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הלוואות!$A$8:$BH$486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46" i="27" l="1"/>
  <c r="C18" i="1" l="1"/>
  <c r="C16" i="1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11" i="6"/>
  <c r="L11" i="6"/>
  <c r="I11" i="6"/>
  <c r="L136" i="6"/>
  <c r="K136" i="6"/>
  <c r="K135" i="6" s="1"/>
  <c r="L135" i="6"/>
  <c r="I135" i="6"/>
  <c r="I136" i="6"/>
  <c r="L166" i="6"/>
  <c r="I166" i="6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11" i="8"/>
  <c r="L42" i="8"/>
  <c r="L24" i="8"/>
  <c r="L21" i="8"/>
  <c r="L11" i="8" s="1"/>
  <c r="L12" i="8"/>
  <c r="J11" i="8"/>
  <c r="J12" i="8"/>
  <c r="J21" i="8"/>
  <c r="J24" i="8"/>
  <c r="J42" i="8"/>
  <c r="C11" i="1"/>
  <c r="C37" i="1"/>
  <c r="G17" i="24"/>
  <c r="G12" i="24" s="1"/>
  <c r="G13" i="24"/>
  <c r="E13" i="24"/>
  <c r="I14" i="26"/>
  <c r="K14" i="26"/>
  <c r="C42" i="1" l="1"/>
  <c r="I19" i="24" s="1"/>
  <c r="I22" i="24"/>
  <c r="H12" i="24"/>
  <c r="E12" i="24"/>
  <c r="E11" i="24" s="1"/>
  <c r="G11" i="24"/>
  <c r="I12" i="26"/>
  <c r="I11" i="26" s="1"/>
  <c r="K17" i="26"/>
  <c r="K25" i="26"/>
  <c r="C12" i="27"/>
  <c r="L15" i="2"/>
  <c r="L23" i="2"/>
  <c r="L31" i="2"/>
  <c r="L39" i="2"/>
  <c r="L47" i="2"/>
  <c r="L54" i="2"/>
  <c r="L55" i="2"/>
  <c r="L62" i="2"/>
  <c r="L63" i="2"/>
  <c r="J59" i="2"/>
  <c r="J58" i="2"/>
  <c r="J57" i="2"/>
  <c r="J46" i="2"/>
  <c r="J42" i="2"/>
  <c r="J38" i="2"/>
  <c r="J34" i="2"/>
  <c r="J31" i="2"/>
  <c r="J25" i="2"/>
  <c r="J24" i="2"/>
  <c r="J21" i="2"/>
  <c r="J19" i="2"/>
  <c r="J18" i="2"/>
  <c r="C11" i="27" l="1"/>
  <c r="C43" i="1" s="1"/>
  <c r="D43" i="1" s="1"/>
  <c r="L46" i="2"/>
  <c r="L38" i="2"/>
  <c r="L30" i="2"/>
  <c r="L22" i="2"/>
  <c r="L14" i="2"/>
  <c r="K24" i="26"/>
  <c r="K16" i="26"/>
  <c r="L59" i="2"/>
  <c r="L51" i="2"/>
  <c r="L43" i="2"/>
  <c r="L35" i="2"/>
  <c r="L27" i="2"/>
  <c r="L19" i="2"/>
  <c r="K21" i="26"/>
  <c r="I20" i="24"/>
  <c r="L58" i="2"/>
  <c r="L50" i="2"/>
  <c r="L42" i="2"/>
  <c r="L34" i="2"/>
  <c r="L26" i="2"/>
  <c r="L18" i="2"/>
  <c r="K20" i="26"/>
  <c r="I15" i="24"/>
  <c r="O12" i="6"/>
  <c r="O14" i="6"/>
  <c r="O16" i="6"/>
  <c r="O18" i="6"/>
  <c r="O20" i="6"/>
  <c r="O22" i="6"/>
  <c r="O24" i="6"/>
  <c r="O26" i="6"/>
  <c r="O28" i="6"/>
  <c r="O30" i="6"/>
  <c r="O32" i="6"/>
  <c r="O34" i="6"/>
  <c r="O36" i="6"/>
  <c r="O38" i="6"/>
  <c r="O40" i="6"/>
  <c r="O42" i="6"/>
  <c r="O44" i="6"/>
  <c r="O46" i="6"/>
  <c r="O48" i="6"/>
  <c r="O50" i="6"/>
  <c r="O52" i="6"/>
  <c r="O54" i="6"/>
  <c r="O56" i="6"/>
  <c r="O58" i="6"/>
  <c r="O60" i="6"/>
  <c r="O62" i="6"/>
  <c r="O64" i="6"/>
  <c r="O66" i="6"/>
  <c r="O68" i="6"/>
  <c r="O70" i="6"/>
  <c r="O72" i="6"/>
  <c r="O74" i="6"/>
  <c r="O76" i="6"/>
  <c r="O78" i="6"/>
  <c r="O80" i="6"/>
  <c r="O82" i="6"/>
  <c r="O84" i="6"/>
  <c r="O86" i="6"/>
  <c r="O88" i="6"/>
  <c r="O90" i="6"/>
  <c r="O92" i="6"/>
  <c r="O94" i="6"/>
  <c r="O96" i="6"/>
  <c r="O98" i="6"/>
  <c r="O100" i="6"/>
  <c r="O102" i="6"/>
  <c r="O104" i="6"/>
  <c r="O106" i="6"/>
  <c r="O108" i="6"/>
  <c r="O110" i="6"/>
  <c r="O112" i="6"/>
  <c r="O114" i="6"/>
  <c r="O116" i="6"/>
  <c r="O118" i="6"/>
  <c r="O120" i="6"/>
  <c r="O122" i="6"/>
  <c r="O124" i="6"/>
  <c r="O126" i="6"/>
  <c r="O128" i="6"/>
  <c r="O130" i="6"/>
  <c r="O132" i="6"/>
  <c r="O134" i="6"/>
  <c r="O136" i="6"/>
  <c r="O138" i="6"/>
  <c r="O140" i="6"/>
  <c r="O142" i="6"/>
  <c r="O144" i="6"/>
  <c r="O146" i="6"/>
  <c r="O148" i="6"/>
  <c r="O150" i="6"/>
  <c r="O152" i="6"/>
  <c r="O154" i="6"/>
  <c r="O156" i="6"/>
  <c r="O158" i="6"/>
  <c r="O160" i="6"/>
  <c r="O162" i="6"/>
  <c r="O164" i="6"/>
  <c r="O166" i="6"/>
  <c r="O168" i="6"/>
  <c r="O170" i="6"/>
  <c r="O172" i="6"/>
  <c r="O174" i="6"/>
  <c r="O176" i="6"/>
  <c r="O178" i="6"/>
  <c r="O180" i="6"/>
  <c r="O19" i="6"/>
  <c r="O27" i="6"/>
  <c r="O35" i="6"/>
  <c r="O43" i="6"/>
  <c r="O51" i="6"/>
  <c r="O59" i="6"/>
  <c r="O67" i="6"/>
  <c r="O75" i="6"/>
  <c r="O83" i="6"/>
  <c r="O91" i="6"/>
  <c r="O99" i="6"/>
  <c r="O107" i="6"/>
  <c r="O115" i="6"/>
  <c r="O123" i="6"/>
  <c r="O131" i="6"/>
  <c r="O139" i="6"/>
  <c r="O147" i="6"/>
  <c r="O155" i="6"/>
  <c r="O163" i="6"/>
  <c r="O171" i="6"/>
  <c r="O179" i="6"/>
  <c r="O11" i="6"/>
  <c r="O198" i="6"/>
  <c r="O202" i="6"/>
  <c r="O206" i="6"/>
  <c r="O210" i="6"/>
  <c r="O214" i="6"/>
  <c r="O218" i="6"/>
  <c r="O220" i="6"/>
  <c r="O224" i="6"/>
  <c r="O228" i="6"/>
  <c r="O232" i="6"/>
  <c r="O236" i="6"/>
  <c r="O240" i="6"/>
  <c r="O242" i="6"/>
  <c r="O246" i="6"/>
  <c r="O250" i="6"/>
  <c r="O252" i="6"/>
  <c r="O256" i="6"/>
  <c r="O260" i="6"/>
  <c r="O266" i="6"/>
  <c r="O270" i="6"/>
  <c r="O272" i="6"/>
  <c r="O276" i="6"/>
  <c r="O280" i="6"/>
  <c r="O284" i="6"/>
  <c r="O288" i="6"/>
  <c r="O223" i="6"/>
  <c r="O229" i="6"/>
  <c r="O235" i="6"/>
  <c r="O241" i="6"/>
  <c r="O247" i="6"/>
  <c r="O253" i="6"/>
  <c r="O255" i="6"/>
  <c r="O261" i="6"/>
  <c r="O265" i="6"/>
  <c r="O271" i="6"/>
  <c r="O275" i="6"/>
  <c r="O281" i="6"/>
  <c r="O287" i="6"/>
  <c r="O17" i="6"/>
  <c r="O25" i="6"/>
  <c r="O33" i="6"/>
  <c r="O41" i="6"/>
  <c r="O49" i="6"/>
  <c r="O57" i="6"/>
  <c r="O65" i="6"/>
  <c r="O73" i="6"/>
  <c r="O81" i="6"/>
  <c r="O89" i="6"/>
  <c r="O97" i="6"/>
  <c r="O105" i="6"/>
  <c r="O113" i="6"/>
  <c r="O121" i="6"/>
  <c r="O129" i="6"/>
  <c r="O137" i="6"/>
  <c r="O145" i="6"/>
  <c r="O153" i="6"/>
  <c r="O161" i="6"/>
  <c r="O169" i="6"/>
  <c r="O177" i="6"/>
  <c r="O182" i="6"/>
  <c r="O184" i="6"/>
  <c r="O186" i="6"/>
  <c r="O188" i="6"/>
  <c r="O190" i="6"/>
  <c r="O192" i="6"/>
  <c r="O194" i="6"/>
  <c r="O196" i="6"/>
  <c r="O200" i="6"/>
  <c r="O204" i="6"/>
  <c r="O208" i="6"/>
  <c r="O212" i="6"/>
  <c r="O216" i="6"/>
  <c r="O222" i="6"/>
  <c r="O226" i="6"/>
  <c r="O230" i="6"/>
  <c r="O234" i="6"/>
  <c r="O238" i="6"/>
  <c r="O244" i="6"/>
  <c r="O248" i="6"/>
  <c r="O254" i="6"/>
  <c r="O258" i="6"/>
  <c r="O262" i="6"/>
  <c r="O264" i="6"/>
  <c r="O268" i="6"/>
  <c r="O274" i="6"/>
  <c r="O278" i="6"/>
  <c r="O282" i="6"/>
  <c r="O286" i="6"/>
  <c r="O227" i="6"/>
  <c r="O237" i="6"/>
  <c r="O249" i="6"/>
  <c r="O259" i="6"/>
  <c r="O269" i="6"/>
  <c r="O277" i="6"/>
  <c r="O285" i="6"/>
  <c r="O15" i="6"/>
  <c r="O23" i="6"/>
  <c r="O31" i="6"/>
  <c r="O39" i="6"/>
  <c r="O47" i="6"/>
  <c r="O55" i="6"/>
  <c r="O63" i="6"/>
  <c r="O71" i="6"/>
  <c r="O79" i="6"/>
  <c r="O87" i="6"/>
  <c r="O95" i="6"/>
  <c r="O103" i="6"/>
  <c r="O111" i="6"/>
  <c r="O119" i="6"/>
  <c r="O127" i="6"/>
  <c r="O135" i="6"/>
  <c r="O143" i="6"/>
  <c r="O151" i="6"/>
  <c r="O159" i="6"/>
  <c r="O167" i="6"/>
  <c r="O175" i="6"/>
  <c r="O13" i="6"/>
  <c r="O21" i="6"/>
  <c r="O29" i="6"/>
  <c r="O37" i="6"/>
  <c r="O45" i="6"/>
  <c r="O53" i="6"/>
  <c r="O61" i="6"/>
  <c r="O69" i="6"/>
  <c r="O77" i="6"/>
  <c r="O85" i="6"/>
  <c r="O93" i="6"/>
  <c r="O101" i="6"/>
  <c r="O109" i="6"/>
  <c r="O117" i="6"/>
  <c r="O125" i="6"/>
  <c r="O133" i="6"/>
  <c r="O141" i="6"/>
  <c r="O149" i="6"/>
  <c r="O157" i="6"/>
  <c r="O165" i="6"/>
  <c r="O173" i="6"/>
  <c r="O181" i="6"/>
  <c r="O183" i="6"/>
  <c r="O185" i="6"/>
  <c r="O187" i="6"/>
  <c r="O189" i="6"/>
  <c r="O191" i="6"/>
  <c r="O193" i="6"/>
  <c r="O195" i="6"/>
  <c r="O197" i="6"/>
  <c r="O199" i="6"/>
  <c r="O201" i="6"/>
  <c r="O203" i="6"/>
  <c r="O205" i="6"/>
  <c r="O207" i="6"/>
  <c r="O209" i="6"/>
  <c r="O211" i="6"/>
  <c r="O213" i="6"/>
  <c r="O215" i="6"/>
  <c r="O217" i="6"/>
  <c r="O219" i="6"/>
  <c r="O221" i="6"/>
  <c r="O225" i="6"/>
  <c r="O231" i="6"/>
  <c r="O233" i="6"/>
  <c r="O239" i="6"/>
  <c r="O243" i="6"/>
  <c r="O245" i="6"/>
  <c r="O251" i="6"/>
  <c r="O257" i="6"/>
  <c r="O263" i="6"/>
  <c r="O267" i="6"/>
  <c r="O273" i="6"/>
  <c r="O279" i="6"/>
  <c r="O283" i="6"/>
  <c r="O289" i="6"/>
  <c r="I13" i="24"/>
  <c r="I16" i="24"/>
  <c r="I12" i="24"/>
  <c r="O12" i="8"/>
  <c r="O14" i="8"/>
  <c r="O16" i="8"/>
  <c r="O18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D21" i="1"/>
  <c r="D17" i="1"/>
  <c r="D13" i="1"/>
  <c r="D34" i="1"/>
  <c r="D30" i="1"/>
  <c r="D26" i="1"/>
  <c r="D41" i="1"/>
  <c r="D20" i="1"/>
  <c r="D16" i="1"/>
  <c r="D37" i="1"/>
  <c r="D33" i="1"/>
  <c r="D29" i="1"/>
  <c r="D25" i="1"/>
  <c r="D40" i="1"/>
  <c r="O13" i="8"/>
  <c r="O15" i="8"/>
  <c r="O17" i="8"/>
  <c r="O19" i="8"/>
  <c r="O21" i="8"/>
  <c r="O23" i="8"/>
  <c r="O25" i="8"/>
  <c r="O27" i="8"/>
  <c r="O29" i="8"/>
  <c r="O31" i="8"/>
  <c r="O33" i="8"/>
  <c r="O35" i="8"/>
  <c r="O37" i="8"/>
  <c r="O39" i="8"/>
  <c r="O41" i="8"/>
  <c r="O43" i="8"/>
  <c r="O45" i="8"/>
  <c r="O47" i="8"/>
  <c r="O49" i="8"/>
  <c r="O51" i="8"/>
  <c r="O53" i="8"/>
  <c r="D11" i="1"/>
  <c r="D19" i="1"/>
  <c r="D15" i="1"/>
  <c r="D36" i="1"/>
  <c r="D32" i="1"/>
  <c r="D28" i="1"/>
  <c r="D24" i="1"/>
  <c r="D39" i="1"/>
  <c r="O11" i="8"/>
  <c r="D22" i="1"/>
  <c r="D18" i="1"/>
  <c r="D14" i="1"/>
  <c r="D35" i="1"/>
  <c r="D31" i="1"/>
  <c r="D27" i="1"/>
  <c r="D42" i="1"/>
  <c r="L11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K27" i="26"/>
  <c r="K23" i="26"/>
  <c r="K19" i="26"/>
  <c r="K15" i="26"/>
  <c r="I24" i="24"/>
  <c r="I17" i="24"/>
  <c r="I14" i="24"/>
  <c r="I23" i="24"/>
  <c r="L64" i="2"/>
  <c r="L60" i="2"/>
  <c r="L56" i="2"/>
  <c r="L52" i="2"/>
  <c r="L48" i="2"/>
  <c r="L44" i="2"/>
  <c r="L40" i="2"/>
  <c r="L36" i="2"/>
  <c r="L32" i="2"/>
  <c r="L28" i="2"/>
  <c r="L24" i="2"/>
  <c r="L20" i="2"/>
  <c r="L16" i="2"/>
  <c r="L12" i="2"/>
  <c r="K26" i="26"/>
  <c r="K22" i="26"/>
  <c r="K18" i="26"/>
  <c r="K13" i="26"/>
  <c r="I11" i="24"/>
  <c r="I21" i="24"/>
  <c r="I18" i="24"/>
  <c r="H15" i="24"/>
  <c r="H13" i="24"/>
  <c r="H11" i="24"/>
  <c r="H17" i="24"/>
  <c r="H24" i="24"/>
  <c r="H22" i="24"/>
  <c r="H20" i="24"/>
  <c r="H18" i="24"/>
  <c r="H16" i="24"/>
  <c r="H14" i="24"/>
  <c r="H23" i="24"/>
  <c r="H21" i="24"/>
  <c r="H19" i="24"/>
  <c r="J14" i="26"/>
  <c r="J13" i="26"/>
  <c r="J16" i="26"/>
  <c r="J18" i="26"/>
  <c r="J20" i="26"/>
  <c r="J22" i="26"/>
  <c r="J24" i="26"/>
  <c r="J26" i="26"/>
  <c r="K11" i="26"/>
  <c r="J11" i="26"/>
  <c r="J15" i="26"/>
  <c r="J17" i="26"/>
  <c r="J19" i="26"/>
  <c r="J21" i="26"/>
  <c r="J23" i="26"/>
  <c r="J25" i="26"/>
  <c r="J27" i="26"/>
  <c r="K12" i="26"/>
  <c r="J12" i="26"/>
  <c r="J13" i="2"/>
  <c r="J12" i="2" l="1"/>
  <c r="J11" i="2" l="1"/>
  <c r="K56" i="2" l="1"/>
  <c r="K54" i="2"/>
  <c r="K52" i="2"/>
  <c r="K50" i="2"/>
  <c r="K48" i="2"/>
  <c r="K46" i="2"/>
  <c r="K41" i="2"/>
  <c r="K39" i="2"/>
  <c r="K32" i="2"/>
  <c r="K20" i="2"/>
  <c r="K17" i="2"/>
  <c r="K15" i="2"/>
  <c r="K58" i="2"/>
  <c r="K55" i="2"/>
  <c r="K49" i="2"/>
  <c r="K16" i="2"/>
  <c r="K14" i="2"/>
  <c r="K11" i="2"/>
  <c r="K64" i="2"/>
  <c r="K62" i="2"/>
  <c r="K60" i="2"/>
  <c r="K44" i="2"/>
  <c r="K37" i="2"/>
  <c r="K35" i="2"/>
  <c r="K30" i="2"/>
  <c r="K28" i="2"/>
  <c r="K26" i="2"/>
  <c r="K23" i="2"/>
  <c r="K53" i="2"/>
  <c r="K51" i="2"/>
  <c r="K47" i="2"/>
  <c r="K40" i="2"/>
  <c r="K33" i="2"/>
  <c r="K22" i="2"/>
  <c r="K63" i="2"/>
  <c r="K61" i="2"/>
  <c r="K59" i="2"/>
  <c r="K45" i="2"/>
  <c r="K43" i="2"/>
  <c r="K36" i="2"/>
  <c r="K34" i="2"/>
  <c r="K29" i="2"/>
  <c r="K27" i="2"/>
  <c r="K25" i="2"/>
  <c r="K19" i="2"/>
  <c r="K24" i="2"/>
  <c r="K18" i="2"/>
  <c r="K31" i="2"/>
  <c r="K21" i="2"/>
  <c r="K38" i="2"/>
  <c r="K42" i="2"/>
  <c r="K57" i="2"/>
  <c r="K13" i="2"/>
  <c r="K12" i="2"/>
</calcChain>
</file>

<file path=xl/sharedStrings.xml><?xml version="1.0" encoding="utf-8"?>
<sst xmlns="http://schemas.openxmlformats.org/spreadsheetml/2006/main" count="16010" uniqueCount="4674">
  <si>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</si>
  <si>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</si>
  <si>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</si>
  <si>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</si>
  <si>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</si>
  <si>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</si>
  <si>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</si>
  <si>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</si>
  <si>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</si>
  <si>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</si>
  <si>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</si>
  <si>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</si>
  <si>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</si>
  <si>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</si>
  <si>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</si>
  <si>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</si>
  <si>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</si>
  <si>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</si>
  <si>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</si>
  <si>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</si>
  <si>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</si>
  <si>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</si>
  <si>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</si>
  <si>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</si>
  <si>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</si>
  <si>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</si>
  <si>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</si>
  <si>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</si>
  <si>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</si>
  <si>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</si>
  <si>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</si>
  <si>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</si>
  <si>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</si>
  <si>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</si>
  <si>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</si>
  <si>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</si>
  <si>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</si>
  <si>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</si>
  <si>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</si>
  <si>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</si>
  <si>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</si>
  <si>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</si>
  <si>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</si>
  <si>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</si>
  <si>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</si>
  <si>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</si>
  <si>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</si>
  <si>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</si>
  <si>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</si>
  <si>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</si>
  <si>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</si>
  <si>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</si>
  <si>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</si>
  <si>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</si>
  <si>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</si>
  <si>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</si>
  <si>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</si>
  <si>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</si>
  <si>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</si>
  <si>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</si>
  <si>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</si>
  <si>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</si>
  <si>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</si>
  <si>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</si>
  <si>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</si>
  <si>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</si>
  <si>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</si>
  <si>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</si>
  <si>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</si>
  <si>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</si>
  <si>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</si>
  <si>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</si>
  <si>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</si>
  <si>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</si>
  <si>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</si>
  <si>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</si>
  <si>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</si>
  <si>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</si>
  <si>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</si>
  <si>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</si>
  <si>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</si>
  <si>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</si>
  <si>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</si>
  <si>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</si>
  <si>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</si>
  <si>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</si>
  <si>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</si>
  <si>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</si>
  <si>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</si>
  <si>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</si>
  <si>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</si>
  <si>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</si>
  <si>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</si>
  <si>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</si>
  <si>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</si>
  <si>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</si>
  <si>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</si>
  <si>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</si>
  <si>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</si>
  <si>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</si>
  <si>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</si>
  <si>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</si>
  <si>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</si>
  <si>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</si>
  <si>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</si>
  <si>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</si>
  <si>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</si>
  <si>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</si>
  <si>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</si>
  <si>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</si>
  <si>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</si>
  <si>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</si>
  <si>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</si>
  <si>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</si>
  <si>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</si>
  <si>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</si>
  <si>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</si>
  <si>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</si>
  <si>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</si>
  <si>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</si>
  <si>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</si>
  <si>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</si>
  <si>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</si>
  <si>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</si>
  <si>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</si>
  <si>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</si>
  <si>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</si>
  <si>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</si>
  <si>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</si>
  <si>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</si>
  <si>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</si>
  <si>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</si>
  <si>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</si>
  <si>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</si>
  <si>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</si>
  <si>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</si>
  <si>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</si>
  <si>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</si>
  <si>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</si>
  <si>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</si>
  <si>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</si>
  <si>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</si>
  <si>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</si>
  <si>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</si>
  <si>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</si>
  <si>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</si>
  <si>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</si>
  <si>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</si>
  <si>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</si>
  <si>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</si>
  <si>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</si>
  <si>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</si>
  <si>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</si>
  <si>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</si>
  <si>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</si>
  <si>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</si>
  <si>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</si>
  <si>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</si>
  <si>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</si>
  <si>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</si>
  <si>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</si>
  <si>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</si>
  <si>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</si>
  <si>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</si>
  <si>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</si>
  <si>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</si>
  <si>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</si>
  <si>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</si>
  <si>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</si>
  <si>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</si>
  <si>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</si>
  <si>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</si>
  <si>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</si>
  <si>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</si>
  <si>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</si>
  <si>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</si>
  <si>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</si>
  <si>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</si>
  <si>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</si>
  <si>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</si>
  <si>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</si>
  <si>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</si>
  <si>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</si>
  <si>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</si>
  <si>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</si>
  <si>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</si>
  <si>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</si>
  <si>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</si>
  <si>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</si>
  <si>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</si>
  <si>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</si>
  <si>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</si>
  <si>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</si>
  <si>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</si>
  <si>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</si>
  <si>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</si>
  <si>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</si>
  <si>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מקפת קרנות פנסיה וקופות גמל בע"מ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</si>
  <si>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</si>
  <si>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</si>
  <si>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</si>
  <si>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</si>
  <si>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</si>
  <si>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</si>
  <si>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</si>
  <si>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לירה טורקית</t>
  </si>
  <si>
    <t>כתר נורבגי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</si>
  <si>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</si>
  <si>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</si>
  <si>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</si>
  <si>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</si>
  <si>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</si>
  <si>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</si>
  <si>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</si>
  <si>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</si>
  <si>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</si>
  <si>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</si>
  <si>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</si>
  <si>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</si>
  <si>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</si>
  <si>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</si>
  <si>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</si>
  <si>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</si>
  <si>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</si>
  <si>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</si>
  <si>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</si>
  <si>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</si>
  <si>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</si>
  <si>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20001- 60- UBS</t>
  </si>
  <si>
    <t>Baa1</t>
  </si>
  <si>
    <t>Moodys</t>
  </si>
  <si>
    <t>20001- 11- בנק דיסקונט</t>
  </si>
  <si>
    <t>20001- 12- בנק הפועלים</t>
  </si>
  <si>
    <t>200040- 10- לאומי</t>
  </si>
  <si>
    <t>20001- 10- לאומי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</si>
  <si>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</si>
  <si>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</si>
  <si>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</si>
  <si>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</si>
  <si>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</si>
  <si>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</si>
  <si>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20003- 10- לאומי</t>
  </si>
  <si>
    <t>80031- 11- בנק דיסקונט</t>
  </si>
  <si>
    <t>80031- 12- בנק הפועלים</t>
  </si>
  <si>
    <t>80031- 10- לאומי</t>
  </si>
  <si>
    <t>200010- 12- בנק הפועלים</t>
  </si>
  <si>
    <t>200010- 10- לאומי</t>
  </si>
  <si>
    <t>280028- 10- לאומי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</si>
  <si>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</si>
  <si>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</si>
  <si>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</si>
  <si>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</si>
  <si>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</si>
  <si>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</si>
  <si>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</si>
  <si>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200037- 26- יובנק בע"מ</t>
  </si>
  <si>
    <t>200037- 10-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</si>
  <si>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</si>
  <si>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</si>
  <si>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</si>
  <si>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</si>
  <si>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</si>
  <si>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</si>
  <si>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</si>
  <si>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</si>
  <si>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</si>
  <si>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</si>
  <si>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</si>
  <si>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</si>
  <si>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</si>
  <si>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</si>
  <si>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30/09/20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</si>
  <si>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</si>
  <si>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</si>
  <si>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</si>
  <si>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</si>
  <si>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</si>
  <si>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</si>
  <si>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</si>
  <si>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</si>
  <si>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</si>
  <si>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</si>
  <si>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</si>
  <si>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</si>
  <si>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</si>
  <si>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</si>
  <si>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</si>
  <si>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</si>
  <si>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</si>
  <si>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</si>
  <si>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</si>
  <si>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</si>
  <si>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</si>
  <si>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</si>
  <si>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 811- בנק ישראל- מק"מ</t>
  </si>
  <si>
    <t>8210817</t>
  </si>
  <si>
    <t>מ.ק.מ. 1020- בנק ישראל- מק"מ</t>
  </si>
  <si>
    <t>8201022</t>
  </si>
  <si>
    <t>מלווה קצר מועד 111- בנק ישראל- מק"מ</t>
  </si>
  <si>
    <t>8210114</t>
  </si>
  <si>
    <t>מלווה קצר מועד 1110- בנק ישראל- מק"מ</t>
  </si>
  <si>
    <t>8201113</t>
  </si>
  <si>
    <t>מלווה קצר מועד 1210- בנק ישראל- מק"מ</t>
  </si>
  <si>
    <t>8201212</t>
  </si>
  <si>
    <t>מלווה קצר מועד 211- בנק ישראל- מק"מ</t>
  </si>
  <si>
    <t>8210213</t>
  </si>
  <si>
    <t>מלווה קצר מועד 911- בנק ישראל- מק"מ</t>
  </si>
  <si>
    <t>8210916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</si>
  <si>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</si>
  <si>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</si>
  <si>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</si>
  <si>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</si>
  <si>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</si>
  <si>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</si>
  <si>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</si>
  <si>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</si>
  <si>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</si>
  <si>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</si>
  <si>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</si>
  <si>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</si>
  <si>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</si>
  <si>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</si>
  <si>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</si>
  <si>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</si>
  <si>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</si>
  <si>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</si>
  <si>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</si>
  <si>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</si>
  <si>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</si>
  <si>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</si>
  <si>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</si>
  <si>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</si>
  <si>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</si>
  <si>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</si>
  <si>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</si>
  <si>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</si>
  <si>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</si>
  <si>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</si>
  <si>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</si>
  <si>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</si>
  <si>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</si>
  <si>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</si>
  <si>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</si>
  <si>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</si>
  <si>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 משתנה 1121- גילון חדש</t>
  </si>
  <si>
    <t>1127646</t>
  </si>
  <si>
    <t>09/04/18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</si>
  <si>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</si>
  <si>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</si>
  <si>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</si>
  <si>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</si>
  <si>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</si>
  <si>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</si>
  <si>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</si>
  <si>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ISRAEL 4.5 2120- מדינת ישראל</t>
  </si>
  <si>
    <t>US46513JB593</t>
  </si>
  <si>
    <t>סה"כ אג"ח שהנפיקו ממשלות זרות בחו"ל</t>
  </si>
  <si>
    <t>T 1 1/2 02/28/23- US TREASURY N/B</t>
  </si>
  <si>
    <t>US912828P790</t>
  </si>
  <si>
    <t>Aaa</t>
  </si>
  <si>
    <t>06/08/20</t>
  </si>
  <si>
    <t>T 1 1/8 02/28/21- US TREASURY N/B</t>
  </si>
  <si>
    <t>US912828P873</t>
  </si>
  <si>
    <t>18/08/20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</si>
  <si>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</si>
  <si>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</si>
  <si>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</si>
  <si>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</si>
  <si>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</si>
  <si>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</si>
  <si>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</si>
  <si>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</si>
  <si>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</si>
  <si>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</si>
  <si>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</si>
  <si>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</si>
  <si>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</si>
  <si>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</si>
  <si>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</si>
  <si>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</si>
  <si>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</si>
  <si>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</si>
  <si>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</si>
  <si>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</si>
  <si>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</si>
  <si>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</si>
  <si>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</si>
  <si>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</si>
  <si>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</si>
  <si>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</si>
  <si>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</si>
  <si>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</si>
  <si>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</si>
  <si>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</si>
  <si>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</si>
  <si>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</si>
  <si>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</si>
  <si>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</si>
  <si>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</si>
  <si>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</si>
  <si>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</si>
  <si>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</si>
  <si>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</si>
  <si>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</si>
  <si>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</si>
  <si>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</si>
  <si>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</si>
  <si>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</si>
  <si>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</si>
  <si>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</si>
  <si>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</si>
  <si>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</si>
  <si>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</si>
  <si>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</si>
  <si>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</si>
  <si>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</si>
  <si>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</si>
  <si>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</si>
  <si>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</si>
  <si>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</si>
  <si>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</si>
  <si>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</si>
  <si>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</si>
  <si>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</si>
  <si>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</si>
  <si>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</si>
  <si>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</si>
  <si>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</si>
  <si>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</si>
  <si>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</si>
  <si>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</si>
  <si>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</si>
  <si>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</si>
  <si>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</si>
  <si>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</si>
  <si>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</si>
  <si>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</si>
  <si>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</si>
  <si>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</si>
  <si>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</si>
  <si>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</si>
  <si>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</si>
  <si>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</si>
  <si>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</si>
  <si>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</si>
  <si>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</si>
  <si>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</si>
  <si>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</si>
  <si>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</si>
  <si>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</si>
  <si>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</si>
  <si>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</si>
  <si>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</si>
  <si>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</si>
  <si>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</si>
  <si>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</si>
  <si>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</si>
  <si>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</si>
  <si>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</si>
  <si>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</si>
  <si>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</si>
  <si>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</si>
  <si>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</si>
  <si>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</si>
  <si>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</si>
  <si>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</si>
  <si>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</si>
  <si>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</si>
  <si>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</si>
  <si>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</si>
  <si>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</si>
  <si>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</si>
  <si>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</si>
  <si>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</si>
  <si>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</si>
  <si>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</si>
  <si>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</si>
  <si>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</si>
  <si>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</si>
  <si>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</si>
  <si>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</si>
  <si>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</si>
  <si>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Aa2.il</t>
  </si>
  <si>
    <t>אמות אגח ג- אמות השקעות בע"מ</t>
  </si>
  <si>
    <t>1117357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</si>
  <si>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</si>
  <si>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</si>
  <si>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</si>
  <si>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</si>
  <si>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</si>
  <si>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</si>
  <si>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</si>
  <si>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</si>
  <si>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</si>
  <si>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</si>
  <si>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</si>
  <si>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</si>
  <si>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</si>
  <si>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</si>
  <si>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</si>
  <si>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</si>
  <si>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</si>
  <si>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</si>
  <si>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</si>
  <si>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</si>
  <si>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</si>
  <si>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</si>
  <si>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</si>
  <si>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</si>
  <si>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</si>
  <si>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</si>
  <si>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</si>
  <si>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</si>
  <si>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</si>
  <si>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</si>
  <si>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</si>
  <si>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</si>
  <si>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</si>
  <si>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</si>
  <si>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</si>
  <si>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</si>
  <si>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</si>
  <si>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</si>
  <si>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</si>
  <si>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</si>
  <si>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</si>
  <si>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</si>
  <si>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</si>
  <si>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</si>
  <si>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</si>
  <si>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</si>
  <si>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</si>
  <si>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</si>
  <si>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</si>
  <si>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</si>
  <si>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</si>
  <si>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</si>
  <si>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</si>
  <si>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</si>
  <si>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</si>
  <si>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</si>
  <si>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</si>
  <si>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</si>
  <si>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</si>
  <si>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</si>
  <si>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</si>
  <si>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</si>
  <si>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</si>
  <si>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</si>
  <si>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</si>
  <si>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</si>
  <si>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</si>
  <si>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</si>
  <si>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</si>
  <si>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</si>
  <si>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</si>
  <si>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</si>
  <si>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</si>
  <si>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</si>
  <si>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</si>
  <si>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</si>
  <si>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</si>
  <si>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</si>
  <si>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</si>
  <si>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</si>
  <si>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</si>
  <si>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</si>
  <si>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</si>
  <si>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</si>
  <si>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</si>
  <si>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</si>
  <si>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</si>
  <si>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</si>
  <si>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</si>
  <si>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</si>
  <si>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</si>
  <si>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</si>
  <si>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</si>
  <si>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בראק אן וי אגחב- בראק קפיטל פרופרטיז אן וי</t>
  </si>
  <si>
    <t>1128347</t>
  </si>
  <si>
    <t>1560</t>
  </si>
  <si>
    <t>נדל"ן מניב בחו"ל</t>
  </si>
  <si>
    <t>06/11/18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</si>
  <si>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</si>
  <si>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</si>
  <si>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</si>
  <si>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</si>
  <si>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</si>
  <si>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</si>
  <si>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</si>
  <si>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</si>
  <si>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</si>
  <si>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</si>
  <si>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</si>
  <si>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</si>
  <si>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</si>
  <si>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</si>
  <si>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</si>
  <si>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</si>
  <si>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</si>
  <si>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</si>
  <si>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</si>
  <si>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</si>
  <si>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</si>
  <si>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</si>
  <si>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</si>
  <si>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</si>
  <si>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</si>
  <si>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</si>
  <si>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</si>
  <si>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</si>
  <si>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</si>
  <si>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</si>
  <si>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</si>
  <si>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</si>
  <si>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</si>
  <si>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</si>
  <si>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</si>
  <si>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</si>
  <si>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</si>
  <si>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</si>
  <si>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</si>
  <si>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</si>
  <si>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</si>
  <si>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</si>
  <si>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</si>
  <si>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</si>
  <si>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</si>
  <si>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</si>
  <si>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</si>
  <si>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</si>
  <si>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</si>
  <si>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</si>
  <si>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</si>
  <si>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</si>
  <si>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</si>
  <si>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</si>
  <si>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</si>
  <si>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</si>
  <si>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</si>
  <si>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</si>
  <si>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</si>
  <si>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</si>
  <si>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</si>
  <si>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</si>
  <si>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רבוע נדלן אגח ז- רבוע כחול נדל"ן בע"מ</t>
  </si>
  <si>
    <t>1140615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</si>
  <si>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</si>
  <si>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</si>
  <si>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</si>
  <si>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</si>
  <si>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</si>
  <si>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</si>
  <si>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</si>
  <si>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</si>
  <si>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</si>
  <si>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</si>
  <si>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</si>
  <si>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</si>
  <si>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</si>
  <si>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</si>
  <si>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</si>
  <si>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</si>
  <si>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</si>
  <si>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</si>
  <si>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</si>
  <si>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</si>
  <si>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</si>
  <si>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</si>
  <si>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</si>
  <si>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</si>
  <si>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</si>
  <si>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</si>
  <si>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</si>
  <si>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</si>
  <si>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</si>
  <si>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</si>
  <si>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</si>
  <si>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</si>
  <si>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</si>
  <si>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</si>
  <si>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</si>
  <si>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</si>
  <si>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</si>
  <si>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</si>
  <si>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</si>
  <si>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</si>
  <si>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</si>
  <si>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</si>
  <si>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</si>
  <si>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</si>
  <si>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</si>
  <si>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</si>
  <si>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</si>
  <si>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</si>
  <si>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</si>
  <si>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</si>
  <si>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</si>
  <si>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</si>
  <si>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</si>
  <si>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</si>
  <si>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</si>
  <si>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</si>
  <si>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</si>
  <si>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</si>
  <si>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</si>
  <si>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</si>
  <si>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</si>
  <si>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</si>
  <si>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</si>
  <si>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</si>
  <si>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</si>
  <si>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</si>
  <si>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</si>
  <si>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</si>
  <si>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</si>
  <si>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</si>
  <si>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</si>
  <si>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</si>
  <si>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</si>
  <si>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</si>
  <si>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</si>
  <si>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</si>
  <si>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</si>
  <si>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</si>
  <si>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</si>
  <si>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</si>
  <si>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</si>
  <si>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</si>
  <si>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</si>
  <si>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</si>
  <si>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</si>
  <si>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</si>
  <si>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</si>
  <si>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</si>
  <si>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</si>
  <si>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</si>
  <si>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</si>
  <si>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</si>
  <si>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</si>
  <si>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</si>
  <si>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</si>
  <si>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</si>
  <si>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</si>
  <si>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</si>
  <si>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</si>
  <si>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</si>
  <si>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</si>
  <si>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</si>
  <si>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</si>
  <si>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</si>
  <si>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</si>
  <si>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</si>
  <si>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</si>
  <si>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</si>
  <si>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</si>
  <si>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</si>
  <si>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</si>
  <si>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</si>
  <si>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</si>
  <si>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</si>
  <si>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</si>
  <si>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</si>
  <si>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</si>
  <si>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</si>
  <si>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</si>
  <si>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</si>
  <si>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</si>
  <si>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</si>
  <si>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</si>
  <si>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</si>
  <si>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</si>
  <si>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</si>
  <si>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</si>
  <si>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</si>
  <si>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</si>
  <si>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</si>
  <si>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</si>
  <si>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</si>
  <si>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</si>
  <si>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</si>
  <si>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</si>
  <si>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</si>
  <si>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</si>
  <si>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</si>
  <si>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</si>
  <si>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</si>
  <si>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</si>
  <si>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</si>
  <si>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</si>
  <si>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</si>
  <si>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</si>
  <si>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</si>
  <si>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</si>
  <si>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</si>
  <si>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</si>
  <si>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</si>
  <si>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</si>
  <si>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</si>
  <si>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</si>
  <si>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</si>
  <si>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</si>
  <si>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</si>
  <si>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</si>
  <si>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</si>
  <si>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</si>
  <si>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</si>
  <si>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</si>
  <si>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</si>
  <si>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</si>
  <si>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</si>
  <si>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</si>
  <si>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</si>
  <si>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</si>
  <si>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</si>
  <si>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</si>
  <si>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</si>
  <si>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</si>
  <si>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</si>
  <si>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</si>
  <si>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</si>
  <si>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</si>
  <si>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</si>
  <si>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</si>
  <si>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</si>
  <si>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</si>
  <si>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</si>
  <si>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</si>
  <si>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</si>
  <si>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</si>
  <si>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</si>
  <si>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</si>
  <si>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</si>
  <si>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</si>
  <si>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</si>
  <si>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</si>
  <si>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</si>
  <si>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</si>
  <si>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</si>
  <si>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</si>
  <si>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</si>
  <si>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</si>
  <si>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</si>
  <si>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</si>
  <si>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</si>
  <si>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</si>
  <si>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</si>
  <si>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</si>
  <si>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</si>
  <si>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</si>
  <si>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</si>
  <si>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</si>
  <si>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</si>
  <si>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</si>
  <si>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</si>
  <si>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</si>
  <si>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</si>
  <si>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</si>
  <si>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</si>
  <si>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</si>
  <si>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</si>
  <si>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</si>
  <si>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</si>
  <si>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</si>
  <si>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</si>
  <si>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</si>
  <si>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</si>
  <si>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</si>
  <si>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</si>
  <si>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</si>
  <si>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</si>
  <si>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</si>
  <si>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</si>
  <si>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</si>
  <si>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</si>
  <si>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</si>
  <si>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</si>
  <si>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</si>
  <si>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*או פי סי  אגח א- או.פי.סי. אנרגיה בע"מ</t>
  </si>
  <si>
    <t>1141589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</si>
  <si>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</si>
  <si>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</si>
  <si>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</si>
  <si>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</si>
  <si>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</si>
  <si>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</si>
  <si>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</si>
  <si>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</si>
  <si>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</si>
  <si>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</si>
  <si>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</si>
  <si>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</si>
  <si>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</si>
  <si>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</si>
  <si>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</si>
  <si>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</si>
  <si>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</si>
  <si>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</si>
  <si>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</si>
  <si>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</si>
  <si>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</si>
  <si>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</si>
  <si>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</si>
  <si>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</si>
  <si>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</si>
  <si>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</si>
  <si>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</si>
  <si>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</si>
  <si>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</si>
  <si>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</si>
  <si>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</si>
  <si>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</si>
  <si>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</si>
  <si>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</si>
  <si>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</si>
  <si>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</si>
  <si>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</si>
  <si>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</si>
  <si>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</si>
  <si>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</si>
  <si>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</si>
  <si>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</si>
  <si>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</si>
  <si>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</si>
  <si>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</si>
  <si>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</si>
  <si>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</si>
  <si>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</si>
  <si>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</si>
  <si>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</si>
  <si>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</si>
  <si>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</si>
  <si>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</si>
  <si>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</si>
  <si>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</si>
  <si>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</si>
  <si>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</si>
  <si>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</si>
  <si>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</si>
  <si>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</si>
  <si>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</si>
  <si>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</si>
  <si>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</si>
  <si>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</si>
  <si>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</si>
  <si>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</si>
  <si>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</si>
  <si>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</si>
  <si>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</si>
  <si>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</si>
  <si>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</si>
  <si>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</si>
  <si>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</si>
  <si>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</si>
  <si>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</si>
  <si>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</si>
  <si>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</si>
  <si>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</si>
  <si>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</si>
  <si>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</si>
  <si>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</si>
  <si>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</si>
  <si>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</si>
  <si>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</si>
  <si>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</si>
  <si>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</si>
  <si>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</si>
  <si>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</si>
  <si>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</si>
  <si>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</si>
  <si>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</si>
  <si>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</si>
  <si>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</si>
  <si>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</si>
  <si>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</si>
  <si>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</si>
  <si>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</si>
  <si>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</si>
  <si>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</si>
  <si>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</si>
  <si>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</si>
  <si>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</si>
  <si>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</si>
  <si>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</si>
  <si>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</si>
  <si>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</si>
  <si>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</si>
  <si>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</si>
  <si>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</si>
  <si>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</si>
  <si>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</si>
  <si>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</si>
  <si>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</si>
  <si>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</si>
  <si>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</si>
  <si>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</si>
  <si>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</si>
  <si>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</si>
  <si>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</si>
  <si>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</si>
  <si>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</si>
  <si>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</si>
  <si>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</si>
  <si>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</si>
  <si>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</si>
  <si>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</si>
  <si>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</si>
  <si>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</si>
  <si>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</si>
  <si>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</si>
  <si>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</si>
  <si>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</si>
  <si>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</si>
  <si>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</si>
  <si>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</si>
  <si>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</si>
  <si>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</si>
  <si>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</si>
  <si>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</si>
  <si>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</si>
  <si>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</si>
  <si>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</si>
  <si>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</si>
  <si>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</si>
  <si>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</si>
  <si>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</si>
  <si>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</si>
  <si>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</si>
  <si>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</si>
  <si>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</si>
  <si>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</si>
  <si>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</si>
  <si>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</si>
  <si>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</si>
  <si>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</si>
  <si>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</si>
  <si>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</si>
  <si>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</si>
  <si>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</si>
  <si>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</si>
  <si>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</si>
  <si>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</si>
  <si>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</si>
  <si>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</si>
  <si>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</si>
  <si>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</si>
  <si>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</si>
  <si>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</si>
  <si>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</si>
  <si>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</si>
  <si>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</si>
  <si>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</si>
  <si>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</si>
  <si>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</si>
  <si>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</si>
  <si>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</si>
  <si>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</si>
  <si>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</si>
  <si>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</si>
  <si>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</si>
  <si>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</si>
  <si>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</si>
  <si>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</si>
  <si>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</si>
  <si>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</si>
  <si>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</si>
  <si>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</si>
  <si>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</si>
  <si>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</si>
  <si>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</si>
  <si>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</si>
  <si>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</si>
  <si>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</si>
  <si>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</si>
  <si>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</si>
  <si>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</si>
  <si>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</si>
  <si>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</si>
  <si>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</si>
  <si>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</si>
  <si>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</si>
  <si>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</si>
  <si>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</si>
  <si>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</si>
  <si>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</si>
  <si>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</si>
  <si>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</si>
  <si>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</si>
  <si>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</si>
  <si>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</si>
  <si>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</si>
  <si>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</si>
  <si>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</si>
  <si>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</si>
  <si>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</si>
  <si>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</si>
  <si>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</si>
  <si>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</si>
  <si>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</si>
  <si>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</si>
  <si>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</si>
  <si>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</si>
  <si>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</si>
  <si>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</si>
  <si>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</si>
  <si>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</si>
  <si>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</si>
  <si>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</si>
  <si>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</si>
  <si>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</si>
  <si>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</si>
  <si>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</si>
  <si>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</si>
  <si>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</si>
  <si>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</si>
  <si>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</si>
  <si>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</si>
  <si>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</si>
  <si>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</si>
  <si>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</si>
  <si>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</si>
  <si>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</si>
  <si>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</si>
  <si>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</si>
  <si>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</si>
  <si>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</si>
  <si>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</si>
  <si>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</si>
  <si>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</si>
  <si>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</si>
  <si>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</si>
  <si>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</si>
  <si>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</si>
  <si>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</si>
  <si>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</si>
  <si>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</si>
  <si>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</si>
  <si>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</si>
  <si>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</si>
  <si>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</si>
  <si>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</si>
  <si>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</si>
  <si>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</si>
  <si>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</si>
  <si>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</si>
  <si>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</si>
  <si>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</si>
  <si>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</si>
  <si>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</si>
  <si>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</si>
  <si>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</si>
  <si>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</si>
  <si>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</si>
  <si>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</si>
  <si>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</si>
  <si>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</si>
  <si>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</si>
  <si>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</si>
  <si>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</si>
  <si>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</si>
  <si>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</si>
  <si>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</si>
  <si>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</si>
  <si>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</si>
  <si>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</si>
  <si>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</si>
  <si>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</si>
  <si>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</si>
  <si>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</si>
  <si>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</si>
  <si>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</si>
  <si>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</si>
  <si>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</si>
  <si>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</si>
  <si>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</si>
  <si>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</si>
  <si>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</si>
  <si>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</si>
  <si>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</si>
  <si>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</si>
  <si>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</si>
  <si>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</si>
  <si>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</si>
  <si>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</si>
  <si>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</si>
  <si>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</si>
  <si>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</si>
  <si>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</si>
  <si>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</si>
  <si>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</si>
  <si>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</si>
  <si>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</si>
  <si>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</si>
  <si>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</si>
  <si>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</si>
  <si>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</si>
  <si>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</si>
  <si>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</si>
  <si>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</si>
  <si>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</si>
  <si>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</si>
  <si>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</si>
  <si>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</si>
  <si>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</si>
  <si>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</si>
  <si>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</si>
  <si>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</si>
  <si>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</si>
  <si>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</si>
  <si>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</si>
  <si>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</si>
  <si>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</si>
  <si>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</si>
  <si>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</si>
  <si>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</si>
  <si>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</si>
  <si>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</si>
  <si>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</si>
  <si>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</si>
  <si>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</si>
  <si>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</si>
  <si>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</si>
  <si>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</si>
  <si>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</si>
  <si>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</si>
  <si>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</si>
  <si>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</si>
  <si>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</si>
  <si>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</si>
  <si>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</si>
  <si>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</si>
  <si>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</si>
  <si>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</si>
  <si>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</si>
  <si>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</si>
  <si>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</si>
  <si>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</si>
  <si>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</si>
  <si>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</si>
  <si>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</si>
  <si>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</si>
  <si>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</si>
  <si>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</si>
  <si>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</si>
  <si>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</si>
  <si>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</si>
  <si>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</si>
  <si>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</si>
  <si>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</si>
  <si>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</si>
  <si>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</si>
  <si>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</si>
  <si>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</si>
  <si>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</si>
  <si>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</si>
  <si>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</si>
  <si>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</si>
  <si>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</si>
  <si>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</si>
  <si>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</si>
  <si>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</si>
  <si>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</si>
  <si>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</si>
  <si>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</si>
  <si>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</si>
  <si>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</si>
  <si>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</si>
  <si>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</si>
  <si>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</si>
  <si>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</si>
  <si>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</si>
  <si>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</si>
  <si>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</si>
  <si>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</si>
  <si>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</si>
  <si>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</si>
  <si>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</si>
  <si>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</si>
  <si>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</si>
  <si>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</si>
  <si>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</si>
  <si>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</si>
  <si>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</si>
  <si>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</si>
  <si>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</si>
  <si>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</si>
  <si>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</si>
  <si>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</si>
  <si>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</si>
  <si>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</si>
  <si>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</si>
  <si>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</si>
  <si>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</si>
  <si>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</si>
  <si>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</si>
  <si>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</si>
  <si>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</si>
  <si>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</si>
  <si>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</si>
  <si>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</si>
  <si>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</si>
  <si>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</si>
  <si>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</si>
  <si>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</si>
  <si>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</si>
  <si>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</si>
  <si>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</si>
  <si>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</si>
  <si>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</si>
  <si>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</si>
  <si>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</si>
  <si>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</si>
  <si>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</si>
  <si>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</si>
  <si>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</si>
  <si>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</si>
  <si>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</si>
  <si>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</si>
  <si>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</si>
  <si>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</si>
  <si>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</si>
  <si>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</si>
  <si>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</si>
  <si>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</si>
  <si>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</si>
  <si>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</si>
  <si>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</si>
  <si>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</si>
  <si>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</si>
  <si>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</si>
  <si>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</si>
  <si>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</si>
  <si>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</si>
  <si>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</si>
  <si>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</si>
  <si>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</si>
  <si>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</si>
  <si>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</si>
  <si>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</si>
  <si>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</si>
  <si>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</si>
  <si>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</si>
  <si>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</si>
  <si>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</si>
  <si>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</si>
  <si>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</si>
  <si>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</si>
  <si>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</si>
  <si>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</si>
  <si>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</si>
  <si>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</si>
  <si>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</si>
  <si>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</si>
  <si>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</si>
  <si>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</si>
  <si>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</si>
  <si>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</si>
  <si>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</si>
  <si>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</si>
  <si>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</si>
  <si>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</si>
  <si>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</si>
  <si>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</si>
  <si>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</si>
  <si>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</si>
  <si>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</si>
  <si>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</si>
  <si>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</si>
  <si>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</si>
  <si>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</si>
  <si>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</si>
  <si>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</si>
  <si>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</si>
  <si>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</si>
  <si>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</si>
  <si>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</si>
  <si>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</si>
  <si>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</si>
  <si>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</si>
  <si>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</si>
  <si>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</si>
  <si>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</si>
  <si>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</si>
  <si>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</si>
  <si>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</si>
  <si>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</si>
  <si>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</si>
  <si>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</si>
  <si>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</si>
  <si>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</si>
  <si>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</si>
  <si>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</si>
  <si>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</si>
  <si>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</si>
  <si>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</si>
  <si>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</si>
  <si>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</si>
  <si>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</si>
  <si>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</si>
  <si>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</si>
  <si>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</si>
  <si>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</si>
  <si>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</si>
  <si>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</si>
  <si>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</si>
  <si>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</si>
  <si>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</si>
  <si>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</si>
  <si>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</si>
  <si>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</si>
  <si>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</si>
  <si>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</si>
  <si>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</si>
  <si>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</si>
  <si>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</si>
  <si>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</si>
  <si>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</si>
  <si>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</si>
  <si>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</si>
  <si>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</si>
  <si>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</si>
  <si>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</si>
  <si>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</si>
  <si>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</si>
  <si>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</si>
  <si>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</si>
  <si>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</si>
  <si>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</si>
  <si>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</si>
  <si>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</si>
  <si>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</si>
  <si>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</si>
  <si>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</si>
  <si>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</si>
  <si>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</si>
  <si>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</si>
  <si>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</si>
  <si>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</si>
  <si>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</si>
  <si>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</si>
  <si>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</si>
  <si>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</si>
  <si>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</si>
  <si>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</si>
  <si>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</si>
  <si>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</si>
  <si>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</si>
  <si>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</si>
  <si>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</si>
  <si>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</si>
  <si>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</si>
  <si>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</si>
  <si>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</si>
  <si>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</si>
  <si>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</si>
  <si>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</si>
  <si>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</si>
  <si>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</si>
  <si>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</si>
  <si>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</si>
  <si>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</si>
  <si>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</si>
  <si>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</si>
  <si>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</si>
  <si>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</si>
  <si>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</si>
  <si>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</si>
  <si>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</si>
  <si>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</si>
  <si>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</si>
  <si>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</si>
  <si>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</si>
  <si>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</si>
  <si>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</si>
  <si>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</si>
  <si>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</si>
  <si>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</si>
  <si>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</si>
  <si>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</si>
  <si>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</si>
  <si>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</si>
  <si>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</si>
  <si>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</si>
  <si>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</si>
  <si>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</si>
  <si>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</si>
  <si>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</si>
  <si>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</si>
  <si>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</si>
  <si>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</si>
  <si>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</si>
  <si>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</si>
  <si>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</si>
  <si>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</si>
  <si>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</si>
  <si>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</si>
  <si>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</si>
  <si>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</si>
  <si>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</si>
  <si>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</si>
  <si>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</si>
  <si>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</si>
  <si>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</si>
  <si>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</si>
  <si>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</si>
  <si>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</si>
  <si>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</si>
  <si>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</si>
  <si>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</si>
  <si>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</si>
  <si>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</si>
  <si>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</si>
  <si>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</si>
  <si>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</si>
  <si>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</si>
  <si>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</si>
  <si>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</si>
  <si>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</si>
  <si>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</si>
  <si>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</si>
  <si>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</si>
  <si>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</si>
  <si>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</si>
  <si>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</si>
  <si>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</si>
  <si>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</si>
  <si>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</si>
  <si>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</si>
  <si>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</si>
  <si>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</si>
  <si>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</si>
  <si>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</si>
  <si>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</si>
  <si>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</si>
  <si>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</si>
  <si>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</si>
  <si>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</si>
  <si>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</si>
  <si>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</si>
  <si>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</si>
  <si>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</si>
  <si>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</si>
  <si>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</si>
  <si>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</si>
  <si>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</si>
  <si>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</si>
  <si>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</si>
  <si>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</si>
  <si>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</si>
  <si>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</si>
  <si>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</si>
  <si>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</si>
  <si>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</si>
  <si>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</si>
  <si>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</si>
  <si>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</si>
  <si>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</si>
  <si>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</si>
  <si>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</si>
  <si>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</si>
  <si>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</si>
  <si>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</si>
  <si>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</si>
  <si>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</si>
  <si>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</si>
  <si>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</si>
  <si>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</si>
  <si>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</si>
  <si>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</si>
  <si>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</si>
  <si>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</si>
  <si>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</si>
  <si>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</si>
  <si>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</si>
  <si>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</si>
  <si>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</si>
  <si>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</si>
  <si>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</si>
  <si>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</si>
  <si>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</si>
  <si>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</si>
  <si>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</si>
  <si>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</si>
  <si>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</si>
  <si>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</si>
  <si>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</si>
  <si>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</si>
  <si>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</si>
  <si>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</si>
  <si>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</si>
  <si>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</si>
  <si>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</si>
  <si>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</si>
  <si>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</si>
  <si>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</si>
  <si>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</si>
  <si>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</si>
  <si>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</si>
  <si>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</si>
  <si>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</si>
  <si>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</si>
  <si>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</si>
  <si>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</si>
  <si>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</si>
  <si>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</si>
  <si>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</si>
  <si>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</si>
  <si>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</si>
  <si>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</si>
  <si>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</si>
  <si>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</si>
  <si>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</si>
  <si>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</si>
  <si>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</si>
  <si>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</si>
  <si>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</si>
  <si>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</si>
  <si>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</si>
  <si>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</si>
  <si>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</si>
  <si>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</si>
  <si>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</si>
  <si>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</si>
  <si>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</si>
  <si>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</si>
  <si>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</si>
  <si>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</si>
  <si>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</si>
  <si>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</si>
  <si>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</si>
  <si>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</si>
  <si>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</si>
  <si>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</si>
  <si>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</si>
  <si>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</si>
  <si>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</si>
  <si>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</si>
  <si>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</si>
  <si>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</si>
  <si>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</si>
  <si>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</si>
  <si>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</si>
  <si>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</si>
  <si>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</si>
  <si>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</si>
  <si>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</si>
  <si>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</si>
  <si>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</si>
  <si>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</si>
  <si>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</si>
  <si>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</si>
  <si>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</si>
  <si>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</si>
  <si>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</si>
  <si>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</si>
  <si>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</si>
  <si>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</si>
  <si>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</si>
  <si>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</si>
  <si>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</si>
  <si>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</si>
  <si>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</si>
  <si>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</si>
  <si>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</si>
  <si>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</si>
  <si>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</si>
  <si>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</si>
  <si>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</si>
  <si>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</si>
  <si>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</si>
  <si>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</si>
  <si>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</si>
  <si>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</si>
  <si>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</si>
  <si>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</si>
  <si>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</si>
  <si>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</si>
  <si>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</si>
  <si>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</si>
  <si>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</si>
  <si>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</si>
  <si>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</si>
  <si>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</si>
  <si>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</si>
  <si>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</si>
  <si>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</si>
  <si>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</si>
  <si>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</si>
  <si>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</si>
  <si>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</si>
  <si>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</si>
  <si>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</si>
  <si>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</si>
  <si>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</si>
  <si>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</si>
  <si>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</si>
  <si>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</si>
  <si>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</si>
  <si>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</si>
  <si>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</si>
  <si>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</si>
  <si>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</si>
  <si>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</si>
  <si>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</si>
  <si>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</si>
  <si>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</si>
  <si>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</si>
  <si>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</si>
  <si>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</si>
  <si>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</si>
  <si>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</si>
  <si>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</si>
  <si>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</si>
  <si>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</si>
  <si>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</si>
  <si>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</si>
  <si>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</si>
  <si>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</si>
  <si>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</si>
  <si>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</si>
  <si>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UPWORK INC- UPWORK INC</t>
  </si>
  <si>
    <t>US91688F1049</t>
  </si>
  <si>
    <t>28233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</si>
  <si>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</si>
  <si>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</si>
  <si>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</si>
  <si>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</si>
  <si>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</si>
  <si>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</si>
  <si>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</si>
  <si>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</si>
  <si>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</si>
  <si>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</si>
  <si>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</si>
  <si>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</si>
  <si>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</si>
  <si>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</si>
  <si>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</si>
  <si>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</si>
  <si>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</si>
  <si>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</si>
  <si>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</si>
  <si>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</si>
  <si>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</si>
  <si>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</si>
  <si>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</si>
  <si>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</si>
  <si>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</si>
  <si>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</si>
  <si>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</si>
  <si>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</si>
  <si>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</si>
  <si>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</si>
  <si>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</si>
  <si>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</si>
  <si>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</si>
  <si>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</si>
  <si>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</si>
  <si>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BITCOIN-INVEST- BITCOIN-INVEST</t>
  </si>
  <si>
    <t>US09173T1088</t>
  </si>
  <si>
    <t>27873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</si>
  <si>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</si>
  <si>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</si>
  <si>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</si>
  <si>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</si>
  <si>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</si>
  <si>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</si>
  <si>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</si>
  <si>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</si>
  <si>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</si>
  <si>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</si>
  <si>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</si>
  <si>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</si>
  <si>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</si>
  <si>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</si>
  <si>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</si>
  <si>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</si>
  <si>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</si>
  <si>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</si>
  <si>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</si>
  <si>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</si>
  <si>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</si>
  <si>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</si>
  <si>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</si>
  <si>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</si>
  <si>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</si>
  <si>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</si>
  <si>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OWL ROCK CAPITAL CORP- OWL ROCK CAPITAL CORP</t>
  </si>
  <si>
    <t>US69121K1043</t>
  </si>
  <si>
    <t>OWL ROCK CAPITAL- OWL ROCK CAPITAL CORP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</si>
  <si>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</si>
  <si>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</si>
  <si>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</si>
  <si>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</si>
  <si>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</si>
  <si>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</si>
  <si>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</si>
  <si>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</si>
  <si>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</si>
  <si>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</si>
  <si>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</si>
  <si>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</si>
  <si>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</si>
  <si>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</si>
  <si>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</si>
  <si>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</si>
  <si>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</si>
  <si>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</si>
  <si>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</si>
  <si>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</si>
  <si>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</si>
  <si>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</si>
  <si>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</si>
  <si>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</si>
  <si>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</si>
  <si>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</si>
  <si>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</si>
  <si>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</si>
  <si>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</si>
  <si>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</si>
  <si>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</si>
  <si>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</si>
  <si>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</si>
  <si>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</si>
  <si>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</si>
  <si>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</si>
  <si>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</si>
  <si>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</si>
  <si>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</si>
  <si>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</si>
  <si>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</si>
  <si>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</si>
  <si>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</si>
  <si>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</si>
  <si>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</si>
  <si>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</si>
  <si>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</si>
  <si>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Electronic Arts Inc- Electronic arts inc</t>
  </si>
  <si>
    <t>US2855121099</t>
  </si>
  <si>
    <t>12964</t>
  </si>
  <si>
    <t>LIVEPERSON INC- לייבפרסון, אינק</t>
  </si>
  <si>
    <t>US5381461012</t>
  </si>
  <si>
    <t>512796756</t>
  </si>
  <si>
    <t>CIENA   CORP- CIENA   CORP</t>
  </si>
  <si>
    <t>US1717793095</t>
  </si>
  <si>
    <t>28130</t>
  </si>
  <si>
    <t>ILLUMINA- ILLUMINA INC</t>
  </si>
  <si>
    <t>US4523271090</t>
  </si>
  <si>
    <t>27163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</si>
  <si>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</si>
  <si>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</si>
  <si>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</si>
  <si>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</si>
  <si>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</si>
  <si>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</si>
  <si>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</si>
  <si>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</si>
  <si>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</si>
  <si>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</si>
  <si>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</si>
  <si>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</si>
  <si>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</si>
  <si>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</si>
  <si>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</si>
  <si>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</si>
  <si>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</si>
  <si>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</si>
  <si>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</si>
  <si>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</si>
  <si>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</si>
  <si>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</si>
  <si>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</si>
  <si>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ho- ALIBABA COM LTD</t>
  </si>
  <si>
    <t>US01609W1027</t>
  </si>
  <si>
    <t>10825</t>
  </si>
  <si>
    <t>Alibaba group holdin- ALIBABA COM LTD</t>
  </si>
  <si>
    <t>us01609w1027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</si>
  <si>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</si>
  <si>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</si>
  <si>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</si>
  <si>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</si>
  <si>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</si>
  <si>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</si>
  <si>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</si>
  <si>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</si>
  <si>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</si>
  <si>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</si>
  <si>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</si>
  <si>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</si>
  <si>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</si>
  <si>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</si>
  <si>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</si>
  <si>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</si>
  <si>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</si>
  <si>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</si>
  <si>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</si>
  <si>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</si>
  <si>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</si>
  <si>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</si>
  <si>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</si>
  <si>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</si>
  <si>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</si>
  <si>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</si>
  <si>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</si>
  <si>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</si>
  <si>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</si>
  <si>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</si>
  <si>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</si>
  <si>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</si>
  <si>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CEVA INC- Ceva inc</t>
  </si>
  <si>
    <t>US1572101053</t>
  </si>
  <si>
    <t>512510538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</si>
  <si>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</si>
  <si>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</si>
  <si>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</si>
  <si>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</si>
  <si>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</si>
  <si>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</si>
  <si>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</si>
  <si>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</si>
  <si>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</si>
  <si>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</si>
  <si>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</si>
  <si>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</si>
  <si>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ADOBE SYS INC- ADOBE SYS INC</t>
  </si>
  <si>
    <t>US00724F1012</t>
  </si>
  <si>
    <t>28056</t>
  </si>
  <si>
    <t>ALPHABET  INC  CL C ׂ- ALPHABET INC</t>
  </si>
  <si>
    <t>US02079K1079</t>
  </si>
  <si>
    <t>27390</t>
  </si>
  <si>
    <t>ALPHABET-C- ALPHABET INC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</si>
  <si>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</si>
  <si>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</si>
  <si>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</si>
  <si>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</si>
  <si>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</si>
  <si>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</si>
  <si>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FIDELITIY NATIONAL- Fidelity International l</t>
  </si>
  <si>
    <t>US31620M1062</t>
  </si>
  <si>
    <t>11087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</si>
  <si>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</si>
  <si>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</si>
  <si>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</si>
  <si>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</si>
  <si>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</si>
  <si>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</si>
  <si>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Microsoft crop- MICROSOFT CORP</t>
  </si>
  <si>
    <t>Oracle system co- ORACLE CORP</t>
  </si>
  <si>
    <t>US68389X1054</t>
  </si>
  <si>
    <t>Paypal Holdings- Paypal Holdings inc</t>
  </si>
  <si>
    <t>US70450Y1038</t>
  </si>
  <si>
    <t>12898</t>
  </si>
  <si>
    <t>PAYPAL HOLDINGS- Paypal Holdings inc</t>
  </si>
  <si>
    <t>Salesforce.com Inc- Saleforce.com Inc</t>
  </si>
  <si>
    <t>US79466L3024</t>
  </si>
  <si>
    <t>12384</t>
  </si>
  <si>
    <t>SQUARE INC - A- square inc</t>
  </si>
  <si>
    <t>US8522341036</t>
  </si>
  <si>
    <t>27283</t>
  </si>
  <si>
    <t>Synopsys inc- Synopsys Inc</t>
  </si>
  <si>
    <t>US8716071076</t>
  </si>
  <si>
    <t>12220</t>
  </si>
  <si>
    <t>TAL EDUCATIO-ADR- TAL EDUCATION GROUP</t>
  </si>
  <si>
    <t>US8740801043</t>
  </si>
  <si>
    <t>28201</t>
  </si>
  <si>
    <t>TENCENT HOLDINGS LTD- Tencent holdings ltd</t>
  </si>
  <si>
    <t>KYG875721634</t>
  </si>
  <si>
    <t>11074</t>
  </si>
  <si>
    <t>2U INC- twou inc</t>
  </si>
  <si>
    <t>US90214J1016</t>
  </si>
  <si>
    <t>28202</t>
  </si>
  <si>
    <t>VISA inc-class a- VISA  Inc - CLASS  A</t>
  </si>
  <si>
    <t>US92826C8394</t>
  </si>
  <si>
    <t>11109</t>
  </si>
  <si>
    <t>ZSCALER INC- ZSCALER INC</t>
  </si>
  <si>
    <t>US98980G1022</t>
  </si>
  <si>
    <t>28081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</si>
  <si>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</si>
  <si>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</si>
  <si>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</si>
  <si>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</si>
  <si>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</si>
  <si>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</si>
  <si>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Cisco  sys inc- CISCO SYS</t>
  </si>
  <si>
    <t>US17275R1023</t>
  </si>
  <si>
    <t>10082</t>
  </si>
  <si>
    <t>F5 networks Inc- F5 Networks Inc</t>
  </si>
  <si>
    <t>us3156161024</t>
  </si>
  <si>
    <t>12630</t>
  </si>
  <si>
    <t>Palo alto networks- Palo alto networks inc</t>
  </si>
  <si>
    <t>us6974351057</t>
  </si>
  <si>
    <t>12997</t>
  </si>
  <si>
    <t>Qualcomm INC- QUALCOMM Inc</t>
  </si>
  <si>
    <t>US7475251036</t>
  </si>
  <si>
    <t>10350</t>
  </si>
  <si>
    <t>SAMSUNG ELECTR-GDR REG- Samsung Electronics co ltd</t>
  </si>
  <si>
    <t>US7960508882</t>
  </si>
  <si>
    <t>LSE</t>
  </si>
  <si>
    <t>11111</t>
  </si>
  <si>
    <t>Samsung electronics- Samsung Electronics co ltd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</si>
  <si>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</si>
  <si>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</si>
  <si>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</si>
  <si>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</si>
  <si>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</si>
  <si>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</si>
  <si>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TENCENT HOLD-ADR- Tencent holdings ltd</t>
  </si>
  <si>
    <t>US88032Q1094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</si>
  <si>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</si>
  <si>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</si>
  <si>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</si>
  <si>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</si>
  <si>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</si>
  <si>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</si>
  <si>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</si>
  <si>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</si>
  <si>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</si>
  <si>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nextera energy inc- NextEra Energy</t>
  </si>
  <si>
    <t>US65339F1012</t>
  </si>
  <si>
    <t>27715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</si>
  <si>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</si>
  <si>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</si>
  <si>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</si>
  <si>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</si>
  <si>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</si>
  <si>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הראל סל תא 125- הראל קרנות נאמנות בע"מ</t>
  </si>
  <si>
    <t>1148899</t>
  </si>
  <si>
    <t>הראל סל תא בנקים- הראל קרנות נאמנות בע"מ</t>
  </si>
  <si>
    <t>1148949</t>
  </si>
  <si>
    <t>תכלית סל )40( כשרה ת"א 125- מיטב תכלית קרנות נאמנות בע"מ</t>
  </si>
  <si>
    <t>1155373</t>
  </si>
  <si>
    <t>513534974</t>
  </si>
  <si>
    <t>תכלית סל תא 125- מיטב תכלית קרנות נאמנות בע"מ</t>
  </si>
  <si>
    <t>1143718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</si>
  <si>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</si>
  <si>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</si>
  <si>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</si>
  <si>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</si>
  <si>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</si>
  <si>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</si>
  <si>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</si>
  <si>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ETFי )4A( כשרה ת"א 125- פסגות קרנות מדדים בע"מ</t>
  </si>
  <si>
    <t>1155324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</si>
  <si>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</si>
  <si>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</si>
  <si>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</si>
  <si>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</si>
  <si>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</si>
  <si>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</si>
  <si>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</si>
  <si>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</si>
  <si>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</si>
  <si>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125- קסם קרנות נאמנות בע"מ</t>
  </si>
  <si>
    <t>1146356</t>
  </si>
  <si>
    <t>קסם ETF תא בנקים- קסם קרנות נאמנות בע"מ</t>
  </si>
  <si>
    <t>1146430</t>
  </si>
  <si>
    <t>סה"כ שמחקות מדדי מניות בחו"ל</t>
  </si>
  <si>
    <t>*SP TECH מגדל קרן סל ממ- מגדל קרנות נאמנות בע"מ</t>
  </si>
  <si>
    <t>1150481</t>
  </si>
  <si>
    <t>511303661</t>
  </si>
  <si>
    <t>קסם Cleantech (4D) ETF- קסם קרנות נאמנות בע"מ</t>
  </si>
  <si>
    <t>1145895</t>
  </si>
  <si>
    <t>קסם.מחNDX100 חסרפי3- קסם קרנות נאמנות בע"מ</t>
  </si>
  <si>
    <t>1147008</t>
  </si>
  <si>
    <t>סה"כ שמחקות מדדים אחרים בישראל</t>
  </si>
  <si>
    <t>הראל סל )00( כשרה תל בונד 60- הראל קרנות נאמנות בע"מ</t>
  </si>
  <si>
    <t>1155092</t>
  </si>
  <si>
    <t>אג"ח</t>
  </si>
  <si>
    <t>הראל סל כש תלבונד שקלי- הראל קרנות נאמנות בע"מ</t>
  </si>
  <si>
    <t>1155191</t>
  </si>
  <si>
    <t>הראל סל תל בונד 60- הראל קרנות נאמנות בע"מ</t>
  </si>
  <si>
    <t>1150473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</si>
  <si>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</si>
  <si>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</si>
  <si>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</si>
  <si>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</si>
  <si>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תכ.שחר2-5- מיטב תכלית קרנות נאמנות בע"מ</t>
  </si>
  <si>
    <t>1145150</t>
  </si>
  <si>
    <t>תכלית סל (00) תל בונד 40- מיטב תכלית קרנות נאמנות בע"מ</t>
  </si>
  <si>
    <t>1145093</t>
  </si>
  <si>
    <t>תכלית סל גליל 5-10- מיטב תכלית קרנות נאמנות בע"מ</t>
  </si>
  <si>
    <t>1145176</t>
  </si>
  <si>
    <t>תכלית סל כש תלבונד שקלי- מיטב תכלית קרנות נאמנות בע"מ</t>
  </si>
  <si>
    <t>1155183</t>
  </si>
  <si>
    <t>תכלית קרן סל תלבונד 20- מיטב תכלית קרנות נאמנות בע"מ</t>
  </si>
  <si>
    <t>1143791</t>
  </si>
  <si>
    <t>תכלית קרןסל תל בונד צבנק- מיטב תכלית קרנות נאמנות בע"מ</t>
  </si>
  <si>
    <t>1144823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</si>
  <si>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</si>
  <si>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</si>
  <si>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</si>
  <si>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</si>
  <si>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</si>
  <si>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</si>
  <si>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</si>
  <si>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</si>
  <si>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פסג.שחר 5+- פסגות קרנות מדדים בע"מ</t>
  </si>
  <si>
    <t>1147818</t>
  </si>
  <si>
    <t>פסגות ETF )00( כשרה תל בונד 60- פסגות קרנות מדדים בע"מ</t>
  </si>
  <si>
    <t>1155076</t>
  </si>
  <si>
    <t>פסגות ETF גליל 5-10- פסגות קרנות מדדים בע"מ</t>
  </si>
  <si>
    <t>1147925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</si>
  <si>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</si>
  <si>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</si>
  <si>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</si>
  <si>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</si>
  <si>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קסם ETF )00( כשרה תל בונד 60- קסם קרנות נאמנות בע"מ</t>
  </si>
  <si>
    <t>1155126</t>
  </si>
  <si>
    <t>קסם ETF גליל 5-10- קסם קרנות נאמנות בע"מ</t>
  </si>
  <si>
    <t>1145739</t>
  </si>
  <si>
    <t>קסם ETF כשרה תלבונד שקלי- קסם קרנות נאמנות בע"מ</t>
  </si>
  <si>
    <t>1155159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</si>
  <si>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</si>
  <si>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</si>
  <si>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</si>
  <si>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</si>
  <si>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</si>
  <si>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</si>
  <si>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</si>
  <si>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</si>
  <si>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קסם.שחר 5+- קסם קרנות נאמנות בע"מ</t>
  </si>
  <si>
    <t>1146174</t>
  </si>
  <si>
    <t>סה"כ שמחקות מדדים אחרים בחו"ל</t>
  </si>
  <si>
    <t>סה"כ short</t>
  </si>
  <si>
    <t>סה"כ שמחקות מדדי מניות</t>
  </si>
  <si>
    <t>AMUNDI ETF MSCI- AMUNDI ETF</t>
  </si>
  <si>
    <t>LU1681044563</t>
  </si>
  <si>
    <t>27482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</si>
  <si>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</si>
  <si>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</si>
  <si>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</si>
  <si>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</si>
  <si>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</si>
  <si>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</si>
  <si>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</si>
  <si>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</si>
  <si>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</si>
  <si>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</si>
  <si>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</si>
  <si>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CORE S@P 500- BlackRock Inc</t>
  </si>
  <si>
    <t>IE00B5BMR087</t>
  </si>
  <si>
    <t>Ishares dj transport- BlackRock Inc</t>
  </si>
  <si>
    <t>US4642871929</t>
  </si>
  <si>
    <t>Ishares russell 2000- BlackRock Inc</t>
  </si>
  <si>
    <t>US4642876555</t>
  </si>
  <si>
    <t>Ishares stoxx 600 auto de- BlackRock Inc</t>
  </si>
  <si>
    <t>de000a0q4r28</t>
  </si>
  <si>
    <t>Consumer staples- CONSUMER STAPLES</t>
  </si>
  <si>
    <t>US81369Y3080</t>
  </si>
  <si>
    <t>10096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</si>
  <si>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</si>
  <si>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</si>
  <si>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</si>
  <si>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</si>
  <si>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</si>
  <si>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Lyxor etf basic rs- LYXOR ETF</t>
  </si>
  <si>
    <t>FR0010345389</t>
  </si>
  <si>
    <t>Health spdr xlv- State Street Corp</t>
  </si>
  <si>
    <t>US81369Y2090</t>
  </si>
  <si>
    <t>22041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</si>
  <si>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</si>
  <si>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</si>
  <si>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</si>
  <si>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</si>
  <si>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</si>
  <si>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</si>
  <si>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</si>
  <si>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</si>
  <si>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</si>
  <si>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</si>
  <si>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</si>
  <si>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</si>
  <si>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</si>
  <si>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</si>
  <si>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</si>
  <si>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</si>
  <si>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UTILITIES SELECT SECTOR FUND- SPDR - State Street Global Advisors</t>
  </si>
  <si>
    <t>US81369Y8865</t>
  </si>
  <si>
    <t>22040</t>
  </si>
  <si>
    <t>WISDOMTREE CHINA EX-ST OW- WisdomTree</t>
  </si>
  <si>
    <t>US97717X7194</t>
  </si>
  <si>
    <t>12311</t>
  </si>
  <si>
    <t>Amex tech sel indx- AMERICAN EXPRESS</t>
  </si>
  <si>
    <t>US81369Y80302</t>
  </si>
  <si>
    <t>AMUNDI INDEX MSCI E- AMUNDI ETF</t>
  </si>
  <si>
    <t>LU1437017350</t>
  </si>
  <si>
    <t>ARK GEN REV ETF- ARK Investment Management LLC</t>
  </si>
  <si>
    <t>US00214Q3020</t>
  </si>
  <si>
    <t>28043</t>
  </si>
  <si>
    <t>ISH EV&amp;EDRV TECH- BlackRock Inc</t>
  </si>
  <si>
    <t>IE00BGL86Z12</t>
  </si>
  <si>
    <t>ISHARES CORE EM- BlackRock Inc</t>
  </si>
  <si>
    <t>IE00BKM4GZ66</t>
  </si>
  <si>
    <t>Ishares Curr H MSCI- BlackRock Inc</t>
  </si>
  <si>
    <t>US46434G5099</t>
  </si>
  <si>
    <t>Ishares DJ construction- BlackRock Inc</t>
  </si>
  <si>
    <t>US4642887529</t>
  </si>
  <si>
    <t>ISHARES GLOBAL- BlackRock Inc</t>
  </si>
  <si>
    <t>US4642882249</t>
  </si>
  <si>
    <t>Ishares Japan Hedge- BlackRock Inc</t>
  </si>
  <si>
    <t>US46434V8862</t>
  </si>
  <si>
    <t>Ishares phlx sox semicon- BlackRock Inc</t>
  </si>
  <si>
    <t>US4642875235</t>
  </si>
  <si>
    <t>Ishares st eur 600 utilities- BlackRock Inc</t>
  </si>
  <si>
    <t>DE000A0Q4R02</t>
  </si>
  <si>
    <t>ISHARES U.S. MEDICAL DEVICES- BlackRock Inc</t>
  </si>
  <si>
    <t>us4642888105</t>
  </si>
  <si>
    <t>ISHARES-IND G&amp;S- BlackRock Inc</t>
  </si>
  <si>
    <t>DE000A0H08J9</t>
  </si>
  <si>
    <t>ISHR MSCI EUR-I</t>
  </si>
  <si>
    <t>IE00B1YZSC51</t>
  </si>
  <si>
    <t>ISHR MSCI EUR-I- BlackRock Inc</t>
  </si>
  <si>
    <t>COMM SERV SELECT- COMM SERV SELECT</t>
  </si>
  <si>
    <t>US81369Y8527</t>
  </si>
  <si>
    <t>27819</t>
  </si>
  <si>
    <t>Consumer discretionary etf- CONSUMER STAPLES</t>
  </si>
  <si>
    <t>us81369y4070</t>
  </si>
  <si>
    <t>Daiwa etf Topix- Daiwa ETF</t>
  </si>
  <si>
    <t>JP3027620008</t>
  </si>
  <si>
    <t>JPX</t>
  </si>
  <si>
    <t>11121</t>
  </si>
  <si>
    <t>DAIWA EXCHANGE TRAD- Daiwa ETF</t>
  </si>
  <si>
    <t>Dbx Eur Hedge- Deutsche x-trackers MSCI Eur</t>
  </si>
  <si>
    <t>US2330518539</t>
  </si>
  <si>
    <t>12921</t>
  </si>
  <si>
    <t>FIRST TRUST NASD- First Trust Portfolios</t>
  </si>
  <si>
    <t>US33738R7200</t>
  </si>
  <si>
    <t>12506</t>
  </si>
  <si>
    <t>US33734X8469</t>
  </si>
  <si>
    <t>FT-NSDQ TECH DVD- First Trust Portfolios</t>
  </si>
  <si>
    <t>US33738R1187</t>
  </si>
  <si>
    <t>FIRST TRUST WATER- FIW</t>
  </si>
  <si>
    <t>US33733B1008</t>
  </si>
  <si>
    <t>28132</t>
  </si>
  <si>
    <t>GL X TELEMEDICIN- GL X TELEMEDICIN</t>
  </si>
  <si>
    <t>US37954Y2853</t>
  </si>
  <si>
    <t>28243</t>
  </si>
  <si>
    <t>GLOBAL X VID GAM- GLOBAL</t>
  </si>
  <si>
    <t>US37954Y3927</t>
  </si>
  <si>
    <t>27781</t>
  </si>
  <si>
    <t>HORIZON S&amp;P/TSX 60- GLOBAL HORIZON</t>
  </si>
  <si>
    <t>CA44049A1241</t>
  </si>
  <si>
    <t>10629</t>
  </si>
  <si>
    <t>GLOBAL X-CLOUD- Global X Management Co LLc</t>
  </si>
  <si>
    <t>US37954Y4420</t>
  </si>
  <si>
    <t>12507</t>
  </si>
  <si>
    <t>GRAYSCALE ETHER- GRAYSCALE ETHEREUM</t>
  </si>
  <si>
    <t>US3896381072</t>
  </si>
  <si>
    <t>27920</t>
  </si>
  <si>
    <t>INVESCO DYNAMIC- Invesco</t>
  </si>
  <si>
    <t>US46137V6882</t>
  </si>
  <si>
    <t>21100</t>
  </si>
  <si>
    <t>INVSC NSDQ FNTC- Invesco</t>
  </si>
  <si>
    <t>IE00BYMS5W68</t>
  </si>
  <si>
    <t>S&amp;P 500 SOURCE- Invesco</t>
  </si>
  <si>
    <t>IE00B3YCGJ38</t>
  </si>
  <si>
    <t>Source s&amp;p 500 ireland- Invesco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</si>
  <si>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</si>
  <si>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</si>
  <si>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</si>
  <si>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</si>
  <si>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</si>
  <si>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</si>
  <si>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</si>
  <si>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</si>
  <si>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</si>
  <si>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CSI- Krane Fund Advisors LLc</t>
  </si>
  <si>
    <t>Lyxor Etf S&amp;P 500- LYXOR ETF</t>
  </si>
  <si>
    <t>LU0496786657</t>
  </si>
  <si>
    <t>LYXOR EURSTX600 HALTHCARE- LYXOR ETF</t>
  </si>
  <si>
    <t>LU1834986900</t>
  </si>
  <si>
    <t>HORIZONS S&amp;P/TSX- Mirae Asset Global Discovery Fund</t>
  </si>
  <si>
    <t>CA44056G1054</t>
  </si>
  <si>
    <t>12129</t>
  </si>
  <si>
    <t>ROBO-GL HL TECH- ROBO-GL</t>
  </si>
  <si>
    <t>US3015057231</t>
  </si>
  <si>
    <t>28112</t>
  </si>
  <si>
    <t>Industrail select- SPDR - State Street Global Advisors</t>
  </si>
  <si>
    <t>US81369Y7040</t>
  </si>
  <si>
    <t>Spdr msci usa small cap- State Street Corp</t>
  </si>
  <si>
    <t>IE00BSPLC413</t>
  </si>
  <si>
    <t>Spdr s&amp;p 500 etf trust- State Street Corp</t>
  </si>
  <si>
    <t>US78462F1030</t>
  </si>
  <si>
    <t>VANG S&amp;P 500-USD- Vanguard Group</t>
  </si>
  <si>
    <t>IE00B3XXRP09</t>
  </si>
  <si>
    <t>12517</t>
  </si>
  <si>
    <t>Vanguard aust share- Vanguard Group</t>
  </si>
  <si>
    <t>AU000000VAS1</t>
  </si>
  <si>
    <t>Vanguard Emrg mkt et- Vanguard Group</t>
  </si>
  <si>
    <t>US9220428588</t>
  </si>
  <si>
    <t>Vanguard S&amp;P 500 etf- Vanguard Group</t>
  </si>
  <si>
    <t>US9229083632</t>
  </si>
  <si>
    <t>VANGUARD S&amp;P MID- Vanguard Group</t>
  </si>
  <si>
    <t>US9219328856</t>
  </si>
  <si>
    <t>סה"כ שמחקות מדדים אחרים</t>
  </si>
  <si>
    <t>REAL ESTATE CRED- Real Estate Credit Investments Pcc ltd</t>
  </si>
  <si>
    <t>GB00B0HW5366</t>
  </si>
  <si>
    <t>12706</t>
  </si>
  <si>
    <t>ISHARES EMER MKTS- BlackRock Inc</t>
  </si>
  <si>
    <t>IE00B6TLBW47</t>
  </si>
  <si>
    <t>Ishares markit iboxx $ hy- BlackRock Inc</t>
  </si>
  <si>
    <t>IE00B4PY7Y77</t>
  </si>
  <si>
    <t>Spdr emerging bond- State Street Corp</t>
  </si>
  <si>
    <t>IE00B4613386</t>
  </si>
  <si>
    <t>WISDOMTREE EMERG MKT EX-ST- WisdomTree</t>
  </si>
  <si>
    <t>US97717X7848</t>
  </si>
  <si>
    <t>Amundi Etf Euro- AMUNDI ETF</t>
  </si>
  <si>
    <t>FR0010754119</t>
  </si>
  <si>
    <t>Ishares barclays 1-3 year- BlackRock Inc</t>
  </si>
  <si>
    <t>US4642874576</t>
  </si>
  <si>
    <t>ISHARES MARKIT IBOXX- BlackRock Inc</t>
  </si>
  <si>
    <t>IE0032895942</t>
  </si>
  <si>
    <t>Ishares markit iboxx eur HY- BlackRock Inc</t>
  </si>
  <si>
    <t>IE00B66F4759</t>
  </si>
  <si>
    <t>DB x corp bnd- DEUTSCHE BANK AG</t>
  </si>
  <si>
    <t>LU0478205379</t>
  </si>
  <si>
    <t>10113</t>
  </si>
  <si>
    <t>Db X-Tr II Crs5- DEUTSCHE BANK AG</t>
  </si>
  <si>
    <t>LU0290359032</t>
  </si>
  <si>
    <t>XUT3 LN- DEUTSCHE BANK AG</t>
  </si>
  <si>
    <t>LU0429458895</t>
  </si>
  <si>
    <t>powershares h/y bond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</si>
  <si>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</si>
  <si>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</si>
  <si>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</si>
  <si>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</si>
  <si>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</si>
  <si>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</si>
  <si>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Barclays- State Street Corp</t>
  </si>
  <si>
    <t>US78464A6727</t>
  </si>
  <si>
    <t>Spdr Corporate bond- State Street Corp</t>
  </si>
  <si>
    <t>US78464A3757</t>
  </si>
  <si>
    <t>Vanguard gov bnd- Vanguard Group</t>
  </si>
  <si>
    <t>US92206C1027</t>
  </si>
  <si>
    <t>Vanguard shortterm bnd etf- Vanguard Group</t>
  </si>
  <si>
    <t>US92206C4096</t>
  </si>
  <si>
    <t>סה"כ אג"ח ממשלתי</t>
  </si>
  <si>
    <t>סה"כ אגח קונצרני</t>
  </si>
  <si>
    <t>*MTF dax 30 מנוטרלת מטבע- מגדל קרנות נאמנות בע"מ</t>
  </si>
  <si>
    <t>5127659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</si>
  <si>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</si>
  <si>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</si>
  <si>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</si>
  <si>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</si>
  <si>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</si>
  <si>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</si>
  <si>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</si>
  <si>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</si>
  <si>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</si>
  <si>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</si>
  <si>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</si>
  <si>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</si>
  <si>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</si>
  <si>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</si>
  <si>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</si>
  <si>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</si>
  <si>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</si>
  <si>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</si>
  <si>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</si>
  <si>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</si>
  <si>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</si>
  <si>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</si>
  <si>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</si>
  <si>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</si>
  <si>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</si>
  <si>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</si>
  <si>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</si>
  <si>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</si>
  <si>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</si>
  <si>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</si>
  <si>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</si>
  <si>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</si>
  <si>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</si>
  <si>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</si>
  <si>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</si>
  <si>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</si>
  <si>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</si>
  <si>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</si>
  <si>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Bnd- UBS GROUP FUNDING SWITZE</t>
  </si>
  <si>
    <t>LU0396367608</t>
  </si>
  <si>
    <t>27640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</si>
  <si>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</si>
  <si>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</si>
  <si>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</si>
  <si>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</si>
  <si>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</si>
  <si>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</si>
  <si>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</si>
  <si>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</si>
  <si>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</si>
  <si>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</si>
  <si>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</si>
  <si>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</si>
  <si>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</si>
  <si>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</si>
  <si>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</si>
  <si>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</si>
  <si>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</si>
  <si>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</si>
  <si>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</si>
  <si>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</si>
  <si>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</si>
  <si>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</si>
  <si>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</si>
  <si>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</si>
  <si>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</si>
  <si>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</si>
  <si>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</si>
  <si>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</si>
  <si>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</si>
  <si>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</si>
  <si>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</si>
  <si>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</si>
  <si>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</si>
  <si>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</si>
  <si>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</si>
  <si>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</si>
  <si>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</si>
  <si>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</si>
  <si>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</si>
  <si>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</si>
  <si>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</si>
  <si>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</si>
  <si>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</si>
  <si>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</si>
  <si>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</si>
  <si>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</si>
  <si>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</si>
  <si>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</si>
  <si>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</si>
  <si>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</si>
  <si>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</si>
  <si>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</si>
  <si>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</si>
  <si>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</si>
  <si>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</si>
  <si>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</si>
  <si>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</si>
  <si>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</si>
  <si>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</si>
  <si>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</si>
  <si>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</si>
  <si>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</si>
  <si>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</si>
  <si>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</si>
  <si>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</si>
  <si>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</si>
  <si>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</si>
  <si>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</si>
  <si>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</si>
  <si>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</si>
  <si>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</si>
  <si>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</si>
  <si>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</si>
  <si>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</si>
  <si>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</si>
  <si>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</si>
  <si>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</si>
  <si>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</si>
  <si>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</si>
  <si>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</si>
  <si>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</si>
  <si>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</si>
  <si>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</si>
  <si>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</si>
  <si>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</si>
  <si>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</si>
  <si>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</si>
  <si>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</si>
  <si>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</si>
  <si>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</si>
  <si>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</si>
  <si>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</si>
  <si>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</si>
  <si>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כרמל משכנתאות 4%- כרמל-אגוד למשכנתאות והשקעות בע"מ</t>
  </si>
  <si>
    <t>1710250</t>
  </si>
  <si>
    <t>520024373</t>
  </si>
  <si>
    <t>08/05/13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</si>
  <si>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</si>
  <si>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</si>
  <si>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</si>
  <si>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</si>
  <si>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</si>
  <si>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</si>
  <si>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</si>
  <si>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</si>
  <si>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</si>
  <si>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</si>
  <si>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</si>
  <si>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</si>
  <si>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</si>
  <si>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</si>
  <si>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</si>
  <si>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</si>
  <si>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</si>
  <si>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</si>
  <si>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</si>
  <si>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</si>
  <si>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</si>
  <si>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</si>
  <si>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</si>
  <si>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</si>
  <si>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</si>
  <si>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</si>
  <si>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</si>
  <si>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אלעד גרופ</t>
  </si>
  <si>
    <t>301760</t>
  </si>
  <si>
    <t>1511</t>
  </si>
  <si>
    <t>גמול השקע ב- גמול חברה להשקעות בע"מ</t>
  </si>
  <si>
    <t>1116755</t>
  </si>
  <si>
    <t>520018136</t>
  </si>
  <si>
    <t>14/06/20</t>
  </si>
  <si>
    <t>*אורמת 3</t>
  </si>
  <si>
    <t>443862</t>
  </si>
  <si>
    <t>23/01/20</t>
  </si>
  <si>
    <t>Crslnx 4.555 06/30/5- Crosslinx Transit Solutions</t>
  </si>
  <si>
    <t>CA22766TAB04</t>
  </si>
  <si>
    <t>12985</t>
  </si>
  <si>
    <t>Baa2.il</t>
  </si>
  <si>
    <t>07/04/16</t>
  </si>
  <si>
    <t>Rplllc 6% 04/01/22- Ruby Pipeline Llc</t>
  </si>
  <si>
    <t>USU7501KAB71</t>
  </si>
  <si>
    <t>12861</t>
  </si>
  <si>
    <t>B+</t>
  </si>
  <si>
    <t>19/08/20</t>
  </si>
  <si>
    <t>Transed 3.951 9/50- TRANSED PARTNERS GP</t>
  </si>
  <si>
    <t>CA89366TAA57</t>
  </si>
  <si>
    <t>27306</t>
  </si>
  <si>
    <t>ilNR3</t>
  </si>
  <si>
    <t>26/09/16</t>
  </si>
  <si>
    <t>MEDIVISION LIMIT- MEDIVISION LIMIT</t>
  </si>
  <si>
    <t>70113055</t>
  </si>
  <si>
    <t>511828600</t>
  </si>
  <si>
    <t>USBT- us bank tower, la</t>
  </si>
  <si>
    <t>7854</t>
  </si>
  <si>
    <t>28236</t>
  </si>
  <si>
    <t>רוטקס- רוטקס (1980) בע"מ</t>
  </si>
  <si>
    <t>1104033</t>
  </si>
  <si>
    <t>510844913</t>
  </si>
  <si>
    <t>השאלות - פקטיבי- מסלקת הבורסה</t>
  </si>
  <si>
    <t>7466</t>
  </si>
  <si>
    <t>27084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</si>
  <si>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</si>
  <si>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</si>
  <si>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</si>
  <si>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</si>
  <si>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</si>
  <si>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</si>
  <si>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</si>
  <si>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</si>
  <si>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</si>
  <si>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</si>
  <si>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520015041</t>
  </si>
  <si>
    <t>Ixi mobile cibc- Ixi mobile</t>
  </si>
  <si>
    <t>us4660261011</t>
  </si>
  <si>
    <t>10222</t>
  </si>
  <si>
    <t>Traceguard res cibc- TRACEGUARD RES CIBC</t>
  </si>
  <si>
    <t>US8923541010</t>
  </si>
  <si>
    <t>10429</t>
  </si>
  <si>
    <t>Tower Vision preferred shares- Tower Vision Mauritius Ltd</t>
  </si>
  <si>
    <t>29990178</t>
  </si>
  <si>
    <t>10528</t>
  </si>
  <si>
    <t>medlnvest capital s.a.r.l- Medinvest</t>
  </si>
  <si>
    <t>2751</t>
  </si>
  <si>
    <t>12074</t>
  </si>
  <si>
    <t>NEXT INSURANCE- NEXT PLC</t>
  </si>
  <si>
    <t>7983</t>
  </si>
  <si>
    <t>27180</t>
  </si>
  <si>
    <t>*אשבורן פלאזה- ESHBORN PLAZA</t>
  </si>
  <si>
    <t>5771</t>
  </si>
  <si>
    <t>27489</t>
  </si>
  <si>
    <t>*425 Lexington- Lexington Capital Partners</t>
  </si>
  <si>
    <t>544461</t>
  </si>
  <si>
    <t>27673</t>
  </si>
  <si>
    <t>MARKET- MARKET</t>
  </si>
  <si>
    <t>537053</t>
  </si>
  <si>
    <t>27940</t>
  </si>
  <si>
    <t>*Rialto-Elite Portfolio- Rialto-Elite Portfolio</t>
  </si>
  <si>
    <t>496922</t>
  </si>
  <si>
    <t>27659</t>
  </si>
  <si>
    <t>*901 Fifth Seattle- Seattle Genetics Inc</t>
  </si>
  <si>
    <t>548386</t>
  </si>
  <si>
    <t>27445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</si>
  <si>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</si>
  <si>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</si>
  <si>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</si>
  <si>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</si>
  <si>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</si>
  <si>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</si>
  <si>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</si>
  <si>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</si>
  <si>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</si>
  <si>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</si>
  <si>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</si>
  <si>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</si>
  <si>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</si>
  <si>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</si>
  <si>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</si>
  <si>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</si>
  <si>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</si>
  <si>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*ROBIN- ROBIN</t>
  </si>
  <si>
    <t>6164</t>
  </si>
  <si>
    <t>27660</t>
  </si>
  <si>
    <t>סה"כ קרנות הון סיכון</t>
  </si>
  <si>
    <t>אורבימד 2</t>
  </si>
  <si>
    <t>5277</t>
  </si>
  <si>
    <t>15/07/20</t>
  </si>
  <si>
    <t>KArkin Bio Ventures II L.P- Arkin Bio Ventures II L.P</t>
  </si>
  <si>
    <t>70341</t>
  </si>
  <si>
    <t>23/08/20</t>
  </si>
  <si>
    <t>Vintage Co-Inv II B Lightspeed IV- VINTAGE INVESTMENT FUND III</t>
  </si>
  <si>
    <t>70470</t>
  </si>
  <si>
    <t>Vintage Co-Inv II B Lightspeed XIII- VINTAGE INVESTMENT FUND III</t>
  </si>
  <si>
    <t>70480</t>
  </si>
  <si>
    <t>16/09/20</t>
  </si>
  <si>
    <t>Vintage Fund of Funds IV- Vintage Investment Fund of Funds V</t>
  </si>
  <si>
    <t>7075</t>
  </si>
  <si>
    <t>ויטהלייף ישראל קרן הון- ויטלייף פרטנרס (ישראל) ש.מ</t>
  </si>
  <si>
    <t>600000401</t>
  </si>
  <si>
    <t>26/07/13</t>
  </si>
  <si>
    <t>ורטקס ישראל קרן הון חול- ורטקס ישראל 3 בע"מ</t>
  </si>
  <si>
    <t>600000361</t>
  </si>
  <si>
    <t>evolution venture c- קרן Evolution</t>
  </si>
  <si>
    <t>50286</t>
  </si>
  <si>
    <t>31/07/18</t>
  </si>
  <si>
    <t>anatomy  2- קרן אנטומיה</t>
  </si>
  <si>
    <t>5260</t>
  </si>
  <si>
    <t>anatomy- קרן אנטומיה</t>
  </si>
  <si>
    <t>52266</t>
  </si>
  <si>
    <t>אביב (פנטין) קפיטל- מרדכי אביב תעשיות בניה (1973) בע"מ</t>
  </si>
  <si>
    <t>600000271</t>
  </si>
  <si>
    <t>סה"כ קרנות גידור</t>
  </si>
  <si>
    <t>סה"כ קרנות נדל"ן</t>
  </si>
  <si>
    <t>ריאליטי קרן השקעות בנדל"ן IV</t>
  </si>
  <si>
    <t>70040</t>
  </si>
  <si>
    <t>25/02/20</t>
  </si>
  <si>
    <t>Reality Real Estate Investment Fund 3 L.P- Reality Real Estate Investment Fund 3 L.P</t>
  </si>
  <si>
    <t>5265</t>
  </si>
  <si>
    <t>31/12/19</t>
  </si>
  <si>
    <t>סה"כ קרנות השקעה אחרות</t>
  </si>
  <si>
    <t>Pitango VIII Vintage Migdal Co-Investment II -</t>
  </si>
  <si>
    <t>70441</t>
  </si>
  <si>
    <t>25/08/20</t>
  </si>
  <si>
    <t>Accelmed Partners II- Accelmed</t>
  </si>
  <si>
    <t>7055</t>
  </si>
  <si>
    <t>15/06/20</t>
  </si>
  <si>
    <t>VINTAGE CO-INVESTMENT II CLASS A- Vintage Investment Fund of Funds V</t>
  </si>
  <si>
    <t>70266</t>
  </si>
  <si>
    <t>27/07/20</t>
  </si>
  <si>
    <t>Vintage Migdal Co-Investment II- Vintage Investment Fund of Funds V</t>
  </si>
  <si>
    <t>70261</t>
  </si>
  <si>
    <t>13/09/20</t>
  </si>
  <si>
    <t>Tene investment in QNERGY- טנא השקעות</t>
  </si>
  <si>
    <t>29993124</t>
  </si>
  <si>
    <t>20/06/18</t>
  </si>
  <si>
    <t>NOY ASHALIM קרן נוי- קרן נוי 1 להשקעה בתשתיות אנרגיה ש.מ</t>
  </si>
  <si>
    <t>5279</t>
  </si>
  <si>
    <t>28/04/20</t>
  </si>
  <si>
    <t>קרן נוי 2- קרן נוי 1 להשקעה בתשתיות אנרגיה ש.מ</t>
  </si>
  <si>
    <t>5259</t>
  </si>
  <si>
    <t>27/08/20</t>
  </si>
  <si>
    <t>TENE GROWTH CAPITAL 4- טנא השקעות</t>
  </si>
  <si>
    <t>5310</t>
  </si>
  <si>
    <t>23/12/19</t>
  </si>
  <si>
    <t>Vintage Co-Inv II Class B ETN FXV III</t>
  </si>
  <si>
    <t>7073</t>
  </si>
  <si>
    <t>Fortissimo capital fund v- Fortissimo 5</t>
  </si>
  <si>
    <t>70381</t>
  </si>
  <si>
    <t>29/09/20</t>
  </si>
  <si>
    <t>קרן תשתיות - ISRAEL INFRASTUC- I. INFRASTUCTURE</t>
  </si>
  <si>
    <t>65001010</t>
  </si>
  <si>
    <t>28/04/15</t>
  </si>
  <si>
    <t>SKY 3- sky 3</t>
  </si>
  <si>
    <t>5289</t>
  </si>
  <si>
    <t>24/03/20</t>
  </si>
  <si>
    <t>Vintage Investments Partn</t>
  </si>
  <si>
    <t>5300</t>
  </si>
  <si>
    <t>09/09/20</t>
  </si>
  <si>
    <t>Yesodot Gimmel- Yesodot Gimmel</t>
  </si>
  <si>
    <t>70291</t>
  </si>
  <si>
    <t>16/07/20</t>
  </si>
  <si>
    <t>s.h. sky l.p- ס. ה. סקיי 11 ש.מ.</t>
  </si>
  <si>
    <t>50492</t>
  </si>
  <si>
    <t>15/07/18</t>
  </si>
  <si>
    <t>FIMI 6- פימי מזנין(1) קרן הון סיכון</t>
  </si>
  <si>
    <t>5272</t>
  </si>
  <si>
    <t>21/09/20</t>
  </si>
  <si>
    <t>fimi israel opportunity- פימי מזנין(1) קרן הון סיכון</t>
  </si>
  <si>
    <t>50724</t>
  </si>
  <si>
    <t>30/05/18</t>
  </si>
  <si>
    <t>פלנוס טכנולוגיות לאומי- פלנוס טכנולוגיות בע"מ</t>
  </si>
  <si>
    <t>600000301</t>
  </si>
  <si>
    <t>Kedma Capital III- קדמה קפיטל 3</t>
  </si>
  <si>
    <t>6662</t>
  </si>
  <si>
    <t>04/05/20</t>
  </si>
  <si>
    <t>Accelmed Growth Partners L.P 2- Accelmed Growth Partners L.P</t>
  </si>
  <si>
    <t>5271</t>
  </si>
  <si>
    <t>21/07/20</t>
  </si>
  <si>
    <t>*הליוס- Helios Renewable Energy 1</t>
  </si>
  <si>
    <t>5323</t>
  </si>
  <si>
    <t>22/06/20</t>
  </si>
  <si>
    <t>*MA Movilim Renewable Energies L.P- אנלייט אנרגיה מתחדשת בע"מ</t>
  </si>
  <si>
    <t>5322</t>
  </si>
  <si>
    <t>20/04/20</t>
  </si>
  <si>
    <t>סה"כ קרנות הון סיכון בחו"ל</t>
  </si>
  <si>
    <t>Vintage V Is</t>
  </si>
  <si>
    <t>6645</t>
  </si>
  <si>
    <t>Strategic Investors Fund X- Vintage Investment Fund of Funds V</t>
  </si>
  <si>
    <t>7068</t>
  </si>
  <si>
    <t>Horsley Bridge</t>
  </si>
  <si>
    <t>5295</t>
  </si>
  <si>
    <t>SVB</t>
  </si>
  <si>
    <t>5288</t>
  </si>
  <si>
    <t>09/07/20</t>
  </si>
  <si>
    <t>svb ix</t>
  </si>
  <si>
    <t>5327</t>
  </si>
  <si>
    <t>08/09/20</t>
  </si>
  <si>
    <t>Vintage IV- Vintage Venture</t>
  </si>
  <si>
    <t>5275</t>
  </si>
  <si>
    <t>Vintage V acces- Vintage Venture</t>
  </si>
  <si>
    <t>5333</t>
  </si>
  <si>
    <t>22/07/20</t>
  </si>
  <si>
    <t>סה"כ קרנות גידור בחו"ל</t>
  </si>
  <si>
    <t>m realzation d invest- UBP</t>
  </si>
  <si>
    <t>71192256</t>
  </si>
  <si>
    <t>CHEYNE REL.ES.C.HO.III (A)</t>
  </si>
  <si>
    <t>76748052</t>
  </si>
  <si>
    <t>20/05/20</t>
  </si>
  <si>
    <t>76748078</t>
  </si>
  <si>
    <t>76748094</t>
  </si>
  <si>
    <t>Eden Rock struc-b- EDEN ROCK STRUC.FIN</t>
  </si>
  <si>
    <t>70422498</t>
  </si>
  <si>
    <t>25/03/20</t>
  </si>
  <si>
    <t>SPHERA-HCARE-DIL- SPHERA</t>
  </si>
  <si>
    <t>70368378</t>
  </si>
  <si>
    <t>03/06/18</t>
  </si>
  <si>
    <t>sphera- Sphera Global Healthcare Master</t>
  </si>
  <si>
    <t>70323373</t>
  </si>
  <si>
    <t>15/10/18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</si>
  <si>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</si>
  <si>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</si>
  <si>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</si>
  <si>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</si>
  <si>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</si>
  <si>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</si>
  <si>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08/03/20</t>
  </si>
  <si>
    <t>Brack Capital Real Estate llp- בי.סי.אר.אי-בראק קפיטל ריל אסטייט איווסטמנט בי.וי</t>
  </si>
  <si>
    <t>29990961</t>
  </si>
  <si>
    <t>07/12/16</t>
  </si>
  <si>
    <t>Brookfield real estate partners II</t>
  </si>
  <si>
    <t>5274</t>
  </si>
  <si>
    <t>Brookfield SREP III</t>
  </si>
  <si>
    <t>5328</t>
  </si>
  <si>
    <t>06/07/20</t>
  </si>
  <si>
    <t>WATERTON RESIDENTIAL P V XIII</t>
  </si>
  <si>
    <t>5334</t>
  </si>
  <si>
    <t>14/09/20</t>
  </si>
  <si>
    <t>Blackstone R.E. partners VIII.F- Blackstone Real Estate Partners</t>
  </si>
  <si>
    <t>5264</t>
  </si>
  <si>
    <t>11/05/20</t>
  </si>
  <si>
    <t>Blackstone Real Estate Partners IX- Blackstone Real Estate Partners</t>
  </si>
  <si>
    <t>7064</t>
  </si>
  <si>
    <t>23/09/20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</si>
  <si>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</si>
  <si>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</si>
  <si>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</si>
  <si>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</si>
  <si>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</si>
  <si>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</si>
  <si>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13/07/20</t>
  </si>
  <si>
    <t>EC - 2 AUDAX CO INV</t>
  </si>
  <si>
    <t>70091</t>
  </si>
  <si>
    <t>Global Infrastructure Partners IV L.P</t>
  </si>
  <si>
    <t>70181</t>
  </si>
  <si>
    <t>Harbourvest co inv : Project Starboard</t>
  </si>
  <si>
    <t>6659</t>
  </si>
  <si>
    <t>IFM GIF</t>
  </si>
  <si>
    <t>53411</t>
  </si>
  <si>
    <t>Kartesia Credit Opportunities V</t>
  </si>
  <si>
    <t>70111</t>
  </si>
  <si>
    <t>16/04/20</t>
  </si>
  <si>
    <t>KARTESIA KASS</t>
  </si>
  <si>
    <t>6923</t>
  </si>
  <si>
    <t>12/04/20</t>
  </si>
  <si>
    <t>KARTESIA KSO</t>
  </si>
  <si>
    <t>6885</t>
  </si>
  <si>
    <t>Migdal HarbourVest Tranche B</t>
  </si>
  <si>
    <t>5298</t>
  </si>
  <si>
    <t>03/08/20</t>
  </si>
  <si>
    <t>*APCS- Ares special situation fund IB</t>
  </si>
  <si>
    <t>5291</t>
  </si>
  <si>
    <t>07/04/20</t>
  </si>
  <si>
    <t>*ARES- Ares special situation fund IB</t>
  </si>
  <si>
    <t>7062</t>
  </si>
  <si>
    <t>*AUDAX DIRECT LENDING SOLUTIONS- Ares special situation fund IB</t>
  </si>
  <si>
    <t>5339</t>
  </si>
  <si>
    <t>cheyne redf a1- Cheyn Capital</t>
  </si>
  <si>
    <t>5294</t>
  </si>
  <si>
    <t>29/06/18</t>
  </si>
  <si>
    <t>cicc growth capital fund- ארקלייט</t>
  </si>
  <si>
    <t>52225</t>
  </si>
  <si>
    <t>harbourvest part' co inv fund IV- ארקלייט</t>
  </si>
  <si>
    <t>5297</t>
  </si>
  <si>
    <t>21/04/19</t>
  </si>
  <si>
    <t>HIG harbourvest  Tranche B- ארקלייט</t>
  </si>
  <si>
    <t>5313</t>
  </si>
  <si>
    <t>13/04/20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</si>
  <si>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</si>
  <si>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</si>
  <si>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</si>
  <si>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</si>
  <si>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</si>
  <si>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</si>
  <si>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18/05/20</t>
  </si>
  <si>
    <t>ARCLIGHT AEP FEEDER FUND VII LLC- ארקלייט</t>
  </si>
  <si>
    <t>70250</t>
  </si>
  <si>
    <t>06/09/20</t>
  </si>
  <si>
    <t>Cruise.co.uk</t>
  </si>
  <si>
    <t>5280</t>
  </si>
  <si>
    <t>30/01/18</t>
  </si>
  <si>
    <t>Arcmont SLF II- Arcmont</t>
  </si>
  <si>
    <t>70451</t>
  </si>
  <si>
    <t>12/08/20</t>
  </si>
  <si>
    <t>Warburg Pincus China II L.P- WARBURG PINCUS</t>
  </si>
  <si>
    <t>6945</t>
  </si>
  <si>
    <t>ICG SDP 4- ICG Senior Debt Partners Fund-ICG</t>
  </si>
  <si>
    <t>70430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</si>
  <si>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</si>
  <si>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</si>
  <si>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</si>
  <si>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</si>
  <si>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</si>
  <si>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</si>
  <si>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</si>
  <si>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ADVENT INTERNATIONAL 8</t>
  </si>
  <si>
    <t>5273</t>
  </si>
  <si>
    <t>APOLLO</t>
  </si>
  <si>
    <t>5281</t>
  </si>
  <si>
    <t>19/03/20</t>
  </si>
  <si>
    <t>Apollo Fund IX -</t>
  </si>
  <si>
    <t>5302</t>
  </si>
  <si>
    <t>28/06/20</t>
  </si>
  <si>
    <t>BCP V Brand Co-Invest LP</t>
  </si>
  <si>
    <t>70321</t>
  </si>
  <si>
    <t>30/01/20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</si>
  <si>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</si>
  <si>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</si>
  <si>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</si>
  <si>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</si>
  <si>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</si>
  <si>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</si>
  <si>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</si>
  <si>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</si>
  <si>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DOVER</t>
  </si>
  <si>
    <t>5285</t>
  </si>
  <si>
    <t>GRAPH TECH BROOKFIELD</t>
  </si>
  <si>
    <t>5270</t>
  </si>
  <si>
    <t>09/12/19</t>
  </si>
  <si>
    <t>harbourvest A</t>
  </si>
  <si>
    <t>70000</t>
  </si>
  <si>
    <t>15/01/20</t>
  </si>
  <si>
    <t>HARBOURVEST A AE II</t>
  </si>
  <si>
    <t>6640</t>
  </si>
  <si>
    <t>02/09/20</t>
  </si>
  <si>
    <t>harbourvest abenex</t>
  </si>
  <si>
    <t>5324</t>
  </si>
  <si>
    <t>harbourvest lytx</t>
  </si>
  <si>
    <t>5325</t>
  </si>
  <si>
    <t>29/04/18</t>
  </si>
  <si>
    <t>HARBOURVEST SEC GRIDIRON</t>
  </si>
  <si>
    <t>5293</t>
  </si>
  <si>
    <t>12/06/18</t>
  </si>
  <si>
    <t>IK HarbourVest Tranche B</t>
  </si>
  <si>
    <t>5336</t>
  </si>
  <si>
    <t>24/08/20</t>
  </si>
  <si>
    <t>INCLINE</t>
  </si>
  <si>
    <t>5308</t>
  </si>
  <si>
    <t>InfraRed Infrastructure Fund V</t>
  </si>
  <si>
    <t>5309</t>
  </si>
  <si>
    <t>25/06/20</t>
  </si>
  <si>
    <t>Investindustrial VII Harbourvest B</t>
  </si>
  <si>
    <t>70120</t>
  </si>
  <si>
    <t>29/06/20</t>
  </si>
  <si>
    <t>KARTESIA</t>
  </si>
  <si>
    <t>5303</t>
  </si>
  <si>
    <t>KOTAK</t>
  </si>
  <si>
    <t>5255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</si>
  <si>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</si>
  <si>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</si>
  <si>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</si>
  <si>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</si>
  <si>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</si>
  <si>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</si>
  <si>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</si>
  <si>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15/09/20</t>
  </si>
  <si>
    <t>5239</t>
  </si>
  <si>
    <t>Migdal-HarbourVes project Draco</t>
  </si>
  <si>
    <t>5319</t>
  </si>
  <si>
    <t>17/03/20</t>
  </si>
  <si>
    <t>MTDL</t>
  </si>
  <si>
    <t>6651</t>
  </si>
  <si>
    <t>Paragon III HarbourVest B</t>
  </si>
  <si>
    <t>70110</t>
  </si>
  <si>
    <t>Patria Private Equity Fund VI</t>
  </si>
  <si>
    <t>5320</t>
  </si>
  <si>
    <t>22/09/20</t>
  </si>
  <si>
    <t>PCS IV</t>
  </si>
  <si>
    <t>70131</t>
  </si>
  <si>
    <t>PERMIRA</t>
  </si>
  <si>
    <t>5287</t>
  </si>
  <si>
    <t>12/02/20</t>
  </si>
  <si>
    <t>PERMIRA VII L.P.2 SCSP</t>
  </si>
  <si>
    <t>70281</t>
  </si>
  <si>
    <t>30/04/20</t>
  </si>
  <si>
    <t>PGCO 4 CO-MINGLED FUND SCSP</t>
  </si>
  <si>
    <t>5335</t>
  </si>
  <si>
    <t>RHONE V</t>
  </si>
  <si>
    <t>5268</t>
  </si>
  <si>
    <t>02/04/20</t>
  </si>
  <si>
    <t>Sun Capital Partners  harbourvest B</t>
  </si>
  <si>
    <t>6652</t>
  </si>
  <si>
    <t>18/06/20</t>
  </si>
  <si>
    <t>TDL IV</t>
  </si>
  <si>
    <t>6646</t>
  </si>
  <si>
    <t>Thoma Bravo Harbourvest B</t>
  </si>
  <si>
    <t>6642</t>
  </si>
  <si>
    <t>TOMA BRAVO</t>
  </si>
  <si>
    <t>5276</t>
  </si>
  <si>
    <t>TOMA BRAVO FUND 8</t>
  </si>
  <si>
    <t>6647</t>
  </si>
  <si>
    <t>17/08/20</t>
  </si>
  <si>
    <t>Trilantic capital partners V</t>
  </si>
  <si>
    <t>5269</t>
  </si>
  <si>
    <t>VESTCOM</t>
  </si>
  <si>
    <t>5312</t>
  </si>
  <si>
    <t>27/12/17</t>
  </si>
  <si>
    <t>windjammer V har A</t>
  </si>
  <si>
    <t>6641</t>
  </si>
  <si>
    <t>WSREDII</t>
  </si>
  <si>
    <t>6658</t>
  </si>
  <si>
    <t>29/01/20</t>
  </si>
  <si>
    <t>קרן סילברפליט</t>
  </si>
  <si>
    <t>5267</t>
  </si>
  <si>
    <t>01/04/20</t>
  </si>
  <si>
    <t>Advent International GPE IX L.P- Advent International</t>
  </si>
  <si>
    <t>70061</t>
  </si>
  <si>
    <t>CO INVESTMENT ANESTHESIA- Blackstone</t>
  </si>
  <si>
    <t>5307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</si>
  <si>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</si>
  <si>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</si>
  <si>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</si>
  <si>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</si>
  <si>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</si>
  <si>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</si>
  <si>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06/10/19</t>
  </si>
  <si>
    <t>ICG SDP 3- Cheyn Capital</t>
  </si>
  <si>
    <t>5304</t>
  </si>
  <si>
    <t>12/03/20</t>
  </si>
  <si>
    <t>Court Square IV- Court Square</t>
  </si>
  <si>
    <t>53321</t>
  </si>
  <si>
    <t>LS POWER FUND IV- Gatewood Capital Opportunity Fund</t>
  </si>
  <si>
    <t>5317</t>
  </si>
  <si>
    <t>29/07/20</t>
  </si>
  <si>
    <t>GIP GEMINI FUND CAYMAN FEEDER II LP- GIP Gemini Fund LP</t>
  </si>
  <si>
    <t>70271</t>
  </si>
  <si>
    <t>24/10/19</t>
  </si>
  <si>
    <t>HARBOURVEST CO INV PERSTON- HARBOURVEST</t>
  </si>
  <si>
    <t>5296</t>
  </si>
  <si>
    <t>02/12/19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</si>
  <si>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</si>
  <si>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</si>
  <si>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</si>
  <si>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</si>
  <si>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</si>
  <si>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</si>
  <si>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</si>
  <si>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Insight Partners  XI- Insight Partners (Cayman) XI</t>
  </si>
  <si>
    <t>70461</t>
  </si>
  <si>
    <t>KLIRMARK III- Klirmark Opportunity Fund III</t>
  </si>
  <si>
    <t>70191</t>
  </si>
  <si>
    <t>Klirmark Opportunity fund II MG- Klirmark Opportunity L.P</t>
  </si>
  <si>
    <t>29992298</t>
  </si>
  <si>
    <t>04/07/19</t>
  </si>
  <si>
    <t>JP MORGAN IIF- Moneda Latin American Corporate</t>
  </si>
  <si>
    <t>6653</t>
  </si>
  <si>
    <t>Pantheon Global Secondary Fund VI- Pantheon Global</t>
  </si>
  <si>
    <t>5331</t>
  </si>
  <si>
    <t>selene- Sun Apollo India Fund</t>
  </si>
  <si>
    <t>52258</t>
  </si>
  <si>
    <t>27/05/19</t>
  </si>
  <si>
    <t>TPG Asia VII- TPG Partners</t>
  </si>
  <si>
    <t>5337</t>
  </si>
  <si>
    <t>WARBURG PINCUS- WARBURG PINCUS</t>
  </si>
  <si>
    <t>5286</t>
  </si>
  <si>
    <t>20/07/20</t>
  </si>
  <si>
    <t>S.C.A.SICAR-EDMOND DE ROTHILD- א. רוטשילד ת ניהול נכסים בע"מ</t>
  </si>
  <si>
    <t>650011001</t>
  </si>
  <si>
    <t>ויולה פרייבט אקווטי 2- ג'נריישן ניהול בע"מ</t>
  </si>
  <si>
    <t>5257</t>
  </si>
  <si>
    <t>טנא הון צמיחה (קרן להשקעות)- טנא הון צמיחה (קרן השקעות) שותפות מוגבלת</t>
  </si>
  <si>
    <t>650011101</t>
  </si>
  <si>
    <t>26/02/14</t>
  </si>
  <si>
    <t>Astorg VII Co-Invest ERT- JOY GLOBAL INC</t>
  </si>
  <si>
    <t>70351</t>
  </si>
  <si>
    <t>02/02/20</t>
  </si>
  <si>
    <t>Astorg VII Co-Invest LGC- JOY GLOBAL INC</t>
  </si>
  <si>
    <t>70401</t>
  </si>
  <si>
    <t>31/03/20</t>
  </si>
  <si>
    <t>Astorg VII- JOY GLOBAL INC</t>
  </si>
  <si>
    <t>6650</t>
  </si>
  <si>
    <t>24/06/20</t>
  </si>
  <si>
    <t>cdl 2</t>
  </si>
  <si>
    <t>5237</t>
  </si>
  <si>
    <t>COPENHAGEN INFRASTRUCTURE</t>
  </si>
  <si>
    <t>5315</t>
  </si>
  <si>
    <t>PAMILCO 4</t>
  </si>
  <si>
    <t>5311</t>
  </si>
  <si>
    <t>31/05/20</t>
  </si>
  <si>
    <t>*ACE 4- ACE</t>
  </si>
  <si>
    <t>5238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</si>
  <si>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</si>
  <si>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</si>
  <si>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</si>
  <si>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</si>
  <si>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</si>
  <si>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</si>
  <si>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</si>
  <si>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</si>
  <si>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</si>
  <si>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</si>
  <si>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</si>
  <si>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</si>
  <si>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</si>
  <si>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</si>
  <si>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</si>
  <si>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</si>
  <si>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</si>
  <si>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</si>
  <si>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</si>
  <si>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</si>
  <si>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</si>
  <si>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</si>
  <si>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</si>
  <si>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</si>
  <si>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</si>
  <si>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</si>
  <si>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</si>
  <si>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</si>
  <si>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</si>
  <si>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</si>
  <si>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</si>
  <si>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</si>
  <si>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</si>
  <si>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</si>
  <si>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</si>
  <si>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</si>
  <si>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</si>
  <si>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</si>
  <si>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</si>
  <si>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</si>
  <si>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</si>
  <si>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</si>
  <si>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</si>
  <si>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</si>
  <si>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</si>
  <si>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</si>
  <si>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</si>
  <si>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</si>
  <si>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</si>
  <si>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</si>
  <si>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</si>
  <si>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</si>
  <si>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</si>
  <si>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</si>
  <si>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</si>
  <si>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</si>
  <si>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</si>
  <si>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</si>
  <si>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</si>
  <si>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</si>
  <si>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</si>
  <si>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</si>
  <si>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</si>
  <si>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</si>
  <si>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</si>
  <si>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</si>
  <si>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</si>
  <si>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</si>
  <si>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</si>
  <si>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</si>
  <si>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</si>
  <si>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</si>
  <si>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</si>
  <si>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</si>
  <si>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</si>
  <si>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</si>
  <si>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</si>
  <si>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</si>
  <si>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</si>
  <si>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</si>
  <si>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</si>
  <si>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</si>
  <si>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</si>
  <si>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</si>
  <si>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</si>
  <si>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</si>
  <si>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</si>
  <si>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</si>
  <si>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</si>
  <si>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</si>
  <si>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</si>
  <si>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</si>
  <si>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</si>
  <si>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</si>
  <si>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</si>
  <si>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</si>
  <si>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</si>
  <si>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</si>
  <si>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</si>
  <si>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</si>
  <si>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</si>
  <si>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</si>
  <si>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</si>
  <si>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</si>
  <si>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</si>
  <si>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</si>
  <si>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</si>
  <si>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</si>
  <si>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</si>
  <si>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</si>
  <si>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</si>
  <si>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</si>
  <si>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</si>
  <si>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</si>
  <si>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</si>
  <si>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</si>
  <si>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</si>
  <si>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</si>
  <si>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</si>
  <si>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</si>
  <si>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</si>
  <si>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</si>
  <si>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</si>
  <si>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</si>
  <si>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</si>
  <si>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</si>
  <si>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</si>
  <si>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</si>
  <si>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</si>
  <si>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</si>
  <si>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</si>
  <si>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</si>
  <si>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</si>
  <si>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</si>
  <si>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</si>
  <si>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</si>
  <si>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</si>
  <si>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</si>
  <si>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</si>
  <si>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</si>
  <si>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</si>
  <si>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</si>
  <si>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</si>
  <si>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</si>
  <si>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</si>
  <si>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</si>
  <si>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</si>
  <si>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</si>
  <si>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</si>
  <si>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</si>
  <si>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</si>
  <si>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</si>
  <si>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CCY\CCY 18.11.20USD\ILS 3.3983- בנק דיסקונט לישראל בע"מ</t>
  </si>
  <si>
    <t>90009382</t>
  </si>
  <si>
    <t>18/11/19</t>
  </si>
  <si>
    <t>FWD CCY\ILS 05.10.20 USD\ILS 3.4286- בנק דיסקונט לישראל בע"מ</t>
  </si>
  <si>
    <t>90011083</t>
  </si>
  <si>
    <t>FWD CCY\ILS 14.01.21 USD\ILS 3.3755- בנק דיסקונט לישראל בע"מ</t>
  </si>
  <si>
    <t>90011429</t>
  </si>
  <si>
    <t>FWD CCY\ILS 20200930 USD\ILS 3.4313 20210608- בנק דיסקונט לישראל בע"מ</t>
  </si>
  <si>
    <t>90011586</t>
  </si>
  <si>
    <t>FWD CCY\ILS01.03.21USD\ILS3.44485- בנק דיסקונט לישראל בע"מ</t>
  </si>
  <si>
    <t>90011566</t>
  </si>
  <si>
    <t>FWD CCY\ILS01.07.21USD\ILS3.4216- בנק דיסקונט לישראל בע"מ</t>
  </si>
  <si>
    <t>90011587</t>
  </si>
  <si>
    <t>FWD CCY\ILS01.10.20USD\ILS 3.4026- בנק דיסקונט לישראל בע"מ</t>
  </si>
  <si>
    <t>90011161</t>
  </si>
  <si>
    <t>FWD CCY\ILS02.04.20USD\ILS3.5376- בנק דיסקונט לישראל בע"מ</t>
  </si>
  <si>
    <t>90020463</t>
  </si>
  <si>
    <t>30/03/20</t>
  </si>
  <si>
    <t>FWD CCY\ILS07.10.20USD\ILS 3.4171- בנק דיסקונט לישראל בע"מ</t>
  </si>
  <si>
    <t>90011116</t>
  </si>
  <si>
    <t>FWD CCY\ILS08.10.20USD\ILS 3.4148- בנק דיסקונט לישראל בע"מ</t>
  </si>
  <si>
    <t>90011163</t>
  </si>
  <si>
    <t>FWD CCY\ILS16.12.20USD\ILS 3.402- בנק דיסקונט לישראל בע"מ</t>
  </si>
  <si>
    <t>90011222</t>
  </si>
  <si>
    <t>10/08/20</t>
  </si>
  <si>
    <t>FWD CCY\ILS18.02.21USD\ILS3.4474- בנק דיסקונט לישראל בע"מ</t>
  </si>
  <si>
    <t>90011531</t>
  </si>
  <si>
    <t>FWD CCY\ILS19.11.20USD\ILS 3.4497- בנק דיסקונט לישראל בע"מ</t>
  </si>
  <si>
    <t>90010918</t>
  </si>
  <si>
    <t>30/06/20</t>
  </si>
  <si>
    <t>FWD CCY\ILS23.03.21USD\ILS 3.571- בנק דיסקונט לישראל בע"מ</t>
  </si>
  <si>
    <t>90020461</t>
  </si>
  <si>
    <t>26/03/20</t>
  </si>
  <si>
    <t>FWD CCY\ILS24.03.20USD\ILS 3.7845- בנק דיסקונט לישראל בע"מ</t>
  </si>
  <si>
    <t>90020418</t>
  </si>
  <si>
    <t>18/03/20</t>
  </si>
  <si>
    <t>FWD CCY\ILS24.11.20USD\ILS 3.437- בנק דיסקונט לישראל בע"מ</t>
  </si>
  <si>
    <t>90010930</t>
  </si>
  <si>
    <t>02/07/20</t>
  </si>
  <si>
    <t>FWD CCY\ILS27.10.20USD\ILS 3.45- בנק דיסקונט לישראל בע"מ</t>
  </si>
  <si>
    <t>90008833</t>
  </si>
  <si>
    <t>15/07/19</t>
  </si>
  <si>
    <t>FWD CCY\ILS28.10.20USD\ILS 3.4517- בנק דיסקונט לישראל בע"מ</t>
  </si>
  <si>
    <t>90010973</t>
  </si>
  <si>
    <t>07/07/20</t>
  </si>
  <si>
    <t>FWD CCY\ILS29.03.21USD\ILS 3.4055- בנק דיסקונט לישראל בע"מ</t>
  </si>
  <si>
    <t>90011490</t>
  </si>
  <si>
    <t>FW GBP/USD_1.31595_ 09/11/20- בנק הפועלים בע"מ</t>
  </si>
  <si>
    <t>90021726</t>
  </si>
  <si>
    <t>26/08/20</t>
  </si>
  <si>
    <t>FW20.10.20דולר שקל 3.4947- בנק הפועלים בע"מ</t>
  </si>
  <si>
    <t>90008739</t>
  </si>
  <si>
    <t>27/06/19</t>
  </si>
  <si>
    <t>FX Forward_USD_ILS_2020_10_01_S_3.42185000- בנק הפועלים בע"מ</t>
  </si>
  <si>
    <t>90021761</t>
  </si>
  <si>
    <t>17/09/20</t>
  </si>
  <si>
    <t>FX Forward_USD_ILS_2021_07_20_S_3.39960000- בנק הפועלים בע"מ</t>
  </si>
  <si>
    <t>90021760</t>
  </si>
  <si>
    <t>FX Swap_USD_ILS_2020_10_01_P_3.44970000- בנק הפועלים בע"מ</t>
  </si>
  <si>
    <t>90021781</t>
  </si>
  <si>
    <t>FX Swap_USD_ILS_2020_10_01_S_3.42120500- בנק הפועלים בע"מ</t>
  </si>
  <si>
    <t>90021756</t>
  </si>
  <si>
    <t>FX Swap_USD_ILS_2020_10_15_S_3.44000000- בנק הפועלים בע"מ</t>
  </si>
  <si>
    <t>90021675</t>
  </si>
  <si>
    <t>14/07/20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</si>
  <si>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</si>
  <si>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</si>
  <si>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</si>
  <si>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</si>
  <si>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</si>
  <si>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</si>
  <si>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Swap_USD_ILS_2020_11_18_S_3.39630000- בנק הפועלים בע"מ</t>
  </si>
  <si>
    <t>90020214</t>
  </si>
  <si>
    <t>FX Swap_USD_ILS_2020_11_23_S_3.43610000- בנק הפועלים בע"מ</t>
  </si>
  <si>
    <t>90021651</t>
  </si>
  <si>
    <t>FX Swap_USD_ILS_2020_12_03_S- בנק הפועלים בע"מ</t>
  </si>
  <si>
    <t>90020072</t>
  </si>
  <si>
    <t>10/07/19</t>
  </si>
  <si>
    <t>FX Swap_USD_ILS_2021_01_22_S_3.43640000- בנק הפועלים בע"מ</t>
  </si>
  <si>
    <t>90021773</t>
  </si>
  <si>
    <t>FX Swap_USD_ILS_2021_01_26_S_3.43190000- בנק הפועלים בע"מ</t>
  </si>
  <si>
    <t>90021752</t>
  </si>
  <si>
    <t>FX Swap_USD_ILS_2021_03_17_S_3.40850000- בנק הפועלים בע"מ</t>
  </si>
  <si>
    <t>90020385</t>
  </si>
  <si>
    <t>04/03/20</t>
  </si>
  <si>
    <t>FX Swap_USD_ILS_2021_03_23_S_3.56700000- בנק הפועלים בע"מ</t>
  </si>
  <si>
    <t>90020454</t>
  </si>
  <si>
    <t>FX Swap_USD_ILS_2021_06_08_S_3.43000000- בנק הפועלים בע"מ</t>
  </si>
  <si>
    <t>90021782</t>
  </si>
  <si>
    <t>FX Swap_USD_ILS_2021_06_24_S_3.41000000- בנק הפועלים בע"מ</t>
  </si>
  <si>
    <t>90021768</t>
  </si>
  <si>
    <t>FX Swap_USD_ILS_2021_07_07_S_3.34650000- בנק הפועלים בע"מ</t>
  </si>
  <si>
    <t>90021729</t>
  </si>
  <si>
    <t>31/08/20</t>
  </si>
  <si>
    <t>FWD CCY\ILS 20190626 USD\ILS 3.5021000 20201110- בנק לאומי לישראל בע"מ</t>
  </si>
  <si>
    <t>90008721</t>
  </si>
  <si>
    <t>26/06/19</t>
  </si>
  <si>
    <t>FWD CCY\ILS 20190626 USD\ILS 3.5069000 20201014- בנק לאומי לישראל בע"מ</t>
  </si>
  <si>
    <t>90008720</t>
  </si>
  <si>
    <t>FWD CCY\ILS 20190626 USD\ILS 3.5072000 20201020- בנק לאומי לישראל בע"מ</t>
  </si>
  <si>
    <t>90008718</t>
  </si>
  <si>
    <t>FWD CCY\ILS 20190627 USD\ILS 3.4932000 20201020- בנק לאומי לישראל בע"מ</t>
  </si>
  <si>
    <t>90008735</t>
  </si>
  <si>
    <t>FWD CCY\ILS 20190627 USD\ILS 3.4937000 20201110- בנק לאומי לישראל בע"מ</t>
  </si>
  <si>
    <t>90008732</t>
  </si>
  <si>
    <t>FWD CCY\ILS 20190701 USD\ILS 3.4843000 20201110- בנק לאומי לישראל בע"מ</t>
  </si>
  <si>
    <t>90008744</t>
  </si>
  <si>
    <t>01/07/19</t>
  </si>
  <si>
    <t>FWD CCY\ILS 20190703 USD\ILS 3.4755000 20201110- בנק לאומי לישראל בע"מ</t>
  </si>
  <si>
    <t>90008779</t>
  </si>
  <si>
    <t>03/07/19</t>
  </si>
  <si>
    <t>FWD CCY\ILS 20190709 USD\ILS 3.4685000 20201110- בנק לאומי לישראל בע"מ</t>
  </si>
  <si>
    <t>90008805</t>
  </si>
  <si>
    <t>09/07/19</t>
  </si>
  <si>
    <t>FWD CCY\ILS 20190710 USD\ILS 3.4710000 20201203- בנק לאומי לישראל בע"מ</t>
  </si>
  <si>
    <t>90008814</t>
  </si>
  <si>
    <t>FWD CCY\ILS 20190711 USD\ILS 3.4520000 20201110- בנק לאומי לישראל בע"מ</t>
  </si>
  <si>
    <t>90008823</t>
  </si>
  <si>
    <t>11/07/19</t>
  </si>
  <si>
    <t>FWD CCY\ILS 20190716 USD\ILS 3.4556000 20201103- בנק לאומי לישראל בע"מ</t>
  </si>
  <si>
    <t>90008835</t>
  </si>
  <si>
    <t>FWD CCY\ILS 20190718 USD\ILS 3.4512000 20201022- בנק לאומי לישראל בע"מ</t>
  </si>
  <si>
    <t>90008854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</si>
  <si>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</si>
  <si>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</si>
  <si>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</si>
  <si>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</si>
  <si>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</si>
  <si>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22/04/20</t>
  </si>
  <si>
    <t>FWD CCY\ILS 20190730 USD\ILS 3.4174000 20201105- בנק לאומי לישראל בע"מ</t>
  </si>
  <si>
    <t>90008902</t>
  </si>
  <si>
    <t>30/07/19</t>
  </si>
  <si>
    <t>FWD CCY\ILS 20190731 USD\ILS 3.4090000 20201110- בנק לאומי לישראל בע"מ</t>
  </si>
  <si>
    <t>90008916</t>
  </si>
  <si>
    <t>31/07/19</t>
  </si>
  <si>
    <t>FWD CCY\ILS 20190805 USD\ILS 3.4096000 20201110- בנק לאומי לישראל בע"מ</t>
  </si>
  <si>
    <t>90008937</t>
  </si>
  <si>
    <t>05/08/19</t>
  </si>
  <si>
    <t>FWD CCY\ILS 20190812 USD\ILS 3.4072000 20201105- בנק לאומי לישראל בע"מ</t>
  </si>
  <si>
    <t>90008979</t>
  </si>
  <si>
    <t>12/08/19</t>
  </si>
  <si>
    <t>FWD CCY\ILS 20190819 USD\ILS 3.4530000 20201110- בנק לאומי לישראל בע"מ</t>
  </si>
  <si>
    <t>90009007</t>
  </si>
  <si>
    <t>19/08/19</t>
  </si>
  <si>
    <t>FWD CCY\ILS 20190827 USD\ILS 3.4433000 20201110- בנק לאומי לישראל בע"מ</t>
  </si>
  <si>
    <t>90009042</t>
  </si>
  <si>
    <t>27/08/19</t>
  </si>
  <si>
    <t>FWD CCY\ILS 20190904 USD\ILS 3.4525000 20201110- בנק לאומי לישראל בע"מ</t>
  </si>
  <si>
    <t>90009070</t>
  </si>
  <si>
    <t>04/09/19</t>
  </si>
  <si>
    <t>FWD CCY\ILS 20191111 USD\ILS 3.4336000 20201112- בנק לאומי לישראל בע"מ</t>
  </si>
  <si>
    <t>90009358</t>
  </si>
  <si>
    <t>11/11/19</t>
  </si>
  <si>
    <t>FWD CCY\ILS 20191119 USD\ILS 3.3943000 20201124- בנק לאומי לישראל בע"מ</t>
  </si>
  <si>
    <t>90009385</t>
  </si>
  <si>
    <t>19/11/19</t>
  </si>
  <si>
    <t>FWD CCY\ILS 20191121 USD\ILS 3.3898000 20201110- בנק לאומי לישראל בע"מ</t>
  </si>
  <si>
    <t>90009405</t>
  </si>
  <si>
    <t>21/11/19</t>
  </si>
  <si>
    <t>FWD CCY\ILS 20191202 USD\ILS 3.4060000 20201110- בנק לאומי לישראל בע"מ</t>
  </si>
  <si>
    <t>90009437</t>
  </si>
  <si>
    <t>FWD CCY\ILS 20191202 USD\ILS 3.4065000 20201105- בנק לאומי לישראל בע"מ</t>
  </si>
  <si>
    <t>90009438</t>
  </si>
  <si>
    <t>FWD CCY\ILS 20191203 USD\ILS 3.4178000 20201110- בנק לאומי לישראל בע"מ</t>
  </si>
  <si>
    <t>90009448</t>
  </si>
  <si>
    <t>03/12/19</t>
  </si>
  <si>
    <t>FWD CCY\ILS 20191212 USD\ILS 3.4151000 20201110- בנק לאומי לישראל בע"מ</t>
  </si>
  <si>
    <t>90009502</t>
  </si>
  <si>
    <t>12/12/19</t>
  </si>
  <si>
    <t>FWD CCY\ILS 20200204 USD\ILS 3.4050000 20201110- בנק לאומי לישראל בע"מ</t>
  </si>
  <si>
    <t>90009765</t>
  </si>
  <si>
    <t>04/02/20</t>
  </si>
  <si>
    <t>FWD CCY\ILS 20200211 USD\ILS 3.3748000 20201110- בנק לאומי לישראל בע"מ</t>
  </si>
  <si>
    <t>90009814</t>
  </si>
  <si>
    <t>11/02/20</t>
  </si>
  <si>
    <t>FWD CCY\ILS 20200225 USD\ILS 3.3834000 20201022- בנק לאומי לישראל בע"מ</t>
  </si>
  <si>
    <t>90009894</t>
  </si>
  <si>
    <t>FWD CCY\ILS 20200226 USD\ILS 3.3995000 20201202- בנק לאומי לישראל בע"מ</t>
  </si>
  <si>
    <t>90009903</t>
  </si>
  <si>
    <t>26/02/20</t>
  </si>
  <si>
    <t>FWD CCY\ILS 20200303 USD\ILS 3.3937000 20210325- בנק לאומי לישראל בע"מ</t>
  </si>
  <si>
    <t>90009918</t>
  </si>
  <si>
    <t>03/03/20</t>
  </si>
  <si>
    <t>FWD CCY\ILS 20200303 USD\ILS 3.4025000 20210325- בנק לאומי לישראל בע"מ</t>
  </si>
  <si>
    <t>90009919</t>
  </si>
  <si>
    <t>FWD CCY\ILS 20200303 USD\ILS 3.4027000 20210322- בנק לאומי לישראל בע"מ</t>
  </si>
  <si>
    <t>90009920</t>
  </si>
  <si>
    <t>FWD CCY\ILS 20200303 USD\ILS 3.4051000 20210303- בנק לאומי לישראל בע"מ</t>
  </si>
  <si>
    <t>90009921</t>
  </si>
  <si>
    <t>FWD CCY\ILS 20200304 USD\ILS 3.4100000 20210317- בנק לאומי לישראל בע"מ</t>
  </si>
  <si>
    <t>90009931</t>
  </si>
  <si>
    <t>FWD CCY\ILS 20200305 USD\ILS 3.4080000 20210331- בנק לאומי לישראל בע"מ</t>
  </si>
  <si>
    <t>90009941</t>
  </si>
  <si>
    <t>05/03/20</t>
  </si>
  <si>
    <t>FWD CCY\ILS 20200309 USD\ILS 3.4450000 20210325- בנק לאומי לישראל בע"מ</t>
  </si>
  <si>
    <t>90009952</t>
  </si>
  <si>
    <t>09/03/20</t>
  </si>
  <si>
    <t>FWD CCY\ILS 20200311 USD\ILS 3.5067000 20210325- בנק לאומי לישראל בע"מ</t>
  </si>
  <si>
    <t>90009956</t>
  </si>
  <si>
    <t>11/03/20</t>
  </si>
  <si>
    <t>FWD CCY\ILS 20200312 USD\ILS 3.5716000 20210325- בנק לאומי לישראל בע"מ</t>
  </si>
  <si>
    <t>90009967</t>
  </si>
  <si>
    <t>FWD CCY\ILS 20200318 USD\ILS 3.7791000 20201117- בנק לאומי לישראל בע"מ</t>
  </si>
  <si>
    <t>90010023</t>
  </si>
  <si>
    <t>FWD CCY\ILS 20200326 USD\ILS 3.5460000 20210325- בנק לאומי לישראל בע"מ</t>
  </si>
  <si>
    <t>90010096</t>
  </si>
  <si>
    <t>FWD CCY\ILS 20200326 USD\ILS 3.5480000 20210325- בנק לאומי לישראל בע"מ</t>
  </si>
  <si>
    <t>90010101</t>
  </si>
  <si>
    <t>FWD CCY\ILS 20200326 USD\ILS 3.5622000 20201117- בנק לאומי לישראל בע"מ</t>
  </si>
  <si>
    <t>90010097</t>
  </si>
  <si>
    <t>FWD CCY\ILS 20200330 USD\ILS 3.5150000 20210325- בנק לאומי לישראל בע"מ</t>
  </si>
  <si>
    <t>90010111</t>
  </si>
  <si>
    <t>FWD CCY\ILS 20200330 USD\ILS 3.5185000 20210325- בנק לאומי לישראל בע"מ</t>
  </si>
  <si>
    <t>90010114</t>
  </si>
  <si>
    <t>FWD CCY\ILS 20200413 USD\ILS 3.5235000 20210325- בנק לאומי לישראל בע"מ</t>
  </si>
  <si>
    <t>90010166</t>
  </si>
  <si>
    <t>FWD CCY\ILS 20200505 USD\ILS 3.4935000 20210325- בנק לאומי לישראל בע"מ</t>
  </si>
  <si>
    <t>90010273</t>
  </si>
  <si>
    <t>05/05/20</t>
  </si>
  <si>
    <t>FWD CCY\ILS 20200505 USD\ILS 3.5055000 20201110- בנק לאומי לישראל בע"מ</t>
  </si>
  <si>
    <t>90010284</t>
  </si>
  <si>
    <t>FWD CCY\ILS 20200511 USD\ILS 3.4860000 20210325- בנק לאומי לישראל בע"מ</t>
  </si>
  <si>
    <t>90010298</t>
  </si>
  <si>
    <t>FWD CCY\ILS 20200511 USD\ILS 3.5013000 20201110- בנק לאומי לישראל בע"מ</t>
  </si>
  <si>
    <t>90010302</t>
  </si>
  <si>
    <t>FWD CCY\ILS 20200519 USD\ILS 3.4960000 20210325- בנק לאומי לישראל בע"מ</t>
  </si>
  <si>
    <t>90010332</t>
  </si>
  <si>
    <t>19/05/20</t>
  </si>
  <si>
    <t>FWD CCY\ILS 20200520 USD\ILS 3.4775000 20210325- בנק לאומי לישראל בע"מ</t>
  </si>
  <si>
    <t>90010358</t>
  </si>
  <si>
    <t>FWD CCY\ILS 20200525 USD\ILS 3.5020000 20210325- בנק לאומי לישראל בע"מ</t>
  </si>
  <si>
    <t>90010375</t>
  </si>
  <si>
    <t>25/05/20</t>
  </si>
  <si>
    <t>FWD CCY\ILS 20200602 USD\ILS 3.4485000 20210325- בנק לאומי לישראל בע"מ</t>
  </si>
  <si>
    <t>90010417</t>
  </si>
  <si>
    <t>02/06/20</t>
  </si>
  <si>
    <t>FWD CCY\ILS 20200602 USD\ILS 3.4490000 20210325- בנק לאומי לישראל בע"מ</t>
  </si>
  <si>
    <t>90010416</t>
  </si>
  <si>
    <t>FWD CCY\ILS 20200602 USD\ILS 3.4520000 20210323- בנק לאומי לישראל בע"מ</t>
  </si>
  <si>
    <t>90010415</t>
  </si>
  <si>
    <t>FWD CCY\ILS 20200604 USD\ILS 3.4660000 20201110- בנק לאומי לישראל בע"מ</t>
  </si>
  <si>
    <t>90010719</t>
  </si>
  <si>
    <t>04/06/20</t>
  </si>
  <si>
    <t>90010720</t>
  </si>
  <si>
    <t>FWD CCY\ILS 20200608 USD\ILS 3.4215000 20210325- בנק לאומי לישראל בע"מ</t>
  </si>
  <si>
    <t>90010727</t>
  </si>
  <si>
    <t>08/06/20</t>
  </si>
  <si>
    <t>FWD CCY\ILS 20200609 USD\ILS 3.4225000 20210325- בנק לאומי לישראל בע"מ</t>
  </si>
  <si>
    <t>90010739</t>
  </si>
  <si>
    <t>09/06/20</t>
  </si>
  <si>
    <t>FWD CCY\ILS 20200611 USD\ILS 3.4399000 20201110- בנק לאומי לישראל בע"מ</t>
  </si>
  <si>
    <t>90010757</t>
  </si>
  <si>
    <t>11/06/20</t>
  </si>
  <si>
    <t>FWD CCY\ILS 20200615 USD\ILS 3.4642000 20210317- בנק לאומי לישראל בע"מ</t>
  </si>
  <si>
    <t>90010764</t>
  </si>
  <si>
    <t>FWD CCY\ILS 20200615 USD\ILS 3.4778000 20201105- בנק לאומי לישראל בע"מ</t>
  </si>
  <si>
    <t>90010771</t>
  </si>
  <si>
    <t>FWD CCY\ILS 20200615 USD\ILS 3.4780000 20201110- בנק לאומי לישראל בע"מ</t>
  </si>
  <si>
    <t>90010775</t>
  </si>
  <si>
    <t>FWD CCY\ILS 20200615 USD\ILS 3.4840000 20201110- בנק לאומי לישראל בע"מ</t>
  </si>
  <si>
    <t>90010765</t>
  </si>
  <si>
    <t>FWD CCY\ILS 20200615 USD\ILS 3.4845000 20201105- בנק לאומי לישראל בע"מ</t>
  </si>
  <si>
    <t>90010766</t>
  </si>
  <si>
    <t>FWD CCY\ILS 20200625 USD\ILS 3.4137000 20210325- בנק לאומי לישראל בע"מ</t>
  </si>
  <si>
    <t>90010881</t>
  </si>
  <si>
    <t>FWD CCY\ILS 20200701 USD\ILS 3.4432000 20201116- בנק לאומי לישראל בע"מ</t>
  </si>
  <si>
    <t>90010920</t>
  </si>
  <si>
    <t>01/07/20</t>
  </si>
  <si>
    <t>FWD CCY\ILS 20200706 USD\ILS 3.4289000 20201123- בנק לאומי לישראל בע"מ</t>
  </si>
  <si>
    <t>90010941</t>
  </si>
  <si>
    <t>FWD CCY\ILS 20200706 USD\ILS 3.4307000 20201110- בנק לאומי לישראל בע"מ</t>
  </si>
  <si>
    <t>90010954</t>
  </si>
  <si>
    <t>FWD CCY\ILS 20200707 USD\ILS 3.4506000 20201028- בנק לאומי לישראל בע"מ</t>
  </si>
  <si>
    <t>90010961</t>
  </si>
  <si>
    <t>FWD CCY\ILS 20200709 USD\ILS 3.4275000 20201124- בנק לאומי לישראל בע"מ</t>
  </si>
  <si>
    <t>90010993</t>
  </si>
  <si>
    <t>FWD CCY\ILS 20200709 USD\ILS 3.4290000 20201110- בנק לאומי לישראל בע"מ</t>
  </si>
  <si>
    <t>90011019</t>
  </si>
  <si>
    <t>FWD CCY\ILS 20200709 USD\ILS 3.4335000 20201110- בנק לאומי לישראל בע"מ</t>
  </si>
  <si>
    <t>90010989</t>
  </si>
  <si>
    <t>FWD CCY\ILS 20200713 USD\ILS 3.4476000 20201026- בנק לאומי לישראל בע"מ</t>
  </si>
  <si>
    <t>90011032</t>
  </si>
  <si>
    <t>FWD CCY\ILS 20200715 USD\ILS 3.4171000 20201110- בנק לאומי לישראל בע"מ</t>
  </si>
  <si>
    <t>90011063</t>
  </si>
  <si>
    <t>FWD CCY\ILS 20200720 USD\ILS 3.4190000 20201110- בנק לאומי לישראל בע"מ</t>
  </si>
  <si>
    <t>90011091</t>
  </si>
  <si>
    <t>FWD CCY\ILS 20200720 USD\ILS 3.4218000 20201014- בנק לאומי לישראל בע"מ</t>
  </si>
  <si>
    <t>90011090</t>
  </si>
  <si>
    <t>FWD CCY\ILS 20200721 USD\ILS 3.4152000 20201110- בנק לאומי לישראל בע"מ</t>
  </si>
  <si>
    <t>90011098</t>
  </si>
  <si>
    <t>FWD CCY\ILS 20200721 USD\ILS 3.4174000 20201020- בנק לאומי לישראל בע"מ</t>
  </si>
  <si>
    <t>90011100</t>
  </si>
  <si>
    <t>FWD CCY\ILS 20200722 USD\ILS 3.4160000 20201007- בנק לאומי לישראל בע"מ</t>
  </si>
  <si>
    <t>90011107</t>
  </si>
  <si>
    <t>FWD CCY\ILS 20200722 USD\ILS 3.4180000 20201006- בנק לאומי לישראל בע"מ</t>
  </si>
  <si>
    <t>90011114</t>
  </si>
  <si>
    <t>FWD CCY\ILS 20200723 USD\ILS 3.4098000 20201110- בנק לאומי לישראל בע"מ</t>
  </si>
  <si>
    <t>90011121</t>
  </si>
  <si>
    <t>23/07/20</t>
  </si>
  <si>
    <t>FWD CCY\ILS 20200723 USD\ILS 3.4118000 20201110- בנק לאומי לישראל בע"מ</t>
  </si>
  <si>
    <t>90011118</t>
  </si>
  <si>
    <t>90011119</t>
  </si>
  <si>
    <t>FWD CCY\ILS 20200727 USD\ILS 3.4004000 20201221- בנק לאומי לישראל בע"מ</t>
  </si>
  <si>
    <t>90011132</t>
  </si>
  <si>
    <t>FWD CCY\ILS 20200727 USD\ILS 3.4096000 20201026- בנק לאומי לישראל בע"מ</t>
  </si>
  <si>
    <t>90011134</t>
  </si>
  <si>
    <t>FWD CCY\ILS 20200728 USD\ILS 3.4129000 20201026- בנק לאומי לישראל בע"מ</t>
  </si>
  <si>
    <t>90011142</t>
  </si>
  <si>
    <t>28/07/20</t>
  </si>
  <si>
    <t>FWD CCY\ILS 20200728 USD\ILS 3.4133000 20201008- בנק לאומי לישראל בע"מ</t>
  </si>
  <si>
    <t>90011140</t>
  </si>
  <si>
    <t>FWD CCY\ILS 20200729 USD\ILS 3.4016000 20201001- בנק לאומי לישראל בע"מ</t>
  </si>
  <si>
    <t>90011155</t>
  </si>
  <si>
    <t>FWD CCY\ILS 20200729 USD\ILS 3.4065000 20201110- בנק לאומי לישראל בע"מ</t>
  </si>
  <si>
    <t>90011159</t>
  </si>
  <si>
    <t>FWD CCY\ILS 20200804 USD\ILS 3.3965000 20210105- בנק לאומי לישראל בע"מ</t>
  </si>
  <si>
    <t>90011180</t>
  </si>
  <si>
    <t>04/08/20</t>
  </si>
  <si>
    <t>FWD CCY\ILS 20200805 USD\ILS 3.4022000 20201116- בנק לאומי לישראל בע"מ</t>
  </si>
  <si>
    <t>90011189</t>
  </si>
  <si>
    <t>05/08/20</t>
  </si>
  <si>
    <t>FWD CCY\ILS 20200805 USD\ILS 3.4026000 20201110- בנק לאומי לישראל בע"מ</t>
  </si>
  <si>
    <t>90011192</t>
  </si>
  <si>
    <t>FWD CCY\ILS 20200805 USD\ILS 3.4076000 20201210- בנק לאומי לישראל בע"מ</t>
  </si>
  <si>
    <t>90011188</t>
  </si>
  <si>
    <t>FWD CCY\ILS 20200810 USD\ILS 3.4067000 20201110- בנק לאומי לישראל בע"מ</t>
  </si>
  <si>
    <t>90011211</t>
  </si>
  <si>
    <t>FWD CCY\ILS 20200811 USD\ILS 3.3947000 20201110- בנק לאומי לישראל בע"מ</t>
  </si>
  <si>
    <t>90011224</t>
  </si>
  <si>
    <t>11/08/20</t>
  </si>
  <si>
    <t>FWD CCY\ILS 20200811 USD\ILS 3.3950000 20201217- בנק לאומי לישראל בע"מ</t>
  </si>
  <si>
    <t>90011228</t>
  </si>
  <si>
    <t>FWD CCY\ILS 20200811 USD\ILS 3.3978000 20201110- בנק לאומי לישראל בע"מ</t>
  </si>
  <si>
    <t>90011223</t>
  </si>
  <si>
    <t>FWD CCY\ILS 20200812 USD\ILS 3.3969000 20210107- בנק לאומי לישראל בע"מ</t>
  </si>
  <si>
    <t>90011234</t>
  </si>
  <si>
    <t>FWD CCY\ILS 20200812 USD\ILS 3.4010000 20201110- בנק לאומי לישראל בע"מ</t>
  </si>
  <si>
    <t>90011235</t>
  </si>
  <si>
    <t>FWD CCY\ILS 20200817 USD\ILS 3.4016000 20201110- בנק לאומי לישראל בע"מ</t>
  </si>
  <si>
    <t>90011260</t>
  </si>
  <si>
    <t>FWD CCY\ILS 20200817 USD\ILS 3.4040000 20201105- בנק לאומי לישראל בע"מ</t>
  </si>
  <si>
    <t>90011258</t>
  </si>
  <si>
    <t>FWD CCY\ILS 20200818 USD\ILS 3.4010000 20201110- בנק לאומי לישראל בע"מ</t>
  </si>
  <si>
    <t>90011262</t>
  </si>
  <si>
    <t>FWD CCY\ILS 20200819 USD\ILS 3.3983000 20201110- בנק לאומי לישראל בע"מ</t>
  </si>
  <si>
    <t>90011276</t>
  </si>
  <si>
    <t>FWD CCY\ILS 20200824 USD\ILS 3.3977000 20201110- בנק לאומי לישראל בע"מ</t>
  </si>
  <si>
    <t>90011321</t>
  </si>
  <si>
    <t>FWD CCY\ILS 20200825 USD\ILS 3.3910000 20210325- בנק לאומי לישראל בע"מ</t>
  </si>
  <si>
    <t>90011334</t>
  </si>
  <si>
    <t>FWD CCY\ILS 20200825 USD\ILS 3.4001000 20201110- בנק לאומי לישראל בע"מ</t>
  </si>
  <si>
    <t>90011338</t>
  </si>
  <si>
    <t>FWD CCY\ILS 20200827 USD\ILS 3.3616000 20201110- בנק לאומי לישראל בע"מ</t>
  </si>
  <si>
    <t>90011354</t>
  </si>
  <si>
    <t>FWD CCY\ILS 20200827 USD\ILS 3.3661000 20201110- בנק לאומי לישראל בע"מ</t>
  </si>
  <si>
    <t>90011355</t>
  </si>
  <si>
    <t>FWD CCY\ILS 20200827 USD\ILS 3.3952000 20201110- בנק לאומי לישראל בע"מ</t>
  </si>
  <si>
    <t>90011353</t>
  </si>
  <si>
    <t>90011364</t>
  </si>
  <si>
    <t>FWD CCY\ILS 20200827 USD\ILS 3.3962000 20201110- בנק לאומי לישראל בע"מ</t>
  </si>
  <si>
    <t>90011352</t>
  </si>
  <si>
    <t>FWD CCY\ILS 20200831 USD\ILS 3.3560000 20201110- בנק לאומי לישראל בע"מ</t>
  </si>
  <si>
    <t>90011371</t>
  </si>
  <si>
    <t>FWD CCY\ILS 20200831 USD\ILS 3.3574000 20201110- בנק לאומי לישראל בע"מ</t>
  </si>
  <si>
    <t>90011376</t>
  </si>
  <si>
    <t>FWD CCY\ILS 20200901 USD\ILS 3.3444000 20210113- בנק לאומי לישראל בע"מ</t>
  </si>
  <si>
    <t>90011379</t>
  </si>
  <si>
    <t>01/09/20</t>
  </si>
  <si>
    <t>FWD CCY\ILS 20200903 USD\ILS 3.3460000 20210708- בנק לאומי לישראל בע"מ</t>
  </si>
  <si>
    <t>90011392</t>
  </si>
  <si>
    <t>03/09/20</t>
  </si>
  <si>
    <t>FWD CCY\ILS 20200903 USD\ILS 3.3626000 20201110- בנק לאומי לישראל בע"מ</t>
  </si>
  <si>
    <t>90011390</t>
  </si>
  <si>
    <t>90011393</t>
  </si>
  <si>
    <t>FWD CCY\ILS 20200903 USD\ILS 3.3656000 20201110- בנק לאומי לישראל בע"מ</t>
  </si>
  <si>
    <t>90011391</t>
  </si>
  <si>
    <t>FWD CCY\ILS 20200907 USD\ILS 3.3774000 20201007- בנק לאומי לישראל בע"מ</t>
  </si>
  <si>
    <t>90011422</t>
  </si>
  <si>
    <t>07/09/20</t>
  </si>
  <si>
    <t>FWD CCY\ILS 20200909 USD\ILS 3.3930000 20210119- בנק לאומי לישראל בע"מ</t>
  </si>
  <si>
    <t>90011434</t>
  </si>
  <si>
    <t>FWD CCY\ILS 20200909 USD\ILS 3.4015000 20201001- בנק לאומי לישראל בע"מ</t>
  </si>
  <si>
    <t>90011435</t>
  </si>
  <si>
    <t>FWD CCY\ILS 20200914 USD\ILS 3.4385000 20210107- בנק לאומי לישראל בע"מ</t>
  </si>
  <si>
    <t>90011478</t>
  </si>
  <si>
    <t>FWD CCY\ILS 20200915 USD\ILS 3.3988000 20210629- בנק לאומי לישראל בע"מ</t>
  </si>
  <si>
    <t>90011481</t>
  </si>
  <si>
    <t>90011483</t>
  </si>
  <si>
    <t>FWD CCY\ILS 20200915 USD\ILS 3.4202000 20201110- בנק לאומי לישראל בע"מ</t>
  </si>
  <si>
    <t>90011484</t>
  </si>
  <si>
    <t>90011485</t>
  </si>
  <si>
    <t>FWD CCY\ILS 20200915 USD\ILS 3.4222000 20201001- בנק לאומי לישראל בע"מ</t>
  </si>
  <si>
    <t>90011487</t>
  </si>
  <si>
    <t>FWD CCY\ILS 20200916 USD\ILS 3.4161000 20201110- בנק לאומי לישראל בע"מ</t>
  </si>
  <si>
    <t>90011493</t>
  </si>
  <si>
    <t>FWD CCY\ILS 20200917 USD\ILS 3.4141000 20210112- בנק לאומי לישראל בע"מ</t>
  </si>
  <si>
    <t>90011512</t>
  </si>
  <si>
    <t>FWD CCY\ILS 20200917 USD\ILS 3.4170000 20210112- בנק לאומי לישראל בע"מ</t>
  </si>
  <si>
    <t>90011513</t>
  </si>
  <si>
    <t>FWD CCY\ILS 20200917 USD\ILS 3.4178000 20210216- בנק לאומי לישראל בע"מ</t>
  </si>
  <si>
    <t>90011508</t>
  </si>
  <si>
    <t>FWD CCY\ILS 20200917 USD\ILS 3.4218000 20201110- בנק לאומי לישראל בע"מ</t>
  </si>
  <si>
    <t>90011509</t>
  </si>
  <si>
    <t>FWD CCY\ILS 20200917 USD\ILS 3.4239000 20201001- בנק לאומי לישראל בע"מ</t>
  </si>
  <si>
    <t>90011510</t>
  </si>
  <si>
    <t>FWD CCY\ILS 20200921 USD\ILS 3.4313000 20201110- בנק לאומי לישראל בע"מ</t>
  </si>
  <si>
    <t>90011524</t>
  </si>
  <si>
    <t>FWD CCY\ILS 20200922 USD\ILS 3.4304000 20201110- בנק לאומי לישראל בע"מ</t>
  </si>
  <si>
    <t>90011526</t>
  </si>
  <si>
    <t>FWD CCY\ILS 20200922 USD\ILS 3.4543000 20201110- בנק לאומי לישראל בע"מ</t>
  </si>
  <si>
    <t>90011527</t>
  </si>
  <si>
    <t>FWD CCY\ILS 20200922 USD\ILS 3.4558000 20201020- בנק לאומי לישראל בע"מ</t>
  </si>
  <si>
    <t>90011530</t>
  </si>
  <si>
    <t>FWD CCY\ILS 20200923 USD\ILS 3.4515000 20201110- בנק לאומי לישראל בע"מ</t>
  </si>
  <si>
    <t>90011541</t>
  </si>
  <si>
    <t>FWD CCY\ILS 20200929 USD\ILS 3.4309000 20210301- בנק לאומי לישראל בע"מ</t>
  </si>
  <si>
    <t>90011556</t>
  </si>
  <si>
    <t>FWD CCY\ILS 20200929 USD\ILS 3.4399000 20201110- בנק לאומי לישראל בע"מ</t>
  </si>
  <si>
    <t>90011555</t>
  </si>
  <si>
    <t>FWD CCY\ILS 20200930 USD\ILS 3.4128000 20210325- בנק לאומי לישראל בע"מ</t>
  </si>
  <si>
    <t>90011567</t>
  </si>
  <si>
    <t>90011568</t>
  </si>
  <si>
    <t>FWD CCY\ILS 20200930 USD\ILS 3.4238000 20201026- בנק לאומי לישראל בע"מ</t>
  </si>
  <si>
    <t>90011572</t>
  </si>
  <si>
    <t>FWD CCY\ILS 20200930 USD\ILS 3.4423500 20210128- בנק לאומי לישראל בע"מ</t>
  </si>
  <si>
    <t>90011571</t>
  </si>
  <si>
    <t>FWD CCY\ILS 20200930 USD\ILS 3.4510000 20201001 SP- בנק לאומי לישראל בע"מ</t>
  </si>
  <si>
    <t>90011570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</si>
  <si>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</si>
  <si>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</si>
  <si>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</si>
  <si>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</si>
  <si>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</si>
  <si>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</si>
  <si>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</si>
  <si>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</si>
  <si>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</si>
  <si>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</si>
  <si>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</si>
  <si>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</si>
  <si>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</si>
  <si>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</si>
  <si>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</si>
  <si>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</si>
  <si>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</si>
  <si>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</si>
  <si>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</si>
  <si>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</si>
  <si>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</si>
  <si>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</si>
  <si>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</si>
  <si>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</si>
  <si>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</si>
  <si>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</si>
  <si>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</si>
  <si>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</si>
  <si>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</si>
  <si>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</si>
  <si>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</si>
  <si>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</si>
  <si>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</si>
  <si>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</si>
  <si>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</si>
  <si>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</si>
  <si>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</si>
  <si>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</si>
  <si>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</si>
  <si>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</si>
  <si>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</si>
  <si>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</si>
  <si>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</si>
  <si>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</si>
  <si>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</si>
  <si>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</si>
  <si>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</si>
  <si>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</si>
  <si>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</si>
  <si>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</si>
  <si>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</si>
  <si>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</si>
  <si>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</si>
  <si>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</si>
  <si>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</si>
  <si>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</si>
  <si>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</si>
  <si>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</si>
  <si>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</si>
  <si>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</si>
  <si>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</si>
  <si>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</si>
  <si>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</si>
  <si>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</si>
  <si>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</si>
  <si>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</si>
  <si>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</si>
  <si>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</si>
  <si>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 20200604EUR\USD 1.1234320201021- בנק דיסקונט לישראל בע"מ</t>
  </si>
  <si>
    <t>90010724</t>
  </si>
  <si>
    <t>FWD CCY 20210125 EUR\USD 1.1898 06082020- בנק דיסקונט לישראל בע"מ</t>
  </si>
  <si>
    <t>90011208</t>
  </si>
  <si>
    <t>FWD CCY 25062020 EUR\USD 1.12803 14122020- בנק דיסקונט לישראל בע"מ</t>
  </si>
  <si>
    <t>90010898</t>
  </si>
  <si>
    <t>FWD CCY\CCY 20200525 USD\CAD 1.39887 20201026 SP- בנק דיסקונט לישראל בע"מ</t>
  </si>
  <si>
    <t>90010381</t>
  </si>
  <si>
    <t>FX Forward_USD_ILS_2021_07_06_S_3.38020000- בנק הפועלים בע"מ</t>
  </si>
  <si>
    <t>90021715</t>
  </si>
  <si>
    <t>FX Swap_EUR_USD_2020_08_10_P_1.18550000- בנק הפועלים בע"מ</t>
  </si>
  <si>
    <t>90021703</t>
  </si>
  <si>
    <t>FX Swap_EUR_USD_2020_09_14_P_1.12280000- בנק הפועלים בע"מ</t>
  </si>
  <si>
    <t>90021648</t>
  </si>
  <si>
    <t>FX Swap_EUR_USD_2020_10_19_S_1.09180000- בנק הפועלים בע"מ</t>
  </si>
  <si>
    <t>90020443</t>
  </si>
  <si>
    <t>FX Swap_EUR_USD_2020_11_02_S_1.09813000- בנק הפועלים בע"מ</t>
  </si>
  <si>
    <t>90021542</t>
  </si>
  <si>
    <t>FX Swap_EUR_USD_2020_11_25_S_1.09910000- בנק הפועלים בע"מ</t>
  </si>
  <si>
    <t>90021600</t>
  </si>
  <si>
    <t>27/05/20</t>
  </si>
  <si>
    <t>FX Swap_EUR_USD_2020_11_25_S_1.12758000- בנק הפועלים בע"מ</t>
  </si>
  <si>
    <t>90021625</t>
  </si>
  <si>
    <t>17/06/20</t>
  </si>
  <si>
    <t>FX Swap_EUR_USD_2020_12_01_S_1.12929000- בנק הפועלים בע"מ</t>
  </si>
  <si>
    <t>90021639</t>
  </si>
  <si>
    <t>FX Swap_EUR_USD_2021_02_11_P_1.18600000- בנק הפועלים בע"מ</t>
  </si>
  <si>
    <t>90021734</t>
  </si>
  <si>
    <t>FX Swap_GBP_USD_2020_10_13_S_1.23490000- בנק הפועלים בע"מ</t>
  </si>
  <si>
    <t>90020501</t>
  </si>
  <si>
    <t>FX Swap_GBP_USD_2020_10_13_S_1.29479000- בנק הפועלים בע"מ</t>
  </si>
  <si>
    <t>90021758</t>
  </si>
  <si>
    <t>FX Swap_GBP_USD_2020_10_13_S_1.31581000- בנק הפועלים בע"מ</t>
  </si>
  <si>
    <t>90021725</t>
  </si>
  <si>
    <t>FX Swap_GBP_USD_2020_11_09_S_1.22170000- בנק הפועלים בע"מ</t>
  </si>
  <si>
    <t>90021568</t>
  </si>
  <si>
    <t>14/05/20</t>
  </si>
  <si>
    <t>FX Swap_GBP_USD_2020_11_09_S_1.29495000- בנק הפועלים בע"מ</t>
  </si>
  <si>
    <t>90021759</t>
  </si>
  <si>
    <t>FWD CCY\CCY 20200220 EUR\USD 1.18682 20210203- בנק לאומי לישראל בע"מ</t>
  </si>
  <si>
    <t>90011473</t>
  </si>
  <si>
    <t>10/09/20</t>
  </si>
  <si>
    <t>FWD CCY\CCY 20200325 EUR\USD 1.09254 20201019- בנק לאומי לישראל בע"מ</t>
  </si>
  <si>
    <t>90020444</t>
  </si>
  <si>
    <t>FWD CCY\CCY 20200325 EUR\USD 1.1867020201019- בנק לאומי לישראל בע"מ</t>
  </si>
  <si>
    <t>90020531</t>
  </si>
  <si>
    <t>FWD CCY\CCY 20200402 EUR\USD 1.0944500 20201005- בנק לאומי לישראל בע"מ</t>
  </si>
  <si>
    <t>90010138</t>
  </si>
  <si>
    <t>FWD CCY\CCY 20200407 GBP\USD 1.2346200 20201013- בנק לאומי לישראל בע"מ</t>
  </si>
  <si>
    <t>90010156</t>
  </si>
  <si>
    <t>FWD CCY\CCY 20200420 EUR\USD 1.0920500 20201102- בנק לאומי לישראל בע"מ</t>
  </si>
  <si>
    <t>90010195</t>
  </si>
  <si>
    <t>FWD CCY\CCY 20200420EUR\USD 1.09426 20201102- בנק לאומי לישראל בע"מ</t>
  </si>
  <si>
    <t>90020522</t>
  </si>
  <si>
    <t>FWD CCY\CCY 20200421 EUR\USD 1.0867800 20201005- בנק לאומי לישראל בע"מ</t>
  </si>
  <si>
    <t>90010209</t>
  </si>
  <si>
    <t>21/04/20</t>
  </si>
  <si>
    <t>FWD CCY\CCY 20200504 EUR\USD 1.0982000 20201102- בנק לאומי לישראל בע"מ</t>
  </si>
  <si>
    <t>90010263</t>
  </si>
  <si>
    <t>FWD CCY\CCY 20200505 EUR\USD 1.0909000 20201005- בנק לאומי לישראל בע"מ</t>
  </si>
  <si>
    <t>90010279</t>
  </si>
  <si>
    <t>FWD CCY\CCY 20200514 EUR\USD 1.0825500 20201005- בנק לאומי לישראל בע"מ</t>
  </si>
  <si>
    <t>90010318</t>
  </si>
  <si>
    <t>FWD CCY\CCY 20200514 GBP\USD 1.2212400 20201109- בנק לאומי לישראל בע"מ</t>
  </si>
  <si>
    <t>90010317</t>
  </si>
  <si>
    <t>FWD CCY\CCY 20200525 USD\CAD 1.3989000 20201026- בנק לאומי לישראל בע"מ</t>
  </si>
  <si>
    <t>90010377</t>
  </si>
  <si>
    <t>FWD CCY\CCY 20200525 USD\JPY 107.4990000 20201015- בנק לאומי לישראל בע"מ</t>
  </si>
  <si>
    <t>90010379</t>
  </si>
  <si>
    <t>FWD CCY\CCY 20200527 EUR\USD 1.0990000 20201125- בנק לאומי לישראל בע"מ</t>
  </si>
  <si>
    <t>90010396</t>
  </si>
  <si>
    <t>FWD CCY\CCY 20200603 EUR\USD 1.1245400 20201005- בנק לאומי לישראל בע"מ</t>
  </si>
  <si>
    <t>90010709</t>
  </si>
  <si>
    <t>03/06/20</t>
  </si>
  <si>
    <t>FWD CCY\CCY 20200604 EUR\USD 1.1242100 20201021- בנק לאומי לישראל בע"מ</t>
  </si>
  <si>
    <t>90010718</t>
  </si>
  <si>
    <t>FWD CCY\CCY 20200611 EUR\USD 1.1368800 20201005- בנק לאומי לישראל בע"מ</t>
  </si>
  <si>
    <t>90010755</t>
  </si>
  <si>
    <t>FWD CCY\CCY 20200617 EUR\USD 1.1281900 20201005- בנק לאומי לישראל בע"מ</t>
  </si>
  <si>
    <t>90010798</t>
  </si>
  <si>
    <t>FWD CCY\CCY 20200623 EUR\USD 1.1379500 20201125- בנק לאומי לישראל בע"מ</t>
  </si>
  <si>
    <t>90010853</t>
  </si>
  <si>
    <t>23/06/20</t>
  </si>
  <si>
    <t>FWD CCY\CCY 20200625 AUD\USD 0.6874100 20201207- בנק לאומי לישראל בע"מ</t>
  </si>
  <si>
    <t>90010879</t>
  </si>
  <si>
    <t>FWD CCY\CCY 20200625 AUD\USD 0.6874100 20201210- בנק לאומי לישראל בע"מ</t>
  </si>
  <si>
    <t>90010880</t>
  </si>
  <si>
    <t>FWD CCY\CCY 20200625 EUR\USD 1.1281200 20201214- בנק לאומי לישראל בע"מ</t>
  </si>
  <si>
    <t>90010885</t>
  </si>
  <si>
    <t>FWD CCY\CCY 20200702 EUR\USD 1.1304000 20201005- בנק לאומי לישראל בע"מ</t>
  </si>
  <si>
    <t>90010927</t>
  </si>
  <si>
    <t>FWD CCY\CCY 20200707 USD\JPY 107.4460000 20201209- בנק לאומי לישראל בע"מ</t>
  </si>
  <si>
    <t>90010963</t>
  </si>
  <si>
    <t>FWD CCY\CCY 20200709 USD\JPY 107.0670000 20201116- בנק לאומי לישראל בע"מ</t>
  </si>
  <si>
    <t>90010991</t>
  </si>
  <si>
    <t>FWD CCY\CCY 20200716 EUR\USD 1.1458700 20210111- בנק לאומי לישראל בע"מ</t>
  </si>
  <si>
    <t>90011086</t>
  </si>
  <si>
    <t>FWD CCY\CCY 20200721 EUR\USD 1.1459400 20201005- בנק לאומי לישראל בע"מ</t>
  </si>
  <si>
    <t>90011099</t>
  </si>
  <si>
    <t>FWD CCY\CCY 20200722 EUR\USD 1.1619900 20201130- בנק לאומי לישראל בע"מ</t>
  </si>
  <si>
    <t>90011109</t>
  </si>
  <si>
    <t>FWD CCY\CCY 20200723 EUR\USD 1.1621000 20201130- בנק לאומי לישראל בע"מ</t>
  </si>
  <si>
    <t>90011120</t>
  </si>
  <si>
    <t>FWD CCY\CCY 20200806 EUR\USD 1.1886000 20210125- בנק לאומי לישראל בע"מ</t>
  </si>
  <si>
    <t>90011205</t>
  </si>
  <si>
    <t>FWD CCY\CCY 20200818 EUR\USD 1.1925000 20201130- בנק לאומי לישראל בע"מ</t>
  </si>
  <si>
    <t>90011263</t>
  </si>
  <si>
    <t>FWD CCY\CCY 20200820 EUR\USD 1.1853000 20201130- בנק לאומי לישראל בע"מ</t>
  </si>
  <si>
    <t>90011293</t>
  </si>
  <si>
    <t>20/08/20</t>
  </si>
  <si>
    <t>FWD CCY\CCY 20200820 EUR\USD 1.1864000 20201005- בנק לאומי לישראל בע"מ</t>
  </si>
  <si>
    <t>90011286</t>
  </si>
  <si>
    <t>FWD CCY\CCY 20200824 EUR\USD 1.1822000 20201005- בנק לאומי לישראל בע"מ</t>
  </si>
  <si>
    <t>90011316</t>
  </si>
  <si>
    <t>FWD CCY\CCY 20200824 EUR\USD 1.1835500 20201130- בנק לאומי לישראל בע"מ</t>
  </si>
  <si>
    <t>90011324</t>
  </si>
  <si>
    <t>FWD CCY\CCY 20200902 EUR\USD 1.1905000 20210211- בנק לאומי לישראל בע"מ</t>
  </si>
  <si>
    <t>90011383</t>
  </si>
  <si>
    <t>FWD CCY\CCY 20200907 GBP\USD 1.3193000 20201001- בנק לאומי לישראל בע"מ</t>
  </si>
  <si>
    <t>90011414</t>
  </si>
  <si>
    <t>FWD CCY\CCY 20200907 GBP\USD 1.3206000 20210202- בנק לאומי לישראל בע"מ</t>
  </si>
  <si>
    <t>90011421</t>
  </si>
  <si>
    <t>FWD CCY\CCY 20200910 EUR\USD 1.1875000 20210203- בנק לאומי לישראל בע"מ</t>
  </si>
  <si>
    <t>90011454</t>
  </si>
  <si>
    <t>FWD CCY\CCY 20200916 EUR\USD 1.1852800 20201005- בנק לאומי לישראל בע"מ</t>
  </si>
  <si>
    <t>90011495</t>
  </si>
  <si>
    <t>FWD CCY\CCY 20200916 EUR\USD 1.1860800 20201005- בנק לאומי לישראל בע"מ</t>
  </si>
  <si>
    <t>90011494</t>
  </si>
  <si>
    <t>FWD CCY\CCY 20200916 EUR\USD 1.1874700 20201130- בנק לאומי לישראל בע"מ</t>
  </si>
  <si>
    <t>90011499</t>
  </si>
  <si>
    <t>FWD CCY\CCY 20200917 GBP\USD 1.2928500 20210406- בנק לאומי לישראל בע"מ</t>
  </si>
  <si>
    <t>90011514</t>
  </si>
  <si>
    <t>FWD CCY\CCY 20200921 EUR\USD 1.1874000 20210211- בנק לאומי לישראל בע"מ</t>
  </si>
  <si>
    <t>90011523</t>
  </si>
  <si>
    <t>FWD CCY\CCY 20200924 GBP\USD 1.2734700 20210223- בנק לאומי לישראל בע"מ</t>
  </si>
  <si>
    <t>90011547</t>
  </si>
  <si>
    <t>FWD CCY\CCY 20200930 EUR\USD 1.1714720 20201005- בנק לאומי לישראל בע"מ</t>
  </si>
  <si>
    <t>90011576</t>
  </si>
  <si>
    <t>FWD CCY\CCY 20200930 EUR\USD 1.1728400 20201130- בנק לאומי לישראל בע"מ</t>
  </si>
  <si>
    <t>90011581</t>
  </si>
  <si>
    <t>FWD CCY\CCY 20200930 GBP\USD 1.2814000 20201001 SP- בנק לאומי לישראל בע"מ</t>
  </si>
  <si>
    <t>90011579</t>
  </si>
  <si>
    <t>FWD CCY\CCY 20200930 GBP\USD 1.2828100 20210406- בנק לאומי לישראל בע"מ</t>
  </si>
  <si>
    <t>90011580</t>
  </si>
  <si>
    <t>FWD CCY\CCY 20200930 GBP\USD 1.2849150 20210223- בנק לאומי לישראל בע"מ</t>
  </si>
  <si>
    <t>90011578</t>
  </si>
  <si>
    <t>FWD CCY\CCY 20200930 USD\JPY 105.5750000 20201209- בנק לאומי לישראל בע"מ</t>
  </si>
  <si>
    <t>90011573</t>
  </si>
  <si>
    <t>FWD CCY\CCY 20200930 USD\JPY 105.6150000 20201116- בנק לאומי לישראל בע"מ</t>
  </si>
  <si>
    <t>90011569</t>
  </si>
  <si>
    <t>90011577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</si>
  <si>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</si>
  <si>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</si>
  <si>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</si>
  <si>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</si>
  <si>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</si>
  <si>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</si>
  <si>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</si>
  <si>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</si>
  <si>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</si>
  <si>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</si>
  <si>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</si>
  <si>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</si>
  <si>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</si>
  <si>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</si>
  <si>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</si>
  <si>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</si>
  <si>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</si>
  <si>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</si>
  <si>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</si>
  <si>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</si>
  <si>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</si>
  <si>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</si>
  <si>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</si>
  <si>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גורם 110</t>
  </si>
  <si>
    <t>לא</t>
  </si>
  <si>
    <t>29991172</t>
  </si>
  <si>
    <t>דירוג פנימי</t>
  </si>
  <si>
    <t>29991170</t>
  </si>
  <si>
    <t>סה"כ מבוטחות במשכנתא או תיקי משכנתאות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</si>
  <si>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</si>
  <si>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</si>
  <si>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</si>
  <si>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</si>
  <si>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</si>
  <si>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</si>
  <si>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</si>
  <si>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</si>
  <si>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</si>
  <si>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</si>
  <si>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</si>
  <si>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</si>
  <si>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</si>
  <si>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</si>
  <si>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</si>
  <si>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</si>
  <si>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</si>
  <si>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</si>
  <si>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</si>
  <si>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</si>
  <si>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</si>
  <si>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</si>
  <si>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</si>
  <si>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</si>
  <si>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</si>
  <si>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</si>
  <si>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</si>
  <si>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</si>
  <si>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</si>
  <si>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</si>
  <si>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</si>
  <si>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</si>
  <si>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</si>
  <si>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</si>
  <si>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</si>
  <si>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</si>
  <si>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</si>
  <si>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</si>
  <si>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</si>
  <si>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29/03/20</t>
  </si>
  <si>
    <t>455714</t>
  </si>
  <si>
    <t>4563</t>
  </si>
  <si>
    <t>4693</t>
  </si>
  <si>
    <t>474664</t>
  </si>
  <si>
    <t>7520</t>
  </si>
  <si>
    <t>גורם 29</t>
  </si>
  <si>
    <t>29991703</t>
  </si>
  <si>
    <t>AA</t>
  </si>
  <si>
    <t>4410</t>
  </si>
  <si>
    <t>19/07/20</t>
  </si>
  <si>
    <t>גורם 38</t>
  </si>
  <si>
    <t>2571</t>
  </si>
  <si>
    <t>12/12/18</t>
  </si>
  <si>
    <t>2572</t>
  </si>
  <si>
    <t>5977</t>
  </si>
  <si>
    <t>02/01/20</t>
  </si>
  <si>
    <t>6525</t>
  </si>
  <si>
    <t>29/12/19</t>
  </si>
  <si>
    <t>גורם 7</t>
  </si>
  <si>
    <t>55061</t>
  </si>
  <si>
    <t>30/06/19</t>
  </si>
  <si>
    <t>6387</t>
  </si>
  <si>
    <t>90150400</t>
  </si>
  <si>
    <t>גורם 94</t>
  </si>
  <si>
    <t>6686</t>
  </si>
  <si>
    <t>7936</t>
  </si>
  <si>
    <t>AA-</t>
  </si>
  <si>
    <t>7937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</si>
  <si>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</si>
  <si>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</si>
  <si>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</si>
  <si>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</si>
  <si>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</si>
  <si>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</si>
  <si>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</si>
  <si>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</si>
  <si>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</si>
  <si>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</si>
  <si>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</si>
  <si>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</si>
  <si>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</si>
  <si>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גורם 156</t>
  </si>
  <si>
    <t>7566</t>
  </si>
  <si>
    <t>75671</t>
  </si>
  <si>
    <t>7699</t>
  </si>
  <si>
    <t>7700</t>
  </si>
  <si>
    <t>7970</t>
  </si>
  <si>
    <t>7971</t>
  </si>
  <si>
    <t>גורם 26</t>
  </si>
  <si>
    <t>11896130</t>
  </si>
  <si>
    <t>29/11/18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</si>
  <si>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</si>
  <si>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</si>
  <si>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</si>
  <si>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</si>
  <si>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</si>
  <si>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</si>
  <si>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</si>
  <si>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</si>
  <si>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</si>
  <si>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</si>
  <si>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</si>
  <si>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</si>
  <si>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</si>
  <si>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</si>
  <si>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</si>
  <si>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</si>
  <si>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</si>
  <si>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</si>
  <si>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</si>
  <si>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</si>
  <si>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</si>
  <si>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</si>
  <si>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</si>
  <si>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</si>
  <si>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</si>
  <si>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</si>
  <si>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</si>
  <si>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</si>
  <si>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26/11/19</t>
  </si>
  <si>
    <t>2984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</si>
  <si>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</si>
  <si>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</si>
  <si>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</si>
  <si>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</si>
  <si>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</si>
  <si>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</si>
  <si>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</si>
  <si>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</si>
  <si>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</si>
  <si>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</si>
  <si>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</si>
  <si>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</si>
  <si>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</si>
  <si>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</si>
  <si>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</si>
  <si>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</si>
  <si>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</si>
  <si>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</si>
  <si>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</si>
  <si>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</si>
  <si>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63</t>
  </si>
  <si>
    <t>371197</t>
  </si>
  <si>
    <t>גורם 64</t>
  </si>
  <si>
    <t>371706</t>
  </si>
  <si>
    <t>גורם 69</t>
  </si>
  <si>
    <t>472710</t>
  </si>
  <si>
    <t>50013</t>
  </si>
  <si>
    <t>30/10/14</t>
  </si>
  <si>
    <t>50088</t>
  </si>
  <si>
    <t>*גורם 159</t>
  </si>
  <si>
    <t>7490</t>
  </si>
  <si>
    <t>7491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</si>
  <si>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</si>
  <si>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</si>
  <si>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</si>
  <si>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</si>
  <si>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</si>
  <si>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</si>
  <si>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</si>
  <si>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</si>
  <si>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</si>
  <si>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</si>
  <si>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</si>
  <si>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</si>
  <si>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גורם 147</t>
  </si>
  <si>
    <t>71271</t>
  </si>
  <si>
    <t>7128</t>
  </si>
  <si>
    <t>7130</t>
  </si>
  <si>
    <t>גורם 152</t>
  </si>
  <si>
    <t>72971</t>
  </si>
  <si>
    <t>גורם 154</t>
  </si>
  <si>
    <t>7497</t>
  </si>
  <si>
    <t>75832</t>
  </si>
  <si>
    <t>7658</t>
  </si>
  <si>
    <t>7716</t>
  </si>
  <si>
    <t>7919</t>
  </si>
  <si>
    <t>29991704</t>
  </si>
  <si>
    <t>גורם 33</t>
  </si>
  <si>
    <t>2963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</si>
  <si>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</si>
  <si>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</si>
  <si>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</si>
  <si>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</si>
  <si>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</si>
  <si>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</si>
  <si>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</si>
  <si>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</si>
  <si>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</si>
  <si>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</si>
  <si>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</si>
  <si>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</si>
  <si>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גורם 47</t>
  </si>
  <si>
    <t>487742</t>
  </si>
  <si>
    <t>7134</t>
  </si>
  <si>
    <t>גורם 62</t>
  </si>
  <si>
    <t>371707</t>
  </si>
  <si>
    <t>372051</t>
  </si>
  <si>
    <t>גורם 76</t>
  </si>
  <si>
    <t>414968</t>
  </si>
  <si>
    <t>גורם 77</t>
  </si>
  <si>
    <t>439968</t>
  </si>
  <si>
    <t>20/01/20</t>
  </si>
  <si>
    <t>445945</t>
  </si>
  <si>
    <t>455056</t>
  </si>
  <si>
    <t>4565</t>
  </si>
  <si>
    <t>490961</t>
  </si>
  <si>
    <t>27/01/20</t>
  </si>
  <si>
    <t>520889</t>
  </si>
  <si>
    <t>גורם 78</t>
  </si>
  <si>
    <t>439969</t>
  </si>
  <si>
    <t>445946</t>
  </si>
  <si>
    <t>455057</t>
  </si>
  <si>
    <t>4566</t>
  </si>
  <si>
    <t>472013</t>
  </si>
  <si>
    <t>490960</t>
  </si>
  <si>
    <t>520888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</si>
  <si>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</si>
  <si>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</si>
  <si>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</si>
  <si>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</si>
  <si>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</si>
  <si>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</si>
  <si>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</si>
  <si>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</si>
  <si>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</si>
  <si>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</si>
  <si>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</si>
  <si>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</si>
  <si>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</si>
  <si>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</si>
  <si>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A</t>
  </si>
  <si>
    <t>482154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</si>
  <si>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</si>
  <si>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</si>
  <si>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</si>
  <si>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</si>
  <si>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</si>
  <si>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</si>
  <si>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</si>
  <si>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</si>
  <si>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</si>
  <si>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</si>
  <si>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</si>
  <si>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</si>
  <si>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גורם 119</t>
  </si>
  <si>
    <t>6370</t>
  </si>
  <si>
    <t>20/03/19</t>
  </si>
  <si>
    <t>70251</t>
  </si>
  <si>
    <t>02/07/19</t>
  </si>
  <si>
    <t>7181</t>
  </si>
  <si>
    <t>24/09/19</t>
  </si>
  <si>
    <t>7318</t>
  </si>
  <si>
    <t>7506</t>
  </si>
  <si>
    <t>7746</t>
  </si>
  <si>
    <t>16/06/20</t>
  </si>
  <si>
    <t>גורם 129</t>
  </si>
  <si>
    <t>539178</t>
  </si>
  <si>
    <t>גורם 130</t>
  </si>
  <si>
    <t>539177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</si>
  <si>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</si>
  <si>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</si>
  <si>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</si>
  <si>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</si>
  <si>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</si>
  <si>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</si>
  <si>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</si>
  <si>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</si>
  <si>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</si>
  <si>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</si>
  <si>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</si>
  <si>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</si>
  <si>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</si>
  <si>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</si>
  <si>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</si>
  <si>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</si>
  <si>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</si>
  <si>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</si>
  <si>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</t>
  </si>
  <si>
    <t>908395120</t>
  </si>
  <si>
    <t>908395160</t>
  </si>
  <si>
    <t>גורם 45</t>
  </si>
  <si>
    <t>7536</t>
  </si>
  <si>
    <t>06/04/20</t>
  </si>
  <si>
    <t>גורם 67</t>
  </si>
  <si>
    <t>7835</t>
  </si>
  <si>
    <t>472012</t>
  </si>
  <si>
    <t>גורם 89</t>
  </si>
  <si>
    <t>455954</t>
  </si>
  <si>
    <t>גורם 90</t>
  </si>
  <si>
    <t>462345</t>
  </si>
  <si>
    <t>גורם 155</t>
  </si>
  <si>
    <t>75611</t>
  </si>
  <si>
    <t>7894</t>
  </si>
  <si>
    <t>*גורם 70</t>
  </si>
  <si>
    <t>4647</t>
  </si>
  <si>
    <t>ilBBB+</t>
  </si>
  <si>
    <t>גורם 117</t>
  </si>
  <si>
    <t>508309</t>
  </si>
  <si>
    <t>29/03/18</t>
  </si>
  <si>
    <t>3153</t>
  </si>
  <si>
    <t>D</t>
  </si>
  <si>
    <t>גורם 100</t>
  </si>
  <si>
    <t>7364</t>
  </si>
  <si>
    <t>22/01/20</t>
  </si>
  <si>
    <t>גורם 120</t>
  </si>
  <si>
    <t>6528</t>
  </si>
  <si>
    <t>30/04/19</t>
  </si>
  <si>
    <t>גורם 126</t>
  </si>
  <si>
    <t>6654</t>
  </si>
  <si>
    <t>17/12/18</t>
  </si>
  <si>
    <t>גורם 135</t>
  </si>
  <si>
    <t>6826</t>
  </si>
  <si>
    <t>27/03/19</t>
  </si>
  <si>
    <t>גורם 139</t>
  </si>
  <si>
    <t>7129</t>
  </si>
  <si>
    <t>01/09/19</t>
  </si>
  <si>
    <t>7197</t>
  </si>
  <si>
    <t>27/09/19</t>
  </si>
  <si>
    <t>7247</t>
  </si>
  <si>
    <t>31/10/19</t>
  </si>
  <si>
    <t>7281</t>
  </si>
  <si>
    <t>29/11/19</t>
  </si>
  <si>
    <t>7338</t>
  </si>
  <si>
    <t>7387</t>
  </si>
  <si>
    <t>7436</t>
  </si>
  <si>
    <t>24/02/20</t>
  </si>
  <si>
    <t>7455</t>
  </si>
  <si>
    <t>27/02/20</t>
  </si>
  <si>
    <t>7646</t>
  </si>
  <si>
    <t>גורם 143</t>
  </si>
  <si>
    <t>7125</t>
  </si>
  <si>
    <t>28/11/19</t>
  </si>
  <si>
    <t>72041</t>
  </si>
  <si>
    <t>02/10/19</t>
  </si>
  <si>
    <t>7246</t>
  </si>
  <si>
    <t>7280</t>
  </si>
  <si>
    <t>7337</t>
  </si>
  <si>
    <t>7386</t>
  </si>
  <si>
    <t>75351</t>
  </si>
  <si>
    <t>7645</t>
  </si>
  <si>
    <t>גורם 149</t>
  </si>
  <si>
    <t>7323</t>
  </si>
  <si>
    <t>7324</t>
  </si>
  <si>
    <t>7325</t>
  </si>
  <si>
    <t>7552</t>
  </si>
  <si>
    <t>גורם 17</t>
  </si>
  <si>
    <t>66241</t>
  </si>
  <si>
    <t>29/12/13</t>
  </si>
  <si>
    <t>גורם 61</t>
  </si>
  <si>
    <t>6718</t>
  </si>
  <si>
    <t>7903</t>
  </si>
  <si>
    <t>גורם 118</t>
  </si>
  <si>
    <t>7902</t>
  </si>
  <si>
    <t>7952</t>
  </si>
  <si>
    <t>7701</t>
  </si>
  <si>
    <t>7780</t>
  </si>
  <si>
    <t>7778</t>
  </si>
  <si>
    <t>7847</t>
  </si>
  <si>
    <t>7906</t>
  </si>
  <si>
    <t>7977</t>
  </si>
  <si>
    <t>גורם 144</t>
  </si>
  <si>
    <t>7202</t>
  </si>
  <si>
    <t>7250</t>
  </si>
  <si>
    <t>7372</t>
  </si>
  <si>
    <t>7805</t>
  </si>
  <si>
    <t>7863</t>
  </si>
  <si>
    <t>7855</t>
  </si>
  <si>
    <t>7856</t>
  </si>
  <si>
    <t>גורם 44</t>
  </si>
  <si>
    <t>7900</t>
  </si>
  <si>
    <t>7901</t>
  </si>
  <si>
    <t>7948</t>
  </si>
  <si>
    <t>7846</t>
  </si>
  <si>
    <t>7916</t>
  </si>
  <si>
    <t>7978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</si>
  <si>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</si>
  <si>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</si>
  <si>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</si>
  <si>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</si>
  <si>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</si>
  <si>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</si>
  <si>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</si>
  <si>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</si>
  <si>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</si>
  <si>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28/03/19</t>
  </si>
  <si>
    <t>7598</t>
  </si>
  <si>
    <t>גורם 131</t>
  </si>
  <si>
    <t>6711</t>
  </si>
  <si>
    <t>17/01/19</t>
  </si>
  <si>
    <t>7088</t>
  </si>
  <si>
    <t>08/08/19</t>
  </si>
  <si>
    <t>גורם 132</t>
  </si>
  <si>
    <t>6828</t>
  </si>
  <si>
    <t>גורם 102</t>
  </si>
  <si>
    <t>6484</t>
  </si>
  <si>
    <t>24/08/18</t>
  </si>
  <si>
    <t>6496</t>
  </si>
  <si>
    <t>31/08/18</t>
  </si>
  <si>
    <t>6624</t>
  </si>
  <si>
    <t>30/11/18</t>
  </si>
  <si>
    <t>6785</t>
  </si>
  <si>
    <t>28/02/19</t>
  </si>
  <si>
    <t>7310</t>
  </si>
  <si>
    <t>15/12/19</t>
  </si>
  <si>
    <t>גורם 84</t>
  </si>
  <si>
    <t>404555</t>
  </si>
  <si>
    <t>גורם 106</t>
  </si>
  <si>
    <t>483880</t>
  </si>
  <si>
    <t>27/09/17</t>
  </si>
  <si>
    <t>גורם 86</t>
  </si>
  <si>
    <t>487557</t>
  </si>
  <si>
    <t>ilB</t>
  </si>
  <si>
    <t>487556</t>
  </si>
  <si>
    <t>CCC+</t>
  </si>
  <si>
    <t>גורם 101</t>
  </si>
  <si>
    <t>6524</t>
  </si>
  <si>
    <t>26/09/18</t>
  </si>
  <si>
    <t>גורם 112</t>
  </si>
  <si>
    <t>7319</t>
  </si>
  <si>
    <t>7320</t>
  </si>
  <si>
    <t>7441</t>
  </si>
  <si>
    <t>75680</t>
  </si>
  <si>
    <t>7639</t>
  </si>
  <si>
    <t>גורם 123</t>
  </si>
  <si>
    <t>7373</t>
  </si>
  <si>
    <t>גורם 125</t>
  </si>
  <si>
    <t>6734</t>
  </si>
  <si>
    <t>27/01/19</t>
  </si>
  <si>
    <t>6852</t>
  </si>
  <si>
    <t>07/04/19</t>
  </si>
  <si>
    <t>6911</t>
  </si>
  <si>
    <t>22/05/19</t>
  </si>
  <si>
    <t>7162</t>
  </si>
  <si>
    <t>12/09/19</t>
  </si>
  <si>
    <t>7217</t>
  </si>
  <si>
    <t>16/10/19</t>
  </si>
  <si>
    <t>7380</t>
  </si>
  <si>
    <t>7416</t>
  </si>
  <si>
    <t>7472</t>
  </si>
  <si>
    <t>7588</t>
  </si>
  <si>
    <t>7678</t>
  </si>
  <si>
    <t>13/05/20</t>
  </si>
  <si>
    <t>גורם 127</t>
  </si>
  <si>
    <t>6588</t>
  </si>
  <si>
    <t>29/10/18</t>
  </si>
  <si>
    <t>גורם 133</t>
  </si>
  <si>
    <t>6812</t>
  </si>
  <si>
    <t>13/03/19</t>
  </si>
  <si>
    <t>6872</t>
  </si>
  <si>
    <t>15/04/19</t>
  </si>
  <si>
    <t>7258</t>
  </si>
  <si>
    <t>גורם 134</t>
  </si>
  <si>
    <t>6781</t>
  </si>
  <si>
    <t>24/02/19</t>
  </si>
  <si>
    <t>6888</t>
  </si>
  <si>
    <t>29/04/19</t>
  </si>
  <si>
    <t>70331</t>
  </si>
  <si>
    <t>12/07/19</t>
  </si>
  <si>
    <t>7083</t>
  </si>
  <si>
    <t>06/08/19</t>
  </si>
  <si>
    <t>7395</t>
  </si>
  <si>
    <t>05/02/20</t>
  </si>
  <si>
    <t>גורם 137</t>
  </si>
  <si>
    <t>70301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</si>
  <si>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</si>
  <si>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</si>
  <si>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</si>
  <si>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</si>
  <si>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</si>
  <si>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</si>
  <si>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</si>
  <si>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</si>
  <si>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</si>
  <si>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</si>
  <si>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</si>
  <si>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</si>
  <si>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</si>
  <si>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7503</t>
  </si>
  <si>
    <t>22/03/20</t>
  </si>
  <si>
    <t>7602</t>
  </si>
  <si>
    <t>7687</t>
  </si>
  <si>
    <t>גורם 138</t>
  </si>
  <si>
    <t>7301</t>
  </si>
  <si>
    <t>7336</t>
  </si>
  <si>
    <t>7347</t>
  </si>
  <si>
    <t>7399</t>
  </si>
  <si>
    <t>7471</t>
  </si>
  <si>
    <t>7533</t>
  </si>
  <si>
    <t>7587</t>
  </si>
  <si>
    <t>7647</t>
  </si>
  <si>
    <t>גורם 142</t>
  </si>
  <si>
    <t>7056</t>
  </si>
  <si>
    <t>21/07/19</t>
  </si>
  <si>
    <t>7296</t>
  </si>
  <si>
    <t>7504</t>
  </si>
  <si>
    <t>גורם 146</t>
  </si>
  <si>
    <t>72100</t>
  </si>
  <si>
    <t>7482</t>
  </si>
  <si>
    <t>23/03/20</t>
  </si>
  <si>
    <t>7505</t>
  </si>
  <si>
    <t>7615</t>
  </si>
  <si>
    <t>גורם 148</t>
  </si>
  <si>
    <t>7275</t>
  </si>
  <si>
    <t>27/11/19</t>
  </si>
  <si>
    <t>7276</t>
  </si>
  <si>
    <t>7384</t>
  </si>
  <si>
    <t>7385</t>
  </si>
  <si>
    <t>76091</t>
  </si>
  <si>
    <t>19/04/20</t>
  </si>
  <si>
    <t>7610</t>
  </si>
  <si>
    <t>גורם 153</t>
  </si>
  <si>
    <t>7407</t>
  </si>
  <si>
    <t>10/02/20</t>
  </si>
  <si>
    <t>7489</t>
  </si>
  <si>
    <t>15/03/20</t>
  </si>
  <si>
    <t>7590</t>
  </si>
  <si>
    <t>7594</t>
  </si>
  <si>
    <t>7651</t>
  </si>
  <si>
    <t>06/05/20</t>
  </si>
  <si>
    <t>גורם 160</t>
  </si>
  <si>
    <t>7382</t>
  </si>
  <si>
    <t>גורם 87</t>
  </si>
  <si>
    <t>72791</t>
  </si>
  <si>
    <t>7333</t>
  </si>
  <si>
    <t>30/12/19</t>
  </si>
  <si>
    <t>7454</t>
  </si>
  <si>
    <t>גורם 88</t>
  </si>
  <si>
    <t>6783</t>
  </si>
  <si>
    <t>25/02/19</t>
  </si>
  <si>
    <t>גורם 97</t>
  </si>
  <si>
    <t>6932</t>
  </si>
  <si>
    <t>29/05/19</t>
  </si>
  <si>
    <t>7291</t>
  </si>
  <si>
    <t>7803</t>
  </si>
  <si>
    <t>7819</t>
  </si>
  <si>
    <t>7871</t>
  </si>
  <si>
    <t>30/08/20</t>
  </si>
  <si>
    <t>7885</t>
  </si>
  <si>
    <t>7802</t>
  </si>
  <si>
    <t>7859</t>
  </si>
  <si>
    <t>7872</t>
  </si>
  <si>
    <t>7921</t>
  </si>
  <si>
    <t>7807</t>
  </si>
  <si>
    <t>08/07/20</t>
  </si>
  <si>
    <t>469140</t>
  </si>
  <si>
    <t>16/05/17</t>
  </si>
  <si>
    <t>471677</t>
  </si>
  <si>
    <t>07/02/18</t>
  </si>
  <si>
    <t>גורם 107</t>
  </si>
  <si>
    <t>475042</t>
  </si>
  <si>
    <t>06/07/17</t>
  </si>
  <si>
    <t>524763</t>
  </si>
  <si>
    <t>30/08/18</t>
  </si>
  <si>
    <t>491862</t>
  </si>
  <si>
    <t>19/12/17</t>
  </si>
  <si>
    <t>491863</t>
  </si>
  <si>
    <t>491864</t>
  </si>
  <si>
    <t>7825</t>
  </si>
  <si>
    <t>7873</t>
  </si>
  <si>
    <t>7953</t>
  </si>
  <si>
    <t>521872</t>
  </si>
  <si>
    <t>6660</t>
  </si>
  <si>
    <t>21/12/18</t>
  </si>
  <si>
    <t>6700</t>
  </si>
  <si>
    <t>14/01/19</t>
  </si>
  <si>
    <t>7777</t>
  </si>
  <si>
    <t>7884</t>
  </si>
  <si>
    <t>6952</t>
  </si>
  <si>
    <t>12/06/19</t>
  </si>
  <si>
    <t>7161</t>
  </si>
  <si>
    <t>15/09/19</t>
  </si>
  <si>
    <t>7216</t>
  </si>
  <si>
    <t>7270</t>
  </si>
  <si>
    <t>17/11/19</t>
  </si>
  <si>
    <t>7348</t>
  </si>
  <si>
    <t>09/01/20</t>
  </si>
  <si>
    <t>7456</t>
  </si>
  <si>
    <t>7589</t>
  </si>
  <si>
    <t>7628</t>
  </si>
  <si>
    <t>23/04/20</t>
  </si>
  <si>
    <t>7714</t>
  </si>
  <si>
    <t>7880</t>
  </si>
  <si>
    <t>7972</t>
  </si>
  <si>
    <t>74431</t>
  </si>
  <si>
    <t>7747</t>
  </si>
  <si>
    <t>6954</t>
  </si>
  <si>
    <t>70201</t>
  </si>
  <si>
    <t>7713</t>
  </si>
  <si>
    <t>07/06/20</t>
  </si>
  <si>
    <t>7779</t>
  </si>
  <si>
    <t>7973</t>
  </si>
  <si>
    <t>גורם 140</t>
  </si>
  <si>
    <t>6922</t>
  </si>
  <si>
    <t>28/05/19</t>
  </si>
  <si>
    <t>גורם 141</t>
  </si>
  <si>
    <t>6861</t>
  </si>
  <si>
    <t>11/04/19</t>
  </si>
  <si>
    <t>7697</t>
  </si>
  <si>
    <t>7754</t>
  </si>
  <si>
    <t>גורם 15</t>
  </si>
  <si>
    <t>7836</t>
  </si>
  <si>
    <t>7888</t>
  </si>
  <si>
    <t>7951</t>
  </si>
  <si>
    <t>7715</t>
  </si>
  <si>
    <t>7738</t>
  </si>
  <si>
    <t>10/06/20</t>
  </si>
  <si>
    <t>גורם 16</t>
  </si>
  <si>
    <t>7820</t>
  </si>
  <si>
    <t>12/07/20</t>
  </si>
  <si>
    <t>7954</t>
  </si>
  <si>
    <t>גורם 161</t>
  </si>
  <si>
    <t>7770</t>
  </si>
  <si>
    <t>7771</t>
  </si>
  <si>
    <t>גורם 19</t>
  </si>
  <si>
    <t>7828</t>
  </si>
  <si>
    <t>גורם 79</t>
  </si>
  <si>
    <t>474436</t>
  </si>
  <si>
    <t>474437</t>
  </si>
  <si>
    <t>7383</t>
  </si>
  <si>
    <t>7532</t>
  </si>
  <si>
    <t>7702</t>
  </si>
  <si>
    <t>7975</t>
  </si>
  <si>
    <t>491469</t>
  </si>
  <si>
    <t>06/05/18</t>
  </si>
  <si>
    <t>6800</t>
  </si>
  <si>
    <t>05/03/19</t>
  </si>
  <si>
    <t>6864</t>
  </si>
  <si>
    <t>גורם 91</t>
  </si>
  <si>
    <t>487447</t>
  </si>
  <si>
    <t>12/11/17</t>
  </si>
  <si>
    <t>גורם 93</t>
  </si>
  <si>
    <t>7823</t>
  </si>
  <si>
    <t>7824</t>
  </si>
  <si>
    <t>7829</t>
  </si>
  <si>
    <t>7876</t>
  </si>
  <si>
    <t>464740</t>
  </si>
  <si>
    <t>30/03/17</t>
  </si>
  <si>
    <t>7889</t>
  </si>
  <si>
    <t>7979</t>
  </si>
  <si>
    <t>סה"כ נקוב במט"ח</t>
  </si>
  <si>
    <t>סה"כ צמודי מט"ח</t>
  </si>
  <si>
    <t>סה"כ מניב</t>
  </si>
  <si>
    <t>נדלן מקרקעין להשכרה - סטריט מול רמת ישי</t>
  </si>
  <si>
    <t>קניון</t>
  </si>
  <si>
    <t>האקליפטוס 3, פינת רח' הצפצפה, א.ת. רמת ישי</t>
  </si>
  <si>
    <t>סה"כ לא מניב</t>
  </si>
  <si>
    <t>אחד העם 56, תל אביב</t>
  </si>
  <si>
    <t>סה"כ בארץ</t>
  </si>
  <si>
    <t>חוז שונים ממוזגת</t>
  </si>
  <si>
    <t>זכאים מס עמיתים</t>
  </si>
  <si>
    <t>28200000</t>
  </si>
  <si>
    <t>חוז חברה מנהלת*</t>
  </si>
  <si>
    <t>28080000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</si>
  <si>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</si>
  <si>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</si>
  <si>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</si>
  <si>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</si>
  <si>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</si>
  <si>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</si>
  <si>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</si>
  <si>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</si>
  <si>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</si>
  <si>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</si>
  <si>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</si>
  <si>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</si>
  <si>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</si>
  <si>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</si>
  <si>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</si>
  <si>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</si>
  <si>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</si>
  <si>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</si>
  <si>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גורם 158</t>
  </si>
  <si>
    <t>רשימה מאוחדת</t>
  </si>
  <si>
    <t>בנק איגוד</t>
  </si>
  <si>
    <t>בנק דיסקונט</t>
  </si>
  <si>
    <t>בנק הפועלים</t>
  </si>
  <si>
    <t>יובנק בע"מ</t>
  </si>
  <si>
    <t>בנק לאומי</t>
  </si>
  <si>
    <t>UBS</t>
  </si>
  <si>
    <t>Fimi Israel Opportunity II</t>
  </si>
  <si>
    <t>ANATOMY I</t>
  </si>
  <si>
    <t>Israel Infrastructure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</si>
  <si>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</si>
  <si>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</si>
  <si>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</si>
  <si>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</si>
  <si>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</si>
  <si>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</si>
  <si>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</si>
  <si>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</si>
  <si>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</si>
  <si>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</si>
  <si>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</si>
  <si>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Yesodot Gimmel</t>
  </si>
  <si>
    <t>sky III</t>
  </si>
  <si>
    <t>Arkin Bio Ventures II, L.P</t>
  </si>
  <si>
    <t>Vintage IX Migdal LP</t>
  </si>
  <si>
    <t>Kedma Capital III</t>
  </si>
  <si>
    <t>Fortissimo Capital Fund V L.P.</t>
  </si>
  <si>
    <t>Vintage fund of funds ISRAEL V</t>
  </si>
  <si>
    <t>RAM COASTAL ENERGY L.P</t>
  </si>
  <si>
    <t>Rothschild Europportunities</t>
  </si>
  <si>
    <t>CICC Growth capital fund I</t>
  </si>
  <si>
    <t>Brack Capital Real Estate llp</t>
  </si>
  <si>
    <t>Selene -mak</t>
  </si>
  <si>
    <t>apollo natural pesources partners II</t>
  </si>
  <si>
    <t>Tene Growth II</t>
  </si>
  <si>
    <t>Ares Special Situations Fund IV F3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</si>
  <si>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</si>
  <si>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</si>
  <si>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</si>
  <si>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</si>
  <si>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</si>
  <si>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</si>
  <si>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</si>
  <si>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</si>
  <si>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</si>
  <si>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</si>
  <si>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</si>
  <si>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</si>
  <si>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</si>
  <si>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</si>
  <si>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</si>
  <si>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</si>
  <si>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</si>
  <si>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</si>
  <si>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</si>
  <si>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</si>
  <si>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</si>
  <si>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</si>
  <si>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</si>
  <si>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</si>
  <si>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</si>
  <si>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</si>
  <si>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</si>
  <si>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</si>
  <si>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</si>
  <si>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</si>
  <si>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</si>
  <si>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</si>
  <si>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waterton</t>
  </si>
  <si>
    <t>Vintage Migdal Co-investment</t>
  </si>
  <si>
    <t>KSO</t>
  </si>
  <si>
    <t>KLIRMARK III</t>
  </si>
  <si>
    <t>Apollo Overseas Partners (Delaware) IX L.P</t>
  </si>
  <si>
    <t>Patria VI</t>
  </si>
  <si>
    <t>TPG ASIA VII L.P</t>
  </si>
  <si>
    <t xml:space="preserve">WSREDII </t>
  </si>
  <si>
    <t>incline</t>
  </si>
  <si>
    <t>PCSIII LP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</si>
  <si>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</si>
  <si>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</si>
  <si>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</si>
  <si>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</si>
  <si>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</si>
  <si>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</si>
  <si>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</si>
  <si>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</si>
  <si>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</si>
  <si>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</si>
  <si>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</si>
  <si>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</si>
  <si>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</si>
  <si>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Court Square IV</t>
  </si>
  <si>
    <t>ACE V</t>
  </si>
  <si>
    <t>WestView IV harbourvest</t>
  </si>
  <si>
    <t>harbourvest DOVER</t>
  </si>
  <si>
    <t>Warburg Pincus China I</t>
  </si>
  <si>
    <t>Thoma Bravo Fund XIII</t>
  </si>
  <si>
    <t>Brookfield Capital Partners V</t>
  </si>
  <si>
    <t>Astorg VII</t>
  </si>
  <si>
    <t>BROOKFIELD HSO CO-INVEST L.P</t>
  </si>
  <si>
    <t>BCP V BRAND CO-INVEST LP</t>
  </si>
  <si>
    <t>Blackstone Real Estate Partners IX.F L.P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</si>
  <si>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</si>
  <si>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</si>
  <si>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</si>
  <si>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</si>
  <si>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</si>
  <si>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</si>
  <si>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</si>
  <si>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</si>
  <si>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</si>
  <si>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</si>
  <si>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</si>
  <si>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SPECTRUM co-inv - Saavi LP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</si>
  <si>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</si>
  <si>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</si>
  <si>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</si>
  <si>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</si>
  <si>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</si>
  <si>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Co-Inv II Class A F2</t>
  </si>
  <si>
    <t>Vintage Co-Inv II Class A Pitango VIII</t>
  </si>
  <si>
    <t>Vintage Co-Inv II B Lightspeed IV</t>
  </si>
  <si>
    <t>Vintage Co-Inv II B Lightspeed XIII</t>
  </si>
  <si>
    <t>VINTAGE CO-INVESTMENT II CLASS A+B+C</t>
  </si>
  <si>
    <t>VINTAGE CO-INV II C ZEEV VENTURES VI</t>
  </si>
  <si>
    <t>Strategic Investors Fund X</t>
  </si>
  <si>
    <t>SPECTRUM</t>
  </si>
  <si>
    <t>SPECTRUM co-inv</t>
  </si>
  <si>
    <t>SVB IX</t>
  </si>
  <si>
    <t>Copenhagen Infrastructure III F1</t>
  </si>
  <si>
    <t>meridiam III</t>
  </si>
  <si>
    <t>זכאים</t>
  </si>
  <si>
    <t>נדלן אחד העם 56 ת"א</t>
  </si>
  <si>
    <t>השכרה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</si>
  <si>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</si>
  <si>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</si>
  <si>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</si>
  <si>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</si>
  <si>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</si>
  <si>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</si>
  <si>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*גורם 115</t>
  </si>
  <si>
    <t>גורם 1</t>
  </si>
  <si>
    <t>גורם 162</t>
  </si>
  <si>
    <t>*גורם 14</t>
  </si>
  <si>
    <t>גורם 2</t>
  </si>
  <si>
    <t>גורם 6</t>
  </si>
  <si>
    <t>גורם 8</t>
  </si>
  <si>
    <t>גורם 163</t>
  </si>
  <si>
    <t>גורם 164</t>
  </si>
  <si>
    <t>גורם 166</t>
  </si>
  <si>
    <t>גורם 128</t>
  </si>
  <si>
    <t>גורם 165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</si>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</sst>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5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rgb="FF000000"/>
      <name val="Arial"/>
      <family val="2"/>
    </font>
    <font>
      <sz val="10"/>
      <name val="Arial"/>
      <charset val="177"/>
    </font>
    <font>
      <b/>
      <sz val="10"/>
      <name val="Arial"/>
      <family val="2"/>
    </font>
    <font>
      <sz val="10"/>
      <color rgb="FF00000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9" fillId="0" borderId="0" xfId="0" applyFont="1"/>
    <xf numFmtId="0" fontId="1" fillId="0" borderId="0" xfId="0" applyFont="1" applyFill="1"/>
    <xf numFmtId="0" fontId="0" fillId="0" borderId="0" xfId="0" applyFill="1"/>
    <xf numFmtId="0" fontId="19" fillId="0" borderId="0" xfId="0" applyFont="1" applyFill="1"/>
    <xf numFmtId="166" fontId="0" fillId="0" borderId="0" xfId="0" applyNumberFormat="1" applyFont="1" applyFill="1"/>
    <xf numFmtId="4" fontId="0" fillId="0" borderId="0" xfId="0" applyNumberFormat="1" applyFont="1" applyFill="1"/>
    <xf numFmtId="0" fontId="2" fillId="0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6" fontId="21" fillId="4" borderId="0" xfId="0" applyNumberFormat="1" applyFont="1" applyFill="1"/>
    <xf numFmtId="4" fontId="21" fillId="4" borderId="0" xfId="0" applyNumberFormat="1" applyFont="1" applyFill="1"/>
    <xf numFmtId="0" fontId="21" fillId="0" borderId="0" xfId="0" applyFont="1"/>
    <xf numFmtId="166" fontId="21" fillId="0" borderId="0" xfId="0" applyNumberFormat="1" applyFont="1"/>
    <xf numFmtId="4" fontId="21" fillId="0" borderId="0" xfId="0" applyNumberFormat="1" applyFont="1"/>
    <xf numFmtId="0" fontId="1" fillId="0" borderId="0" xfId="0" applyFont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0" fontId="0" fillId="0" borderId="0" xfId="0" applyAlignment="1">
      <alignment horizontal="right" indent="3"/>
    </xf>
    <xf numFmtId="167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right"/>
    </xf>
    <xf numFmtId="49" fontId="23" fillId="0" borderId="0" xfId="0" applyNumberFormat="1" applyFont="1"/>
    <xf numFmtId="4" fontId="23" fillId="0" borderId="0" xfId="0" applyNumberFormat="1" applyFont="1"/>
    <xf numFmtId="0" fontId="23" fillId="0" borderId="0" xfId="0" applyNumberFormat="1" applyFont="1"/>
    <xf numFmtId="14" fontId="22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166" fontId="24" fillId="0" borderId="0" xfId="0" applyNumberFormat="1" applyFont="1"/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/>
    <xf numFmtId="10" fontId="18" fillId="4" borderId="0" xfId="12" applyNumberFormat="1" applyFont="1" applyFill="1"/>
    <xf numFmtId="0" fontId="5" fillId="0" borderId="0" xfId="0" applyFont="1" applyAlignment="1">
      <alignment horizontal="center"/>
    </xf>
    <xf numFmtId="166" fontId="1" fillId="0" borderId="0" xfId="0" applyNumberFormat="1" applyFont="1" applyFill="1"/>
    <xf numFmtId="166" fontId="21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12237744_g579_p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11625536.426854109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0">
        <v>44104</v>
      </c>
      <c r="D1" s="15"/>
    </row>
    <row r="2" spans="1:36" s="16" customFormat="1">
      <c r="B2" s="2" t="s">
        <v>1</v>
      </c>
      <c r="C2" s="12" t="s">
        <v>197</v>
      </c>
      <c r="D2" s="15"/>
    </row>
    <row r="3" spans="1:36" s="16" customFormat="1">
      <c r="B3" s="2" t="s">
        <v>2</v>
      </c>
      <c r="C3" s="26" t="s">
        <v>4521</v>
      </c>
      <c r="D3" s="15"/>
    </row>
    <row r="4" spans="1:36">
      <c r="B4" s="2" t="s">
        <v>3</v>
      </c>
    </row>
    <row r="6" spans="1:36" ht="26.25" customHeight="1">
      <c r="B6" s="117" t="s">
        <v>4</v>
      </c>
      <c r="C6" s="118"/>
      <c r="D6" s="11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 ht="20.25">
      <c r="A11" s="9" t="s">
        <v>13</v>
      </c>
      <c r="B11" s="69" t="s">
        <v>14</v>
      </c>
      <c r="C11" s="75">
        <f>מזומנים!J11</f>
        <v>1494593.353379142</v>
      </c>
      <c r="D11" s="113">
        <f>C11/$C$42</f>
        <v>8.1777370763942869E-2</v>
      </c>
      <c r="H11" s="6"/>
    </row>
    <row r="12" spans="1:36" ht="20.25">
      <c r="B12" s="69" t="s">
        <v>15</v>
      </c>
      <c r="C12" s="60"/>
      <c r="D12" s="60"/>
      <c r="H12" s="6"/>
    </row>
    <row r="13" spans="1:36" ht="20.25">
      <c r="A13" s="10" t="s">
        <v>13</v>
      </c>
      <c r="B13" s="70" t="s">
        <v>16</v>
      </c>
      <c r="C13" s="77">
        <v>3039918.8383028703</v>
      </c>
      <c r="D13" s="78">
        <f t="shared" ref="D13:D22" si="0">C13/$C$42</f>
        <v>0.16633057371099214</v>
      </c>
      <c r="H13" s="6"/>
    </row>
    <row r="14" spans="1:36" ht="20.25">
      <c r="A14" s="10" t="s">
        <v>13</v>
      </c>
      <c r="B14" s="70" t="s">
        <v>17</v>
      </c>
      <c r="C14" s="77">
        <v>0</v>
      </c>
      <c r="D14" s="78">
        <f t="shared" si="0"/>
        <v>0</v>
      </c>
      <c r="H14" s="6"/>
    </row>
    <row r="15" spans="1:36" ht="20.25">
      <c r="A15" s="10" t="s">
        <v>13</v>
      </c>
      <c r="B15" s="70" t="s">
        <v>18</v>
      </c>
      <c r="C15" s="77">
        <v>3214934.979478546</v>
      </c>
      <c r="D15" s="78">
        <f t="shared" si="0"/>
        <v>0.17590666331037302</v>
      </c>
      <c r="H15" s="6"/>
    </row>
    <row r="16" spans="1:36" ht="20.25">
      <c r="A16" s="10" t="s">
        <v>13</v>
      </c>
      <c r="B16" s="70" t="s">
        <v>19</v>
      </c>
      <c r="C16" s="77">
        <f>מניות!L11</f>
        <v>3138720.9420630094</v>
      </c>
      <c r="D16" s="78">
        <f t="shared" si="0"/>
        <v>0.17173657679081503</v>
      </c>
      <c r="H16" s="6"/>
    </row>
    <row r="17" spans="1:8" ht="20.25">
      <c r="A17" s="10" t="s">
        <v>13</v>
      </c>
      <c r="B17" s="70" t="s">
        <v>195</v>
      </c>
      <c r="C17" s="77">
        <v>2191488.8651091713</v>
      </c>
      <c r="D17" s="78">
        <f t="shared" si="0"/>
        <v>0.11990833295350725</v>
      </c>
      <c r="H17" s="6"/>
    </row>
    <row r="18" spans="1:8" ht="20.25">
      <c r="A18" s="10" t="s">
        <v>13</v>
      </c>
      <c r="B18" s="70" t="s">
        <v>20</v>
      </c>
      <c r="C18" s="77">
        <f>'קרנות נאמנות'!L11</f>
        <v>779207.0405915376</v>
      </c>
      <c r="D18" s="78">
        <f t="shared" si="0"/>
        <v>4.2634675790749525E-2</v>
      </c>
      <c r="H18" s="6"/>
    </row>
    <row r="19" spans="1:8" ht="20.25">
      <c r="A19" s="10" t="s">
        <v>13</v>
      </c>
      <c r="B19" s="70" t="s">
        <v>21</v>
      </c>
      <c r="C19" s="77">
        <v>1718.2385049641384</v>
      </c>
      <c r="D19" s="78">
        <f t="shared" si="0"/>
        <v>9.4014219294932526E-5</v>
      </c>
      <c r="H19" s="6"/>
    </row>
    <row r="20" spans="1:8" ht="20.25">
      <c r="A20" s="10" t="s">
        <v>13</v>
      </c>
      <c r="B20" s="70" t="s">
        <v>22</v>
      </c>
      <c r="C20" s="77">
        <v>-26406.293275278</v>
      </c>
      <c r="D20" s="78">
        <f t="shared" si="0"/>
        <v>-1.4448326233965417E-3</v>
      </c>
      <c r="H20" s="6"/>
    </row>
    <row r="21" spans="1:8" ht="20.25">
      <c r="A21" s="10" t="s">
        <v>13</v>
      </c>
      <c r="B21" s="70" t="s">
        <v>23</v>
      </c>
      <c r="C21" s="77">
        <v>-8924.5060356063714</v>
      </c>
      <c r="D21" s="78">
        <f t="shared" si="0"/>
        <v>-4.8830850030796966E-4</v>
      </c>
      <c r="H21" s="6"/>
    </row>
    <row r="22" spans="1:8" ht="20.25">
      <c r="A22" s="10" t="s">
        <v>13</v>
      </c>
      <c r="B22" s="70" t="s">
        <v>24</v>
      </c>
      <c r="C22" s="77">
        <v>51925.312452534003</v>
      </c>
      <c r="D22" s="78">
        <f t="shared" si="0"/>
        <v>2.8411176316714597E-3</v>
      </c>
      <c r="H22" s="6"/>
    </row>
    <row r="23" spans="1:8" ht="20.25">
      <c r="B23" s="69" t="s">
        <v>25</v>
      </c>
      <c r="C23" s="60"/>
      <c r="D23" s="60"/>
      <c r="H23" s="6"/>
    </row>
    <row r="24" spans="1:8" ht="20.25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  <c r="H24" s="6"/>
    </row>
    <row r="25" spans="1:8" ht="20.25">
      <c r="A25" s="10" t="s">
        <v>13</v>
      </c>
      <c r="B25" s="70" t="s">
        <v>27</v>
      </c>
      <c r="C25" s="77">
        <v>0</v>
      </c>
      <c r="D25" s="78">
        <f t="shared" si="1"/>
        <v>0</v>
      </c>
      <c r="H25" s="6"/>
    </row>
    <row r="26" spans="1:8" ht="20.25">
      <c r="A26" s="10" t="s">
        <v>13</v>
      </c>
      <c r="B26" s="70" t="s">
        <v>18</v>
      </c>
      <c r="C26" s="77">
        <v>333045.37927753775</v>
      </c>
      <c r="D26" s="78">
        <f t="shared" si="1"/>
        <v>1.8222732893077558E-2</v>
      </c>
      <c r="H26" s="6"/>
    </row>
    <row r="27" spans="1:8" ht="20.25">
      <c r="A27" s="10" t="s">
        <v>13</v>
      </c>
      <c r="B27" s="70" t="s">
        <v>28</v>
      </c>
      <c r="C27" s="77">
        <v>252839.50316597093</v>
      </c>
      <c r="D27" s="78">
        <f t="shared" si="1"/>
        <v>1.3834231061865009E-2</v>
      </c>
      <c r="H27" s="6"/>
    </row>
    <row r="28" spans="1:8" ht="20.25">
      <c r="A28" s="10" t="s">
        <v>13</v>
      </c>
      <c r="B28" s="70" t="s">
        <v>29</v>
      </c>
      <c r="C28" s="77">
        <v>1170649.1952944077</v>
      </c>
      <c r="D28" s="78">
        <f t="shared" si="1"/>
        <v>6.4052615423224823E-2</v>
      </c>
      <c r="H28" s="6"/>
    </row>
    <row r="29" spans="1:8" ht="20.25">
      <c r="A29" s="10" t="s">
        <v>13</v>
      </c>
      <c r="B29" s="70" t="s">
        <v>30</v>
      </c>
      <c r="C29" s="77">
        <v>0</v>
      </c>
      <c r="D29" s="78">
        <f t="shared" si="1"/>
        <v>0</v>
      </c>
      <c r="H29" s="6"/>
    </row>
    <row r="30" spans="1:8" ht="20.25">
      <c r="A30" s="10" t="s">
        <v>13</v>
      </c>
      <c r="B30" s="70" t="s">
        <v>31</v>
      </c>
      <c r="C30" s="77">
        <v>0</v>
      </c>
      <c r="D30" s="78">
        <f t="shared" si="1"/>
        <v>0</v>
      </c>
      <c r="H30" s="6"/>
    </row>
    <row r="31" spans="1:8" ht="20.25">
      <c r="A31" s="10" t="s">
        <v>13</v>
      </c>
      <c r="B31" s="70" t="s">
        <v>32</v>
      </c>
      <c r="C31" s="77">
        <v>-38119.992475383558</v>
      </c>
      <c r="D31" s="78">
        <f t="shared" si="1"/>
        <v>-2.0857531255107603E-3</v>
      </c>
      <c r="H31" s="6"/>
    </row>
    <row r="32" spans="1:8" ht="20.25">
      <c r="A32" s="10" t="s">
        <v>13</v>
      </c>
      <c r="B32" s="70" t="s">
        <v>33</v>
      </c>
      <c r="C32" s="77">
        <v>0</v>
      </c>
      <c r="D32" s="78">
        <f t="shared" si="1"/>
        <v>0</v>
      </c>
      <c r="H32" s="6"/>
    </row>
    <row r="33" spans="1:8" ht="20.25">
      <c r="A33" s="10" t="s">
        <v>13</v>
      </c>
      <c r="B33" s="69" t="s">
        <v>34</v>
      </c>
      <c r="C33" s="77">
        <v>2379529.730984251</v>
      </c>
      <c r="D33" s="78">
        <f t="shared" si="1"/>
        <v>0.13019707642521622</v>
      </c>
      <c r="H33" s="6"/>
    </row>
    <row r="34" spans="1:8" ht="20.25">
      <c r="A34" s="10" t="s">
        <v>13</v>
      </c>
      <c r="B34" s="69" t="s">
        <v>35</v>
      </c>
      <c r="C34" s="77">
        <v>0</v>
      </c>
      <c r="D34" s="78">
        <f t="shared" si="1"/>
        <v>0</v>
      </c>
      <c r="H34" s="6"/>
    </row>
    <row r="35" spans="1:8" ht="20.25">
      <c r="A35" s="10" t="s">
        <v>13</v>
      </c>
      <c r="B35" s="69" t="s">
        <v>36</v>
      </c>
      <c r="C35" s="77">
        <v>115810.42</v>
      </c>
      <c r="D35" s="78">
        <f t="shared" si="1"/>
        <v>6.3366210168509058E-3</v>
      </c>
      <c r="H35" s="6"/>
    </row>
    <row r="36" spans="1:8" ht="20.25">
      <c r="A36" s="10" t="s">
        <v>13</v>
      </c>
      <c r="B36" s="69" t="s">
        <v>37</v>
      </c>
      <c r="C36" s="77">
        <v>0</v>
      </c>
      <c r="D36" s="78">
        <f t="shared" si="1"/>
        <v>0</v>
      </c>
      <c r="H36" s="6"/>
    </row>
    <row r="37" spans="1:8" ht="20.25">
      <c r="A37" s="10" t="s">
        <v>13</v>
      </c>
      <c r="B37" s="69" t="s">
        <v>38</v>
      </c>
      <c r="C37" s="77">
        <f>'השקעות אחרות '!I11</f>
        <v>185437.37501021</v>
      </c>
      <c r="D37" s="78">
        <f t="shared" si="1"/>
        <v>1.0146292257634155E-2</v>
      </c>
      <c r="H37" s="6"/>
    </row>
    <row r="38" spans="1:8" ht="20.25">
      <c r="A38" s="10"/>
      <c r="B38" s="71" t="s">
        <v>39</v>
      </c>
      <c r="C38" s="60"/>
      <c r="D38" s="60"/>
      <c r="H38" s="6"/>
    </row>
    <row r="39" spans="1:8" ht="20.25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  <c r="H39" s="6"/>
    </row>
    <row r="40" spans="1:8" ht="20.25">
      <c r="A40" s="10" t="s">
        <v>13</v>
      </c>
      <c r="B40" s="72" t="s">
        <v>41</v>
      </c>
      <c r="C40" s="77">
        <v>0</v>
      </c>
      <c r="D40" s="78">
        <f t="shared" si="2"/>
        <v>0</v>
      </c>
      <c r="H40" s="6"/>
    </row>
    <row r="41" spans="1:8" ht="20.25">
      <c r="A41" s="10" t="s">
        <v>13</v>
      </c>
      <c r="B41" s="72" t="s">
        <v>42</v>
      </c>
      <c r="C41" s="77">
        <v>0</v>
      </c>
      <c r="D41" s="78">
        <f t="shared" si="2"/>
        <v>0</v>
      </c>
      <c r="H41" s="6"/>
    </row>
    <row r="42" spans="1:8" ht="20.25">
      <c r="B42" s="72" t="s">
        <v>43</v>
      </c>
      <c r="C42" s="77">
        <f>SUM(C11:C41)</f>
        <v>18276368.381827891</v>
      </c>
      <c r="D42" s="78">
        <f t="shared" si="2"/>
        <v>1</v>
      </c>
      <c r="H42" s="6"/>
    </row>
    <row r="43" spans="1:8" ht="20.25">
      <c r="A43" s="10" t="s">
        <v>13</v>
      </c>
      <c r="B43" s="73" t="s">
        <v>44</v>
      </c>
      <c r="C43" s="77">
        <f>'יתרת התחייבות להשקעה'!C11</f>
        <v>1563689.0153295717</v>
      </c>
      <c r="D43" s="78">
        <f>C43/$C$42</f>
        <v>8.5557972057749745E-2</v>
      </c>
      <c r="H43" s="6"/>
    </row>
    <row r="44" spans="1:8" ht="20.25">
      <c r="B44" s="11" t="s">
        <v>198</v>
      </c>
      <c r="H44" s="6"/>
    </row>
    <row r="45" spans="1:8" ht="20.25">
      <c r="C45" s="13" t="s">
        <v>45</v>
      </c>
      <c r="D45" s="14" t="s">
        <v>46</v>
      </c>
      <c r="H45" s="6"/>
    </row>
    <row r="46" spans="1:8" ht="20.25">
      <c r="C46" s="13" t="s">
        <v>9</v>
      </c>
      <c r="D46" s="13" t="s">
        <v>10</v>
      </c>
      <c r="H46" s="6"/>
    </row>
    <row r="47" spans="1:8" ht="20.25">
      <c r="C47" t="s">
        <v>106</v>
      </c>
      <c r="D47">
        <v>3.4409999999999998</v>
      </c>
      <c r="H47" s="6"/>
    </row>
    <row r="48" spans="1:8" ht="20.25">
      <c r="C48" t="s">
        <v>110</v>
      </c>
      <c r="D48">
        <v>4.0258000000000003</v>
      </c>
      <c r="H48" s="6"/>
    </row>
    <row r="49" spans="3:8" ht="20.25">
      <c r="C49" t="s">
        <v>199</v>
      </c>
      <c r="D49">
        <v>3.726</v>
      </c>
      <c r="H49" s="6"/>
    </row>
    <row r="50" spans="3:8" ht="20.25">
      <c r="C50" t="s">
        <v>113</v>
      </c>
      <c r="D50">
        <v>4.4108000000000001</v>
      </c>
      <c r="H50" s="6"/>
    </row>
    <row r="51" spans="3:8" ht="20.25">
      <c r="C51" t="s">
        <v>200</v>
      </c>
      <c r="D51">
        <v>3.2545999999999999E-2</v>
      </c>
      <c r="H51" s="6"/>
    </row>
    <row r="52" spans="3:8" ht="20.25">
      <c r="C52" t="s">
        <v>116</v>
      </c>
      <c r="D52">
        <v>2.5697000000000001</v>
      </c>
      <c r="H52" s="6"/>
    </row>
    <row r="53" spans="3:8" ht="20.25">
      <c r="C53" t="s">
        <v>120</v>
      </c>
      <c r="D53">
        <v>2.4483000000000001</v>
      </c>
      <c r="H53" s="6"/>
    </row>
    <row r="54" spans="3:8" ht="20.25">
      <c r="C54" t="s">
        <v>201</v>
      </c>
      <c r="D54">
        <v>0.38080000000000003</v>
      </c>
      <c r="H54" s="6"/>
    </row>
    <row r="55" spans="3:8" ht="20.25">
      <c r="C55" t="s">
        <v>202</v>
      </c>
      <c r="D55">
        <v>0.54069999999999996</v>
      </c>
      <c r="H55" s="6"/>
    </row>
    <row r="56" spans="3:8" ht="20.25">
      <c r="C56" t="s">
        <v>203</v>
      </c>
      <c r="D56">
        <v>0.44479999999999997</v>
      </c>
      <c r="H56" s="6"/>
    </row>
    <row r="57" spans="3:8" ht="20.25">
      <c r="C57" t="s">
        <v>204</v>
      </c>
      <c r="D57">
        <v>0.15429999999999999</v>
      </c>
      <c r="H57" s="6"/>
    </row>
    <row r="58" spans="3:8" ht="20.25">
      <c r="C58" t="s">
        <v>205</v>
      </c>
      <c r="D58">
        <v>0.44290000000000002</v>
      </c>
      <c r="H58" s="6"/>
    </row>
    <row r="59" spans="3:8" ht="20.25">
      <c r="C59" t="s">
        <v>206</v>
      </c>
      <c r="D59">
        <v>0.36259999999999998</v>
      </c>
      <c r="H59" s="6"/>
    </row>
    <row r="60" spans="3:8" ht="20.25">
      <c r="C60" t="s">
        <v>120</v>
      </c>
      <c r="D60">
        <v>2.4483000000000001</v>
      </c>
      <c r="H60" s="6"/>
    </row>
    <row r="61" spans="3:8" ht="20.25">
      <c r="C61" t="s">
        <v>199</v>
      </c>
      <c r="D61">
        <v>3.726</v>
      </c>
      <c r="H61" s="6"/>
    </row>
    <row r="62" spans="3:8" ht="20.25">
      <c r="C62" t="s">
        <v>110</v>
      </c>
      <c r="D62">
        <v>4.0258000000000003</v>
      </c>
      <c r="H62" s="6"/>
    </row>
    <row r="63" spans="3:8" ht="20.25">
      <c r="C63" t="s">
        <v>113</v>
      </c>
      <c r="D63">
        <v>4.4108000000000001</v>
      </c>
      <c r="H63" s="6"/>
    </row>
    <row r="64" spans="3:8" ht="20.25">
      <c r="C64" t="s">
        <v>203</v>
      </c>
      <c r="D64">
        <v>0.44479999999999997</v>
      </c>
      <c r="H64" s="6"/>
    </row>
    <row r="65" spans="3:4">
      <c r="C65" t="s">
        <v>200</v>
      </c>
      <c r="D65">
        <v>3.2545999999999999E-2</v>
      </c>
    </row>
    <row r="66" spans="3:4">
      <c r="C66" t="s">
        <v>201</v>
      </c>
      <c r="D66">
        <v>0.38080000000000003</v>
      </c>
    </row>
    <row r="67" spans="3:4">
      <c r="C67" t="s">
        <v>106</v>
      </c>
      <c r="D67">
        <v>3.4409999999999998</v>
      </c>
    </row>
  </sheetData>
  <mergeCells count="1">
    <mergeCell ref="B6:D6"/>
  </mergeCells>
  <dataValidations count="1">
    <dataValidation allowBlank="1" showInputMessage="1" showErrorMessage="1" sqref="A1:XFD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0">
        <v>44104</v>
      </c>
      <c r="E1" s="16"/>
    </row>
    <row r="2" spans="2:61">
      <c r="B2" s="2" t="s">
        <v>1</v>
      </c>
      <c r="C2" s="12" t="s">
        <v>197</v>
      </c>
      <c r="E2" s="16"/>
    </row>
    <row r="3" spans="2:61">
      <c r="B3" s="2" t="s">
        <v>2</v>
      </c>
      <c r="C3" s="26" t="s">
        <v>4521</v>
      </c>
      <c r="E3" s="16"/>
    </row>
    <row r="4" spans="2:61" s="1" customFormat="1">
      <c r="B4" s="2" t="s">
        <v>3</v>
      </c>
    </row>
    <row r="6" spans="2:61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1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-26406.293275278</v>
      </c>
      <c r="J11" s="25"/>
      <c r="K11" s="76">
        <v>1</v>
      </c>
      <c r="L11" s="76">
        <v>-1.4E-3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5075.7654400000001</v>
      </c>
      <c r="K12" s="80">
        <v>-0.19220000000000001</v>
      </c>
      <c r="L12" s="80">
        <v>2.9999999999999997E-4</v>
      </c>
    </row>
    <row r="13" spans="2:61">
      <c r="B13" s="79" t="s">
        <v>2408</v>
      </c>
      <c r="C13" s="16"/>
      <c r="D13" s="16"/>
      <c r="E13" s="16"/>
      <c r="G13" s="81">
        <v>0</v>
      </c>
      <c r="I13" s="81">
        <v>5075.7654400000001</v>
      </c>
      <c r="K13" s="80">
        <v>-0.19220000000000001</v>
      </c>
      <c r="L13" s="80">
        <v>2.9999999999999997E-4</v>
      </c>
    </row>
    <row r="14" spans="2:61">
      <c r="B14" t="s">
        <v>2409</v>
      </c>
      <c r="C14" t="s">
        <v>2410</v>
      </c>
      <c r="D14" t="s">
        <v>100</v>
      </c>
      <c r="E14" t="s">
        <v>975</v>
      </c>
      <c r="F14" t="s">
        <v>102</v>
      </c>
      <c r="G14" s="77">
        <v>711.29</v>
      </c>
      <c r="H14" s="77">
        <v>714000</v>
      </c>
      <c r="I14" s="77">
        <v>5078.6106</v>
      </c>
      <c r="J14" s="78">
        <v>0</v>
      </c>
      <c r="K14" s="78">
        <v>-0.1923</v>
      </c>
      <c r="L14" s="78">
        <v>2.9999999999999997E-4</v>
      </c>
    </row>
    <row r="15" spans="2:61">
      <c r="B15" t="s">
        <v>2411</v>
      </c>
      <c r="C15" t="s">
        <v>2412</v>
      </c>
      <c r="D15" t="s">
        <v>100</v>
      </c>
      <c r="E15" t="s">
        <v>975</v>
      </c>
      <c r="F15" t="s">
        <v>102</v>
      </c>
      <c r="G15" s="77">
        <v>-711.29</v>
      </c>
      <c r="H15" s="77">
        <v>400</v>
      </c>
      <c r="I15" s="77">
        <v>-2.8451599999999999</v>
      </c>
      <c r="J15" s="78">
        <v>0</v>
      </c>
      <c r="K15" s="78">
        <v>1E-4</v>
      </c>
      <c r="L15" s="78">
        <v>0</v>
      </c>
    </row>
    <row r="16" spans="2:61">
      <c r="B16" s="79" t="s">
        <v>2413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2414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921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263</v>
      </c>
      <c r="C22" s="16"/>
      <c r="D22" s="16"/>
      <c r="E22" s="16"/>
      <c r="G22" s="81">
        <v>0</v>
      </c>
      <c r="I22" s="81">
        <v>-31482.058715277999</v>
      </c>
      <c r="K22" s="80">
        <v>1.1921999999999999</v>
      </c>
      <c r="L22" s="80">
        <v>-1.6999999999999999E-3</v>
      </c>
    </row>
    <row r="23" spans="2:12">
      <c r="B23" s="79" t="s">
        <v>2408</v>
      </c>
      <c r="C23" s="16"/>
      <c r="D23" s="16"/>
      <c r="E23" s="16"/>
      <c r="G23" s="81">
        <v>0</v>
      </c>
      <c r="I23" s="81">
        <v>-31482.058715277999</v>
      </c>
      <c r="K23" s="80">
        <v>1.1921999999999999</v>
      </c>
      <c r="L23" s="80">
        <v>-1.6999999999999999E-3</v>
      </c>
    </row>
    <row r="24" spans="2:12">
      <c r="B24" t="s">
        <v>2415</v>
      </c>
      <c r="C24" t="s">
        <v>2416</v>
      </c>
      <c r="D24" t="s">
        <v>933</v>
      </c>
      <c r="E24" t="s">
        <v>123</v>
      </c>
      <c r="F24" t="s">
        <v>106</v>
      </c>
      <c r="G24" s="77">
        <v>-182.43</v>
      </c>
      <c r="H24" s="77">
        <v>4035000</v>
      </c>
      <c r="I24" s="77">
        <v>-25329.374770499999</v>
      </c>
      <c r="J24" s="78">
        <v>0</v>
      </c>
      <c r="K24" s="78">
        <v>0.95920000000000005</v>
      </c>
      <c r="L24" s="78">
        <v>-1.4E-3</v>
      </c>
    </row>
    <row r="25" spans="2:12">
      <c r="B25" t="s">
        <v>2417</v>
      </c>
      <c r="C25" t="s">
        <v>2418</v>
      </c>
      <c r="D25" t="s">
        <v>933</v>
      </c>
      <c r="E25" t="s">
        <v>123</v>
      </c>
      <c r="F25" t="s">
        <v>106</v>
      </c>
      <c r="G25" s="77">
        <v>182.43</v>
      </c>
      <c r="H25" s="77">
        <v>559300</v>
      </c>
      <c r="I25" s="77">
        <v>3510.9589365900001</v>
      </c>
      <c r="J25" s="78">
        <v>0</v>
      </c>
      <c r="K25" s="78">
        <v>-0.13300000000000001</v>
      </c>
      <c r="L25" s="78">
        <v>2.0000000000000001E-4</v>
      </c>
    </row>
    <row r="26" spans="2:12">
      <c r="B26" t="s">
        <v>2419</v>
      </c>
      <c r="C26" t="s">
        <v>2420</v>
      </c>
      <c r="D26" t="s">
        <v>933</v>
      </c>
      <c r="E26" t="s">
        <v>123</v>
      </c>
      <c r="F26" t="s">
        <v>110</v>
      </c>
      <c r="G26" s="77">
        <v>-841.96</v>
      </c>
      <c r="H26" s="77">
        <v>315200</v>
      </c>
      <c r="I26" s="77">
        <v>-10683.901214336</v>
      </c>
      <c r="J26" s="78">
        <v>0</v>
      </c>
      <c r="K26" s="78">
        <v>0.40460000000000002</v>
      </c>
      <c r="L26" s="78">
        <v>-5.9999999999999995E-4</v>
      </c>
    </row>
    <row r="27" spans="2:12">
      <c r="B27" t="s">
        <v>2421</v>
      </c>
      <c r="C27" t="s">
        <v>2422</v>
      </c>
      <c r="D27" t="s">
        <v>933</v>
      </c>
      <c r="E27" t="s">
        <v>123</v>
      </c>
      <c r="F27" t="s">
        <v>110</v>
      </c>
      <c r="G27" s="77">
        <v>841.96</v>
      </c>
      <c r="H27" s="77">
        <v>30100</v>
      </c>
      <c r="I27" s="77">
        <v>1020.258332968</v>
      </c>
      <c r="J27" s="78">
        <v>0</v>
      </c>
      <c r="K27" s="78">
        <v>-3.8600000000000002E-2</v>
      </c>
      <c r="L27" s="78">
        <v>1E-4</v>
      </c>
    </row>
    <row r="28" spans="2:12">
      <c r="B28" s="79" t="s">
        <v>2423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2414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2424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s="16"/>
      <c r="E33" t="s">
        <v>223</v>
      </c>
      <c r="F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223</v>
      </c>
      <c r="C35" t="s">
        <v>223</v>
      </c>
      <c r="D35" s="16"/>
      <c r="E35" t="s">
        <v>223</v>
      </c>
      <c r="F35" t="s">
        <v>223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265</v>
      </c>
      <c r="C36" s="16"/>
      <c r="D36" s="16"/>
      <c r="E36" s="16"/>
    </row>
    <row r="37" spans="2:12">
      <c r="B37" t="s">
        <v>364</v>
      </c>
      <c r="C37" s="16"/>
      <c r="D37" s="16"/>
      <c r="E37" s="16"/>
    </row>
    <row r="38" spans="2:12">
      <c r="B38" t="s">
        <v>365</v>
      </c>
      <c r="C38" s="16"/>
      <c r="D38" s="16"/>
      <c r="E38" s="16"/>
    </row>
    <row r="39" spans="2:12">
      <c r="B39" t="s">
        <v>366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0">
        <v>44104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4521</v>
      </c>
      <c r="E3" s="16"/>
      <c r="K3" s="16"/>
      <c r="L3" s="16"/>
      <c r="M3" s="16"/>
      <c r="N3" s="16"/>
      <c r="O3" s="16"/>
      <c r="P3" s="16"/>
    </row>
    <row r="4" spans="1:60" s="1" customFormat="1">
      <c r="B4" s="2" t="s">
        <v>3</v>
      </c>
    </row>
    <row r="6" spans="1:60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2"/>
      <c r="BD6" s="16" t="s">
        <v>100</v>
      </c>
      <c r="BF6" s="16" t="s">
        <v>101</v>
      </c>
      <c r="BH6" s="19" t="s">
        <v>102</v>
      </c>
    </row>
    <row r="7" spans="1:60" ht="26.25" customHeight="1">
      <c r="B7" s="130" t="s">
        <v>103</v>
      </c>
      <c r="C7" s="131"/>
      <c r="D7" s="131"/>
      <c r="E7" s="131"/>
      <c r="F7" s="131"/>
      <c r="G7" s="131"/>
      <c r="H7" s="131"/>
      <c r="I7" s="131"/>
      <c r="J7" s="131"/>
      <c r="K7" s="13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2600.6999999999998</v>
      </c>
      <c r="H11" s="25"/>
      <c r="I11" s="75">
        <v>-8924.5060356063714</v>
      </c>
      <c r="J11" s="76">
        <v>1</v>
      </c>
      <c r="K11" s="76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263</v>
      </c>
      <c r="C14" s="19"/>
      <c r="D14" s="19"/>
      <c r="E14" s="19"/>
      <c r="F14" s="19"/>
      <c r="G14" s="81">
        <v>2600.6999999999998</v>
      </c>
      <c r="H14" s="19"/>
      <c r="I14" s="81">
        <v>-8924.5060356063714</v>
      </c>
      <c r="J14" s="80">
        <v>1</v>
      </c>
      <c r="K14" s="80">
        <v>-5.0000000000000001E-4</v>
      </c>
      <c r="BF14" s="16" t="s">
        <v>126</v>
      </c>
    </row>
    <row r="15" spans="1:60">
      <c r="B15" t="s">
        <v>2425</v>
      </c>
      <c r="C15" t="s">
        <v>2426</v>
      </c>
      <c r="D15" t="s">
        <v>123</v>
      </c>
      <c r="E15" t="s">
        <v>123</v>
      </c>
      <c r="F15" t="s">
        <v>110</v>
      </c>
      <c r="G15" s="77">
        <v>361.89</v>
      </c>
      <c r="H15" s="77">
        <v>-124964.1</v>
      </c>
      <c r="I15" s="77">
        <v>-1820.5979265624601</v>
      </c>
      <c r="J15" s="78">
        <v>0.20399999999999999</v>
      </c>
      <c r="K15" s="78">
        <v>-1E-4</v>
      </c>
      <c r="BF15" s="16" t="s">
        <v>127</v>
      </c>
    </row>
    <row r="16" spans="1:60">
      <c r="B16" t="s">
        <v>2427</v>
      </c>
      <c r="C16" t="s">
        <v>2428</v>
      </c>
      <c r="D16" t="s">
        <v>123</v>
      </c>
      <c r="E16" t="s">
        <v>123</v>
      </c>
      <c r="F16" t="s">
        <v>106</v>
      </c>
      <c r="G16" s="77">
        <v>328.7</v>
      </c>
      <c r="H16" s="77">
        <v>31960.674999999999</v>
      </c>
      <c r="I16" s="77">
        <v>361.49335595272402</v>
      </c>
      <c r="J16" s="78">
        <v>-4.0500000000000001E-2</v>
      </c>
      <c r="K16" s="78">
        <v>0</v>
      </c>
      <c r="BF16" s="16" t="s">
        <v>128</v>
      </c>
    </row>
    <row r="17" spans="2:58">
      <c r="B17" t="s">
        <v>2429</v>
      </c>
      <c r="C17" t="s">
        <v>2430</v>
      </c>
      <c r="D17" t="s">
        <v>123</v>
      </c>
      <c r="E17" t="s">
        <v>123</v>
      </c>
      <c r="F17" t="s">
        <v>106</v>
      </c>
      <c r="G17" s="77">
        <v>1352.71</v>
      </c>
      <c r="H17" s="77">
        <v>-142752.44500000001</v>
      </c>
      <c r="I17" s="77">
        <v>-6644.6625263314399</v>
      </c>
      <c r="J17" s="78">
        <v>0.74450000000000005</v>
      </c>
      <c r="K17" s="78">
        <v>-4.0000000000000002E-4</v>
      </c>
      <c r="BF17" s="16" t="s">
        <v>129</v>
      </c>
    </row>
    <row r="18" spans="2:58">
      <c r="B18" t="s">
        <v>2431</v>
      </c>
      <c r="C18" t="s">
        <v>2432</v>
      </c>
      <c r="D18" t="s">
        <v>123</v>
      </c>
      <c r="E18" t="s">
        <v>123</v>
      </c>
      <c r="F18" t="s">
        <v>110</v>
      </c>
      <c r="G18" s="77">
        <v>557.4</v>
      </c>
      <c r="H18" s="77">
        <v>-36575.129999999997</v>
      </c>
      <c r="I18" s="77">
        <v>-820.73893866519495</v>
      </c>
      <c r="J18" s="78">
        <v>9.1999999999999998E-2</v>
      </c>
      <c r="K18" s="78">
        <v>0</v>
      </c>
      <c r="BF18" s="16" t="s">
        <v>130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0">
        <v>44104</v>
      </c>
    </row>
    <row r="2" spans="2:81">
      <c r="B2" s="2" t="s">
        <v>1</v>
      </c>
      <c r="C2" s="12" t="s">
        <v>197</v>
      </c>
    </row>
    <row r="3" spans="2:81">
      <c r="B3" s="2" t="s">
        <v>2</v>
      </c>
      <c r="C3" s="26" t="s">
        <v>4521</v>
      </c>
    </row>
    <row r="4" spans="2:81" s="1" customFormat="1">
      <c r="B4" s="2" t="s">
        <v>3</v>
      </c>
    </row>
    <row r="6" spans="2:81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81" ht="26.25" customHeight="1">
      <c r="B7" s="130" t="s">
        <v>133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52000238.700000003</v>
      </c>
      <c r="M11" s="7"/>
      <c r="N11" s="75">
        <v>51925.312452534003</v>
      </c>
      <c r="O11" s="7"/>
      <c r="P11" s="76">
        <v>1</v>
      </c>
      <c r="Q11" s="76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3.11</v>
      </c>
      <c r="K12" s="80">
        <v>6.6E-3</v>
      </c>
      <c r="L12" s="81">
        <v>52000238.700000003</v>
      </c>
      <c r="N12" s="81">
        <v>51925.312452534003</v>
      </c>
      <c r="P12" s="80">
        <v>1</v>
      </c>
      <c r="Q12" s="80">
        <v>2.8E-3</v>
      </c>
    </row>
    <row r="13" spans="2:81">
      <c r="B13" s="79" t="s">
        <v>2433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2434</v>
      </c>
      <c r="H15" s="81">
        <v>3.11</v>
      </c>
      <c r="K15" s="80">
        <v>6.6E-3</v>
      </c>
      <c r="L15" s="81">
        <v>52000238.700000003</v>
      </c>
      <c r="N15" s="81">
        <v>51925.312452534003</v>
      </c>
      <c r="P15" s="80">
        <v>1</v>
      </c>
      <c r="Q15" s="80">
        <v>2.8E-3</v>
      </c>
    </row>
    <row r="16" spans="2:81">
      <c r="B16" t="s">
        <v>2435</v>
      </c>
      <c r="C16" t="s">
        <v>2436</v>
      </c>
      <c r="D16" t="s">
        <v>2437</v>
      </c>
      <c r="E16" t="s">
        <v>214</v>
      </c>
      <c r="F16" t="s">
        <v>215</v>
      </c>
      <c r="G16" t="s">
        <v>271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34868142.939999998</v>
      </c>
      <c r="M16" s="77">
        <v>101.21</v>
      </c>
      <c r="N16" s="77">
        <v>35290.047469573998</v>
      </c>
      <c r="O16" s="78">
        <v>7.0000000000000001E-3</v>
      </c>
      <c r="P16" s="78">
        <v>0.67959999999999998</v>
      </c>
      <c r="Q16" s="78">
        <v>1.9E-3</v>
      </c>
    </row>
    <row r="17" spans="2:17">
      <c r="B17" t="s">
        <v>2438</v>
      </c>
      <c r="C17" t="s">
        <v>2439</v>
      </c>
      <c r="D17" t="s">
        <v>2440</v>
      </c>
      <c r="E17" t="s">
        <v>214</v>
      </c>
      <c r="F17" t="s">
        <v>215</v>
      </c>
      <c r="G17" t="s">
        <v>271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17132095.760000002</v>
      </c>
      <c r="M17" s="77">
        <v>97.1</v>
      </c>
      <c r="N17" s="77">
        <v>16635.264982960001</v>
      </c>
      <c r="O17" s="78">
        <v>2.1499999999999998E-2</v>
      </c>
      <c r="P17" s="78">
        <v>0.32040000000000002</v>
      </c>
      <c r="Q17" s="78">
        <v>8.9999999999999998E-4</v>
      </c>
    </row>
    <row r="18" spans="2:17">
      <c r="B18" s="79" t="s">
        <v>2441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2442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223</v>
      </c>
      <c r="C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2443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223</v>
      </c>
      <c r="C22" t="s">
        <v>223</v>
      </c>
      <c r="E22" t="s">
        <v>223</v>
      </c>
      <c r="H22" s="77">
        <v>0</v>
      </c>
      <c r="I22" t="s">
        <v>223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2444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223</v>
      </c>
      <c r="C24" t="s">
        <v>223</v>
      </c>
      <c r="E24" t="s">
        <v>223</v>
      </c>
      <c r="H24" s="77">
        <v>0</v>
      </c>
      <c r="I24" t="s">
        <v>223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2445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223</v>
      </c>
      <c r="C26" t="s">
        <v>223</v>
      </c>
      <c r="E26" t="s">
        <v>223</v>
      </c>
      <c r="H26" s="77">
        <v>0</v>
      </c>
      <c r="I26" t="s">
        <v>223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263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2433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223</v>
      </c>
      <c r="C29" t="s">
        <v>223</v>
      </c>
      <c r="E29" t="s">
        <v>223</v>
      </c>
      <c r="H29" s="77">
        <v>0</v>
      </c>
      <c r="I29" t="s">
        <v>223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2434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223</v>
      </c>
      <c r="C31" t="s">
        <v>223</v>
      </c>
      <c r="E31" t="s">
        <v>223</v>
      </c>
      <c r="H31" s="77">
        <v>0</v>
      </c>
      <c r="I31" t="s">
        <v>223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2441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2442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223</v>
      </c>
      <c r="C34" t="s">
        <v>223</v>
      </c>
      <c r="E34" t="s">
        <v>223</v>
      </c>
      <c r="H34" s="77">
        <v>0</v>
      </c>
      <c r="I34" t="s">
        <v>223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2443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223</v>
      </c>
      <c r="C36" t="s">
        <v>223</v>
      </c>
      <c r="E36" t="s">
        <v>223</v>
      </c>
      <c r="H36" s="77">
        <v>0</v>
      </c>
      <c r="I36" t="s">
        <v>223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2444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223</v>
      </c>
      <c r="C38" t="s">
        <v>223</v>
      </c>
      <c r="E38" t="s">
        <v>223</v>
      </c>
      <c r="H38" s="77">
        <v>0</v>
      </c>
      <c r="I38" t="s">
        <v>223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2445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223</v>
      </c>
      <c r="C40" t="s">
        <v>223</v>
      </c>
      <c r="E40" t="s">
        <v>223</v>
      </c>
      <c r="H40" s="77">
        <v>0</v>
      </c>
      <c r="I40" t="s">
        <v>223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265</v>
      </c>
    </row>
    <row r="42" spans="2:17">
      <c r="B42" t="s">
        <v>364</v>
      </c>
    </row>
    <row r="43" spans="2:17">
      <c r="B43" t="s">
        <v>365</v>
      </c>
    </row>
    <row r="44" spans="2:17">
      <c r="B44" t="s">
        <v>366</v>
      </c>
    </row>
  </sheetData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0">
        <v>44104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4521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 s="1" customFormat="1">
      <c r="B4" s="2" t="s">
        <v>3</v>
      </c>
    </row>
    <row r="6" spans="2:72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72" ht="26.25" customHeight="1">
      <c r="B7" s="130" t="s">
        <v>69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2446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2447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2449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2450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364</v>
      </c>
    </row>
    <row r="29" spans="2:16">
      <c r="B29" t="s">
        <v>365</v>
      </c>
    </row>
    <row r="30" spans="2:16">
      <c r="B30" t="s">
        <v>366</v>
      </c>
    </row>
  </sheetData>
  <mergeCells count="2">
    <mergeCell ref="B6:P6"/>
    <mergeCell ref="B7:P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0">
        <v>44104</v>
      </c>
      <c r="E1" s="16"/>
      <c r="F1" s="16"/>
    </row>
    <row r="2" spans="2:65">
      <c r="B2" s="2" t="s">
        <v>1</v>
      </c>
      <c r="C2" s="12" t="s">
        <v>197</v>
      </c>
      <c r="E2" s="16"/>
      <c r="F2" s="16"/>
    </row>
    <row r="3" spans="2:65">
      <c r="B3" s="2" t="s">
        <v>2</v>
      </c>
      <c r="C3" s="26" t="s">
        <v>4521</v>
      </c>
      <c r="E3" s="16"/>
      <c r="F3" s="16"/>
    </row>
    <row r="4" spans="2:65" s="1" customFormat="1">
      <c r="B4" s="2" t="s">
        <v>3</v>
      </c>
    </row>
    <row r="6" spans="2:65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65" ht="26.25" customHeight="1">
      <c r="B7" s="130" t="s">
        <v>82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2451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2452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364</v>
      </c>
      <c r="D27" s="16"/>
      <c r="E27" s="16"/>
      <c r="F27" s="16"/>
    </row>
    <row r="28" spans="2:19">
      <c r="B28" t="s">
        <v>365</v>
      </c>
      <c r="D28" s="16"/>
      <c r="E28" s="16"/>
      <c r="F28" s="16"/>
    </row>
    <row r="29" spans="2:19">
      <c r="B29" t="s">
        <v>366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0">
        <v>44104</v>
      </c>
      <c r="E1" s="16"/>
    </row>
    <row r="2" spans="2:81">
      <c r="B2" s="2" t="s">
        <v>1</v>
      </c>
      <c r="C2" s="12" t="s">
        <v>197</v>
      </c>
      <c r="E2" s="16"/>
    </row>
    <row r="3" spans="2:81">
      <c r="B3" s="2" t="s">
        <v>2</v>
      </c>
      <c r="C3" s="26" t="s">
        <v>4521</v>
      </c>
      <c r="E3" s="16"/>
    </row>
    <row r="4" spans="2:81" s="1" customFormat="1">
      <c r="B4" s="2" t="s">
        <v>3</v>
      </c>
    </row>
    <row r="6" spans="2:81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81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5.87</v>
      </c>
      <c r="K11" s="7"/>
      <c r="L11" s="7"/>
      <c r="M11" s="76">
        <v>2.4799999999999999E-2</v>
      </c>
      <c r="N11" s="75">
        <v>256014982.44999999</v>
      </c>
      <c r="O11" s="7"/>
      <c r="P11" s="75">
        <v>333045.37927753775</v>
      </c>
      <c r="Q11" s="7"/>
      <c r="R11" s="76">
        <v>1</v>
      </c>
      <c r="S11" s="76">
        <v>1.8200000000000001E-2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5.86</v>
      </c>
      <c r="M12" s="80">
        <v>1.5100000000000001E-2</v>
      </c>
      <c r="N12" s="81">
        <v>250024982.44999999</v>
      </c>
      <c r="P12" s="81">
        <v>317148.70044668321</v>
      </c>
      <c r="R12" s="80">
        <v>0.95230000000000004</v>
      </c>
      <c r="S12" s="80">
        <v>1.7399999999999999E-2</v>
      </c>
    </row>
    <row r="13" spans="2:81">
      <c r="B13" s="79" t="s">
        <v>2451</v>
      </c>
      <c r="C13" s="16"/>
      <c r="D13" s="16"/>
      <c r="E13" s="16"/>
      <c r="J13" s="81">
        <v>6.62</v>
      </c>
      <c r="M13" s="80">
        <v>1.4E-2</v>
      </c>
      <c r="N13" s="81">
        <v>177100842.31999999</v>
      </c>
      <c r="P13" s="81">
        <v>230840.77552954081</v>
      </c>
      <c r="R13" s="80">
        <v>0.69310000000000005</v>
      </c>
      <c r="S13" s="80">
        <v>1.26E-2</v>
      </c>
    </row>
    <row r="14" spans="2:81">
      <c r="B14" t="s">
        <v>2455</v>
      </c>
      <c r="C14" t="s">
        <v>2456</v>
      </c>
      <c r="D14" t="s">
        <v>123</v>
      </c>
      <c r="E14" t="s">
        <v>400</v>
      </c>
      <c r="F14" t="s">
        <v>127</v>
      </c>
      <c r="G14" t="s">
        <v>214</v>
      </c>
      <c r="H14" t="s">
        <v>215</v>
      </c>
      <c r="I14" t="s">
        <v>271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19709502.550000001</v>
      </c>
      <c r="O14" s="77">
        <v>164.76</v>
      </c>
      <c r="P14" s="77">
        <v>32473.376401379999</v>
      </c>
      <c r="Q14" s="78">
        <v>0.01</v>
      </c>
      <c r="R14" s="78">
        <v>9.7500000000000003E-2</v>
      </c>
      <c r="S14" s="78">
        <v>1.8E-3</v>
      </c>
    </row>
    <row r="15" spans="2:81">
      <c r="B15" t="s">
        <v>2457</v>
      </c>
      <c r="C15" t="s">
        <v>2458</v>
      </c>
      <c r="D15" t="s">
        <v>123</v>
      </c>
      <c r="E15" t="s">
        <v>400</v>
      </c>
      <c r="F15" t="s">
        <v>127</v>
      </c>
      <c r="G15" t="s">
        <v>214</v>
      </c>
      <c r="H15" t="s">
        <v>215</v>
      </c>
      <c r="I15" t="s">
        <v>271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59446683.100000001</v>
      </c>
      <c r="O15" s="77">
        <v>142.76</v>
      </c>
      <c r="P15" s="77">
        <v>84866.084793560003</v>
      </c>
      <c r="Q15" s="78">
        <v>1.46E-2</v>
      </c>
      <c r="R15" s="78">
        <v>0.25480000000000003</v>
      </c>
      <c r="S15" s="78">
        <v>4.5999999999999999E-3</v>
      </c>
    </row>
    <row r="16" spans="2:81">
      <c r="B16" t="s">
        <v>2459</v>
      </c>
      <c r="C16" t="s">
        <v>2460</v>
      </c>
      <c r="D16" t="s">
        <v>123</v>
      </c>
      <c r="E16" t="s">
        <v>2461</v>
      </c>
      <c r="F16" t="s">
        <v>127</v>
      </c>
      <c r="G16" t="s">
        <v>214</v>
      </c>
      <c r="H16" t="s">
        <v>215</v>
      </c>
      <c r="I16" t="s">
        <v>271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26255.22</v>
      </c>
      <c r="O16" s="77">
        <v>121.27</v>
      </c>
      <c r="P16" s="77">
        <v>31.839705294000002</v>
      </c>
      <c r="Q16" s="78">
        <v>4.5999999999999999E-3</v>
      </c>
      <c r="R16" s="78">
        <v>1E-4</v>
      </c>
      <c r="S16" s="78">
        <v>0</v>
      </c>
    </row>
    <row r="17" spans="2:19">
      <c r="B17" t="s">
        <v>2462</v>
      </c>
      <c r="C17" t="s">
        <v>2463</v>
      </c>
      <c r="D17" t="s">
        <v>123</v>
      </c>
      <c r="E17" t="s">
        <v>2464</v>
      </c>
      <c r="F17" t="s">
        <v>1511</v>
      </c>
      <c r="G17" t="s">
        <v>376</v>
      </c>
      <c r="H17" t="s">
        <v>150</v>
      </c>
      <c r="I17" t="s">
        <v>271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14033029.939999999</v>
      </c>
      <c r="O17" s="77">
        <v>114.22</v>
      </c>
      <c r="P17" s="77">
        <v>16028.526797467999</v>
      </c>
      <c r="Q17" s="78">
        <v>5.79E-2</v>
      </c>
      <c r="R17" s="78">
        <v>4.8099999999999997E-2</v>
      </c>
      <c r="S17" s="78">
        <v>8.9999999999999998E-4</v>
      </c>
    </row>
    <row r="18" spans="2:19">
      <c r="B18" t="s">
        <v>2465</v>
      </c>
      <c r="C18" t="s">
        <v>2466</v>
      </c>
      <c r="D18" t="s">
        <v>123</v>
      </c>
      <c r="E18" t="s">
        <v>2467</v>
      </c>
      <c r="F18" t="s">
        <v>375</v>
      </c>
      <c r="G18" t="s">
        <v>412</v>
      </c>
      <c r="H18" t="s">
        <v>215</v>
      </c>
      <c r="I18" t="s">
        <v>271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9932.06</v>
      </c>
      <c r="O18" s="77">
        <v>175.27</v>
      </c>
      <c r="P18" s="77">
        <v>17.407921561999999</v>
      </c>
      <c r="Q18" s="78">
        <v>0</v>
      </c>
      <c r="R18" s="78">
        <v>1E-4</v>
      </c>
      <c r="S18" s="78">
        <v>0</v>
      </c>
    </row>
    <row r="19" spans="2:19">
      <c r="B19" t="s">
        <v>2468</v>
      </c>
      <c r="C19" t="s">
        <v>2469</v>
      </c>
      <c r="D19" t="s">
        <v>123</v>
      </c>
      <c r="E19" t="s">
        <v>432</v>
      </c>
      <c r="F19" t="s">
        <v>127</v>
      </c>
      <c r="G19" t="s">
        <v>412</v>
      </c>
      <c r="H19" t="s">
        <v>215</v>
      </c>
      <c r="I19" t="s">
        <v>271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5448397.5999999996</v>
      </c>
      <c r="O19" s="77">
        <v>145.30000000000001</v>
      </c>
      <c r="P19" s="77">
        <v>7916.5217128000004</v>
      </c>
      <c r="Q19" s="78">
        <v>7.7000000000000002E-3</v>
      </c>
      <c r="R19" s="78">
        <v>2.3800000000000002E-2</v>
      </c>
      <c r="S19" s="78">
        <v>4.0000000000000002E-4</v>
      </c>
    </row>
    <row r="20" spans="2:19">
      <c r="B20" t="s">
        <v>2470</v>
      </c>
      <c r="C20" t="s">
        <v>2471</v>
      </c>
      <c r="D20" t="s">
        <v>123</v>
      </c>
      <c r="E20" t="s">
        <v>506</v>
      </c>
      <c r="F20" t="s">
        <v>507</v>
      </c>
      <c r="G20" t="s">
        <v>482</v>
      </c>
      <c r="H20" t="s">
        <v>150</v>
      </c>
      <c r="I20" t="s">
        <v>271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30423323.489999998</v>
      </c>
      <c r="O20" s="77">
        <v>112.96</v>
      </c>
      <c r="P20" s="77">
        <v>34366.186214303998</v>
      </c>
      <c r="Q20" s="78">
        <v>9.9000000000000008E-3</v>
      </c>
      <c r="R20" s="78">
        <v>0.1032</v>
      </c>
      <c r="S20" s="78">
        <v>1.9E-3</v>
      </c>
    </row>
    <row r="21" spans="2:19">
      <c r="B21" t="s">
        <v>2472</v>
      </c>
      <c r="C21" t="s">
        <v>2473</v>
      </c>
      <c r="D21" t="s">
        <v>123</v>
      </c>
      <c r="E21" t="s">
        <v>1287</v>
      </c>
      <c r="F21" t="s">
        <v>375</v>
      </c>
      <c r="G21" t="s">
        <v>537</v>
      </c>
      <c r="H21" t="s">
        <v>215</v>
      </c>
      <c r="I21" t="s">
        <v>271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39954933.5</v>
      </c>
      <c r="O21" s="77">
        <v>132.26</v>
      </c>
      <c r="P21" s="77">
        <v>52844.395047099999</v>
      </c>
      <c r="Q21" s="78">
        <v>3.0700000000000002E-2</v>
      </c>
      <c r="R21" s="78">
        <v>0.15870000000000001</v>
      </c>
      <c r="S21" s="78">
        <v>2.8999999999999998E-3</v>
      </c>
    </row>
    <row r="22" spans="2:19">
      <c r="B22" t="s">
        <v>2474</v>
      </c>
      <c r="C22" t="s">
        <v>2475</v>
      </c>
      <c r="D22" t="s">
        <v>123</v>
      </c>
      <c r="E22" t="s">
        <v>2476</v>
      </c>
      <c r="F22" t="s">
        <v>375</v>
      </c>
      <c r="G22" t="s">
        <v>670</v>
      </c>
      <c r="H22" t="s">
        <v>215</v>
      </c>
      <c r="I22" t="s">
        <v>2477</v>
      </c>
      <c r="J22" s="77">
        <v>2.09</v>
      </c>
      <c r="K22" t="s">
        <v>102</v>
      </c>
      <c r="L22" s="78">
        <v>0.04</v>
      </c>
      <c r="M22" s="78">
        <v>1.26E-2</v>
      </c>
      <c r="N22" s="77">
        <v>201.95</v>
      </c>
      <c r="O22" s="77">
        <v>108.099463</v>
      </c>
      <c r="P22" s="77">
        <v>0.21830686552850001</v>
      </c>
      <c r="Q22" s="78">
        <v>0</v>
      </c>
      <c r="R22" s="78">
        <v>0</v>
      </c>
      <c r="S22" s="78">
        <v>0</v>
      </c>
    </row>
    <row r="23" spans="2:19">
      <c r="B23" t="s">
        <v>2478</v>
      </c>
      <c r="C23" t="s">
        <v>2479</v>
      </c>
      <c r="D23" t="s">
        <v>123</v>
      </c>
      <c r="E23" t="s">
        <v>2480</v>
      </c>
      <c r="F23" t="s">
        <v>422</v>
      </c>
      <c r="G23" t="s">
        <v>995</v>
      </c>
      <c r="H23" t="s">
        <v>215</v>
      </c>
      <c r="I23" t="s">
        <v>271</v>
      </c>
      <c r="J23" s="77">
        <v>0.22</v>
      </c>
      <c r="K23" t="s">
        <v>102</v>
      </c>
      <c r="L23" s="78">
        <v>6.7000000000000004E-2</v>
      </c>
      <c r="M23" s="78">
        <v>1.5902000000000001</v>
      </c>
      <c r="N23" s="77">
        <v>432284.73</v>
      </c>
      <c r="O23" s="77">
        <v>100.9</v>
      </c>
      <c r="P23" s="77">
        <v>436.17529257000001</v>
      </c>
      <c r="Q23" s="78">
        <v>2.1499999999999998E-2</v>
      </c>
      <c r="R23" s="78">
        <v>1.2999999999999999E-3</v>
      </c>
      <c r="S23" s="78">
        <v>0</v>
      </c>
    </row>
    <row r="24" spans="2:19">
      <c r="B24" t="s">
        <v>2481</v>
      </c>
      <c r="C24" t="s">
        <v>2482</v>
      </c>
      <c r="D24" t="s">
        <v>123</v>
      </c>
      <c r="E24" t="s">
        <v>2480</v>
      </c>
      <c r="F24" t="s">
        <v>665</v>
      </c>
      <c r="G24" t="s">
        <v>995</v>
      </c>
      <c r="H24" t="s">
        <v>215</v>
      </c>
      <c r="I24" t="s">
        <v>271</v>
      </c>
      <c r="J24" s="77">
        <v>0.34</v>
      </c>
      <c r="K24" t="s">
        <v>102</v>
      </c>
      <c r="L24" s="78">
        <v>6.7000000000000004E-2</v>
      </c>
      <c r="M24" s="78">
        <v>0.8992</v>
      </c>
      <c r="N24" s="77">
        <v>48618.91</v>
      </c>
      <c r="O24" s="77">
        <v>99.932360000000003</v>
      </c>
      <c r="P24" s="77">
        <v>48.586024169276001</v>
      </c>
      <c r="Q24" s="78">
        <v>3.5000000000000001E-3</v>
      </c>
      <c r="R24" s="78">
        <v>1E-4</v>
      </c>
      <c r="S24" s="78">
        <v>0</v>
      </c>
    </row>
    <row r="25" spans="2:19">
      <c r="B25" t="s">
        <v>2483</v>
      </c>
      <c r="C25" t="s">
        <v>2484</v>
      </c>
      <c r="D25" t="s">
        <v>123</v>
      </c>
      <c r="E25" t="s">
        <v>2485</v>
      </c>
      <c r="F25" t="s">
        <v>713</v>
      </c>
      <c r="G25" t="s">
        <v>223</v>
      </c>
      <c r="H25" t="s">
        <v>224</v>
      </c>
      <c r="I25" t="s">
        <v>271</v>
      </c>
      <c r="J25" s="77">
        <v>1.26</v>
      </c>
      <c r="K25" t="s">
        <v>102</v>
      </c>
      <c r="L25" s="78">
        <v>5.6000000000000001E-2</v>
      </c>
      <c r="M25" s="78">
        <v>9.4600000000000004E-2</v>
      </c>
      <c r="N25" s="77">
        <v>6498382.04</v>
      </c>
      <c r="O25" s="77">
        <v>24.42</v>
      </c>
      <c r="P25" s="77">
        <v>1586.9048941680001</v>
      </c>
      <c r="Q25" s="78">
        <v>1.1299999999999999E-2</v>
      </c>
      <c r="R25" s="78">
        <v>4.7999999999999996E-3</v>
      </c>
      <c r="S25" s="78">
        <v>1E-4</v>
      </c>
    </row>
    <row r="26" spans="2:19">
      <c r="B26" t="s">
        <v>2486</v>
      </c>
      <c r="C26" t="s">
        <v>2487</v>
      </c>
      <c r="D26" t="s">
        <v>123</v>
      </c>
      <c r="E26" t="s">
        <v>712</v>
      </c>
      <c r="F26" t="s">
        <v>713</v>
      </c>
      <c r="G26" t="s">
        <v>223</v>
      </c>
      <c r="H26" t="s">
        <v>224</v>
      </c>
      <c r="I26" t="s">
        <v>271</v>
      </c>
      <c r="J26" s="77">
        <v>0.01</v>
      </c>
      <c r="K26" t="s">
        <v>102</v>
      </c>
      <c r="L26" s="78">
        <v>4.9000000000000002E-2</v>
      </c>
      <c r="M26" s="78">
        <v>-7.6E-3</v>
      </c>
      <c r="N26" s="77">
        <v>1069297.23</v>
      </c>
      <c r="O26" s="77">
        <v>21</v>
      </c>
      <c r="P26" s="77">
        <v>224.5524183</v>
      </c>
      <c r="Q26" s="78">
        <v>0</v>
      </c>
      <c r="R26" s="78">
        <v>6.9999999999999999E-4</v>
      </c>
      <c r="S26" s="78">
        <v>0</v>
      </c>
    </row>
    <row r="27" spans="2:19">
      <c r="B27" s="79" t="s">
        <v>2452</v>
      </c>
      <c r="C27" s="16"/>
      <c r="D27" s="16"/>
      <c r="E27" s="16"/>
      <c r="J27" s="81">
        <v>4.16</v>
      </c>
      <c r="M27" s="80">
        <v>1.7399999999999999E-2</v>
      </c>
      <c r="N27" s="81">
        <v>69205165.129999995</v>
      </c>
      <c r="P27" s="81">
        <v>73647.859766974929</v>
      </c>
      <c r="R27" s="80">
        <v>0.22109999999999999</v>
      </c>
      <c r="S27" s="80">
        <v>4.0000000000000001E-3</v>
      </c>
    </row>
    <row r="28" spans="2:19">
      <c r="B28" t="s">
        <v>2488</v>
      </c>
      <c r="C28" t="s">
        <v>2489</v>
      </c>
      <c r="D28" t="s">
        <v>123</v>
      </c>
      <c r="E28" t="s">
        <v>2464</v>
      </c>
      <c r="F28" t="s">
        <v>1511</v>
      </c>
      <c r="G28" t="s">
        <v>376</v>
      </c>
      <c r="H28" t="s">
        <v>150</v>
      </c>
      <c r="I28" t="s">
        <v>271</v>
      </c>
      <c r="J28" s="77">
        <v>2.88</v>
      </c>
      <c r="K28" t="s">
        <v>102</v>
      </c>
      <c r="L28" s="78">
        <v>2.5000000000000001E-2</v>
      </c>
      <c r="M28" s="78">
        <v>8.3999999999999995E-3</v>
      </c>
      <c r="N28" s="77">
        <v>18148776.43</v>
      </c>
      <c r="O28" s="77">
        <v>104.92</v>
      </c>
      <c r="P28" s="77">
        <v>19041.696230355999</v>
      </c>
      <c r="Q28" s="78">
        <v>2.92E-2</v>
      </c>
      <c r="R28" s="78">
        <v>5.7200000000000001E-2</v>
      </c>
      <c r="S28" s="78">
        <v>1E-3</v>
      </c>
    </row>
    <row r="29" spans="2:19">
      <c r="B29" t="s">
        <v>2490</v>
      </c>
      <c r="C29" t="s">
        <v>2491</v>
      </c>
      <c r="D29" t="s">
        <v>123</v>
      </c>
      <c r="E29" t="s">
        <v>2464</v>
      </c>
      <c r="F29" t="s">
        <v>1511</v>
      </c>
      <c r="G29" t="s">
        <v>376</v>
      </c>
      <c r="H29" t="s">
        <v>150</v>
      </c>
      <c r="I29" t="s">
        <v>271</v>
      </c>
      <c r="J29" s="77">
        <v>6.68</v>
      </c>
      <c r="K29" t="s">
        <v>102</v>
      </c>
      <c r="L29" s="78">
        <v>3.7400000000000003E-2</v>
      </c>
      <c r="M29" s="78">
        <v>1.6199999999999999E-2</v>
      </c>
      <c r="N29" s="77">
        <v>14821760.49</v>
      </c>
      <c r="O29" s="77">
        <v>114.78</v>
      </c>
      <c r="P29" s="77">
        <v>17012.416690422</v>
      </c>
      <c r="Q29" s="78">
        <v>3.0800000000000001E-2</v>
      </c>
      <c r="R29" s="78">
        <v>5.11E-2</v>
      </c>
      <c r="S29" s="78">
        <v>8.9999999999999998E-4</v>
      </c>
    </row>
    <row r="30" spans="2:19">
      <c r="B30" t="s">
        <v>2492</v>
      </c>
      <c r="C30" t="s">
        <v>2493</v>
      </c>
      <c r="D30" t="s">
        <v>123</v>
      </c>
      <c r="E30" t="s">
        <v>2494</v>
      </c>
      <c r="F30" t="s">
        <v>422</v>
      </c>
      <c r="G30" t="s">
        <v>482</v>
      </c>
      <c r="H30" t="s">
        <v>150</v>
      </c>
      <c r="I30" t="s">
        <v>271</v>
      </c>
      <c r="J30" s="77">
        <v>4.55</v>
      </c>
      <c r="K30" t="s">
        <v>102</v>
      </c>
      <c r="L30" s="78">
        <v>3.1E-2</v>
      </c>
      <c r="M30" s="78">
        <v>1.7999999999999999E-2</v>
      </c>
      <c r="N30" s="77">
        <v>12643299.65</v>
      </c>
      <c r="O30" s="77">
        <v>106.1</v>
      </c>
      <c r="P30" s="77">
        <v>13414.54092865</v>
      </c>
      <c r="Q30" s="78">
        <v>1.46E-2</v>
      </c>
      <c r="R30" s="78">
        <v>4.0300000000000002E-2</v>
      </c>
      <c r="S30" s="78">
        <v>6.9999999999999999E-4</v>
      </c>
    </row>
    <row r="31" spans="2:19">
      <c r="B31" t="s">
        <v>2495</v>
      </c>
      <c r="C31" t="s">
        <v>2496</v>
      </c>
      <c r="D31" t="s">
        <v>123</v>
      </c>
      <c r="E31" t="s">
        <v>1336</v>
      </c>
      <c r="F31" t="s">
        <v>125</v>
      </c>
      <c r="G31" t="s">
        <v>537</v>
      </c>
      <c r="H31" t="s">
        <v>215</v>
      </c>
      <c r="I31" t="s">
        <v>271</v>
      </c>
      <c r="J31" s="77">
        <v>5.51</v>
      </c>
      <c r="K31" t="s">
        <v>102</v>
      </c>
      <c r="L31" s="78">
        <v>3.3500000000000002E-2</v>
      </c>
      <c r="M31" s="78">
        <v>3.3300000000000003E-2</v>
      </c>
      <c r="N31" s="77">
        <v>6043025.7599999998</v>
      </c>
      <c r="O31" s="77">
        <v>101.07</v>
      </c>
      <c r="P31" s="77">
        <v>6107.6861356319996</v>
      </c>
      <c r="Q31" s="78">
        <v>6.0000000000000001E-3</v>
      </c>
      <c r="R31" s="78">
        <v>1.83E-2</v>
      </c>
      <c r="S31" s="78">
        <v>2.9999999999999997E-4</v>
      </c>
    </row>
    <row r="32" spans="2:19">
      <c r="B32" t="s">
        <v>2497</v>
      </c>
      <c r="C32" t="s">
        <v>2498</v>
      </c>
      <c r="D32" t="s">
        <v>123</v>
      </c>
      <c r="E32" t="s">
        <v>2499</v>
      </c>
      <c r="F32" t="s">
        <v>128</v>
      </c>
      <c r="G32" t="s">
        <v>211</v>
      </c>
      <c r="H32" t="s">
        <v>150</v>
      </c>
      <c r="I32" t="s">
        <v>271</v>
      </c>
      <c r="J32" s="77">
        <v>1.24</v>
      </c>
      <c r="K32" t="s">
        <v>102</v>
      </c>
      <c r="L32" s="78">
        <v>1.34E-2</v>
      </c>
      <c r="M32" s="78">
        <v>1.7600000000000001E-2</v>
      </c>
      <c r="N32" s="77">
        <v>8751785.6199999992</v>
      </c>
      <c r="O32" s="77">
        <v>99.5</v>
      </c>
      <c r="P32" s="77">
        <v>8708.0266919000005</v>
      </c>
      <c r="Q32" s="78">
        <v>1.6799999999999999E-2</v>
      </c>
      <c r="R32" s="78">
        <v>2.6100000000000002E-2</v>
      </c>
      <c r="S32" s="78">
        <v>5.0000000000000001E-4</v>
      </c>
    </row>
    <row r="33" spans="2:19">
      <c r="B33" t="s">
        <v>2500</v>
      </c>
      <c r="C33" t="s">
        <v>2501</v>
      </c>
      <c r="D33" t="s">
        <v>123</v>
      </c>
      <c r="E33" t="s">
        <v>450</v>
      </c>
      <c r="F33" t="s">
        <v>422</v>
      </c>
      <c r="G33" t="s">
        <v>810</v>
      </c>
      <c r="H33" t="s">
        <v>215</v>
      </c>
      <c r="I33" t="s">
        <v>271</v>
      </c>
      <c r="J33" s="77">
        <v>3.6</v>
      </c>
      <c r="K33" t="s">
        <v>102</v>
      </c>
      <c r="L33" s="78">
        <v>3.5499999999999997E-2</v>
      </c>
      <c r="M33" s="78">
        <v>2.01E-2</v>
      </c>
      <c r="N33" s="77">
        <v>8470699.5700000003</v>
      </c>
      <c r="O33" s="77">
        <v>106.56</v>
      </c>
      <c r="P33" s="77">
        <v>9026.3774617920008</v>
      </c>
      <c r="Q33" s="78">
        <v>2.76E-2</v>
      </c>
      <c r="R33" s="78">
        <v>2.7099999999999999E-2</v>
      </c>
      <c r="S33" s="78">
        <v>5.0000000000000001E-4</v>
      </c>
    </row>
    <row r="34" spans="2:19">
      <c r="B34" t="s">
        <v>2502</v>
      </c>
      <c r="C34" t="s">
        <v>2503</v>
      </c>
      <c r="D34" t="s">
        <v>123</v>
      </c>
      <c r="E34" t="s">
        <v>2504</v>
      </c>
      <c r="F34" t="s">
        <v>422</v>
      </c>
      <c r="G34" t="s">
        <v>696</v>
      </c>
      <c r="H34" t="s">
        <v>150</v>
      </c>
      <c r="I34" t="s">
        <v>271</v>
      </c>
      <c r="J34" s="77">
        <v>0.83</v>
      </c>
      <c r="K34" t="s">
        <v>102</v>
      </c>
      <c r="L34" s="78">
        <v>5.1499999999999997E-2</v>
      </c>
      <c r="M34" s="78">
        <v>1.5800000000000002E-2</v>
      </c>
      <c r="N34" s="77">
        <v>304883.93</v>
      </c>
      <c r="O34" s="77">
        <v>103.79</v>
      </c>
      <c r="P34" s="77">
        <v>316.43903094699999</v>
      </c>
      <c r="Q34" s="78">
        <v>2.0299999999999999E-2</v>
      </c>
      <c r="R34" s="78">
        <v>1E-3</v>
      </c>
      <c r="S34" s="78">
        <v>0</v>
      </c>
    </row>
    <row r="35" spans="2:19">
      <c r="B35" t="s">
        <v>2505</v>
      </c>
      <c r="C35" t="s">
        <v>2506</v>
      </c>
      <c r="D35" t="s">
        <v>123</v>
      </c>
      <c r="E35" t="s">
        <v>2507</v>
      </c>
      <c r="F35" t="s">
        <v>665</v>
      </c>
      <c r="G35" t="s">
        <v>995</v>
      </c>
      <c r="H35" t="s">
        <v>215</v>
      </c>
      <c r="I35" t="s">
        <v>271</v>
      </c>
      <c r="J35" s="77">
        <v>0.17</v>
      </c>
      <c r="K35" t="s">
        <v>102</v>
      </c>
      <c r="L35" s="78">
        <v>7.0000000000000007E-2</v>
      </c>
      <c r="M35" s="78">
        <v>2.8300999999999998</v>
      </c>
      <c r="N35" s="77">
        <v>20932.91</v>
      </c>
      <c r="O35" s="77">
        <v>98.775135000000006</v>
      </c>
      <c r="P35" s="77">
        <v>20.676510111928501</v>
      </c>
      <c r="Q35" s="78">
        <v>2.3E-3</v>
      </c>
      <c r="R35" s="78">
        <v>1E-4</v>
      </c>
      <c r="S35" s="78">
        <v>0</v>
      </c>
    </row>
    <row r="36" spans="2:19">
      <c r="B36" t="s">
        <v>2508</v>
      </c>
      <c r="C36" t="s">
        <v>2509</v>
      </c>
      <c r="D36" t="s">
        <v>123</v>
      </c>
      <c r="E36" t="s">
        <v>2510</v>
      </c>
      <c r="F36" t="s">
        <v>422</v>
      </c>
      <c r="G36" t="s">
        <v>223</v>
      </c>
      <c r="H36" t="s">
        <v>224</v>
      </c>
      <c r="I36" t="s">
        <v>2511</v>
      </c>
      <c r="J36" s="77">
        <v>1.66</v>
      </c>
      <c r="K36" t="s">
        <v>102</v>
      </c>
      <c r="L36" s="78">
        <v>4.4999999999999998E-2</v>
      </c>
      <c r="M36" s="78">
        <v>0.57599999999999996</v>
      </c>
      <c r="N36" s="77">
        <v>0.77</v>
      </c>
      <c r="O36" s="77">
        <v>11.32</v>
      </c>
      <c r="P36" s="77">
        <v>8.7163999999999994E-5</v>
      </c>
      <c r="Q36" s="78">
        <v>0</v>
      </c>
      <c r="R36" s="78">
        <v>0</v>
      </c>
      <c r="S36" s="78">
        <v>0</v>
      </c>
    </row>
    <row r="37" spans="2:19">
      <c r="B37" s="79" t="s">
        <v>369</v>
      </c>
      <c r="C37" s="16"/>
      <c r="D37" s="16"/>
      <c r="E37" s="16"/>
      <c r="J37" s="81">
        <v>1.9</v>
      </c>
      <c r="M37" s="80">
        <v>2.1499999999999998E-2</v>
      </c>
      <c r="N37" s="81">
        <v>3718975</v>
      </c>
      <c r="P37" s="81">
        <v>12660.0651501675</v>
      </c>
      <c r="R37" s="80">
        <v>3.7999999999999999E-2</v>
      </c>
      <c r="S37" s="80">
        <v>6.9999999999999999E-4</v>
      </c>
    </row>
    <row r="38" spans="2:19">
      <c r="B38" t="s">
        <v>2512</v>
      </c>
      <c r="C38" t="s">
        <v>2513</v>
      </c>
      <c r="D38" t="s">
        <v>123</v>
      </c>
      <c r="E38" t="s">
        <v>1336</v>
      </c>
      <c r="F38" t="s">
        <v>125</v>
      </c>
      <c r="G38" t="s">
        <v>537</v>
      </c>
      <c r="H38" t="s">
        <v>215</v>
      </c>
      <c r="I38" t="s">
        <v>2514</v>
      </c>
      <c r="J38" s="77">
        <v>1.9</v>
      </c>
      <c r="K38" t="s">
        <v>106</v>
      </c>
      <c r="L38" s="78">
        <v>4.4499999999999998E-2</v>
      </c>
      <c r="M38" s="78">
        <v>2.1499999999999998E-2</v>
      </c>
      <c r="N38" s="77">
        <v>3718975</v>
      </c>
      <c r="O38" s="77">
        <v>98.93</v>
      </c>
      <c r="P38" s="77">
        <v>12660.0651501675</v>
      </c>
      <c r="Q38" s="78">
        <v>2.7099999999999999E-2</v>
      </c>
      <c r="R38" s="78">
        <v>3.7999999999999999E-2</v>
      </c>
      <c r="S38" s="78">
        <v>6.9999999999999999E-4</v>
      </c>
    </row>
    <row r="39" spans="2:19">
      <c r="B39" s="79" t="s">
        <v>921</v>
      </c>
      <c r="C39" s="16"/>
      <c r="D39" s="16"/>
      <c r="E39" s="16"/>
      <c r="J39" s="81">
        <v>0</v>
      </c>
      <c r="M39" s="80">
        <v>0</v>
      </c>
      <c r="N39" s="81">
        <v>0</v>
      </c>
      <c r="P39" s="81">
        <v>0</v>
      </c>
      <c r="R39" s="80">
        <v>0</v>
      </c>
      <c r="S39" s="80">
        <v>0</v>
      </c>
    </row>
    <row r="40" spans="2:19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J40" s="77">
        <v>0</v>
      </c>
      <c r="K40" t="s">
        <v>223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  <c r="S40" s="78">
        <v>0</v>
      </c>
    </row>
    <row r="41" spans="2:19">
      <c r="B41" s="79" t="s">
        <v>263</v>
      </c>
      <c r="C41" s="16"/>
      <c r="D41" s="16"/>
      <c r="E41" s="16"/>
      <c r="J41" s="81">
        <v>6.06</v>
      </c>
      <c r="M41" s="80">
        <v>0.2195</v>
      </c>
      <c r="N41" s="81">
        <v>5990000</v>
      </c>
      <c r="P41" s="81">
        <v>15896.6788308545</v>
      </c>
      <c r="R41" s="80">
        <v>4.7699999999999999E-2</v>
      </c>
      <c r="S41" s="80">
        <v>8.9999999999999998E-4</v>
      </c>
    </row>
    <row r="42" spans="2:19">
      <c r="B42" s="79" t="s">
        <v>370</v>
      </c>
      <c r="C42" s="16"/>
      <c r="D42" s="16"/>
      <c r="E42" s="16"/>
      <c r="J42" s="81">
        <v>0</v>
      </c>
      <c r="M42" s="80">
        <v>0</v>
      </c>
      <c r="N42" s="81">
        <v>0</v>
      </c>
      <c r="P42" s="81">
        <v>0</v>
      </c>
      <c r="R42" s="80">
        <v>0</v>
      </c>
      <c r="S42" s="80">
        <v>0</v>
      </c>
    </row>
    <row r="43" spans="2:19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J43" s="77">
        <v>0</v>
      </c>
      <c r="K43" t="s">
        <v>223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  <c r="S43" s="78">
        <v>0</v>
      </c>
    </row>
    <row r="44" spans="2:19">
      <c r="B44" s="79" t="s">
        <v>371</v>
      </c>
      <c r="C44" s="16"/>
      <c r="D44" s="16"/>
      <c r="E44" s="16"/>
      <c r="J44" s="81">
        <v>6.06</v>
      </c>
      <c r="M44" s="80">
        <v>0.2195</v>
      </c>
      <c r="N44" s="81">
        <v>5990000</v>
      </c>
      <c r="P44" s="81">
        <v>15896.6788308545</v>
      </c>
      <c r="R44" s="80">
        <v>4.7699999999999999E-2</v>
      </c>
      <c r="S44" s="80">
        <v>8.9999999999999998E-4</v>
      </c>
    </row>
    <row r="45" spans="2:19">
      <c r="B45" t="s">
        <v>2515</v>
      </c>
      <c r="C45" t="s">
        <v>2516</v>
      </c>
      <c r="D45" t="s">
        <v>925</v>
      </c>
      <c r="E45" t="s">
        <v>2517</v>
      </c>
      <c r="F45" t="s">
        <v>1023</v>
      </c>
      <c r="G45" t="s">
        <v>2518</v>
      </c>
      <c r="H45" t="s">
        <v>150</v>
      </c>
      <c r="I45" t="s">
        <v>2519</v>
      </c>
      <c r="J45" s="77">
        <v>17.46</v>
      </c>
      <c r="K45" t="s">
        <v>116</v>
      </c>
      <c r="L45" s="78">
        <v>4.5600000000000002E-2</v>
      </c>
      <c r="M45" s="78">
        <v>4.0599999999999997E-2</v>
      </c>
      <c r="N45" s="77">
        <v>266000</v>
      </c>
      <c r="O45" s="77">
        <v>109.33</v>
      </c>
      <c r="P45" s="77">
        <v>747.31450066000002</v>
      </c>
      <c r="Q45" s="78">
        <v>1.6000000000000001E-3</v>
      </c>
      <c r="R45" s="78">
        <v>2.2000000000000001E-3</v>
      </c>
      <c r="S45" s="78">
        <v>0</v>
      </c>
    </row>
    <row r="46" spans="2:19">
      <c r="B46" t="s">
        <v>2520</v>
      </c>
      <c r="C46" t="s">
        <v>2521</v>
      </c>
      <c r="D46" t="s">
        <v>123</v>
      </c>
      <c r="E46" t="s">
        <v>2522</v>
      </c>
      <c r="F46" t="s">
        <v>1002</v>
      </c>
      <c r="G46" t="s">
        <v>2523</v>
      </c>
      <c r="H46" t="s">
        <v>225</v>
      </c>
      <c r="I46" t="s">
        <v>2524</v>
      </c>
      <c r="J46" s="77">
        <v>1.39</v>
      </c>
      <c r="K46" t="s">
        <v>106</v>
      </c>
      <c r="L46" s="78">
        <v>0.06</v>
      </c>
      <c r="M46" s="78">
        <v>0.33860000000000001</v>
      </c>
      <c r="N46" s="77">
        <v>3787000</v>
      </c>
      <c r="O46" s="77">
        <v>74.311350000000004</v>
      </c>
      <c r="P46" s="77">
        <v>9683.5618071044992</v>
      </c>
      <c r="Q46" s="78">
        <v>4.5999999999999999E-3</v>
      </c>
      <c r="R46" s="78">
        <v>2.9100000000000001E-2</v>
      </c>
      <c r="S46" s="78">
        <v>5.0000000000000001E-4</v>
      </c>
    </row>
    <row r="47" spans="2:19">
      <c r="B47" t="s">
        <v>2525</v>
      </c>
      <c r="C47" t="s">
        <v>2526</v>
      </c>
      <c r="D47" t="s">
        <v>123</v>
      </c>
      <c r="E47" t="s">
        <v>2527</v>
      </c>
      <c r="F47" t="s">
        <v>962</v>
      </c>
      <c r="G47" t="s">
        <v>2528</v>
      </c>
      <c r="H47" t="s">
        <v>215</v>
      </c>
      <c r="I47" t="s">
        <v>2529</v>
      </c>
      <c r="J47" s="77">
        <v>12.77</v>
      </c>
      <c r="K47" t="s">
        <v>116</v>
      </c>
      <c r="L47" s="78">
        <v>3.95E-2</v>
      </c>
      <c r="M47" s="78">
        <v>3.3000000000000002E-2</v>
      </c>
      <c r="N47" s="77">
        <v>1937000</v>
      </c>
      <c r="O47" s="77">
        <v>109.81</v>
      </c>
      <c r="P47" s="77">
        <v>5465.8025230900002</v>
      </c>
      <c r="Q47" s="78">
        <v>4.8999999999999998E-3</v>
      </c>
      <c r="R47" s="78">
        <v>1.6400000000000001E-2</v>
      </c>
      <c r="S47" s="78">
        <v>2.9999999999999997E-4</v>
      </c>
    </row>
    <row r="48" spans="2:19">
      <c r="B48" t="s">
        <v>265</v>
      </c>
      <c r="C48" s="16"/>
      <c r="D48" s="16"/>
      <c r="E48" s="16"/>
    </row>
    <row r="49" spans="2:5">
      <c r="B49" t="s">
        <v>364</v>
      </c>
      <c r="C49" s="16"/>
      <c r="D49" s="16"/>
      <c r="E49" s="16"/>
    </row>
    <row r="50" spans="2:5">
      <c r="B50" t="s">
        <v>365</v>
      </c>
      <c r="C50" s="16"/>
      <c r="D50" s="16"/>
      <c r="E50" s="16"/>
    </row>
    <row r="51" spans="2:5">
      <c r="B51" t="s">
        <v>366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0">
        <v>44104</v>
      </c>
      <c r="E1" s="16"/>
    </row>
    <row r="2" spans="2:98">
      <c r="B2" s="2" t="s">
        <v>1</v>
      </c>
      <c r="C2" s="12" t="s">
        <v>197</v>
      </c>
      <c r="E2" s="16"/>
    </row>
    <row r="3" spans="2:98">
      <c r="B3" s="2" t="s">
        <v>2</v>
      </c>
      <c r="C3" s="26" t="s">
        <v>4521</v>
      </c>
      <c r="E3" s="16"/>
    </row>
    <row r="4" spans="2:98" s="1" customFormat="1">
      <c r="B4" s="2" t="s">
        <v>3</v>
      </c>
    </row>
    <row r="6" spans="2:98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98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38906338.07</v>
      </c>
      <c r="I11" s="7"/>
      <c r="J11" s="75">
        <v>252839.50316597093</v>
      </c>
      <c r="K11" s="7"/>
      <c r="L11" s="76">
        <v>1</v>
      </c>
      <c r="M11" s="76">
        <v>1.38E-2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6262622.7000000002</v>
      </c>
      <c r="J12" s="81">
        <v>60439.067443558124</v>
      </c>
      <c r="L12" s="80">
        <v>0.23899999999999999</v>
      </c>
      <c r="M12" s="80">
        <v>3.3E-3</v>
      </c>
    </row>
    <row r="13" spans="2:98">
      <c r="B13" t="s">
        <v>2530</v>
      </c>
      <c r="C13" t="s">
        <v>2531</v>
      </c>
      <c r="D13" t="s">
        <v>123</v>
      </c>
      <c r="E13" t="s">
        <v>2532</v>
      </c>
      <c r="F13" t="s">
        <v>1110</v>
      </c>
      <c r="G13" t="s">
        <v>110</v>
      </c>
      <c r="H13" s="77">
        <v>2489</v>
      </c>
      <c r="I13" s="77">
        <v>1</v>
      </c>
      <c r="J13" s="77">
        <v>0.100202162</v>
      </c>
      <c r="K13" s="78">
        <v>5.0000000000000001E-4</v>
      </c>
      <c r="L13" s="78">
        <v>0</v>
      </c>
      <c r="M13" s="78">
        <v>0</v>
      </c>
    </row>
    <row r="14" spans="2:98">
      <c r="B14" t="s">
        <v>2533</v>
      </c>
      <c r="C14" t="s">
        <v>2534</v>
      </c>
      <c r="D14" t="s">
        <v>123</v>
      </c>
      <c r="E14" t="s">
        <v>2535</v>
      </c>
      <c r="F14" t="s">
        <v>1141</v>
      </c>
      <c r="G14" t="s">
        <v>106</v>
      </c>
      <c r="H14" s="77">
        <v>3583901.8</v>
      </c>
      <c r="I14" s="77">
        <v>159.70630000000003</v>
      </c>
      <c r="J14" s="77">
        <v>19695.3100607825</v>
      </c>
      <c r="K14" s="78">
        <v>0</v>
      </c>
      <c r="L14" s="78">
        <v>7.7899999999999997E-2</v>
      </c>
      <c r="M14" s="78">
        <v>1.1000000000000001E-3</v>
      </c>
    </row>
    <row r="15" spans="2:98">
      <c r="B15" t="s">
        <v>2536</v>
      </c>
      <c r="C15" t="s">
        <v>2537</v>
      </c>
      <c r="D15" t="s">
        <v>123</v>
      </c>
      <c r="E15" t="s">
        <v>2538</v>
      </c>
      <c r="F15" t="s">
        <v>101</v>
      </c>
      <c r="G15" t="s">
        <v>102</v>
      </c>
      <c r="H15" s="77">
        <v>216534</v>
      </c>
      <c r="I15" s="77">
        <v>9.9999999999999995E-7</v>
      </c>
      <c r="J15" s="77">
        <v>2.1653400000000001E-6</v>
      </c>
      <c r="K15" s="78">
        <v>5.7999999999999996E-3</v>
      </c>
      <c r="L15" s="78">
        <v>0</v>
      </c>
      <c r="M15" s="78">
        <v>0</v>
      </c>
    </row>
    <row r="16" spans="2:98">
      <c r="B16" t="s">
        <v>2539</v>
      </c>
      <c r="C16" t="s">
        <v>2540</v>
      </c>
      <c r="D16" t="s">
        <v>123</v>
      </c>
      <c r="E16" t="s">
        <v>2541</v>
      </c>
      <c r="F16" t="s">
        <v>123</v>
      </c>
      <c r="G16" t="s">
        <v>102</v>
      </c>
      <c r="H16" s="77">
        <v>0.12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2542</v>
      </c>
      <c r="C17" t="s">
        <v>2543</v>
      </c>
      <c r="D17" t="s">
        <v>123</v>
      </c>
      <c r="E17" t="s">
        <v>2485</v>
      </c>
      <c r="F17" t="s">
        <v>713</v>
      </c>
      <c r="G17" t="s">
        <v>102</v>
      </c>
      <c r="H17" s="77">
        <v>769197</v>
      </c>
      <c r="I17" s="77">
        <v>1E-4</v>
      </c>
      <c r="J17" s="77">
        <v>7.69197E-4</v>
      </c>
      <c r="K17" s="78">
        <v>2.8199999999999999E-2</v>
      </c>
      <c r="L17" s="78">
        <v>0</v>
      </c>
      <c r="M17" s="78">
        <v>0</v>
      </c>
    </row>
    <row r="18" spans="2:13">
      <c r="B18" t="s">
        <v>2544</v>
      </c>
      <c r="C18" t="s">
        <v>2545</v>
      </c>
      <c r="D18" t="s">
        <v>123</v>
      </c>
      <c r="E18" t="s">
        <v>2546</v>
      </c>
      <c r="F18" t="s">
        <v>422</v>
      </c>
      <c r="G18" t="s">
        <v>106</v>
      </c>
      <c r="H18" s="77">
        <v>1663134.65</v>
      </c>
      <c r="I18" s="77">
        <v>685.29099999999903</v>
      </c>
      <c r="J18" s="77">
        <v>39218.150847774603</v>
      </c>
      <c r="K18" s="78">
        <v>2.8000000000000001E-2</v>
      </c>
      <c r="L18" s="78">
        <v>0.15509999999999999</v>
      </c>
      <c r="M18" s="78">
        <v>2.0999999999999999E-3</v>
      </c>
    </row>
    <row r="19" spans="2:13">
      <c r="B19" t="s">
        <v>2547</v>
      </c>
      <c r="C19" t="s">
        <v>2548</v>
      </c>
      <c r="D19" t="s">
        <v>123</v>
      </c>
      <c r="E19" t="s">
        <v>2549</v>
      </c>
      <c r="F19" t="s">
        <v>127</v>
      </c>
      <c r="G19" t="s">
        <v>102</v>
      </c>
      <c r="H19" s="77">
        <v>0.03</v>
      </c>
      <c r="I19" s="77">
        <v>14032.855611000001</v>
      </c>
      <c r="J19" s="77">
        <v>4.2098566832999996E-3</v>
      </c>
      <c r="K19" s="78">
        <v>0</v>
      </c>
      <c r="L19" s="78">
        <v>0</v>
      </c>
      <c r="M19" s="78">
        <v>0</v>
      </c>
    </row>
    <row r="20" spans="2:13">
      <c r="B20" t="s">
        <v>2550</v>
      </c>
      <c r="C20" t="s">
        <v>2551</v>
      </c>
      <c r="D20" t="s">
        <v>123</v>
      </c>
      <c r="E20" t="s">
        <v>2552</v>
      </c>
      <c r="F20" t="s">
        <v>127</v>
      </c>
      <c r="G20" t="s">
        <v>106</v>
      </c>
      <c r="H20" s="77">
        <v>27366.1</v>
      </c>
      <c r="I20" s="77">
        <v>1620</v>
      </c>
      <c r="J20" s="77">
        <v>1525.5013516199999</v>
      </c>
      <c r="K20" s="78">
        <v>2.8E-3</v>
      </c>
      <c r="L20" s="78">
        <v>6.0000000000000001E-3</v>
      </c>
      <c r="M20" s="78">
        <v>1E-4</v>
      </c>
    </row>
    <row r="21" spans="2:13">
      <c r="B21" s="79" t="s">
        <v>263</v>
      </c>
      <c r="C21" s="16"/>
      <c r="D21" s="16"/>
      <c r="E21" s="16"/>
      <c r="H21" s="81">
        <v>32643715.370000001</v>
      </c>
      <c r="J21" s="81">
        <v>192400.4357224128</v>
      </c>
      <c r="L21" s="80">
        <v>0.76100000000000001</v>
      </c>
      <c r="M21" s="80">
        <v>1.0500000000000001E-2</v>
      </c>
    </row>
    <row r="22" spans="2:13">
      <c r="B22" s="79" t="s">
        <v>370</v>
      </c>
      <c r="C22" s="16"/>
      <c r="D22" s="16"/>
      <c r="E22" s="16"/>
      <c r="H22" s="81">
        <v>122000</v>
      </c>
      <c r="J22" s="81">
        <v>4.1980199999999999E-4</v>
      </c>
      <c r="L22" s="80">
        <v>0</v>
      </c>
      <c r="M22" s="80">
        <v>0</v>
      </c>
    </row>
    <row r="23" spans="2:13">
      <c r="B23" t="s">
        <v>2553</v>
      </c>
      <c r="C23" t="s">
        <v>2554</v>
      </c>
      <c r="D23" t="s">
        <v>925</v>
      </c>
      <c r="E23" t="s">
        <v>2555</v>
      </c>
      <c r="F23" t="s">
        <v>1023</v>
      </c>
      <c r="G23" t="s">
        <v>106</v>
      </c>
      <c r="H23" s="77">
        <v>79000</v>
      </c>
      <c r="I23" s="77">
        <v>1E-4</v>
      </c>
      <c r="J23" s="77">
        <v>2.7183900000000001E-4</v>
      </c>
      <c r="K23" s="78">
        <v>3.0999999999999999E-3</v>
      </c>
      <c r="L23" s="78">
        <v>0</v>
      </c>
      <c r="M23" s="78">
        <v>0</v>
      </c>
    </row>
    <row r="24" spans="2:13">
      <c r="B24" t="s">
        <v>2556</v>
      </c>
      <c r="C24" t="s">
        <v>2557</v>
      </c>
      <c r="D24" t="s">
        <v>925</v>
      </c>
      <c r="E24" t="s">
        <v>2558</v>
      </c>
      <c r="F24" t="s">
        <v>1002</v>
      </c>
      <c r="G24" t="s">
        <v>106</v>
      </c>
      <c r="H24" s="77">
        <v>43000</v>
      </c>
      <c r="I24" s="77">
        <v>1E-4</v>
      </c>
      <c r="J24" s="77">
        <v>1.4796300000000001E-4</v>
      </c>
      <c r="K24" s="78">
        <v>1E-3</v>
      </c>
      <c r="L24" s="78">
        <v>0</v>
      </c>
      <c r="M24" s="78">
        <v>0</v>
      </c>
    </row>
    <row r="25" spans="2:13">
      <c r="B25" s="79" t="s">
        <v>371</v>
      </c>
      <c r="C25" s="16"/>
      <c r="D25" s="16"/>
      <c r="E25" s="16"/>
      <c r="H25" s="81">
        <v>32521715.370000001</v>
      </c>
      <c r="J25" s="81">
        <v>192400.4353026108</v>
      </c>
      <c r="L25" s="80">
        <v>0.76100000000000001</v>
      </c>
      <c r="M25" s="80">
        <v>1.0500000000000001E-2</v>
      </c>
    </row>
    <row r="26" spans="2:13">
      <c r="B26" t="s">
        <v>2559</v>
      </c>
      <c r="C26" t="s">
        <v>2560</v>
      </c>
      <c r="D26" t="s">
        <v>123</v>
      </c>
      <c r="E26" t="s">
        <v>2561</v>
      </c>
      <c r="F26" t="s">
        <v>944</v>
      </c>
      <c r="G26" t="s">
        <v>106</v>
      </c>
      <c r="H26" s="77">
        <v>3921650</v>
      </c>
      <c r="I26" s="77">
        <v>17.849599999999999</v>
      </c>
      <c r="J26" s="77">
        <v>2408.6960029344</v>
      </c>
      <c r="K26" s="78">
        <v>3.1E-2</v>
      </c>
      <c r="L26" s="78">
        <v>9.4999999999999998E-3</v>
      </c>
      <c r="M26" s="78">
        <v>1E-4</v>
      </c>
    </row>
    <row r="27" spans="2:13">
      <c r="B27" t="s">
        <v>2562</v>
      </c>
      <c r="C27" t="s">
        <v>2563</v>
      </c>
      <c r="D27" t="s">
        <v>123</v>
      </c>
      <c r="E27" t="s">
        <v>2564</v>
      </c>
      <c r="F27" t="s">
        <v>1110</v>
      </c>
      <c r="G27" t="s">
        <v>106</v>
      </c>
      <c r="H27" s="77">
        <v>2001000</v>
      </c>
      <c r="I27" s="77">
        <v>294.8526</v>
      </c>
      <c r="J27" s="77">
        <v>20301.901809966101</v>
      </c>
      <c r="K27" s="78">
        <v>1.2E-2</v>
      </c>
      <c r="L27" s="78">
        <v>8.0299999999999996E-2</v>
      </c>
      <c r="M27" s="78">
        <v>1.1000000000000001E-3</v>
      </c>
    </row>
    <row r="28" spans="2:13">
      <c r="B28" t="s">
        <v>2565</v>
      </c>
      <c r="C28" t="s">
        <v>2566</v>
      </c>
      <c r="D28" t="s">
        <v>123</v>
      </c>
      <c r="E28" t="s">
        <v>2567</v>
      </c>
      <c r="F28" t="s">
        <v>967</v>
      </c>
      <c r="G28" t="s">
        <v>106</v>
      </c>
      <c r="H28" s="77">
        <v>706269.62</v>
      </c>
      <c r="I28" s="77">
        <v>100</v>
      </c>
      <c r="J28" s="77">
        <v>2430.2737624199999</v>
      </c>
      <c r="K28" s="78">
        <v>0</v>
      </c>
      <c r="L28" s="78">
        <v>9.5999999999999992E-3</v>
      </c>
      <c r="M28" s="78">
        <v>1E-4</v>
      </c>
    </row>
    <row r="29" spans="2:13">
      <c r="B29" t="s">
        <v>2568</v>
      </c>
      <c r="C29" t="s">
        <v>2569</v>
      </c>
      <c r="D29" t="s">
        <v>123</v>
      </c>
      <c r="E29" t="s">
        <v>2570</v>
      </c>
      <c r="F29" t="s">
        <v>1141</v>
      </c>
      <c r="G29" t="s">
        <v>110</v>
      </c>
      <c r="H29" s="77">
        <v>3633593.92</v>
      </c>
      <c r="I29" s="77">
        <v>112.02100000000024</v>
      </c>
      <c r="J29" s="77">
        <v>16386.568997217</v>
      </c>
      <c r="K29" s="78">
        <v>3.5000000000000003E-2</v>
      </c>
      <c r="L29" s="78">
        <v>6.4799999999999996E-2</v>
      </c>
      <c r="M29" s="78">
        <v>8.9999999999999998E-4</v>
      </c>
    </row>
    <row r="30" spans="2:13">
      <c r="B30" t="s">
        <v>2571</v>
      </c>
      <c r="C30" t="s">
        <v>2572</v>
      </c>
      <c r="D30" t="s">
        <v>123</v>
      </c>
      <c r="E30" t="s">
        <v>2573</v>
      </c>
      <c r="F30" t="s">
        <v>1141</v>
      </c>
      <c r="G30" t="s">
        <v>106</v>
      </c>
      <c r="H30" s="77">
        <v>84251.14</v>
      </c>
      <c r="I30" s="77">
        <v>10070.115800000016</v>
      </c>
      <c r="J30" s="77">
        <v>29194.088708582</v>
      </c>
      <c r="K30" s="78">
        <v>2.35E-2</v>
      </c>
      <c r="L30" s="78">
        <v>0.11550000000000001</v>
      </c>
      <c r="M30" s="78">
        <v>1.6000000000000001E-3</v>
      </c>
    </row>
    <row r="31" spans="2:13">
      <c r="B31" t="s">
        <v>2574</v>
      </c>
      <c r="C31" t="s">
        <v>2575</v>
      </c>
      <c r="D31" t="s">
        <v>123</v>
      </c>
      <c r="E31" t="s">
        <v>2576</v>
      </c>
      <c r="F31" t="s">
        <v>1141</v>
      </c>
      <c r="G31" t="s">
        <v>106</v>
      </c>
      <c r="H31" s="77">
        <v>60981.88</v>
      </c>
      <c r="I31" s="77">
        <v>8858.4940999999944</v>
      </c>
      <c r="J31" s="77">
        <v>18588.5443482714</v>
      </c>
      <c r="K31" s="78">
        <v>3.6999999999999998E-2</v>
      </c>
      <c r="L31" s="78">
        <v>7.3499999999999996E-2</v>
      </c>
      <c r="M31" s="78">
        <v>1E-3</v>
      </c>
    </row>
    <row r="32" spans="2:13">
      <c r="B32" t="s">
        <v>2577</v>
      </c>
      <c r="C32" t="s">
        <v>2578</v>
      </c>
      <c r="D32" t="s">
        <v>123</v>
      </c>
      <c r="E32" t="s">
        <v>2579</v>
      </c>
      <c r="F32" t="s">
        <v>1141</v>
      </c>
      <c r="G32" t="s">
        <v>106</v>
      </c>
      <c r="H32" s="77">
        <v>2482376.52</v>
      </c>
      <c r="I32" s="77">
        <v>114.51896499999997</v>
      </c>
      <c r="J32" s="77">
        <v>9782.0469213862398</v>
      </c>
      <c r="K32" s="78">
        <v>2.98E-2</v>
      </c>
      <c r="L32" s="78">
        <v>3.8699999999999998E-2</v>
      </c>
      <c r="M32" s="78">
        <v>5.0000000000000001E-4</v>
      </c>
    </row>
    <row r="33" spans="2:13">
      <c r="B33" t="s">
        <v>2580</v>
      </c>
      <c r="C33" t="s">
        <v>2581</v>
      </c>
      <c r="D33" t="s">
        <v>123</v>
      </c>
      <c r="E33" t="s">
        <v>2582</v>
      </c>
      <c r="F33" t="s">
        <v>1141</v>
      </c>
      <c r="G33" t="s">
        <v>106</v>
      </c>
      <c r="H33" s="77">
        <v>55713.01</v>
      </c>
      <c r="I33" s="77">
        <v>10283.032600000028</v>
      </c>
      <c r="J33" s="77">
        <v>19713.444200730501</v>
      </c>
      <c r="K33" s="78">
        <v>3.9699999999999999E-2</v>
      </c>
      <c r="L33" s="78">
        <v>7.8E-2</v>
      </c>
      <c r="M33" s="78">
        <v>1.1000000000000001E-3</v>
      </c>
    </row>
    <row r="34" spans="2:13">
      <c r="B34" t="s">
        <v>2583</v>
      </c>
      <c r="C34" t="s">
        <v>2584</v>
      </c>
      <c r="D34" t="s">
        <v>123</v>
      </c>
      <c r="E34" t="s">
        <v>2585</v>
      </c>
      <c r="F34" t="s">
        <v>1141</v>
      </c>
      <c r="G34" t="s">
        <v>113</v>
      </c>
      <c r="H34" s="77">
        <v>4330212.9800000004</v>
      </c>
      <c r="I34" s="77">
        <v>101.067246</v>
      </c>
      <c r="J34" s="77">
        <v>19303.544232862401</v>
      </c>
      <c r="K34" s="78">
        <v>6.3899999999999998E-2</v>
      </c>
      <c r="L34" s="78">
        <v>7.6300000000000007E-2</v>
      </c>
      <c r="M34" s="78">
        <v>1.1000000000000001E-3</v>
      </c>
    </row>
    <row r="35" spans="2:13">
      <c r="B35" t="s">
        <v>2586</v>
      </c>
      <c r="C35" t="s">
        <v>2587</v>
      </c>
      <c r="D35" t="s">
        <v>123</v>
      </c>
      <c r="E35" t="s">
        <v>2588</v>
      </c>
      <c r="F35" t="s">
        <v>1141</v>
      </c>
      <c r="G35" t="s">
        <v>106</v>
      </c>
      <c r="H35" s="77">
        <v>3700454.24</v>
      </c>
      <c r="I35" s="77">
        <v>98.726200000000063</v>
      </c>
      <c r="J35" s="77">
        <v>12571.066735238601</v>
      </c>
      <c r="K35" s="78">
        <v>3.7400000000000003E-2</v>
      </c>
      <c r="L35" s="78">
        <v>4.9700000000000001E-2</v>
      </c>
      <c r="M35" s="78">
        <v>6.9999999999999999E-4</v>
      </c>
    </row>
    <row r="36" spans="2:13">
      <c r="B36" t="s">
        <v>2589</v>
      </c>
      <c r="C36" t="s">
        <v>2590</v>
      </c>
      <c r="D36" t="s">
        <v>123</v>
      </c>
      <c r="E36" t="s">
        <v>2591</v>
      </c>
      <c r="F36" t="s">
        <v>1141</v>
      </c>
      <c r="G36" t="s">
        <v>106</v>
      </c>
      <c r="H36" s="77">
        <v>1779366.8</v>
      </c>
      <c r="I36" s="77">
        <v>72.395799999999994</v>
      </c>
      <c r="J36" s="77">
        <v>4432.65088132253</v>
      </c>
      <c r="K36" s="78">
        <v>3.7400000000000003E-2</v>
      </c>
      <c r="L36" s="78">
        <v>1.7500000000000002E-2</v>
      </c>
      <c r="M36" s="78">
        <v>2.0000000000000001E-4</v>
      </c>
    </row>
    <row r="37" spans="2:13">
      <c r="B37" t="s">
        <v>2592</v>
      </c>
      <c r="C37" t="s">
        <v>2593</v>
      </c>
      <c r="D37" t="s">
        <v>123</v>
      </c>
      <c r="E37" t="s">
        <v>2594</v>
      </c>
      <c r="F37" t="s">
        <v>1141</v>
      </c>
      <c r="G37" t="s">
        <v>106</v>
      </c>
      <c r="H37" s="77">
        <v>14970.55</v>
      </c>
      <c r="I37" s="77">
        <v>283.2364</v>
      </c>
      <c r="J37" s="77">
        <v>145.905443314769</v>
      </c>
      <c r="K37" s="78">
        <v>5.9999999999999995E-4</v>
      </c>
      <c r="L37" s="78">
        <v>5.9999999999999995E-4</v>
      </c>
      <c r="M37" s="78">
        <v>0</v>
      </c>
    </row>
    <row r="38" spans="2:13">
      <c r="B38" t="s">
        <v>2595</v>
      </c>
      <c r="C38" t="s">
        <v>2596</v>
      </c>
      <c r="D38" t="s">
        <v>123</v>
      </c>
      <c r="E38" t="s">
        <v>2594</v>
      </c>
      <c r="F38" t="s">
        <v>1141</v>
      </c>
      <c r="G38" t="s">
        <v>106</v>
      </c>
      <c r="H38" s="77">
        <v>6128043.5999999996</v>
      </c>
      <c r="I38" s="77">
        <v>103.1645</v>
      </c>
      <c r="J38" s="77">
        <v>21753.8834221834</v>
      </c>
      <c r="K38" s="78">
        <v>2.9399999999999999E-2</v>
      </c>
      <c r="L38" s="78">
        <v>8.5999999999999993E-2</v>
      </c>
      <c r="M38" s="78">
        <v>1.1999999999999999E-3</v>
      </c>
    </row>
    <row r="39" spans="2:13">
      <c r="B39" t="s">
        <v>2597</v>
      </c>
      <c r="C39" t="s">
        <v>2598</v>
      </c>
      <c r="D39" t="s">
        <v>123</v>
      </c>
      <c r="E39" t="s">
        <v>2599</v>
      </c>
      <c r="F39" t="s">
        <v>1141</v>
      </c>
      <c r="G39" t="s">
        <v>106</v>
      </c>
      <c r="H39" s="77">
        <v>52256.47</v>
      </c>
      <c r="I39" s="77">
        <v>155.98160000000004</v>
      </c>
      <c r="J39" s="77">
        <v>280.477554830759</v>
      </c>
      <c r="K39" s="78">
        <v>5.9999999999999995E-4</v>
      </c>
      <c r="L39" s="78">
        <v>1.1000000000000001E-3</v>
      </c>
      <c r="M39" s="78">
        <v>0</v>
      </c>
    </row>
    <row r="40" spans="2:13">
      <c r="B40" t="s">
        <v>2600</v>
      </c>
      <c r="C40" t="s">
        <v>2601</v>
      </c>
      <c r="D40" t="s">
        <v>123</v>
      </c>
      <c r="E40" t="s">
        <v>2602</v>
      </c>
      <c r="F40" t="s">
        <v>422</v>
      </c>
      <c r="G40" t="s">
        <v>110</v>
      </c>
      <c r="H40" s="77">
        <v>3570574.64</v>
      </c>
      <c r="I40" s="77">
        <v>105.09879999999993</v>
      </c>
      <c r="J40" s="77">
        <v>15107.3422813507</v>
      </c>
      <c r="K40" s="78">
        <v>6.4000000000000001E-2</v>
      </c>
      <c r="L40" s="78">
        <v>5.9799999999999999E-2</v>
      </c>
      <c r="M40" s="78">
        <v>8.0000000000000004E-4</v>
      </c>
    </row>
    <row r="41" spans="2:13">
      <c r="B41" t="s">
        <v>265</v>
      </c>
      <c r="C41" s="16"/>
      <c r="D41" s="16"/>
      <c r="E41" s="16"/>
    </row>
    <row r="42" spans="2:13">
      <c r="B42" t="s">
        <v>364</v>
      </c>
      <c r="C42" s="16"/>
      <c r="D42" s="16"/>
      <c r="E42" s="16"/>
    </row>
    <row r="43" spans="2:13">
      <c r="B43" t="s">
        <v>365</v>
      </c>
      <c r="C43" s="16"/>
      <c r="D43" s="16"/>
      <c r="E43" s="16"/>
    </row>
    <row r="44" spans="2:13">
      <c r="B44" t="s">
        <v>366</v>
      </c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0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4521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 s="1" customFormat="1">
      <c r="B4" s="2" t="s">
        <v>3</v>
      </c>
    </row>
    <row r="6" spans="2:55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55" ht="26.25" customHeight="1">
      <c r="B7" s="130" t="s">
        <v>139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433704314.06900001</v>
      </c>
      <c r="G11" s="7"/>
      <c r="H11" s="75">
        <v>1170649.1952944077</v>
      </c>
      <c r="I11" s="7"/>
      <c r="J11" s="76">
        <v>1</v>
      </c>
      <c r="K11" s="76">
        <v>6.4100000000000004E-2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76157109.929000005</v>
      </c>
      <c r="H12" s="81">
        <v>124016.55618901776</v>
      </c>
      <c r="J12" s="80">
        <v>0.10589999999999999</v>
      </c>
      <c r="K12" s="80">
        <v>6.7999999999999996E-3</v>
      </c>
    </row>
    <row r="13" spans="2:55">
      <c r="B13" s="79" t="s">
        <v>2603</v>
      </c>
      <c r="C13" s="16"/>
      <c r="F13" s="81">
        <v>5743387.8300000001</v>
      </c>
      <c r="H13" s="81">
        <v>10760.106193527354</v>
      </c>
      <c r="J13" s="80">
        <v>9.1999999999999998E-3</v>
      </c>
      <c r="K13" s="80">
        <v>5.9999999999999995E-4</v>
      </c>
    </row>
    <row r="14" spans="2:55">
      <c r="B14" t="s">
        <v>2604</v>
      </c>
      <c r="C14" t="s">
        <v>2605</v>
      </c>
      <c r="D14" t="s">
        <v>106</v>
      </c>
      <c r="E14" t="s">
        <v>2606</v>
      </c>
      <c r="F14" s="77">
        <v>1442965.76</v>
      </c>
      <c r="G14" s="77">
        <v>123.65660000000007</v>
      </c>
      <c r="H14" s="77">
        <v>6139.8533714497298</v>
      </c>
      <c r="I14" s="78">
        <v>1.32E-2</v>
      </c>
      <c r="J14" s="78">
        <v>5.1999999999999998E-3</v>
      </c>
      <c r="K14" s="78">
        <v>2.9999999999999997E-4</v>
      </c>
    </row>
    <row r="15" spans="2:55">
      <c r="B15" t="s">
        <v>2607</v>
      </c>
      <c r="C15" t="s">
        <v>2608</v>
      </c>
      <c r="D15" t="s">
        <v>106</v>
      </c>
      <c r="E15" t="s">
        <v>2609</v>
      </c>
      <c r="F15" s="77">
        <v>385439.73</v>
      </c>
      <c r="G15" s="77">
        <v>87.129400000000047</v>
      </c>
      <c r="H15" s="77">
        <v>1155.5955862646499</v>
      </c>
      <c r="I15" s="78">
        <v>7.0800000000000002E-2</v>
      </c>
      <c r="J15" s="78">
        <v>1E-3</v>
      </c>
      <c r="K15" s="78">
        <v>1E-4</v>
      </c>
    </row>
    <row r="16" spans="2:55">
      <c r="B16" t="s">
        <v>2610</v>
      </c>
      <c r="C16" t="s">
        <v>2611</v>
      </c>
      <c r="D16" t="s">
        <v>106</v>
      </c>
      <c r="E16" t="s">
        <v>2524</v>
      </c>
      <c r="F16" s="77">
        <v>60075.86</v>
      </c>
      <c r="G16" s="77">
        <v>100</v>
      </c>
      <c r="H16" s="77">
        <v>206.72103426000001</v>
      </c>
      <c r="I16" s="78">
        <v>0</v>
      </c>
      <c r="J16" s="78">
        <v>2.0000000000000001E-4</v>
      </c>
      <c r="K16" s="78">
        <v>0</v>
      </c>
    </row>
    <row r="17" spans="2:11">
      <c r="B17" t="s">
        <v>2612</v>
      </c>
      <c r="C17" t="s">
        <v>2613</v>
      </c>
      <c r="D17" t="s">
        <v>106</v>
      </c>
      <c r="E17" t="s">
        <v>2614</v>
      </c>
      <c r="F17" s="77">
        <v>57267.91</v>
      </c>
      <c r="G17" s="77">
        <v>100</v>
      </c>
      <c r="H17" s="77">
        <v>197.05887831000001</v>
      </c>
      <c r="I17" s="78">
        <v>0</v>
      </c>
      <c r="J17" s="78">
        <v>2.0000000000000001E-4</v>
      </c>
      <c r="K17" s="78">
        <v>0</v>
      </c>
    </row>
    <row r="18" spans="2:11">
      <c r="B18" t="s">
        <v>2615</v>
      </c>
      <c r="C18" t="s">
        <v>2616</v>
      </c>
      <c r="D18" t="s">
        <v>106</v>
      </c>
      <c r="E18" t="s">
        <v>271</v>
      </c>
      <c r="F18" s="77">
        <v>509321.08</v>
      </c>
      <c r="G18" s="77">
        <v>100</v>
      </c>
      <c r="H18" s="77">
        <v>1752.57383628</v>
      </c>
      <c r="I18" s="78">
        <v>2.7000000000000001E-3</v>
      </c>
      <c r="J18" s="78">
        <v>1.5E-3</v>
      </c>
      <c r="K18" s="78">
        <v>1E-4</v>
      </c>
    </row>
    <row r="19" spans="2:11">
      <c r="B19" t="s">
        <v>2617</v>
      </c>
      <c r="C19" t="s">
        <v>2618</v>
      </c>
      <c r="D19" t="s">
        <v>106</v>
      </c>
      <c r="E19" t="s">
        <v>2619</v>
      </c>
      <c r="F19" s="77">
        <v>1000000</v>
      </c>
      <c r="G19" s="77">
        <v>3.7364000000000002</v>
      </c>
      <c r="H19" s="77">
        <v>128.569524</v>
      </c>
      <c r="I19" s="78">
        <v>0.1</v>
      </c>
      <c r="J19" s="78">
        <v>1E-4</v>
      </c>
      <c r="K19" s="78">
        <v>0</v>
      </c>
    </row>
    <row r="20" spans="2:11">
      <c r="B20" t="s">
        <v>2620</v>
      </c>
      <c r="C20" t="s">
        <v>2621</v>
      </c>
      <c r="D20" t="s">
        <v>106</v>
      </c>
      <c r="E20" t="s">
        <v>2619</v>
      </c>
      <c r="F20" s="77">
        <v>499706</v>
      </c>
      <c r="G20" s="77">
        <v>1E-4</v>
      </c>
      <c r="H20" s="77">
        <v>1.7194883460000001E-3</v>
      </c>
      <c r="I20" s="78">
        <v>2.3400000000000001E-2</v>
      </c>
      <c r="J20" s="78">
        <v>0</v>
      </c>
      <c r="K20" s="78">
        <v>0</v>
      </c>
    </row>
    <row r="21" spans="2:11">
      <c r="B21" t="s">
        <v>2622</v>
      </c>
      <c r="C21" t="s">
        <v>2623</v>
      </c>
      <c r="D21" t="s">
        <v>106</v>
      </c>
      <c r="E21" t="s">
        <v>2624</v>
      </c>
      <c r="F21" s="77">
        <v>139972.16</v>
      </c>
      <c r="G21" s="77">
        <v>151.2456</v>
      </c>
      <c r="H21" s="77">
        <v>728.465664027088</v>
      </c>
      <c r="I21" s="78">
        <v>6.3E-3</v>
      </c>
      <c r="J21" s="78">
        <v>5.9999999999999995E-4</v>
      </c>
      <c r="K21" s="78">
        <v>0</v>
      </c>
    </row>
    <row r="22" spans="2:11">
      <c r="B22" t="s">
        <v>2625</v>
      </c>
      <c r="C22" t="s">
        <v>2626</v>
      </c>
      <c r="D22" t="s">
        <v>102</v>
      </c>
      <c r="E22" t="s">
        <v>360</v>
      </c>
      <c r="F22" s="77">
        <v>89014.21</v>
      </c>
      <c r="G22" s="77">
        <v>79.491842000000005</v>
      </c>
      <c r="H22" s="77">
        <v>70.759035170748206</v>
      </c>
      <c r="I22" s="78">
        <v>6.4999999999999997E-3</v>
      </c>
      <c r="J22" s="78">
        <v>1E-4</v>
      </c>
      <c r="K22" s="78">
        <v>0</v>
      </c>
    </row>
    <row r="23" spans="2:11">
      <c r="B23" t="s">
        <v>2627</v>
      </c>
      <c r="C23" t="s">
        <v>2628</v>
      </c>
      <c r="D23" t="s">
        <v>102</v>
      </c>
      <c r="E23" t="s">
        <v>360</v>
      </c>
      <c r="F23" s="77">
        <v>572125.12</v>
      </c>
      <c r="G23" s="77">
        <v>65.166076000000047</v>
      </c>
      <c r="H23" s="77">
        <v>372.83149051429098</v>
      </c>
      <c r="I23" s="78">
        <v>6.3E-3</v>
      </c>
      <c r="J23" s="78">
        <v>2.9999999999999997E-4</v>
      </c>
      <c r="K23" s="78">
        <v>0</v>
      </c>
    </row>
    <row r="24" spans="2:11">
      <c r="B24" t="s">
        <v>2629</v>
      </c>
      <c r="C24" t="s">
        <v>2630</v>
      </c>
      <c r="D24" t="s">
        <v>106</v>
      </c>
      <c r="E24" t="s">
        <v>2619</v>
      </c>
      <c r="F24" s="77">
        <v>987500</v>
      </c>
      <c r="G24" s="77">
        <v>0.22589999999999999</v>
      </c>
      <c r="H24" s="77">
        <v>7.6760537624999996</v>
      </c>
      <c r="I24" s="78">
        <v>4.5600000000000002E-2</v>
      </c>
      <c r="J24" s="78">
        <v>0</v>
      </c>
      <c r="K24" s="78">
        <v>0</v>
      </c>
    </row>
    <row r="25" spans="2:11">
      <c r="B25" s="79" t="s">
        <v>2631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223</v>
      </c>
      <c r="C26" t="s">
        <v>223</v>
      </c>
      <c r="D26" t="s">
        <v>223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2632</v>
      </c>
      <c r="C27" s="16"/>
      <c r="F27" s="81">
        <v>15968191.68</v>
      </c>
      <c r="H27" s="81">
        <v>16197.125992995359</v>
      </c>
      <c r="J27" s="80">
        <v>1.38E-2</v>
      </c>
      <c r="K27" s="80">
        <v>8.9999999999999998E-4</v>
      </c>
    </row>
    <row r="28" spans="2:11">
      <c r="B28" t="s">
        <v>2633</v>
      </c>
      <c r="C28" t="s">
        <v>2634</v>
      </c>
      <c r="D28" t="s">
        <v>102</v>
      </c>
      <c r="E28" t="s">
        <v>2635</v>
      </c>
      <c r="F28" s="77">
        <v>2463145.35</v>
      </c>
      <c r="G28" s="77">
        <v>83.477861000000004</v>
      </c>
      <c r="H28" s="77">
        <v>2056.1810515009602</v>
      </c>
      <c r="I28" s="78">
        <v>2.1000000000000001E-2</v>
      </c>
      <c r="J28" s="78">
        <v>1.8E-3</v>
      </c>
      <c r="K28" s="78">
        <v>1E-4</v>
      </c>
    </row>
    <row r="29" spans="2:11">
      <c r="B29" t="s">
        <v>2636</v>
      </c>
      <c r="C29" t="s">
        <v>2637</v>
      </c>
      <c r="D29" t="s">
        <v>102</v>
      </c>
      <c r="E29" t="s">
        <v>2638</v>
      </c>
      <c r="F29" s="77">
        <v>13505046.33</v>
      </c>
      <c r="G29" s="77">
        <v>104.70860000000016</v>
      </c>
      <c r="H29" s="77">
        <v>14140.944941494399</v>
      </c>
      <c r="I29" s="78">
        <v>2.63E-2</v>
      </c>
      <c r="J29" s="78">
        <v>1.21E-2</v>
      </c>
      <c r="K29" s="78">
        <v>8.0000000000000004E-4</v>
      </c>
    </row>
    <row r="30" spans="2:11">
      <c r="B30" s="79" t="s">
        <v>2639</v>
      </c>
      <c r="C30" s="16"/>
      <c r="F30" s="81">
        <v>54445530.419</v>
      </c>
      <c r="H30" s="81">
        <v>97059.32400249505</v>
      </c>
      <c r="J30" s="80">
        <v>8.2900000000000001E-2</v>
      </c>
      <c r="K30" s="80">
        <v>5.3E-3</v>
      </c>
    </row>
    <row r="31" spans="2:11">
      <c r="B31" t="s">
        <v>2640</v>
      </c>
      <c r="C31" t="s">
        <v>2641</v>
      </c>
      <c r="D31" t="s">
        <v>106</v>
      </c>
      <c r="E31" t="s">
        <v>2642</v>
      </c>
      <c r="F31" s="77">
        <v>23265.61</v>
      </c>
      <c r="G31" s="77">
        <v>100</v>
      </c>
      <c r="H31" s="77">
        <v>80.056964010000002</v>
      </c>
      <c r="I31" s="78">
        <v>5.8200000000000002E-2</v>
      </c>
      <c r="J31" s="78">
        <v>1E-4</v>
      </c>
      <c r="K31" s="78">
        <v>0</v>
      </c>
    </row>
    <row r="32" spans="2:11">
      <c r="B32" t="s">
        <v>2643</v>
      </c>
      <c r="C32" t="s">
        <v>2644</v>
      </c>
      <c r="D32" t="s">
        <v>106</v>
      </c>
      <c r="E32" t="s">
        <v>2645</v>
      </c>
      <c r="F32" s="77">
        <v>386018.74</v>
      </c>
      <c r="G32" s="77">
        <v>86.847800000000007</v>
      </c>
      <c r="H32" s="77">
        <v>1153.5910632586299</v>
      </c>
      <c r="I32" s="78">
        <v>0</v>
      </c>
      <c r="J32" s="78">
        <v>1E-3</v>
      </c>
      <c r="K32" s="78">
        <v>1E-4</v>
      </c>
    </row>
    <row r="33" spans="2:11">
      <c r="B33" t="s">
        <v>2646</v>
      </c>
      <c r="C33" t="s">
        <v>2647</v>
      </c>
      <c r="D33" t="s">
        <v>106</v>
      </c>
      <c r="E33" t="s">
        <v>2648</v>
      </c>
      <c r="F33" s="77">
        <v>1333.42</v>
      </c>
      <c r="G33" s="77">
        <v>100</v>
      </c>
      <c r="H33" s="77">
        <v>4.5882982200000004</v>
      </c>
      <c r="I33" s="78">
        <v>0</v>
      </c>
      <c r="J33" s="78">
        <v>0</v>
      </c>
      <c r="K33" s="78">
        <v>0</v>
      </c>
    </row>
    <row r="34" spans="2:11">
      <c r="B34" t="s">
        <v>2649</v>
      </c>
      <c r="C34" t="s">
        <v>2650</v>
      </c>
      <c r="D34" t="s">
        <v>106</v>
      </c>
      <c r="E34" t="s">
        <v>2651</v>
      </c>
      <c r="F34" s="77">
        <v>66529.91</v>
      </c>
      <c r="G34" s="77">
        <v>91.560299999999756</v>
      </c>
      <c r="H34" s="77">
        <v>209.608464024098</v>
      </c>
      <c r="I34" s="78">
        <v>3.2000000000000002E-3</v>
      </c>
      <c r="J34" s="78">
        <v>2.0000000000000001E-4</v>
      </c>
      <c r="K34" s="78">
        <v>0</v>
      </c>
    </row>
    <row r="35" spans="2:11">
      <c r="B35" t="s">
        <v>2652</v>
      </c>
      <c r="C35" t="s">
        <v>2653</v>
      </c>
      <c r="D35" t="s">
        <v>106</v>
      </c>
      <c r="E35" t="s">
        <v>2654</v>
      </c>
      <c r="F35" s="77">
        <v>1393086</v>
      </c>
      <c r="G35" s="77">
        <v>56.794800000000045</v>
      </c>
      <c r="H35" s="77">
        <v>2722.52060230385</v>
      </c>
      <c r="I35" s="78">
        <v>7.0000000000000007E-2</v>
      </c>
      <c r="J35" s="78">
        <v>2.3E-3</v>
      </c>
      <c r="K35" s="78">
        <v>1E-4</v>
      </c>
    </row>
    <row r="36" spans="2:11">
      <c r="B36" t="s">
        <v>2655</v>
      </c>
      <c r="C36" t="s">
        <v>2656</v>
      </c>
      <c r="D36" t="s">
        <v>102</v>
      </c>
      <c r="E36" t="s">
        <v>2657</v>
      </c>
      <c r="F36" s="77">
        <v>6725012.1500000004</v>
      </c>
      <c r="G36" s="77">
        <v>106.66733399999994</v>
      </c>
      <c r="H36" s="77">
        <v>7173.39117158108</v>
      </c>
      <c r="I36" s="78">
        <v>1.34E-2</v>
      </c>
      <c r="J36" s="78">
        <v>6.1000000000000004E-3</v>
      </c>
      <c r="K36" s="78">
        <v>4.0000000000000002E-4</v>
      </c>
    </row>
    <row r="37" spans="2:11">
      <c r="B37" t="s">
        <v>2658</v>
      </c>
      <c r="C37" t="s">
        <v>2659</v>
      </c>
      <c r="D37" t="s">
        <v>102</v>
      </c>
      <c r="E37" t="s">
        <v>2660</v>
      </c>
      <c r="F37" s="77">
        <v>8851769.0299999993</v>
      </c>
      <c r="G37" s="77">
        <v>99.863648999999995</v>
      </c>
      <c r="H37" s="77">
        <v>8839.6995544099009</v>
      </c>
      <c r="I37" s="78">
        <v>1.11E-2</v>
      </c>
      <c r="J37" s="78">
        <v>7.6E-3</v>
      </c>
      <c r="K37" s="78">
        <v>5.0000000000000001E-4</v>
      </c>
    </row>
    <row r="38" spans="2:11">
      <c r="B38" t="s">
        <v>2661</v>
      </c>
      <c r="C38" t="s">
        <v>2662</v>
      </c>
      <c r="D38" t="s">
        <v>106</v>
      </c>
      <c r="E38" t="s">
        <v>2663</v>
      </c>
      <c r="F38" s="77">
        <v>1373107.42</v>
      </c>
      <c r="G38" s="77">
        <v>94.00660000000002</v>
      </c>
      <c r="H38" s="77">
        <v>4441.6827152205196</v>
      </c>
      <c r="I38" s="78">
        <v>9.5999999999999992E-3</v>
      </c>
      <c r="J38" s="78">
        <v>3.8E-3</v>
      </c>
      <c r="K38" s="78">
        <v>2.0000000000000001E-4</v>
      </c>
    </row>
    <row r="39" spans="2:11">
      <c r="B39" t="s">
        <v>2664</v>
      </c>
      <c r="C39" t="s">
        <v>2665</v>
      </c>
      <c r="D39" t="s">
        <v>106</v>
      </c>
      <c r="E39" t="s">
        <v>271</v>
      </c>
      <c r="F39" s="77">
        <v>191526.72</v>
      </c>
      <c r="G39" s="77">
        <v>100</v>
      </c>
      <c r="H39" s="77">
        <v>659.04344351999998</v>
      </c>
      <c r="I39" s="78">
        <v>0</v>
      </c>
      <c r="J39" s="78">
        <v>5.9999999999999995E-4</v>
      </c>
      <c r="K39" s="78">
        <v>0</v>
      </c>
    </row>
    <row r="40" spans="2:11">
      <c r="B40" t="s">
        <v>2666</v>
      </c>
      <c r="C40" t="s">
        <v>2667</v>
      </c>
      <c r="D40" t="s">
        <v>106</v>
      </c>
      <c r="E40" t="s">
        <v>2668</v>
      </c>
      <c r="F40" s="77">
        <v>651306.35</v>
      </c>
      <c r="G40" s="77">
        <v>100</v>
      </c>
      <c r="H40" s="77">
        <v>2241.1451503500002</v>
      </c>
      <c r="I40" s="78">
        <v>0</v>
      </c>
      <c r="J40" s="78">
        <v>1.9E-3</v>
      </c>
      <c r="K40" s="78">
        <v>1E-4</v>
      </c>
    </row>
    <row r="41" spans="2:11">
      <c r="B41" t="s">
        <v>2669</v>
      </c>
      <c r="C41" t="s">
        <v>2670</v>
      </c>
      <c r="D41" t="s">
        <v>106</v>
      </c>
      <c r="E41" t="s">
        <v>2671</v>
      </c>
      <c r="F41" s="77">
        <v>4997425</v>
      </c>
      <c r="G41" s="77">
        <v>7.7092000000000125</v>
      </c>
      <c r="H41" s="77">
        <v>1325.6847805520999</v>
      </c>
      <c r="I41" s="78">
        <v>5.8400000000000001E-2</v>
      </c>
      <c r="J41" s="78">
        <v>1.1000000000000001E-3</v>
      </c>
      <c r="K41" s="78">
        <v>1E-4</v>
      </c>
    </row>
    <row r="42" spans="2:11">
      <c r="B42" t="s">
        <v>2672</v>
      </c>
      <c r="C42" t="s">
        <v>2673</v>
      </c>
      <c r="D42" t="s">
        <v>106</v>
      </c>
      <c r="E42" t="s">
        <v>2674</v>
      </c>
      <c r="F42" s="77">
        <v>2331630.659</v>
      </c>
      <c r="G42" s="77">
        <v>126.68599999999948</v>
      </c>
      <c r="H42" s="77">
        <v>10164.196530929599</v>
      </c>
      <c r="I42" s="78">
        <v>4.1000000000000002E-2</v>
      </c>
      <c r="J42" s="78">
        <v>8.6999999999999994E-3</v>
      </c>
      <c r="K42" s="78">
        <v>5.9999999999999995E-4</v>
      </c>
    </row>
    <row r="43" spans="2:11">
      <c r="B43" t="s">
        <v>2675</v>
      </c>
      <c r="C43" t="s">
        <v>2676</v>
      </c>
      <c r="D43" t="s">
        <v>106</v>
      </c>
      <c r="E43" t="s">
        <v>2677</v>
      </c>
      <c r="F43" s="77">
        <v>827236.11</v>
      </c>
      <c r="G43" s="77">
        <v>113.98829999999992</v>
      </c>
      <c r="H43" s="77">
        <v>3244.6991353652202</v>
      </c>
      <c r="I43" s="78">
        <v>5.9999999999999995E-4</v>
      </c>
      <c r="J43" s="78">
        <v>2.8E-3</v>
      </c>
      <c r="K43" s="78">
        <v>2.0000000000000001E-4</v>
      </c>
    </row>
    <row r="44" spans="2:11">
      <c r="B44" t="s">
        <v>2678</v>
      </c>
      <c r="C44" t="s">
        <v>2679</v>
      </c>
      <c r="D44" t="s">
        <v>102</v>
      </c>
      <c r="E44" t="s">
        <v>2680</v>
      </c>
      <c r="F44" s="77">
        <v>7786818.8799999999</v>
      </c>
      <c r="G44" s="77">
        <v>97.893299999999996</v>
      </c>
      <c r="H44" s="77">
        <v>7622.7739666550397</v>
      </c>
      <c r="I44" s="78">
        <v>7.2599999999999998E-2</v>
      </c>
      <c r="J44" s="78">
        <v>6.4999999999999997E-3</v>
      </c>
      <c r="K44" s="78">
        <v>4.0000000000000002E-4</v>
      </c>
    </row>
    <row r="45" spans="2:11">
      <c r="B45" t="s">
        <v>2681</v>
      </c>
      <c r="C45" t="s">
        <v>2682</v>
      </c>
      <c r="D45" t="s">
        <v>106</v>
      </c>
      <c r="E45" t="s">
        <v>2683</v>
      </c>
      <c r="F45" s="77">
        <v>4061272.55</v>
      </c>
      <c r="G45" s="77">
        <v>1E-4</v>
      </c>
      <c r="H45" s="77">
        <v>1.3974838844549999E-2</v>
      </c>
      <c r="I45" s="78">
        <v>6.83E-2</v>
      </c>
      <c r="J45" s="78">
        <v>0</v>
      </c>
      <c r="K45" s="78">
        <v>0</v>
      </c>
    </row>
    <row r="46" spans="2:11">
      <c r="B46" t="s">
        <v>2684</v>
      </c>
      <c r="C46" t="s">
        <v>2685</v>
      </c>
      <c r="D46" t="s">
        <v>106</v>
      </c>
      <c r="E46" t="s">
        <v>2686</v>
      </c>
      <c r="F46" s="77">
        <v>2869546.59</v>
      </c>
      <c r="G46" s="77">
        <v>126.01220000000031</v>
      </c>
      <c r="H46" s="77">
        <v>12442.583009796999</v>
      </c>
      <c r="I46" s="78">
        <v>6.0000000000000001E-3</v>
      </c>
      <c r="J46" s="78">
        <v>1.06E-2</v>
      </c>
      <c r="K46" s="78">
        <v>6.9999999999999999E-4</v>
      </c>
    </row>
    <row r="47" spans="2:11">
      <c r="B47" t="s">
        <v>2687</v>
      </c>
      <c r="C47" t="s">
        <v>2688</v>
      </c>
      <c r="D47" t="s">
        <v>106</v>
      </c>
      <c r="E47" t="s">
        <v>2689</v>
      </c>
      <c r="F47" s="77">
        <v>4119097</v>
      </c>
      <c r="G47" s="77">
        <v>21.361199999999965</v>
      </c>
      <c r="H47" s="77">
        <v>3027.6964949205199</v>
      </c>
      <c r="I47" s="78">
        <v>2.8500000000000001E-2</v>
      </c>
      <c r="J47" s="78">
        <v>2.5999999999999999E-3</v>
      </c>
      <c r="K47" s="78">
        <v>2.0000000000000001E-4</v>
      </c>
    </row>
    <row r="48" spans="2:11">
      <c r="B48" t="s">
        <v>2690</v>
      </c>
      <c r="C48" t="s">
        <v>2691</v>
      </c>
      <c r="D48" t="s">
        <v>106</v>
      </c>
      <c r="E48" t="s">
        <v>2619</v>
      </c>
      <c r="F48" s="77">
        <v>1479000</v>
      </c>
      <c r="G48" s="77">
        <v>1E-4</v>
      </c>
      <c r="H48" s="77">
        <v>5.0892389999999997E-3</v>
      </c>
      <c r="I48" s="78">
        <v>3.8899999999999997E-2</v>
      </c>
      <c r="J48" s="78">
        <v>0</v>
      </c>
      <c r="K48" s="78">
        <v>0</v>
      </c>
    </row>
    <row r="49" spans="2:11">
      <c r="B49" t="s">
        <v>2692</v>
      </c>
      <c r="C49" t="s">
        <v>2693</v>
      </c>
      <c r="D49" t="s">
        <v>106</v>
      </c>
      <c r="E49" t="s">
        <v>2694</v>
      </c>
      <c r="F49" s="77">
        <v>114580.73</v>
      </c>
      <c r="G49" s="77">
        <v>54.403600000000068</v>
      </c>
      <c r="H49" s="77">
        <v>214.498320612431</v>
      </c>
      <c r="I49" s="78">
        <v>3.6200000000000003E-2</v>
      </c>
      <c r="J49" s="78">
        <v>2.0000000000000001E-4</v>
      </c>
      <c r="K49" s="78">
        <v>0</v>
      </c>
    </row>
    <row r="50" spans="2:11">
      <c r="B50" t="s">
        <v>2695</v>
      </c>
      <c r="C50" t="s">
        <v>2696</v>
      </c>
      <c r="D50" t="s">
        <v>106</v>
      </c>
      <c r="E50" t="s">
        <v>2697</v>
      </c>
      <c r="F50" s="77">
        <v>4158755.12</v>
      </c>
      <c r="G50" s="77">
        <v>74.702400000000054</v>
      </c>
      <c r="H50" s="77">
        <v>10690.1198934691</v>
      </c>
      <c r="I50" s="78">
        <v>4.8800000000000003E-2</v>
      </c>
      <c r="J50" s="78">
        <v>9.1000000000000004E-3</v>
      </c>
      <c r="K50" s="78">
        <v>5.9999999999999995E-4</v>
      </c>
    </row>
    <row r="51" spans="2:11">
      <c r="B51" t="s">
        <v>2698</v>
      </c>
      <c r="C51" t="s">
        <v>2699</v>
      </c>
      <c r="D51" t="s">
        <v>102</v>
      </c>
      <c r="E51" t="s">
        <v>2700</v>
      </c>
      <c r="F51" s="77">
        <v>307.58</v>
      </c>
      <c r="G51" s="77">
        <v>1541187.8473259998</v>
      </c>
      <c r="H51" s="77">
        <v>4740.3855808053104</v>
      </c>
      <c r="I51" s="78">
        <v>4.0000000000000002E-4</v>
      </c>
      <c r="J51" s="78">
        <v>4.0000000000000001E-3</v>
      </c>
      <c r="K51" s="78">
        <v>2.9999999999999997E-4</v>
      </c>
    </row>
    <row r="52" spans="2:11">
      <c r="B52" t="s">
        <v>2701</v>
      </c>
      <c r="C52" t="s">
        <v>2702</v>
      </c>
      <c r="D52" t="s">
        <v>110</v>
      </c>
      <c r="E52" t="s">
        <v>2703</v>
      </c>
      <c r="F52" s="77">
        <v>2036904.85</v>
      </c>
      <c r="G52" s="77">
        <v>195.86590000000001</v>
      </c>
      <c r="H52" s="77">
        <v>16061.339798412801</v>
      </c>
      <c r="I52" s="78">
        <v>0.02</v>
      </c>
      <c r="J52" s="78">
        <v>1.37E-2</v>
      </c>
      <c r="K52" s="78">
        <v>8.9999999999999998E-4</v>
      </c>
    </row>
    <row r="53" spans="2:11">
      <c r="B53" s="79" t="s">
        <v>263</v>
      </c>
      <c r="C53" s="16"/>
      <c r="F53" s="81">
        <v>357547204.13999999</v>
      </c>
      <c r="H53" s="81">
        <v>1046632.6391053899</v>
      </c>
      <c r="J53" s="80">
        <v>0.89410000000000001</v>
      </c>
      <c r="K53" s="80">
        <v>5.7299999999999997E-2</v>
      </c>
    </row>
    <row r="54" spans="2:11">
      <c r="B54" s="79" t="s">
        <v>2704</v>
      </c>
      <c r="C54" s="16"/>
      <c r="F54" s="81">
        <v>13807319.52</v>
      </c>
      <c r="H54" s="81">
        <v>59483.21563286749</v>
      </c>
      <c r="J54" s="80">
        <v>5.0799999999999998E-2</v>
      </c>
      <c r="K54" s="80">
        <v>3.3E-3</v>
      </c>
    </row>
    <row r="55" spans="2:11">
      <c r="B55" t="s">
        <v>2705</v>
      </c>
      <c r="C55" t="s">
        <v>2706</v>
      </c>
      <c r="D55" t="s">
        <v>106</v>
      </c>
      <c r="E55" t="s">
        <v>2677</v>
      </c>
      <c r="F55" s="77">
        <v>346360.63</v>
      </c>
      <c r="G55" s="77">
        <v>90.836500000000001</v>
      </c>
      <c r="H55" s="77">
        <v>1082.6138672983</v>
      </c>
      <c r="I55" s="78">
        <v>4.3200000000000002E-2</v>
      </c>
      <c r="J55" s="78">
        <v>8.9999999999999998E-4</v>
      </c>
      <c r="K55" s="78">
        <v>1E-4</v>
      </c>
    </row>
    <row r="56" spans="2:11">
      <c r="B56" t="s">
        <v>2707</v>
      </c>
      <c r="C56" t="s">
        <v>2708</v>
      </c>
      <c r="D56" t="s">
        <v>106</v>
      </c>
      <c r="E56" t="s">
        <v>2651</v>
      </c>
      <c r="F56" s="77">
        <v>278347.08</v>
      </c>
      <c r="G56" s="77">
        <v>100</v>
      </c>
      <c r="H56" s="77">
        <v>957.79230227999994</v>
      </c>
      <c r="I56" s="78">
        <v>0</v>
      </c>
      <c r="J56" s="78">
        <v>8.0000000000000004E-4</v>
      </c>
      <c r="K56" s="78">
        <v>1E-4</v>
      </c>
    </row>
    <row r="57" spans="2:11">
      <c r="B57" t="s">
        <v>2709</v>
      </c>
      <c r="C57" t="s">
        <v>2710</v>
      </c>
      <c r="D57" t="s">
        <v>106</v>
      </c>
      <c r="E57" t="s">
        <v>2668</v>
      </c>
      <c r="F57" s="77">
        <v>2280921.9900000002</v>
      </c>
      <c r="G57" s="77">
        <v>108.07090000000004</v>
      </c>
      <c r="H57" s="77">
        <v>8482.1094676676203</v>
      </c>
      <c r="I57" s="78">
        <v>3.5999999999999999E-3</v>
      </c>
      <c r="J57" s="78">
        <v>7.1999999999999998E-3</v>
      </c>
      <c r="K57" s="78">
        <v>5.0000000000000001E-4</v>
      </c>
    </row>
    <row r="58" spans="2:11">
      <c r="B58" t="s">
        <v>2711</v>
      </c>
      <c r="C58" t="s">
        <v>2712</v>
      </c>
      <c r="D58" t="s">
        <v>106</v>
      </c>
      <c r="E58" t="s">
        <v>2713</v>
      </c>
      <c r="F58" s="77">
        <v>2721012.15</v>
      </c>
      <c r="G58" s="77">
        <v>174.45419999999962</v>
      </c>
      <c r="H58" s="77">
        <v>16334.1516449357</v>
      </c>
      <c r="I58" s="78">
        <v>8.2000000000000007E-3</v>
      </c>
      <c r="J58" s="78">
        <v>1.4E-2</v>
      </c>
      <c r="K58" s="78">
        <v>8.9999999999999998E-4</v>
      </c>
    </row>
    <row r="59" spans="2:11">
      <c r="B59" t="s">
        <v>2714</v>
      </c>
      <c r="C59" t="s">
        <v>2715</v>
      </c>
      <c r="D59" t="s">
        <v>106</v>
      </c>
      <c r="E59" t="s">
        <v>2716</v>
      </c>
      <c r="F59" s="77">
        <v>1353800.31</v>
      </c>
      <c r="G59" s="77">
        <v>102.86980000000024</v>
      </c>
      <c r="H59" s="77">
        <v>4792.11440093085</v>
      </c>
      <c r="I59" s="78">
        <v>9.9000000000000008E-3</v>
      </c>
      <c r="J59" s="78">
        <v>4.1000000000000003E-3</v>
      </c>
      <c r="K59" s="78">
        <v>2.9999999999999997E-4</v>
      </c>
    </row>
    <row r="60" spans="2:11">
      <c r="B60" t="s">
        <v>2717</v>
      </c>
      <c r="C60" t="s">
        <v>2718</v>
      </c>
      <c r="D60" t="s">
        <v>106</v>
      </c>
      <c r="E60" t="s">
        <v>2686</v>
      </c>
      <c r="F60" s="77">
        <v>5431433</v>
      </c>
      <c r="G60" s="77">
        <v>121.80090000000014</v>
      </c>
      <c r="H60" s="77">
        <v>22764.053446802602</v>
      </c>
      <c r="I60" s="78">
        <v>2.9100000000000001E-2</v>
      </c>
      <c r="J60" s="78">
        <v>1.9400000000000001E-2</v>
      </c>
      <c r="K60" s="78">
        <v>1.1999999999999999E-3</v>
      </c>
    </row>
    <row r="61" spans="2:11">
      <c r="B61" t="s">
        <v>2719</v>
      </c>
      <c r="C61" t="s">
        <v>2720</v>
      </c>
      <c r="D61" t="s">
        <v>106</v>
      </c>
      <c r="E61" t="s">
        <v>2721</v>
      </c>
      <c r="F61" s="77">
        <v>1395444.36</v>
      </c>
      <c r="G61" s="77">
        <v>105.59499999999997</v>
      </c>
      <c r="H61" s="77">
        <v>5070.3805029524201</v>
      </c>
      <c r="I61" s="78">
        <v>2.76E-2</v>
      </c>
      <c r="J61" s="78">
        <v>4.3E-3</v>
      </c>
      <c r="K61" s="78">
        <v>2.9999999999999997E-4</v>
      </c>
    </row>
    <row r="62" spans="2:11">
      <c r="B62" s="79" t="s">
        <v>2722</v>
      </c>
      <c r="C62" s="16"/>
      <c r="F62" s="81">
        <v>57305.31</v>
      </c>
      <c r="H62" s="81">
        <v>28658.741790066877</v>
      </c>
      <c r="J62" s="80">
        <v>2.4500000000000001E-2</v>
      </c>
      <c r="K62" s="80">
        <v>1.6000000000000001E-3</v>
      </c>
    </row>
    <row r="63" spans="2:11">
      <c r="B63" t="s">
        <v>2723</v>
      </c>
      <c r="C63" t="s">
        <v>2724</v>
      </c>
      <c r="D63" t="s">
        <v>106</v>
      </c>
      <c r="E63" t="s">
        <v>582</v>
      </c>
      <c r="F63" s="77">
        <v>3.08</v>
      </c>
      <c r="G63" s="77">
        <v>60704.32</v>
      </c>
      <c r="H63" s="77">
        <v>6.4336138056959999</v>
      </c>
      <c r="I63" s="78">
        <v>0</v>
      </c>
      <c r="J63" s="78">
        <v>0</v>
      </c>
      <c r="K63" s="78">
        <v>0</v>
      </c>
    </row>
    <row r="64" spans="2:11">
      <c r="B64" t="s">
        <v>2725</v>
      </c>
      <c r="C64" t="s">
        <v>2726</v>
      </c>
      <c r="D64" t="s">
        <v>113</v>
      </c>
      <c r="E64" t="s">
        <v>2727</v>
      </c>
      <c r="F64" s="77">
        <v>1187.72</v>
      </c>
      <c r="G64" s="77">
        <v>15280.219999999996</v>
      </c>
      <c r="H64" s="77">
        <v>800.49945880262703</v>
      </c>
      <c r="I64" s="78">
        <v>0</v>
      </c>
      <c r="J64" s="78">
        <v>6.9999999999999999E-4</v>
      </c>
      <c r="K64" s="78">
        <v>0</v>
      </c>
    </row>
    <row r="65" spans="2:11">
      <c r="B65" t="s">
        <v>2725</v>
      </c>
      <c r="C65" t="s">
        <v>2728</v>
      </c>
      <c r="D65" t="s">
        <v>113</v>
      </c>
      <c r="E65" t="s">
        <v>2727</v>
      </c>
      <c r="F65" s="77">
        <v>9771.15</v>
      </c>
      <c r="G65" s="77">
        <v>15194.240000000005</v>
      </c>
      <c r="H65" s="77">
        <v>6548.50296114701</v>
      </c>
      <c r="I65" s="78">
        <v>0</v>
      </c>
      <c r="J65" s="78">
        <v>5.5999999999999999E-3</v>
      </c>
      <c r="K65" s="78">
        <v>4.0000000000000002E-4</v>
      </c>
    </row>
    <row r="66" spans="2:11">
      <c r="B66" t="s">
        <v>2725</v>
      </c>
      <c r="C66" t="s">
        <v>2729</v>
      </c>
      <c r="D66" t="s">
        <v>113</v>
      </c>
      <c r="E66" t="s">
        <v>2727</v>
      </c>
      <c r="F66" s="77">
        <v>625.12</v>
      </c>
      <c r="G66" s="77">
        <v>15194.239999999985</v>
      </c>
      <c r="H66" s="77">
        <v>418.94763370455001</v>
      </c>
      <c r="I66" s="78">
        <v>0</v>
      </c>
      <c r="J66" s="78">
        <v>4.0000000000000002E-4</v>
      </c>
      <c r="K66" s="78">
        <v>0</v>
      </c>
    </row>
    <row r="67" spans="2:11">
      <c r="B67" t="s">
        <v>2730</v>
      </c>
      <c r="C67" t="s">
        <v>2731</v>
      </c>
      <c r="D67" t="s">
        <v>106</v>
      </c>
      <c r="E67" t="s">
        <v>2732</v>
      </c>
      <c r="F67" s="77">
        <v>35162.160000000003</v>
      </c>
      <c r="G67" s="77">
        <v>1E-4</v>
      </c>
      <c r="H67" s="77">
        <v>1.2099299255999999E-4</v>
      </c>
      <c r="I67" s="78">
        <v>6.9999999999999999E-4</v>
      </c>
      <c r="J67" s="78">
        <v>0</v>
      </c>
      <c r="K67" s="78">
        <v>0</v>
      </c>
    </row>
    <row r="68" spans="2:11">
      <c r="B68" t="s">
        <v>2733</v>
      </c>
      <c r="C68" t="s">
        <v>2734</v>
      </c>
      <c r="D68" t="s">
        <v>110</v>
      </c>
      <c r="E68" t="s">
        <v>2735</v>
      </c>
      <c r="F68" s="77">
        <v>388.63</v>
      </c>
      <c r="G68" s="77">
        <v>299071.28000000003</v>
      </c>
      <c r="H68" s="77">
        <v>1162.280715464</v>
      </c>
      <c r="I68" s="78">
        <v>0</v>
      </c>
      <c r="J68" s="78">
        <v>1E-3</v>
      </c>
      <c r="K68" s="78">
        <v>1E-4</v>
      </c>
    </row>
    <row r="69" spans="2:11">
      <c r="B69" t="s">
        <v>2736</v>
      </c>
      <c r="C69" t="s">
        <v>2737</v>
      </c>
      <c r="D69" t="s">
        <v>102</v>
      </c>
      <c r="E69" t="s">
        <v>2738</v>
      </c>
      <c r="F69" s="77">
        <v>10167.450000000001</v>
      </c>
      <c r="G69" s="77">
        <v>193972.7</v>
      </c>
      <c r="H69" s="77">
        <v>19722.077286150001</v>
      </c>
      <c r="I69" s="78">
        <v>0</v>
      </c>
      <c r="J69" s="78">
        <v>1.6799999999999999E-2</v>
      </c>
      <c r="K69" s="78">
        <v>1.1000000000000001E-3</v>
      </c>
    </row>
    <row r="70" spans="2:11">
      <c r="B70" s="79" t="s">
        <v>2739</v>
      </c>
      <c r="C70" s="16"/>
      <c r="F70" s="81">
        <v>35646375.899999999</v>
      </c>
      <c r="H70" s="81">
        <v>104712.60641641184</v>
      </c>
      <c r="J70" s="80">
        <v>8.9399999999999993E-2</v>
      </c>
      <c r="K70" s="80">
        <v>5.7000000000000002E-3</v>
      </c>
    </row>
    <row r="71" spans="2:11">
      <c r="B71" t="s">
        <v>2740</v>
      </c>
      <c r="C71" t="s">
        <v>2741</v>
      </c>
      <c r="D71" t="s">
        <v>106</v>
      </c>
      <c r="E71" t="s">
        <v>2742</v>
      </c>
      <c r="F71" s="77">
        <v>5054334.96</v>
      </c>
      <c r="G71" s="77">
        <v>118.8744999999999</v>
      </c>
      <c r="H71" s="77">
        <v>20674.613332778699</v>
      </c>
      <c r="I71" s="78">
        <v>1.1999999999999999E-3</v>
      </c>
      <c r="J71" s="78">
        <v>1.77E-2</v>
      </c>
      <c r="K71" s="78">
        <v>1.1000000000000001E-3</v>
      </c>
    </row>
    <row r="72" spans="2:11">
      <c r="B72" t="s">
        <v>2743</v>
      </c>
      <c r="C72" t="s">
        <v>2744</v>
      </c>
      <c r="D72" t="s">
        <v>106</v>
      </c>
      <c r="E72" t="s">
        <v>2745</v>
      </c>
      <c r="F72" s="77">
        <v>1715819.53</v>
      </c>
      <c r="G72" s="77">
        <v>99.239699999999985</v>
      </c>
      <c r="H72" s="77">
        <v>5859.2458643042401</v>
      </c>
      <c r="I72" s="78">
        <v>0</v>
      </c>
      <c r="J72" s="78">
        <v>5.0000000000000001E-3</v>
      </c>
      <c r="K72" s="78">
        <v>2.9999999999999997E-4</v>
      </c>
    </row>
    <row r="73" spans="2:11">
      <c r="B73" t="s">
        <v>2746</v>
      </c>
      <c r="C73" t="s">
        <v>2747</v>
      </c>
      <c r="D73" t="s">
        <v>106</v>
      </c>
      <c r="E73" t="s">
        <v>2748</v>
      </c>
      <c r="F73" s="77">
        <v>5664576</v>
      </c>
      <c r="G73" s="77">
        <v>21.249700000000011</v>
      </c>
      <c r="H73" s="77">
        <v>4141.9503029819598</v>
      </c>
      <c r="I73" s="78">
        <v>5.5E-2</v>
      </c>
      <c r="J73" s="78">
        <v>3.5000000000000001E-3</v>
      </c>
      <c r="K73" s="78">
        <v>2.0000000000000001E-4</v>
      </c>
    </row>
    <row r="74" spans="2:11">
      <c r="B74" t="s">
        <v>2749</v>
      </c>
      <c r="C74" t="s">
        <v>2750</v>
      </c>
      <c r="D74" t="s">
        <v>106</v>
      </c>
      <c r="E74" t="s">
        <v>2668</v>
      </c>
      <c r="F74" s="77">
        <v>6937592.9000000004</v>
      </c>
      <c r="G74" s="77">
        <v>97.07960000000007</v>
      </c>
      <c r="H74" s="77">
        <v>23175.091770539399</v>
      </c>
      <c r="I74" s="78">
        <v>6.9999999999999999E-4</v>
      </c>
      <c r="J74" s="78">
        <v>1.9800000000000002E-2</v>
      </c>
      <c r="K74" s="78">
        <v>1.2999999999999999E-3</v>
      </c>
    </row>
    <row r="75" spans="2:11">
      <c r="B75" t="s">
        <v>2751</v>
      </c>
      <c r="C75" t="s">
        <v>2752</v>
      </c>
      <c r="D75" t="s">
        <v>106</v>
      </c>
      <c r="E75" t="s">
        <v>2753</v>
      </c>
      <c r="F75" s="77">
        <v>2782858.25</v>
      </c>
      <c r="G75" s="77">
        <v>96.351200000000006</v>
      </c>
      <c r="H75" s="77">
        <v>9226.4128918367405</v>
      </c>
      <c r="I75" s="78">
        <v>8.9999999999999998E-4</v>
      </c>
      <c r="J75" s="78">
        <v>7.9000000000000008E-3</v>
      </c>
      <c r="K75" s="78">
        <v>5.0000000000000001E-4</v>
      </c>
    </row>
    <row r="76" spans="2:11">
      <c r="B76" t="s">
        <v>2754</v>
      </c>
      <c r="C76" t="s">
        <v>2755</v>
      </c>
      <c r="D76" t="s">
        <v>106</v>
      </c>
      <c r="E76" t="s">
        <v>2756</v>
      </c>
      <c r="F76" s="77">
        <v>3878418.29</v>
      </c>
      <c r="G76" s="77">
        <v>86.881599999999935</v>
      </c>
      <c r="H76" s="77">
        <v>11594.9032476186</v>
      </c>
      <c r="I76" s="78">
        <v>9.7999999999999997E-3</v>
      </c>
      <c r="J76" s="78">
        <v>9.9000000000000008E-3</v>
      </c>
      <c r="K76" s="78">
        <v>5.9999999999999995E-4</v>
      </c>
    </row>
    <row r="77" spans="2:11">
      <c r="B77" t="s">
        <v>2757</v>
      </c>
      <c r="C77" t="s">
        <v>2758</v>
      </c>
      <c r="D77" t="s">
        <v>106</v>
      </c>
      <c r="E77" t="s">
        <v>2759</v>
      </c>
      <c r="F77" s="77">
        <v>7983603.3899999997</v>
      </c>
      <c r="G77" s="77">
        <v>90.754199999999912</v>
      </c>
      <c r="H77" s="77">
        <v>24931.611989307501</v>
      </c>
      <c r="I77" s="78">
        <v>4.0000000000000002E-4</v>
      </c>
      <c r="J77" s="78">
        <v>2.1299999999999999E-2</v>
      </c>
      <c r="K77" s="78">
        <v>1.4E-3</v>
      </c>
    </row>
    <row r="78" spans="2:11">
      <c r="B78" t="s">
        <v>2760</v>
      </c>
      <c r="C78" t="s">
        <v>2761</v>
      </c>
      <c r="D78" t="s">
        <v>106</v>
      </c>
      <c r="E78" t="s">
        <v>2762</v>
      </c>
      <c r="F78" s="77">
        <v>1629172.58</v>
      </c>
      <c r="G78" s="77">
        <v>91.130799999999965</v>
      </c>
      <c r="H78" s="77">
        <v>5108.7770170447002</v>
      </c>
      <c r="I78" s="78">
        <v>0</v>
      </c>
      <c r="J78" s="78">
        <v>4.4000000000000003E-3</v>
      </c>
      <c r="K78" s="78">
        <v>2.9999999999999997E-4</v>
      </c>
    </row>
    <row r="79" spans="2:11">
      <c r="B79" s="79" t="s">
        <v>2763</v>
      </c>
      <c r="C79" s="16"/>
      <c r="F79" s="81">
        <v>308036203.41000003</v>
      </c>
      <c r="H79" s="81">
        <v>853778.07526604377</v>
      </c>
      <c r="J79" s="80">
        <v>0.72929999999999995</v>
      </c>
      <c r="K79" s="80">
        <v>4.6699999999999998E-2</v>
      </c>
    </row>
    <row r="80" spans="2:11">
      <c r="B80" t="s">
        <v>2764</v>
      </c>
      <c r="C80" t="s">
        <v>2765</v>
      </c>
      <c r="D80" t="s">
        <v>106</v>
      </c>
      <c r="E80" t="s">
        <v>2766</v>
      </c>
      <c r="F80" s="77">
        <v>1286914.28</v>
      </c>
      <c r="G80" s="77">
        <v>98.233299999999986</v>
      </c>
      <c r="H80" s="77">
        <v>4350.0377553938397</v>
      </c>
      <c r="I80" s="78">
        <v>2.5000000000000001E-3</v>
      </c>
      <c r="J80" s="78">
        <v>3.7000000000000002E-3</v>
      </c>
      <c r="K80" s="78">
        <v>2.0000000000000001E-4</v>
      </c>
    </row>
    <row r="81" spans="2:11">
      <c r="B81" t="s">
        <v>2767</v>
      </c>
      <c r="C81" t="s">
        <v>2768</v>
      </c>
      <c r="D81" t="s">
        <v>106</v>
      </c>
      <c r="E81" t="s">
        <v>2769</v>
      </c>
      <c r="F81" s="77">
        <v>309759.25</v>
      </c>
      <c r="G81" s="77">
        <v>97.020999999999958</v>
      </c>
      <c r="H81" s="77">
        <v>1034.1289670041399</v>
      </c>
      <c r="I81" s="78">
        <v>2.8299999999999999E-2</v>
      </c>
      <c r="J81" s="78">
        <v>8.9999999999999998E-4</v>
      </c>
      <c r="K81" s="78">
        <v>1E-4</v>
      </c>
    </row>
    <row r="82" spans="2:11">
      <c r="B82" t="s">
        <v>2770</v>
      </c>
      <c r="C82" t="s">
        <v>2771</v>
      </c>
      <c r="D82" t="s">
        <v>106</v>
      </c>
      <c r="E82" t="s">
        <v>2769</v>
      </c>
      <c r="F82" s="77">
        <v>328447.31</v>
      </c>
      <c r="G82" s="77">
        <v>96.477999999999994</v>
      </c>
      <c r="H82" s="77">
        <v>1090.3820007475299</v>
      </c>
      <c r="I82" s="78">
        <v>3.61E-2</v>
      </c>
      <c r="J82" s="78">
        <v>8.9999999999999998E-4</v>
      </c>
      <c r="K82" s="78">
        <v>1E-4</v>
      </c>
    </row>
    <row r="83" spans="2:11">
      <c r="B83" t="s">
        <v>2772</v>
      </c>
      <c r="C83" t="s">
        <v>2773</v>
      </c>
      <c r="D83" t="s">
        <v>106</v>
      </c>
      <c r="E83" t="s">
        <v>2606</v>
      </c>
      <c r="F83" s="77">
        <v>341590.67</v>
      </c>
      <c r="G83" s="77">
        <v>1E-4</v>
      </c>
      <c r="H83" s="77">
        <v>1.17541349547E-3</v>
      </c>
      <c r="I83" s="78">
        <v>9.7999999999999997E-3</v>
      </c>
      <c r="J83" s="78">
        <v>0</v>
      </c>
      <c r="K83" s="78">
        <v>0</v>
      </c>
    </row>
    <row r="84" spans="2:11">
      <c r="B84" t="s">
        <v>2774</v>
      </c>
      <c r="C84" t="s">
        <v>2775</v>
      </c>
      <c r="D84" t="s">
        <v>106</v>
      </c>
      <c r="E84" t="s">
        <v>2686</v>
      </c>
      <c r="F84" s="77">
        <v>357034.27</v>
      </c>
      <c r="G84" s="77">
        <v>98.409399999999835</v>
      </c>
      <c r="H84" s="77">
        <v>1209.0135284636399</v>
      </c>
      <c r="I84" s="78">
        <v>2.3E-3</v>
      </c>
      <c r="J84" s="78">
        <v>1E-3</v>
      </c>
      <c r="K84" s="78">
        <v>1E-4</v>
      </c>
    </row>
    <row r="85" spans="2:11">
      <c r="B85" t="s">
        <v>2776</v>
      </c>
      <c r="C85" t="s">
        <v>2777</v>
      </c>
      <c r="D85" t="s">
        <v>106</v>
      </c>
      <c r="E85" t="s">
        <v>271</v>
      </c>
      <c r="F85" s="77">
        <v>24916150.640000001</v>
      </c>
      <c r="G85" s="77">
        <v>100.56849999999986</v>
      </c>
      <c r="H85" s="77">
        <v>86223.886208932498</v>
      </c>
      <c r="I85" s="78">
        <v>1.9900000000000001E-2</v>
      </c>
      <c r="J85" s="78">
        <v>7.3700000000000002E-2</v>
      </c>
      <c r="K85" s="78">
        <v>4.7000000000000002E-3</v>
      </c>
    </row>
    <row r="86" spans="2:11">
      <c r="B86" t="s">
        <v>2778</v>
      </c>
      <c r="C86" t="s">
        <v>2779</v>
      </c>
      <c r="D86" t="s">
        <v>110</v>
      </c>
      <c r="E86" t="s">
        <v>2780</v>
      </c>
      <c r="F86" s="77">
        <v>2161567.9500000002</v>
      </c>
      <c r="G86" s="77">
        <v>102.56649999999999</v>
      </c>
      <c r="H86" s="77">
        <v>8925.3781162060604</v>
      </c>
      <c r="I86" s="78">
        <v>1.7600000000000001E-2</v>
      </c>
      <c r="J86" s="78">
        <v>7.6E-3</v>
      </c>
      <c r="K86" s="78">
        <v>5.0000000000000001E-4</v>
      </c>
    </row>
    <row r="87" spans="2:11">
      <c r="B87" t="s">
        <v>2781</v>
      </c>
      <c r="C87" t="s">
        <v>2782</v>
      </c>
      <c r="D87" t="s">
        <v>110</v>
      </c>
      <c r="E87" t="s">
        <v>2783</v>
      </c>
      <c r="F87" s="77">
        <v>550385.72</v>
      </c>
      <c r="G87" s="77">
        <v>98.621000000000208</v>
      </c>
      <c r="H87" s="77">
        <v>2185.1877379285802</v>
      </c>
      <c r="I87" s="78">
        <v>1.0699999999999999E-2</v>
      </c>
      <c r="J87" s="78">
        <v>1.9E-3</v>
      </c>
      <c r="K87" s="78">
        <v>1E-4</v>
      </c>
    </row>
    <row r="88" spans="2:11">
      <c r="B88" t="s">
        <v>2784</v>
      </c>
      <c r="C88" t="s">
        <v>2785</v>
      </c>
      <c r="D88" t="s">
        <v>110</v>
      </c>
      <c r="E88" t="s">
        <v>2780</v>
      </c>
      <c r="F88" s="77">
        <v>1026839</v>
      </c>
      <c r="G88" s="77">
        <v>103.36779999999993</v>
      </c>
      <c r="H88" s="77">
        <v>4273.06819417112</v>
      </c>
      <c r="I88" s="78">
        <v>2.4400000000000002E-2</v>
      </c>
      <c r="J88" s="78">
        <v>3.7000000000000002E-3</v>
      </c>
      <c r="K88" s="78">
        <v>2.0000000000000001E-4</v>
      </c>
    </row>
    <row r="89" spans="2:11">
      <c r="B89" t="s">
        <v>2786</v>
      </c>
      <c r="C89" t="s">
        <v>2787</v>
      </c>
      <c r="D89" t="s">
        <v>106</v>
      </c>
      <c r="E89" t="s">
        <v>2788</v>
      </c>
      <c r="F89" s="77">
        <v>3165.9</v>
      </c>
      <c r="G89" s="77">
        <v>100</v>
      </c>
      <c r="H89" s="77">
        <v>10.893861899999999</v>
      </c>
      <c r="I89" s="78">
        <v>5.8599999999999999E-2</v>
      </c>
      <c r="J89" s="78">
        <v>0</v>
      </c>
      <c r="K89" s="78">
        <v>0</v>
      </c>
    </row>
    <row r="90" spans="2:11">
      <c r="B90" t="s">
        <v>2789</v>
      </c>
      <c r="C90" t="s">
        <v>2790</v>
      </c>
      <c r="D90" t="s">
        <v>106</v>
      </c>
      <c r="E90" t="s">
        <v>2791</v>
      </c>
      <c r="F90" s="77">
        <v>4923079.0599999996</v>
      </c>
      <c r="G90" s="77">
        <v>97.981999999999999</v>
      </c>
      <c r="H90" s="77">
        <v>16598.4594878426</v>
      </c>
      <c r="I90" s="78">
        <v>4.1999999999999997E-3</v>
      </c>
      <c r="J90" s="78">
        <v>1.4200000000000001E-2</v>
      </c>
      <c r="K90" s="78">
        <v>8.9999999999999998E-4</v>
      </c>
    </row>
    <row r="91" spans="2:11">
      <c r="B91" t="s">
        <v>2792</v>
      </c>
      <c r="C91" t="s">
        <v>2793</v>
      </c>
      <c r="D91" t="s">
        <v>106</v>
      </c>
      <c r="E91" t="s">
        <v>2648</v>
      </c>
      <c r="F91" s="77">
        <v>4173017.22</v>
      </c>
      <c r="G91" s="77">
        <v>86.740900000000366</v>
      </c>
      <c r="H91" s="77">
        <v>12455.4313793073</v>
      </c>
      <c r="I91" s="78">
        <v>0</v>
      </c>
      <c r="J91" s="78">
        <v>1.06E-2</v>
      </c>
      <c r="K91" s="78">
        <v>6.9999999999999999E-4</v>
      </c>
    </row>
    <row r="92" spans="2:11">
      <c r="B92" t="s">
        <v>2794</v>
      </c>
      <c r="C92" t="s">
        <v>2795</v>
      </c>
      <c r="D92" t="s">
        <v>106</v>
      </c>
      <c r="E92" t="s">
        <v>2762</v>
      </c>
      <c r="F92" s="77">
        <v>2897726.03</v>
      </c>
      <c r="G92" s="77">
        <v>93.490999999999943</v>
      </c>
      <c r="H92" s="77">
        <v>9322.0579799558</v>
      </c>
      <c r="I92" s="78">
        <v>9.4000000000000004E-3</v>
      </c>
      <c r="J92" s="78">
        <v>8.0000000000000002E-3</v>
      </c>
      <c r="K92" s="78">
        <v>5.0000000000000001E-4</v>
      </c>
    </row>
    <row r="93" spans="2:11">
      <c r="B93" t="s">
        <v>2796</v>
      </c>
      <c r="C93" t="s">
        <v>2797</v>
      </c>
      <c r="D93" t="s">
        <v>113</v>
      </c>
      <c r="E93" t="s">
        <v>2798</v>
      </c>
      <c r="F93" s="77">
        <v>5653878.4699999997</v>
      </c>
      <c r="G93" s="77">
        <v>105.59589999999997</v>
      </c>
      <c r="H93" s="77">
        <v>26333.639812969301</v>
      </c>
      <c r="I93" s="78">
        <v>1.54E-2</v>
      </c>
      <c r="J93" s="78">
        <v>2.2499999999999999E-2</v>
      </c>
      <c r="K93" s="78">
        <v>1.4E-3</v>
      </c>
    </row>
    <row r="94" spans="2:11">
      <c r="B94" t="s">
        <v>2799</v>
      </c>
      <c r="C94" t="s">
        <v>2800</v>
      </c>
      <c r="D94" t="s">
        <v>106</v>
      </c>
      <c r="E94" t="s">
        <v>271</v>
      </c>
      <c r="F94" s="77">
        <v>544072.64</v>
      </c>
      <c r="G94" s="77">
        <v>26.52369999999997</v>
      </c>
      <c r="H94" s="77">
        <v>496.56449836075399</v>
      </c>
      <c r="I94" s="78">
        <v>1E-3</v>
      </c>
      <c r="J94" s="78">
        <v>4.0000000000000002E-4</v>
      </c>
      <c r="K94" s="78">
        <v>0</v>
      </c>
    </row>
    <row r="95" spans="2:11">
      <c r="B95" t="s">
        <v>2801</v>
      </c>
      <c r="C95" t="s">
        <v>2802</v>
      </c>
      <c r="D95" t="s">
        <v>106</v>
      </c>
      <c r="E95" t="s">
        <v>2803</v>
      </c>
      <c r="F95" s="77">
        <v>2767888.11</v>
      </c>
      <c r="G95" s="77">
        <v>115.8403999999996</v>
      </c>
      <c r="H95" s="77">
        <v>11032.990676785101</v>
      </c>
      <c r="I95" s="78">
        <v>1.8E-3</v>
      </c>
      <c r="J95" s="78">
        <v>9.4000000000000004E-3</v>
      </c>
      <c r="K95" s="78">
        <v>5.9999999999999995E-4</v>
      </c>
    </row>
    <row r="96" spans="2:11">
      <c r="B96" t="s">
        <v>2804</v>
      </c>
      <c r="C96" t="s">
        <v>2805</v>
      </c>
      <c r="D96" t="s">
        <v>106</v>
      </c>
      <c r="E96" t="s">
        <v>2806</v>
      </c>
      <c r="F96" s="77">
        <v>106524.13</v>
      </c>
      <c r="G96" s="77">
        <v>80.507800000000003</v>
      </c>
      <c r="H96" s="77">
        <v>295.10096358409402</v>
      </c>
      <c r="I96" s="78">
        <v>5.0000000000000001E-4</v>
      </c>
      <c r="J96" s="78">
        <v>2.9999999999999997E-4</v>
      </c>
      <c r="K96" s="78">
        <v>0</v>
      </c>
    </row>
    <row r="97" spans="2:11">
      <c r="B97" t="s">
        <v>2807</v>
      </c>
      <c r="C97" t="s">
        <v>2808</v>
      </c>
      <c r="D97" t="s">
        <v>106</v>
      </c>
      <c r="E97" t="s">
        <v>2700</v>
      </c>
      <c r="F97" s="77">
        <v>1098257.51</v>
      </c>
      <c r="G97" s="77">
        <v>116.16149999999982</v>
      </c>
      <c r="H97" s="77">
        <v>4389.8639997240398</v>
      </c>
      <c r="I97" s="78">
        <v>2.9999999999999997E-4</v>
      </c>
      <c r="J97" s="78">
        <v>3.7000000000000002E-3</v>
      </c>
      <c r="K97" s="78">
        <v>2.0000000000000001E-4</v>
      </c>
    </row>
    <row r="98" spans="2:11">
      <c r="B98" t="s">
        <v>2809</v>
      </c>
      <c r="C98" t="s">
        <v>2810</v>
      </c>
      <c r="D98" t="s">
        <v>106</v>
      </c>
      <c r="E98" t="s">
        <v>2762</v>
      </c>
      <c r="F98" s="77">
        <v>376430.17</v>
      </c>
      <c r="G98" s="77">
        <v>92.894299999999703</v>
      </c>
      <c r="H98" s="77">
        <v>1203.2563518228801</v>
      </c>
      <c r="I98" s="78">
        <v>2.0999999999999999E-3</v>
      </c>
      <c r="J98" s="78">
        <v>1E-3</v>
      </c>
      <c r="K98" s="78">
        <v>1E-4</v>
      </c>
    </row>
    <row r="99" spans="2:11">
      <c r="B99" t="s">
        <v>2811</v>
      </c>
      <c r="C99" t="s">
        <v>2812</v>
      </c>
      <c r="D99" t="s">
        <v>110</v>
      </c>
      <c r="E99" t="s">
        <v>2813</v>
      </c>
      <c r="F99" s="77">
        <v>128656.27</v>
      </c>
      <c r="G99" s="77">
        <v>97.594800000000006</v>
      </c>
      <c r="H99" s="77">
        <v>505.486812774204</v>
      </c>
      <c r="I99" s="78">
        <v>8.9999999999999998E-4</v>
      </c>
      <c r="J99" s="78">
        <v>4.0000000000000002E-4</v>
      </c>
      <c r="K99" s="78">
        <v>0</v>
      </c>
    </row>
    <row r="100" spans="2:11">
      <c r="B100" t="s">
        <v>2814</v>
      </c>
      <c r="C100" t="s">
        <v>2815</v>
      </c>
      <c r="D100" t="s">
        <v>106</v>
      </c>
      <c r="E100" t="s">
        <v>2816</v>
      </c>
      <c r="F100" s="77">
        <v>728133.53</v>
      </c>
      <c r="G100" s="77">
        <v>73.669799999999995</v>
      </c>
      <c r="H100" s="77">
        <v>1845.80234709204</v>
      </c>
      <c r="I100" s="78">
        <v>2.24E-2</v>
      </c>
      <c r="J100" s="78">
        <v>1.6000000000000001E-3</v>
      </c>
      <c r="K100" s="78">
        <v>1E-4</v>
      </c>
    </row>
    <row r="101" spans="2:11">
      <c r="B101" t="s">
        <v>2817</v>
      </c>
      <c r="C101" t="s">
        <v>2818</v>
      </c>
      <c r="D101" t="s">
        <v>113</v>
      </c>
      <c r="E101" t="s">
        <v>2819</v>
      </c>
      <c r="F101" s="77">
        <v>125959.86</v>
      </c>
      <c r="G101" s="77">
        <v>1E-4</v>
      </c>
      <c r="H101" s="77">
        <v>5.5558375048799999E-4</v>
      </c>
      <c r="I101" s="78">
        <v>2.8999999999999998E-3</v>
      </c>
      <c r="J101" s="78">
        <v>0</v>
      </c>
      <c r="K101" s="78">
        <v>0</v>
      </c>
    </row>
    <row r="102" spans="2:11">
      <c r="B102" t="s">
        <v>2820</v>
      </c>
      <c r="C102" t="s">
        <v>2821</v>
      </c>
      <c r="D102" t="s">
        <v>110</v>
      </c>
      <c r="E102" t="s">
        <v>2822</v>
      </c>
      <c r="F102" s="77">
        <v>18805.810000000001</v>
      </c>
      <c r="G102" s="77">
        <v>100</v>
      </c>
      <c r="H102" s="77">
        <v>75.708429898000006</v>
      </c>
      <c r="I102" s="78">
        <v>0</v>
      </c>
      <c r="J102" s="78">
        <v>1E-4</v>
      </c>
      <c r="K102" s="78">
        <v>0</v>
      </c>
    </row>
    <row r="103" spans="2:11">
      <c r="B103" t="s">
        <v>2823</v>
      </c>
      <c r="C103" t="s">
        <v>2824</v>
      </c>
      <c r="D103" t="s">
        <v>106</v>
      </c>
      <c r="E103" t="s">
        <v>2816</v>
      </c>
      <c r="F103" s="77">
        <v>648081</v>
      </c>
      <c r="G103" s="77">
        <v>95.808899999999994</v>
      </c>
      <c r="H103" s="77">
        <v>2136.5832328761699</v>
      </c>
      <c r="I103" s="78">
        <v>3.0999999999999999E-3</v>
      </c>
      <c r="J103" s="78">
        <v>1.8E-3</v>
      </c>
      <c r="K103" s="78">
        <v>1E-4</v>
      </c>
    </row>
    <row r="104" spans="2:11">
      <c r="B104" t="s">
        <v>2825</v>
      </c>
      <c r="C104" t="s">
        <v>2826</v>
      </c>
      <c r="D104" t="s">
        <v>110</v>
      </c>
      <c r="E104" t="s">
        <v>271</v>
      </c>
      <c r="F104" s="77">
        <v>2289630.2400000002</v>
      </c>
      <c r="G104" s="77">
        <v>93.057800000000043</v>
      </c>
      <c r="H104" s="77">
        <v>8577.6896497754497</v>
      </c>
      <c r="I104" s="78">
        <v>0</v>
      </c>
      <c r="J104" s="78">
        <v>7.3000000000000001E-3</v>
      </c>
      <c r="K104" s="78">
        <v>5.0000000000000001E-4</v>
      </c>
    </row>
    <row r="105" spans="2:11">
      <c r="B105" t="s">
        <v>2827</v>
      </c>
      <c r="C105" t="s">
        <v>2828</v>
      </c>
      <c r="D105" t="s">
        <v>106</v>
      </c>
      <c r="E105" t="s">
        <v>2645</v>
      </c>
      <c r="F105" s="77">
        <v>1875068.86</v>
      </c>
      <c r="G105" s="77">
        <v>100.28009999999999</v>
      </c>
      <c r="H105" s="77">
        <v>6470.1843128242799</v>
      </c>
      <c r="I105" s="78">
        <v>0</v>
      </c>
      <c r="J105" s="78">
        <v>5.4999999999999997E-3</v>
      </c>
      <c r="K105" s="78">
        <v>4.0000000000000002E-4</v>
      </c>
    </row>
    <row r="106" spans="2:11">
      <c r="B106" t="s">
        <v>2829</v>
      </c>
      <c r="C106" t="s">
        <v>2830</v>
      </c>
      <c r="D106" t="s">
        <v>106</v>
      </c>
      <c r="E106" t="s">
        <v>2831</v>
      </c>
      <c r="F106" s="77">
        <v>2505716.2999999998</v>
      </c>
      <c r="G106" s="77">
        <v>100</v>
      </c>
      <c r="H106" s="77">
        <v>8622.1697882999997</v>
      </c>
      <c r="I106" s="78">
        <v>0</v>
      </c>
      <c r="J106" s="78">
        <v>7.4000000000000003E-3</v>
      </c>
      <c r="K106" s="78">
        <v>5.0000000000000001E-4</v>
      </c>
    </row>
    <row r="107" spans="2:11">
      <c r="B107" t="s">
        <v>2832</v>
      </c>
      <c r="C107" t="s">
        <v>2833</v>
      </c>
      <c r="D107" t="s">
        <v>106</v>
      </c>
      <c r="E107" t="s">
        <v>2831</v>
      </c>
      <c r="F107" s="77">
        <v>1732803.42</v>
      </c>
      <c r="G107" s="77">
        <v>98.282800000000094</v>
      </c>
      <c r="H107" s="77">
        <v>5860.1872033905402</v>
      </c>
      <c r="I107" s="78">
        <v>0</v>
      </c>
      <c r="J107" s="78">
        <v>5.0000000000000001E-3</v>
      </c>
      <c r="K107" s="78">
        <v>2.9999999999999997E-4</v>
      </c>
    </row>
    <row r="108" spans="2:11">
      <c r="B108" t="s">
        <v>2834</v>
      </c>
      <c r="C108" t="s">
        <v>2835</v>
      </c>
      <c r="D108" t="s">
        <v>110</v>
      </c>
      <c r="E108" t="s">
        <v>2686</v>
      </c>
      <c r="F108" s="77">
        <v>3541874.11</v>
      </c>
      <c r="G108" s="77">
        <v>134.94970000000032</v>
      </c>
      <c r="H108" s="77">
        <v>19242.311454225</v>
      </c>
      <c r="I108" s="78">
        <v>2.9999999999999997E-4</v>
      </c>
      <c r="J108" s="78">
        <v>1.6400000000000001E-2</v>
      </c>
      <c r="K108" s="78">
        <v>1.1000000000000001E-3</v>
      </c>
    </row>
    <row r="109" spans="2:11">
      <c r="B109" t="s">
        <v>2836</v>
      </c>
      <c r="C109" t="s">
        <v>2837</v>
      </c>
      <c r="D109" t="s">
        <v>106</v>
      </c>
      <c r="E109" t="s">
        <v>2838</v>
      </c>
      <c r="F109" s="77">
        <v>6323019.4800000004</v>
      </c>
      <c r="G109" s="77">
        <v>49.327100000000193</v>
      </c>
      <c r="H109" s="77">
        <v>10732.3487303436</v>
      </c>
      <c r="I109" s="78">
        <v>2.2000000000000001E-3</v>
      </c>
      <c r="J109" s="78">
        <v>9.1999999999999998E-3</v>
      </c>
      <c r="K109" s="78">
        <v>5.9999999999999995E-4</v>
      </c>
    </row>
    <row r="110" spans="2:11">
      <c r="B110" t="s">
        <v>2839</v>
      </c>
      <c r="C110" t="s">
        <v>2840</v>
      </c>
      <c r="D110" t="s">
        <v>106</v>
      </c>
      <c r="E110" t="s">
        <v>2841</v>
      </c>
      <c r="F110" s="77">
        <v>1788066.06</v>
      </c>
      <c r="G110" s="77">
        <v>85.277900000000002</v>
      </c>
      <c r="H110" s="77">
        <v>5246.9234670243204</v>
      </c>
      <c r="I110" s="78">
        <v>6.9999999999999999E-4</v>
      </c>
      <c r="J110" s="78">
        <v>4.4999999999999997E-3</v>
      </c>
      <c r="K110" s="78">
        <v>2.9999999999999997E-4</v>
      </c>
    </row>
    <row r="111" spans="2:11">
      <c r="B111" t="s">
        <v>2842</v>
      </c>
      <c r="C111" t="s">
        <v>2843</v>
      </c>
      <c r="D111" t="s">
        <v>106</v>
      </c>
      <c r="E111" t="s">
        <v>2844</v>
      </c>
      <c r="F111" s="77">
        <v>1339086</v>
      </c>
      <c r="G111" s="77">
        <v>99.936299999999974</v>
      </c>
      <c r="H111" s="77">
        <v>4604.85976063212</v>
      </c>
      <c r="I111" s="78">
        <v>3.5499999999999997E-2</v>
      </c>
      <c r="J111" s="78">
        <v>3.8999999999999998E-3</v>
      </c>
      <c r="K111" s="78">
        <v>2.9999999999999997E-4</v>
      </c>
    </row>
    <row r="112" spans="2:11">
      <c r="B112" t="s">
        <v>2845</v>
      </c>
      <c r="C112" t="s">
        <v>2846</v>
      </c>
      <c r="D112" t="s">
        <v>110</v>
      </c>
      <c r="E112" t="s">
        <v>2660</v>
      </c>
      <c r="F112" s="77">
        <v>5396815.8499999996</v>
      </c>
      <c r="G112" s="77">
        <v>80.528400000000175</v>
      </c>
      <c r="H112" s="77">
        <v>17496.003831743499</v>
      </c>
      <c r="I112" s="78">
        <v>7.7999999999999996E-3</v>
      </c>
      <c r="J112" s="78">
        <v>1.49E-2</v>
      </c>
      <c r="K112" s="78">
        <v>1E-3</v>
      </c>
    </row>
    <row r="113" spans="2:11">
      <c r="B113" t="s">
        <v>2847</v>
      </c>
      <c r="C113" t="s">
        <v>2848</v>
      </c>
      <c r="D113" t="s">
        <v>106</v>
      </c>
      <c r="E113" t="s">
        <v>271</v>
      </c>
      <c r="F113" s="77">
        <v>5282221.29</v>
      </c>
      <c r="G113" s="77">
        <v>85.409699999999759</v>
      </c>
      <c r="H113" s="77">
        <v>15524.172517867601</v>
      </c>
      <c r="I113" s="78">
        <v>1.4E-3</v>
      </c>
      <c r="J113" s="78">
        <v>1.3299999999999999E-2</v>
      </c>
      <c r="K113" s="78">
        <v>8.0000000000000004E-4</v>
      </c>
    </row>
    <row r="114" spans="2:11">
      <c r="B114" t="s">
        <v>2849</v>
      </c>
      <c r="C114" t="s">
        <v>2850</v>
      </c>
      <c r="D114" t="s">
        <v>110</v>
      </c>
      <c r="E114" t="s">
        <v>2819</v>
      </c>
      <c r="F114" s="77">
        <v>152662.47</v>
      </c>
      <c r="G114" s="77">
        <v>1E-4</v>
      </c>
      <c r="H114" s="77">
        <v>6.1458857172599999E-4</v>
      </c>
      <c r="I114" s="78">
        <v>5.9999999999999995E-4</v>
      </c>
      <c r="J114" s="78">
        <v>0</v>
      </c>
      <c r="K114" s="78">
        <v>0</v>
      </c>
    </row>
    <row r="115" spans="2:11">
      <c r="B115" t="s">
        <v>2851</v>
      </c>
      <c r="C115" t="s">
        <v>2852</v>
      </c>
      <c r="D115" t="s">
        <v>106</v>
      </c>
      <c r="E115" t="s">
        <v>271</v>
      </c>
      <c r="F115" s="77">
        <v>4935956.34</v>
      </c>
      <c r="G115" s="77">
        <v>80.119400000000056</v>
      </c>
      <c r="H115" s="77">
        <v>13607.9802559165</v>
      </c>
      <c r="I115" s="78">
        <v>1.8E-3</v>
      </c>
      <c r="J115" s="78">
        <v>1.1599999999999999E-2</v>
      </c>
      <c r="K115" s="78">
        <v>6.9999999999999999E-4</v>
      </c>
    </row>
    <row r="116" spans="2:11">
      <c r="B116" t="s">
        <v>2853</v>
      </c>
      <c r="C116" t="s">
        <v>2854</v>
      </c>
      <c r="D116" t="s">
        <v>106</v>
      </c>
      <c r="E116" t="s">
        <v>2668</v>
      </c>
      <c r="F116" s="77">
        <v>4228930.28</v>
      </c>
      <c r="G116" s="77">
        <v>98.637500000000003</v>
      </c>
      <c r="H116" s="77">
        <v>14353.4815120813</v>
      </c>
      <c r="I116" s="78">
        <v>1.1999999999999999E-3</v>
      </c>
      <c r="J116" s="78">
        <v>1.23E-2</v>
      </c>
      <c r="K116" s="78">
        <v>8.0000000000000004E-4</v>
      </c>
    </row>
    <row r="117" spans="2:11">
      <c r="B117" t="s">
        <v>2855</v>
      </c>
      <c r="C117" t="s">
        <v>2856</v>
      </c>
      <c r="D117" t="s">
        <v>106</v>
      </c>
      <c r="E117" t="s">
        <v>2857</v>
      </c>
      <c r="F117" s="77">
        <v>1922627.12</v>
      </c>
      <c r="G117" s="77">
        <v>118.02400000000006</v>
      </c>
      <c r="H117" s="77">
        <v>7808.1844878863803</v>
      </c>
      <c r="I117" s="78">
        <v>1.29E-2</v>
      </c>
      <c r="J117" s="78">
        <v>6.7000000000000002E-3</v>
      </c>
      <c r="K117" s="78">
        <v>4.0000000000000002E-4</v>
      </c>
    </row>
    <row r="118" spans="2:11">
      <c r="B118" t="s">
        <v>2858</v>
      </c>
      <c r="C118" t="s">
        <v>2859</v>
      </c>
      <c r="D118" t="s">
        <v>106</v>
      </c>
      <c r="E118" t="s">
        <v>2860</v>
      </c>
      <c r="F118" s="77">
        <v>11837.25</v>
      </c>
      <c r="G118" s="77">
        <v>100</v>
      </c>
      <c r="H118" s="77">
        <v>40.73197725</v>
      </c>
      <c r="I118" s="78">
        <v>3.5099999999999999E-2</v>
      </c>
      <c r="J118" s="78">
        <v>0</v>
      </c>
      <c r="K118" s="78">
        <v>0</v>
      </c>
    </row>
    <row r="119" spans="2:11">
      <c r="B119" t="s">
        <v>2861</v>
      </c>
      <c r="C119" t="s">
        <v>2862</v>
      </c>
      <c r="D119" t="s">
        <v>106</v>
      </c>
      <c r="E119" t="s">
        <v>2863</v>
      </c>
      <c r="F119" s="77">
        <v>202455.67</v>
      </c>
      <c r="G119" s="77">
        <v>99.068100000000001</v>
      </c>
      <c r="H119" s="77">
        <v>690.15787948837897</v>
      </c>
      <c r="I119" s="78">
        <v>8.9999999999999998E-4</v>
      </c>
      <c r="J119" s="78">
        <v>5.9999999999999995E-4</v>
      </c>
      <c r="K119" s="78">
        <v>0</v>
      </c>
    </row>
    <row r="120" spans="2:11">
      <c r="B120" t="s">
        <v>2864</v>
      </c>
      <c r="C120" t="s">
        <v>2865</v>
      </c>
      <c r="D120" t="s">
        <v>110</v>
      </c>
      <c r="E120" t="s">
        <v>2677</v>
      </c>
      <c r="F120" s="77">
        <v>170811.54</v>
      </c>
      <c r="G120" s="77">
        <v>176.06149999999977</v>
      </c>
      <c r="H120" s="77">
        <v>1210.69235866342</v>
      </c>
      <c r="I120" s="78">
        <v>1.6999999999999999E-3</v>
      </c>
      <c r="J120" s="78">
        <v>1E-3</v>
      </c>
      <c r="K120" s="78">
        <v>1E-4</v>
      </c>
    </row>
    <row r="121" spans="2:11">
      <c r="B121" t="s">
        <v>2866</v>
      </c>
      <c r="C121" t="s">
        <v>2867</v>
      </c>
      <c r="D121" t="s">
        <v>106</v>
      </c>
      <c r="E121" t="s">
        <v>2868</v>
      </c>
      <c r="F121" s="77">
        <v>330214.09999999998</v>
      </c>
      <c r="G121" s="77">
        <v>172.65860000000018</v>
      </c>
      <c r="H121" s="77">
        <v>1961.86220773741</v>
      </c>
      <c r="I121" s="78">
        <v>2.0000000000000001E-4</v>
      </c>
      <c r="J121" s="78">
        <v>1.6999999999999999E-3</v>
      </c>
      <c r="K121" s="78">
        <v>1E-4</v>
      </c>
    </row>
    <row r="122" spans="2:11">
      <c r="B122" t="s">
        <v>2869</v>
      </c>
      <c r="C122" t="s">
        <v>2870</v>
      </c>
      <c r="D122" t="s">
        <v>106</v>
      </c>
      <c r="E122" t="s">
        <v>2871</v>
      </c>
      <c r="F122" s="77">
        <v>144492.97</v>
      </c>
      <c r="G122" s="77">
        <v>110.40949999999991</v>
      </c>
      <c r="H122" s="77">
        <v>548.956376015508</v>
      </c>
      <c r="I122" s="78">
        <v>1E-4</v>
      </c>
      <c r="J122" s="78">
        <v>5.0000000000000001E-4</v>
      </c>
      <c r="K122" s="78">
        <v>0</v>
      </c>
    </row>
    <row r="123" spans="2:11">
      <c r="B123" t="s">
        <v>2872</v>
      </c>
      <c r="C123" t="s">
        <v>2873</v>
      </c>
      <c r="D123" t="s">
        <v>110</v>
      </c>
      <c r="E123" t="s">
        <v>2874</v>
      </c>
      <c r="F123" s="77">
        <v>351586.03</v>
      </c>
      <c r="G123" s="77">
        <v>101.74359999999994</v>
      </c>
      <c r="H123" s="77">
        <v>1440.0942162040201</v>
      </c>
      <c r="I123" s="78">
        <v>1.9E-3</v>
      </c>
      <c r="J123" s="78">
        <v>1.1999999999999999E-3</v>
      </c>
      <c r="K123" s="78">
        <v>1E-4</v>
      </c>
    </row>
    <row r="124" spans="2:11">
      <c r="B124" t="s">
        <v>2875</v>
      </c>
      <c r="C124" t="s">
        <v>2876</v>
      </c>
      <c r="D124" t="s">
        <v>106</v>
      </c>
      <c r="E124" t="s">
        <v>2668</v>
      </c>
      <c r="F124" s="77">
        <v>252177.2</v>
      </c>
      <c r="G124" s="77">
        <v>122.21920000000017</v>
      </c>
      <c r="H124" s="77">
        <v>1060.54701904948</v>
      </c>
      <c r="I124" s="78">
        <v>6.9999999999999999E-4</v>
      </c>
      <c r="J124" s="78">
        <v>8.9999999999999998E-4</v>
      </c>
      <c r="K124" s="78">
        <v>1E-4</v>
      </c>
    </row>
    <row r="125" spans="2:11">
      <c r="B125" t="s">
        <v>2877</v>
      </c>
      <c r="C125" t="s">
        <v>2878</v>
      </c>
      <c r="D125" t="s">
        <v>106</v>
      </c>
      <c r="E125" t="s">
        <v>2879</v>
      </c>
      <c r="F125" s="77">
        <v>2668255.14</v>
      </c>
      <c r="G125" s="77">
        <v>91.902700000000067</v>
      </c>
      <c r="H125" s="77">
        <v>8438.0150954443507</v>
      </c>
      <c r="I125" s="78">
        <v>6.4000000000000003E-3</v>
      </c>
      <c r="J125" s="78">
        <v>7.1999999999999998E-3</v>
      </c>
      <c r="K125" s="78">
        <v>5.0000000000000001E-4</v>
      </c>
    </row>
    <row r="126" spans="2:11">
      <c r="B126" t="s">
        <v>2880</v>
      </c>
      <c r="C126" t="s">
        <v>2881</v>
      </c>
      <c r="D126" t="s">
        <v>110</v>
      </c>
      <c r="E126" t="s">
        <v>2882</v>
      </c>
      <c r="F126" s="77">
        <v>60478.29</v>
      </c>
      <c r="G126" s="77">
        <v>82.262199999999922</v>
      </c>
      <c r="H126" s="77">
        <v>200.286657419931</v>
      </c>
      <c r="I126" s="78">
        <v>3.5999999999999999E-3</v>
      </c>
      <c r="J126" s="78">
        <v>2.0000000000000001E-4</v>
      </c>
      <c r="K126" s="78">
        <v>0</v>
      </c>
    </row>
    <row r="127" spans="2:11">
      <c r="B127" t="s">
        <v>2883</v>
      </c>
      <c r="C127" t="s">
        <v>2884</v>
      </c>
      <c r="D127" t="s">
        <v>110</v>
      </c>
      <c r="E127" t="s">
        <v>2783</v>
      </c>
      <c r="F127" s="77">
        <v>4867990.5999999996</v>
      </c>
      <c r="G127" s="77">
        <v>86.591600000000028</v>
      </c>
      <c r="H127" s="77">
        <v>16969.837784026899</v>
      </c>
      <c r="I127" s="78">
        <v>8.0999999999999996E-3</v>
      </c>
      <c r="J127" s="78">
        <v>1.4500000000000001E-2</v>
      </c>
      <c r="K127" s="78">
        <v>8.9999999999999998E-4</v>
      </c>
    </row>
    <row r="128" spans="2:11">
      <c r="B128" t="s">
        <v>2885</v>
      </c>
      <c r="C128" t="s">
        <v>2886</v>
      </c>
      <c r="D128" t="s">
        <v>106</v>
      </c>
      <c r="E128" t="s">
        <v>2642</v>
      </c>
      <c r="F128" s="77">
        <v>720917.27</v>
      </c>
      <c r="G128" s="77">
        <v>87.776499999999857</v>
      </c>
      <c r="H128" s="77">
        <v>2177.4508553528299</v>
      </c>
      <c r="I128" s="78">
        <v>1.17E-2</v>
      </c>
      <c r="J128" s="78">
        <v>1.9E-3</v>
      </c>
      <c r="K128" s="78">
        <v>1E-4</v>
      </c>
    </row>
    <row r="129" spans="2:11">
      <c r="B129" t="s">
        <v>2887</v>
      </c>
      <c r="C129" t="s">
        <v>2888</v>
      </c>
      <c r="D129" t="s">
        <v>110</v>
      </c>
      <c r="E129" t="s">
        <v>2686</v>
      </c>
      <c r="F129" s="77">
        <v>2695788.84</v>
      </c>
      <c r="G129" s="77">
        <v>70.230299999999971</v>
      </c>
      <c r="H129" s="77">
        <v>7621.8884820083003</v>
      </c>
      <c r="I129" s="78">
        <v>1.09E-2</v>
      </c>
      <c r="J129" s="78">
        <v>6.4999999999999997E-3</v>
      </c>
      <c r="K129" s="78">
        <v>4.0000000000000002E-4</v>
      </c>
    </row>
    <row r="130" spans="2:11">
      <c r="B130" t="s">
        <v>2889</v>
      </c>
      <c r="C130" t="s">
        <v>2890</v>
      </c>
      <c r="D130" t="s">
        <v>106</v>
      </c>
      <c r="E130" t="s">
        <v>2891</v>
      </c>
      <c r="F130" s="77">
        <v>250125.02</v>
      </c>
      <c r="G130" s="77">
        <v>124.98189999999965</v>
      </c>
      <c r="H130" s="77">
        <v>1075.6944591599199</v>
      </c>
      <c r="I130" s="78">
        <v>2.0000000000000001E-4</v>
      </c>
      <c r="J130" s="78">
        <v>8.9999999999999998E-4</v>
      </c>
      <c r="K130" s="78">
        <v>1E-4</v>
      </c>
    </row>
    <row r="131" spans="2:11">
      <c r="B131" t="s">
        <v>2892</v>
      </c>
      <c r="C131" t="s">
        <v>2893</v>
      </c>
      <c r="D131" t="s">
        <v>106</v>
      </c>
      <c r="E131" t="s">
        <v>2894</v>
      </c>
      <c r="F131" s="77">
        <v>335015.34000000003</v>
      </c>
      <c r="G131" s="77">
        <v>70.241700000000037</v>
      </c>
      <c r="H131" s="77">
        <v>809.73773753420096</v>
      </c>
      <c r="I131" s="78">
        <v>2.0000000000000001E-4</v>
      </c>
      <c r="J131" s="78">
        <v>6.9999999999999999E-4</v>
      </c>
      <c r="K131" s="78">
        <v>0</v>
      </c>
    </row>
    <row r="132" spans="2:11">
      <c r="B132" t="s">
        <v>2786</v>
      </c>
      <c r="C132" t="s">
        <v>2895</v>
      </c>
      <c r="D132" t="s">
        <v>106</v>
      </c>
      <c r="E132" t="s">
        <v>2713</v>
      </c>
      <c r="F132" s="77">
        <v>228636.61</v>
      </c>
      <c r="G132" s="77">
        <v>98.245699999999957</v>
      </c>
      <c r="H132" s="77">
        <v>772.93682018859795</v>
      </c>
      <c r="I132" s="78">
        <v>1E-4</v>
      </c>
      <c r="J132" s="78">
        <v>6.9999999999999999E-4</v>
      </c>
      <c r="K132" s="78">
        <v>0</v>
      </c>
    </row>
    <row r="133" spans="2:11">
      <c r="B133" t="s">
        <v>2896</v>
      </c>
      <c r="C133" t="s">
        <v>2897</v>
      </c>
      <c r="D133" t="s">
        <v>106</v>
      </c>
      <c r="E133" t="s">
        <v>2898</v>
      </c>
      <c r="F133" s="77">
        <v>240989.51</v>
      </c>
      <c r="G133" s="77">
        <v>65.569800000000001</v>
      </c>
      <c r="H133" s="77">
        <v>543.73422500397999</v>
      </c>
      <c r="I133" s="78">
        <v>4.1999999999999997E-3</v>
      </c>
      <c r="J133" s="78">
        <v>5.0000000000000001E-4</v>
      </c>
      <c r="K133" s="78">
        <v>0</v>
      </c>
    </row>
    <row r="134" spans="2:11">
      <c r="B134" t="s">
        <v>2899</v>
      </c>
      <c r="C134" t="s">
        <v>2900</v>
      </c>
      <c r="D134" t="s">
        <v>110</v>
      </c>
      <c r="E134" t="s">
        <v>271</v>
      </c>
      <c r="F134" s="77">
        <v>4669000</v>
      </c>
      <c r="G134" s="77">
        <v>99.341700000000003</v>
      </c>
      <c r="H134" s="77">
        <v>18672.723102503402</v>
      </c>
      <c r="I134" s="78">
        <v>6.0400000000000002E-2</v>
      </c>
      <c r="J134" s="78">
        <v>1.6E-2</v>
      </c>
      <c r="K134" s="78">
        <v>1E-3</v>
      </c>
    </row>
    <row r="135" spans="2:11">
      <c r="B135" t="s">
        <v>2901</v>
      </c>
      <c r="C135" t="s">
        <v>2902</v>
      </c>
      <c r="D135" t="s">
        <v>110</v>
      </c>
      <c r="E135" t="s">
        <v>2841</v>
      </c>
      <c r="F135" s="77">
        <v>231612.98</v>
      </c>
      <c r="G135" s="77">
        <v>97.210199999999986</v>
      </c>
      <c r="H135" s="77">
        <v>906.41467151580696</v>
      </c>
      <c r="I135" s="78">
        <v>4.1000000000000003E-3</v>
      </c>
      <c r="J135" s="78">
        <v>8.0000000000000004E-4</v>
      </c>
      <c r="K135" s="78">
        <v>0</v>
      </c>
    </row>
    <row r="136" spans="2:11">
      <c r="B136" t="s">
        <v>2903</v>
      </c>
      <c r="C136" t="s">
        <v>2904</v>
      </c>
      <c r="D136" t="s">
        <v>106</v>
      </c>
      <c r="E136" t="s">
        <v>2905</v>
      </c>
      <c r="F136" s="77">
        <v>888187.53</v>
      </c>
      <c r="G136" s="77">
        <v>93.346200000000209</v>
      </c>
      <c r="H136" s="77">
        <v>2852.8963092714098</v>
      </c>
      <c r="I136" s="78">
        <v>4.8300000000000003E-2</v>
      </c>
      <c r="J136" s="78">
        <v>2.3999999999999998E-3</v>
      </c>
      <c r="K136" s="78">
        <v>2.0000000000000001E-4</v>
      </c>
    </row>
    <row r="137" spans="2:11">
      <c r="B137" t="s">
        <v>2906</v>
      </c>
      <c r="C137" t="s">
        <v>2907</v>
      </c>
      <c r="D137" t="s">
        <v>110</v>
      </c>
      <c r="E137" t="s">
        <v>2668</v>
      </c>
      <c r="F137" s="77">
        <v>2370598.31</v>
      </c>
      <c r="G137" s="77">
        <v>98.883100000000056</v>
      </c>
      <c r="H137" s="77">
        <v>9436.9627142173103</v>
      </c>
      <c r="I137" s="78">
        <v>1.41E-2</v>
      </c>
      <c r="J137" s="78">
        <v>8.0999999999999996E-3</v>
      </c>
      <c r="K137" s="78">
        <v>5.0000000000000001E-4</v>
      </c>
    </row>
    <row r="138" spans="2:11">
      <c r="B138" t="s">
        <v>2908</v>
      </c>
      <c r="C138" t="s">
        <v>2909</v>
      </c>
      <c r="D138" t="s">
        <v>110</v>
      </c>
      <c r="E138" t="s">
        <v>2910</v>
      </c>
      <c r="F138" s="77">
        <v>4936367.75</v>
      </c>
      <c r="G138" s="77">
        <v>88.612399999999965</v>
      </c>
      <c r="H138" s="77">
        <v>17609.7909799554</v>
      </c>
      <c r="I138" s="78">
        <v>2.8E-3</v>
      </c>
      <c r="J138" s="78">
        <v>1.4999999999999999E-2</v>
      </c>
      <c r="K138" s="78">
        <v>1E-3</v>
      </c>
    </row>
    <row r="139" spans="2:11">
      <c r="B139" t="s">
        <v>2911</v>
      </c>
      <c r="C139" t="s">
        <v>2912</v>
      </c>
      <c r="D139" t="s">
        <v>110</v>
      </c>
      <c r="E139" t="s">
        <v>2913</v>
      </c>
      <c r="F139" s="77">
        <v>1713780</v>
      </c>
      <c r="G139" s="77">
        <v>98.732200000000006</v>
      </c>
      <c r="H139" s="77">
        <v>6811.8657482267299</v>
      </c>
      <c r="I139" s="78">
        <v>1.9E-2</v>
      </c>
      <c r="J139" s="78">
        <v>5.7999999999999996E-3</v>
      </c>
      <c r="K139" s="78">
        <v>4.0000000000000002E-4</v>
      </c>
    </row>
    <row r="140" spans="2:11">
      <c r="B140" t="s">
        <v>2914</v>
      </c>
      <c r="C140" t="s">
        <v>2915</v>
      </c>
      <c r="D140" t="s">
        <v>106</v>
      </c>
      <c r="E140" t="s">
        <v>2686</v>
      </c>
      <c r="F140" s="77">
        <v>2565983.85</v>
      </c>
      <c r="G140" s="77">
        <v>102.72500000000004</v>
      </c>
      <c r="H140" s="77">
        <v>9070.1556770089101</v>
      </c>
      <c r="I140" s="78">
        <v>6.3E-3</v>
      </c>
      <c r="J140" s="78">
        <v>7.7000000000000002E-3</v>
      </c>
      <c r="K140" s="78">
        <v>5.0000000000000001E-4</v>
      </c>
    </row>
    <row r="141" spans="2:11">
      <c r="B141" t="s">
        <v>2916</v>
      </c>
      <c r="C141" t="s">
        <v>2917</v>
      </c>
      <c r="D141" t="s">
        <v>110</v>
      </c>
      <c r="E141" t="s">
        <v>2918</v>
      </c>
      <c r="F141" s="77">
        <v>3820860.99</v>
      </c>
      <c r="G141" s="77">
        <v>93.137600000000148</v>
      </c>
      <c r="H141" s="77">
        <v>14326.446283904799</v>
      </c>
      <c r="I141" s="78">
        <v>2.2000000000000001E-3</v>
      </c>
      <c r="J141" s="78">
        <v>1.2200000000000001E-2</v>
      </c>
      <c r="K141" s="78">
        <v>8.0000000000000004E-4</v>
      </c>
    </row>
    <row r="142" spans="2:11">
      <c r="B142" t="s">
        <v>2919</v>
      </c>
      <c r="C142" t="s">
        <v>2920</v>
      </c>
      <c r="D142" t="s">
        <v>106</v>
      </c>
      <c r="E142" t="s">
        <v>2921</v>
      </c>
      <c r="F142" s="77">
        <v>263463.34999999998</v>
      </c>
      <c r="G142" s="77">
        <v>90.133700000000005</v>
      </c>
      <c r="H142" s="77">
        <v>817.13174258188701</v>
      </c>
      <c r="I142" s="78">
        <v>9.7000000000000003E-3</v>
      </c>
      <c r="J142" s="78">
        <v>6.9999999999999999E-4</v>
      </c>
      <c r="K142" s="78">
        <v>0</v>
      </c>
    </row>
    <row r="143" spans="2:11">
      <c r="B143" t="s">
        <v>2922</v>
      </c>
      <c r="C143" t="s">
        <v>2923</v>
      </c>
      <c r="D143" t="s">
        <v>110</v>
      </c>
      <c r="E143" t="s">
        <v>271</v>
      </c>
      <c r="F143" s="77">
        <v>5732688.6399999997</v>
      </c>
      <c r="G143" s="77">
        <v>97.85589999999975</v>
      </c>
      <c r="H143" s="77">
        <v>22583.8284223011</v>
      </c>
      <c r="I143" s="78">
        <v>4.7000000000000002E-3</v>
      </c>
      <c r="J143" s="78">
        <v>1.9300000000000001E-2</v>
      </c>
      <c r="K143" s="78">
        <v>1.1999999999999999E-3</v>
      </c>
    </row>
    <row r="144" spans="2:11">
      <c r="B144" t="s">
        <v>2924</v>
      </c>
      <c r="C144" t="s">
        <v>2925</v>
      </c>
      <c r="D144" t="s">
        <v>106</v>
      </c>
      <c r="E144" t="s">
        <v>2783</v>
      </c>
      <c r="F144" s="77">
        <v>589282.93999999994</v>
      </c>
      <c r="G144" s="77">
        <v>99.189599999999999</v>
      </c>
      <c r="H144" s="77">
        <v>2011.28993261764</v>
      </c>
      <c r="I144" s="78">
        <v>5.9999999999999995E-4</v>
      </c>
      <c r="J144" s="78">
        <v>1.6999999999999999E-3</v>
      </c>
      <c r="K144" s="78">
        <v>1E-4</v>
      </c>
    </row>
    <row r="145" spans="2:11">
      <c r="B145" t="s">
        <v>2926</v>
      </c>
      <c r="C145" t="s">
        <v>2927</v>
      </c>
      <c r="D145" t="s">
        <v>106</v>
      </c>
      <c r="E145" t="s">
        <v>2716</v>
      </c>
      <c r="F145" s="77">
        <v>4739065.28</v>
      </c>
      <c r="G145" s="77">
        <v>144.80050000000026</v>
      </c>
      <c r="H145" s="77">
        <v>23612.796549657302</v>
      </c>
      <c r="I145" s="78">
        <v>5.9999999999999995E-4</v>
      </c>
      <c r="J145" s="78">
        <v>2.0199999999999999E-2</v>
      </c>
      <c r="K145" s="78">
        <v>1.2999999999999999E-3</v>
      </c>
    </row>
    <row r="146" spans="2:11">
      <c r="B146" t="s">
        <v>2928</v>
      </c>
      <c r="C146" t="s">
        <v>2929</v>
      </c>
      <c r="D146" t="s">
        <v>106</v>
      </c>
      <c r="E146" t="s">
        <v>2930</v>
      </c>
      <c r="F146" s="77">
        <v>5406521.79</v>
      </c>
      <c r="G146" s="77">
        <v>86.482199999999949</v>
      </c>
      <c r="H146" s="77">
        <v>16089.011395889</v>
      </c>
      <c r="I146" s="78">
        <v>1E-3</v>
      </c>
      <c r="J146" s="78">
        <v>1.37E-2</v>
      </c>
      <c r="K146" s="78">
        <v>8.9999999999999998E-4</v>
      </c>
    </row>
    <row r="147" spans="2:11">
      <c r="B147" t="s">
        <v>2931</v>
      </c>
      <c r="C147" t="s">
        <v>2932</v>
      </c>
      <c r="D147" t="s">
        <v>110</v>
      </c>
      <c r="E147" t="s">
        <v>2882</v>
      </c>
      <c r="F147" s="77">
        <v>4176285.41</v>
      </c>
      <c r="G147" s="77">
        <v>108.09780000000011</v>
      </c>
      <c r="H147" s="77">
        <v>18174.3639940922</v>
      </c>
      <c r="I147" s="78">
        <v>9.2999999999999992E-3</v>
      </c>
      <c r="J147" s="78">
        <v>1.55E-2</v>
      </c>
      <c r="K147" s="78">
        <v>1E-3</v>
      </c>
    </row>
    <row r="148" spans="2:11">
      <c r="B148" t="s">
        <v>2933</v>
      </c>
      <c r="C148" t="s">
        <v>2934</v>
      </c>
      <c r="D148" t="s">
        <v>106</v>
      </c>
      <c r="E148" t="s">
        <v>2935</v>
      </c>
      <c r="F148" s="77">
        <v>119791.67999999999</v>
      </c>
      <c r="G148" s="77">
        <v>104.429</v>
      </c>
      <c r="H148" s="77">
        <v>430.45964931827598</v>
      </c>
      <c r="I148" s="78">
        <v>4.0000000000000001E-3</v>
      </c>
      <c r="J148" s="78">
        <v>4.0000000000000002E-4</v>
      </c>
      <c r="K148" s="78">
        <v>0</v>
      </c>
    </row>
    <row r="149" spans="2:11">
      <c r="B149" t="s">
        <v>2936</v>
      </c>
      <c r="C149" t="s">
        <v>2937</v>
      </c>
      <c r="D149" t="s">
        <v>106</v>
      </c>
      <c r="E149" t="s">
        <v>2668</v>
      </c>
      <c r="F149" s="77">
        <v>168462.8</v>
      </c>
      <c r="G149" s="77">
        <v>90.235299999999995</v>
      </c>
      <c r="H149" s="77">
        <v>523.07643352426396</v>
      </c>
      <c r="I149" s="78">
        <v>1.2999999999999999E-3</v>
      </c>
      <c r="J149" s="78">
        <v>4.0000000000000002E-4</v>
      </c>
      <c r="K149" s="78">
        <v>0</v>
      </c>
    </row>
    <row r="150" spans="2:11">
      <c r="B150" t="s">
        <v>2938</v>
      </c>
      <c r="C150" t="s">
        <v>2939</v>
      </c>
      <c r="D150" t="s">
        <v>106</v>
      </c>
      <c r="E150" t="s">
        <v>2940</v>
      </c>
      <c r="F150" s="77">
        <v>1463859.92</v>
      </c>
      <c r="G150" s="77">
        <v>68.778000000000119</v>
      </c>
      <c r="H150" s="77">
        <v>3464.44551425072</v>
      </c>
      <c r="I150" s="78">
        <v>1.7000000000000001E-2</v>
      </c>
      <c r="J150" s="78">
        <v>3.0000000000000001E-3</v>
      </c>
      <c r="K150" s="78">
        <v>2.0000000000000001E-4</v>
      </c>
    </row>
    <row r="151" spans="2:11">
      <c r="B151" t="s">
        <v>2941</v>
      </c>
      <c r="C151" t="s">
        <v>2942</v>
      </c>
      <c r="D151" t="s">
        <v>110</v>
      </c>
      <c r="E151" t="s">
        <v>2943</v>
      </c>
      <c r="F151" s="77">
        <v>3976366.07</v>
      </c>
      <c r="G151" s="77">
        <v>95.518700000000166</v>
      </c>
      <c r="H151" s="77">
        <v>15290.685577194799</v>
      </c>
      <c r="I151" s="78">
        <v>5.7999999999999996E-3</v>
      </c>
      <c r="J151" s="78">
        <v>1.3100000000000001E-2</v>
      </c>
      <c r="K151" s="78">
        <v>8.0000000000000004E-4</v>
      </c>
    </row>
    <row r="152" spans="2:11">
      <c r="B152" t="s">
        <v>2944</v>
      </c>
      <c r="C152" t="s">
        <v>2945</v>
      </c>
      <c r="D152" t="s">
        <v>110</v>
      </c>
      <c r="E152" t="s">
        <v>2668</v>
      </c>
      <c r="F152" s="77">
        <v>1310142.82</v>
      </c>
      <c r="G152" s="77">
        <v>110.40870000000008</v>
      </c>
      <c r="H152" s="77">
        <v>5823.3666235385499</v>
      </c>
      <c r="I152" s="78">
        <v>0</v>
      </c>
      <c r="J152" s="78">
        <v>5.0000000000000001E-3</v>
      </c>
      <c r="K152" s="78">
        <v>2.9999999999999997E-4</v>
      </c>
    </row>
    <row r="153" spans="2:11">
      <c r="B153" t="s">
        <v>2946</v>
      </c>
      <c r="C153" t="s">
        <v>2947</v>
      </c>
      <c r="D153" t="s">
        <v>106</v>
      </c>
      <c r="E153" t="s">
        <v>2871</v>
      </c>
      <c r="F153" s="77">
        <v>191666</v>
      </c>
      <c r="G153" s="77">
        <v>81.241500000000002</v>
      </c>
      <c r="H153" s="77">
        <v>535.80613919499001</v>
      </c>
      <c r="I153" s="78">
        <v>1.1999999999999999E-3</v>
      </c>
      <c r="J153" s="78">
        <v>5.0000000000000001E-4</v>
      </c>
      <c r="K153" s="78">
        <v>0</v>
      </c>
    </row>
    <row r="154" spans="2:11">
      <c r="B154" t="s">
        <v>2948</v>
      </c>
      <c r="C154" t="s">
        <v>2949</v>
      </c>
      <c r="D154" t="s">
        <v>110</v>
      </c>
      <c r="E154" t="s">
        <v>2769</v>
      </c>
      <c r="F154" s="77">
        <v>97847.73</v>
      </c>
      <c r="G154" s="77">
        <v>77.888599999999997</v>
      </c>
      <c r="H154" s="77">
        <v>306.81518357246301</v>
      </c>
      <c r="I154" s="78">
        <v>4.0000000000000002E-4</v>
      </c>
      <c r="J154" s="78">
        <v>2.9999999999999997E-4</v>
      </c>
      <c r="K154" s="78">
        <v>0</v>
      </c>
    </row>
    <row r="155" spans="2:11">
      <c r="B155" t="s">
        <v>2950</v>
      </c>
      <c r="C155" t="s">
        <v>2951</v>
      </c>
      <c r="D155" t="s">
        <v>106</v>
      </c>
      <c r="E155" t="s">
        <v>2686</v>
      </c>
      <c r="F155" s="77">
        <v>3690064.72</v>
      </c>
      <c r="G155" s="77">
        <v>97.941199999999967</v>
      </c>
      <c r="H155" s="77">
        <v>12436.096310021199</v>
      </c>
      <c r="I155" s="78">
        <v>1E-4</v>
      </c>
      <c r="J155" s="78">
        <v>1.06E-2</v>
      </c>
      <c r="K155" s="78">
        <v>6.9999999999999999E-4</v>
      </c>
    </row>
    <row r="156" spans="2:11">
      <c r="B156" t="s">
        <v>2952</v>
      </c>
      <c r="C156" t="s">
        <v>2953</v>
      </c>
      <c r="D156" t="s">
        <v>106</v>
      </c>
      <c r="E156" t="s">
        <v>2954</v>
      </c>
      <c r="F156" s="77">
        <v>1086845.32</v>
      </c>
      <c r="G156" s="77">
        <v>90.085300000000061</v>
      </c>
      <c r="H156" s="77">
        <v>3369.0413505464398</v>
      </c>
      <c r="I156" s="78">
        <v>6.0000000000000001E-3</v>
      </c>
      <c r="J156" s="78">
        <v>2.8999999999999998E-3</v>
      </c>
      <c r="K156" s="78">
        <v>2.0000000000000001E-4</v>
      </c>
    </row>
    <row r="157" spans="2:11">
      <c r="B157" t="s">
        <v>2955</v>
      </c>
      <c r="C157" t="s">
        <v>2956</v>
      </c>
      <c r="D157" t="s">
        <v>110</v>
      </c>
      <c r="E157" t="s">
        <v>2957</v>
      </c>
      <c r="F157" s="77">
        <v>5425407.7999999998</v>
      </c>
      <c r="G157" s="77">
        <v>77.023600000000144</v>
      </c>
      <c r="H157" s="77">
        <v>16823.191794540999</v>
      </c>
      <c r="I157" s="78">
        <v>1.6000000000000001E-3</v>
      </c>
      <c r="J157" s="78">
        <v>1.44E-2</v>
      </c>
      <c r="K157" s="78">
        <v>8.9999999999999998E-4</v>
      </c>
    </row>
    <row r="158" spans="2:11">
      <c r="B158" t="s">
        <v>2958</v>
      </c>
      <c r="C158" t="s">
        <v>2959</v>
      </c>
      <c r="D158" t="s">
        <v>106</v>
      </c>
      <c r="E158" t="s">
        <v>2913</v>
      </c>
      <c r="F158" s="77">
        <v>1530019.85</v>
      </c>
      <c r="G158" s="77">
        <v>109.93230000000005</v>
      </c>
      <c r="H158" s="77">
        <v>5787.7138657833002</v>
      </c>
      <c r="I158" s="78">
        <v>3.56E-2</v>
      </c>
      <c r="J158" s="78">
        <v>4.8999999999999998E-3</v>
      </c>
      <c r="K158" s="78">
        <v>2.9999999999999997E-4</v>
      </c>
    </row>
    <row r="159" spans="2:11">
      <c r="B159" t="s">
        <v>2960</v>
      </c>
      <c r="C159" t="s">
        <v>2961</v>
      </c>
      <c r="D159" t="s">
        <v>106</v>
      </c>
      <c r="E159" t="s">
        <v>2962</v>
      </c>
      <c r="F159" s="77">
        <v>1158811.3</v>
      </c>
      <c r="G159" s="77">
        <v>93.787800000000018</v>
      </c>
      <c r="H159" s="77">
        <v>3739.7600916340398</v>
      </c>
      <c r="I159" s="78">
        <v>6.0000000000000001E-3</v>
      </c>
      <c r="J159" s="78">
        <v>3.2000000000000002E-3</v>
      </c>
      <c r="K159" s="78">
        <v>2.0000000000000001E-4</v>
      </c>
    </row>
    <row r="160" spans="2:11">
      <c r="B160" t="s">
        <v>2963</v>
      </c>
      <c r="C160" t="s">
        <v>2964</v>
      </c>
      <c r="D160" t="s">
        <v>113</v>
      </c>
      <c r="E160" t="s">
        <v>2965</v>
      </c>
      <c r="F160" s="77">
        <v>6358901.1200000001</v>
      </c>
      <c r="G160" s="77">
        <v>85.503900000000073</v>
      </c>
      <c r="H160" s="77">
        <v>23981.997972183501</v>
      </c>
      <c r="I160" s="78">
        <v>3.1300000000000001E-2</v>
      </c>
      <c r="J160" s="78">
        <v>2.0500000000000001E-2</v>
      </c>
      <c r="K160" s="78">
        <v>1.2999999999999999E-3</v>
      </c>
    </row>
    <row r="161" spans="2:11">
      <c r="B161" t="s">
        <v>2966</v>
      </c>
      <c r="C161" t="s">
        <v>2967</v>
      </c>
      <c r="D161" t="s">
        <v>106</v>
      </c>
      <c r="E161" t="s">
        <v>2968</v>
      </c>
      <c r="F161" s="77">
        <v>344999.91</v>
      </c>
      <c r="G161" s="77">
        <v>109.13819999999971</v>
      </c>
      <c r="H161" s="77">
        <v>1295.6283463999</v>
      </c>
      <c r="I161" s="78">
        <v>2.7900000000000001E-2</v>
      </c>
      <c r="J161" s="78">
        <v>1.1000000000000001E-3</v>
      </c>
      <c r="K161" s="78">
        <v>1E-4</v>
      </c>
    </row>
    <row r="162" spans="2:11">
      <c r="B162" t="s">
        <v>2969</v>
      </c>
      <c r="C162" t="s">
        <v>2970</v>
      </c>
      <c r="D162" t="s">
        <v>113</v>
      </c>
      <c r="E162" t="s">
        <v>2971</v>
      </c>
      <c r="F162" s="77">
        <v>210612.32</v>
      </c>
      <c r="G162" s="77">
        <v>139.20950000000019</v>
      </c>
      <c r="H162" s="77">
        <v>1293.2128509479501</v>
      </c>
      <c r="I162" s="78">
        <v>8.0000000000000004E-4</v>
      </c>
      <c r="J162" s="78">
        <v>1.1000000000000001E-3</v>
      </c>
      <c r="K162" s="78">
        <v>1E-4</v>
      </c>
    </row>
    <row r="163" spans="2:11">
      <c r="B163" t="s">
        <v>2972</v>
      </c>
      <c r="C163" t="s">
        <v>2973</v>
      </c>
      <c r="D163" t="s">
        <v>106</v>
      </c>
      <c r="E163" t="s">
        <v>2680</v>
      </c>
      <c r="F163" s="77">
        <v>151471.26</v>
      </c>
      <c r="G163" s="77">
        <v>109.5228</v>
      </c>
      <c r="H163" s="77">
        <v>570.84663967179097</v>
      </c>
      <c r="I163" s="78">
        <v>6.9999999999999999E-4</v>
      </c>
      <c r="J163" s="78">
        <v>5.0000000000000001E-4</v>
      </c>
      <c r="K163" s="78">
        <v>0</v>
      </c>
    </row>
    <row r="164" spans="2:11">
      <c r="B164" t="s">
        <v>2974</v>
      </c>
      <c r="C164" t="s">
        <v>2975</v>
      </c>
      <c r="D164" t="s">
        <v>113</v>
      </c>
      <c r="E164" t="s">
        <v>2783</v>
      </c>
      <c r="F164" s="77">
        <v>2609988.5099999998</v>
      </c>
      <c r="G164" s="77">
        <v>100.03440000000005</v>
      </c>
      <c r="H164" s="77">
        <v>11516.097495146099</v>
      </c>
      <c r="I164" s="78">
        <v>4.5999999999999999E-3</v>
      </c>
      <c r="J164" s="78">
        <v>9.7999999999999997E-3</v>
      </c>
      <c r="K164" s="78">
        <v>5.9999999999999995E-4</v>
      </c>
    </row>
    <row r="165" spans="2:11">
      <c r="B165" t="s">
        <v>2976</v>
      </c>
      <c r="C165" t="s">
        <v>2977</v>
      </c>
      <c r="D165" t="s">
        <v>106</v>
      </c>
      <c r="E165" t="s">
        <v>2614</v>
      </c>
      <c r="F165" s="77">
        <v>1640417.12</v>
      </c>
      <c r="G165" s="77">
        <v>105.46310000000004</v>
      </c>
      <c r="H165" s="77">
        <v>5953.0495667762298</v>
      </c>
      <c r="I165" s="78">
        <v>0</v>
      </c>
      <c r="J165" s="78">
        <v>5.1000000000000004E-3</v>
      </c>
      <c r="K165" s="78">
        <v>2.9999999999999997E-4</v>
      </c>
    </row>
    <row r="166" spans="2:11">
      <c r="B166" t="s">
        <v>2978</v>
      </c>
      <c r="C166" t="s">
        <v>2979</v>
      </c>
      <c r="D166" t="s">
        <v>102</v>
      </c>
      <c r="E166" t="s">
        <v>2651</v>
      </c>
      <c r="F166" s="77">
        <v>8632690.8399999999</v>
      </c>
      <c r="G166" s="77">
        <v>91.836758999999944</v>
      </c>
      <c r="H166" s="77">
        <v>7927.9834819458802</v>
      </c>
      <c r="I166" s="78">
        <v>0</v>
      </c>
      <c r="J166" s="78">
        <v>6.7999999999999996E-3</v>
      </c>
      <c r="K166" s="78">
        <v>4.0000000000000002E-4</v>
      </c>
    </row>
    <row r="167" spans="2:11">
      <c r="B167" t="s">
        <v>2980</v>
      </c>
      <c r="C167" t="s">
        <v>2981</v>
      </c>
      <c r="D167" t="s">
        <v>102</v>
      </c>
      <c r="E167" t="s">
        <v>2982</v>
      </c>
      <c r="F167" s="77">
        <v>22047041.879999999</v>
      </c>
      <c r="G167" s="77">
        <v>21.1876</v>
      </c>
      <c r="H167" s="77">
        <v>4671.2390453668804</v>
      </c>
      <c r="I167" s="78">
        <v>2.3E-2</v>
      </c>
      <c r="J167" s="78">
        <v>4.0000000000000001E-3</v>
      </c>
      <c r="K167" s="78">
        <v>2.9999999999999997E-4</v>
      </c>
    </row>
    <row r="168" spans="2:11">
      <c r="B168" t="s">
        <v>2983</v>
      </c>
      <c r="C168" t="s">
        <v>2984</v>
      </c>
      <c r="D168" t="s">
        <v>106</v>
      </c>
      <c r="E168" t="s">
        <v>2668</v>
      </c>
      <c r="F168" s="77">
        <v>16529351.25</v>
      </c>
      <c r="G168" s="77">
        <v>90.932300000000012</v>
      </c>
      <c r="H168" s="77">
        <v>51720.016796727599</v>
      </c>
      <c r="I168" s="78">
        <v>1.4E-3</v>
      </c>
      <c r="J168" s="78">
        <v>4.4200000000000003E-2</v>
      </c>
      <c r="K168" s="78">
        <v>2.8E-3</v>
      </c>
    </row>
    <row r="169" spans="2:11">
      <c r="B169" t="s">
        <v>2985</v>
      </c>
      <c r="C169" t="s">
        <v>2986</v>
      </c>
      <c r="D169" t="s">
        <v>106</v>
      </c>
      <c r="E169" t="s">
        <v>2863</v>
      </c>
      <c r="F169" s="77">
        <v>2366356.73</v>
      </c>
      <c r="G169" s="77">
        <v>112.285</v>
      </c>
      <c r="H169" s="77">
        <v>9142.9560343792</v>
      </c>
      <c r="I169" s="78">
        <v>1.52E-2</v>
      </c>
      <c r="J169" s="78">
        <v>7.7999999999999996E-3</v>
      </c>
      <c r="K169" s="78">
        <v>5.0000000000000001E-4</v>
      </c>
    </row>
    <row r="170" spans="2:11">
      <c r="B170" t="s">
        <v>2987</v>
      </c>
      <c r="C170" t="s">
        <v>2988</v>
      </c>
      <c r="D170" t="s">
        <v>106</v>
      </c>
      <c r="E170" t="s">
        <v>2989</v>
      </c>
      <c r="F170" s="77">
        <v>4826112.1399999997</v>
      </c>
      <c r="G170" s="77">
        <v>13.568199999999996</v>
      </c>
      <c r="H170" s="77">
        <v>2253.2237395327902</v>
      </c>
      <c r="I170" s="78">
        <v>5.4999999999999997E-3</v>
      </c>
      <c r="J170" s="78">
        <v>1.9E-3</v>
      </c>
      <c r="K170" s="78">
        <v>1E-4</v>
      </c>
    </row>
    <row r="171" spans="2:11">
      <c r="B171" t="s">
        <v>2990</v>
      </c>
      <c r="C171" t="s">
        <v>2991</v>
      </c>
      <c r="D171" t="s">
        <v>106</v>
      </c>
      <c r="E171" t="s">
        <v>2930</v>
      </c>
      <c r="F171" s="77">
        <v>2678121.4700000002</v>
      </c>
      <c r="G171" s="77">
        <v>100.38649999999993</v>
      </c>
      <c r="H171" s="77">
        <v>9251.0335610260208</v>
      </c>
      <c r="I171" s="78">
        <v>1.6000000000000001E-3</v>
      </c>
      <c r="J171" s="78">
        <v>7.9000000000000008E-3</v>
      </c>
      <c r="K171" s="78">
        <v>5.0000000000000001E-4</v>
      </c>
    </row>
    <row r="172" spans="2:11">
      <c r="B172" t="s">
        <v>2992</v>
      </c>
      <c r="C172" t="s">
        <v>2993</v>
      </c>
      <c r="D172" t="s">
        <v>106</v>
      </c>
      <c r="E172" t="s">
        <v>2994</v>
      </c>
      <c r="F172" s="77">
        <v>3600449.5</v>
      </c>
      <c r="G172" s="77">
        <v>121.6666</v>
      </c>
      <c r="H172" s="77">
        <v>15073.4535947938</v>
      </c>
      <c r="I172" s="78">
        <v>1.6999999999999999E-3</v>
      </c>
      <c r="J172" s="78">
        <v>1.29E-2</v>
      </c>
      <c r="K172" s="78">
        <v>8.0000000000000004E-4</v>
      </c>
    </row>
    <row r="173" spans="2:11">
      <c r="B173" t="s">
        <v>2995</v>
      </c>
      <c r="C173" t="s">
        <v>2996</v>
      </c>
      <c r="D173" t="s">
        <v>110</v>
      </c>
      <c r="E173" t="s">
        <v>2619</v>
      </c>
      <c r="F173" s="77">
        <v>3815832.17</v>
      </c>
      <c r="G173" s="77">
        <v>6.9702999999999733</v>
      </c>
      <c r="H173" s="77">
        <v>1070.7619526854701</v>
      </c>
      <c r="I173" s="78">
        <v>6.3E-2</v>
      </c>
      <c r="J173" s="78">
        <v>8.9999999999999998E-4</v>
      </c>
      <c r="K173" s="78">
        <v>1E-4</v>
      </c>
    </row>
    <row r="174" spans="2:11">
      <c r="B174" t="s">
        <v>2997</v>
      </c>
      <c r="C174" t="s">
        <v>2998</v>
      </c>
      <c r="D174" t="s">
        <v>106</v>
      </c>
      <c r="E174" t="s">
        <v>2921</v>
      </c>
      <c r="F174" s="77">
        <v>3171204.88</v>
      </c>
      <c r="G174" s="77">
        <v>128.30049999999949</v>
      </c>
      <c r="H174" s="77">
        <v>14000.2993784186</v>
      </c>
      <c r="I174" s="78">
        <v>1.1299999999999999E-2</v>
      </c>
      <c r="J174" s="78">
        <v>1.2E-2</v>
      </c>
      <c r="K174" s="78">
        <v>8.0000000000000004E-4</v>
      </c>
    </row>
    <row r="175" spans="2:11">
      <c r="B175" t="s">
        <v>2999</v>
      </c>
      <c r="C175" t="s">
        <v>3000</v>
      </c>
      <c r="D175" t="s">
        <v>106</v>
      </c>
      <c r="E175" t="s">
        <v>3001</v>
      </c>
      <c r="F175" s="77">
        <v>1846932</v>
      </c>
      <c r="G175" s="77">
        <v>75.070699999999931</v>
      </c>
      <c r="H175" s="77">
        <v>4770.9629511594803</v>
      </c>
      <c r="I175" s="78">
        <v>1.46E-2</v>
      </c>
      <c r="J175" s="78">
        <v>4.1000000000000003E-3</v>
      </c>
      <c r="K175" s="78">
        <v>2.9999999999999997E-4</v>
      </c>
    </row>
    <row r="176" spans="2:11">
      <c r="B176" t="s">
        <v>3002</v>
      </c>
      <c r="C176" t="s">
        <v>3003</v>
      </c>
      <c r="D176" t="s">
        <v>110</v>
      </c>
      <c r="E176" t="s">
        <v>3004</v>
      </c>
      <c r="F176" s="77">
        <v>1425495.77</v>
      </c>
      <c r="G176" s="77">
        <v>100</v>
      </c>
      <c r="H176" s="77">
        <v>5738.760870866</v>
      </c>
      <c r="I176" s="78">
        <v>4.0000000000000001E-3</v>
      </c>
      <c r="J176" s="78">
        <v>4.8999999999999998E-3</v>
      </c>
      <c r="K176" s="78">
        <v>2.9999999999999997E-4</v>
      </c>
    </row>
    <row r="177" spans="2:11">
      <c r="B177" t="s">
        <v>3005</v>
      </c>
      <c r="C177" t="s">
        <v>3006</v>
      </c>
      <c r="D177" t="s">
        <v>110</v>
      </c>
      <c r="E177" t="s">
        <v>3007</v>
      </c>
      <c r="F177" s="77">
        <v>524836.93999999994</v>
      </c>
      <c r="G177" s="77">
        <v>100</v>
      </c>
      <c r="H177" s="77">
        <v>2112.8885530520001</v>
      </c>
      <c r="I177" s="78">
        <v>2.1399999999999999E-2</v>
      </c>
      <c r="J177" s="78">
        <v>1.8E-3</v>
      </c>
      <c r="K177" s="78">
        <v>1E-4</v>
      </c>
    </row>
    <row r="178" spans="2:11">
      <c r="B178" t="s">
        <v>3008</v>
      </c>
      <c r="C178" t="s">
        <v>3009</v>
      </c>
      <c r="D178" t="s">
        <v>110</v>
      </c>
      <c r="E178" t="s">
        <v>3010</v>
      </c>
      <c r="F178" s="77">
        <v>820800.51</v>
      </c>
      <c r="G178" s="77">
        <v>81.313899999999975</v>
      </c>
      <c r="H178" s="77">
        <v>2686.9191861758</v>
      </c>
      <c r="I178" s="78">
        <v>2.7000000000000001E-3</v>
      </c>
      <c r="J178" s="78">
        <v>2.3E-3</v>
      </c>
      <c r="K178" s="78">
        <v>1E-4</v>
      </c>
    </row>
    <row r="179" spans="2:11">
      <c r="B179" t="s">
        <v>3011</v>
      </c>
      <c r="C179" t="s">
        <v>3012</v>
      </c>
      <c r="D179" t="s">
        <v>106</v>
      </c>
      <c r="E179" t="s">
        <v>2780</v>
      </c>
      <c r="F179" s="77">
        <v>8223833.0700000003</v>
      </c>
      <c r="G179" s="77">
        <v>96.231400000000122</v>
      </c>
      <c r="H179" s="77">
        <v>27231.763267115501</v>
      </c>
      <c r="I179" s="78">
        <v>7.6E-3</v>
      </c>
      <c r="J179" s="78">
        <v>2.3300000000000001E-2</v>
      </c>
      <c r="K179" s="78">
        <v>1.5E-3</v>
      </c>
    </row>
    <row r="180" spans="2:11">
      <c r="B180" t="s">
        <v>3013</v>
      </c>
      <c r="C180" t="s">
        <v>3014</v>
      </c>
      <c r="D180" t="s">
        <v>202</v>
      </c>
      <c r="E180" t="s">
        <v>2668</v>
      </c>
      <c r="F180" s="77">
        <v>36576366.990000002</v>
      </c>
      <c r="G180" s="77">
        <v>103.82229999999964</v>
      </c>
      <c r="H180" s="77">
        <v>20532.771849173601</v>
      </c>
      <c r="I180" s="78">
        <v>6.1999999999999998E-3</v>
      </c>
      <c r="J180" s="78">
        <v>1.7500000000000002E-2</v>
      </c>
      <c r="K180" s="78">
        <v>1.1000000000000001E-3</v>
      </c>
    </row>
    <row r="181" spans="2:11">
      <c r="B181" t="s">
        <v>3015</v>
      </c>
      <c r="C181" t="s">
        <v>3016</v>
      </c>
      <c r="D181" t="s">
        <v>106</v>
      </c>
      <c r="E181" t="s">
        <v>3017</v>
      </c>
      <c r="F181" s="77">
        <v>484549.46</v>
      </c>
      <c r="G181" s="77">
        <v>90.303599999999804</v>
      </c>
      <c r="H181" s="77">
        <v>1505.66325079848</v>
      </c>
      <c r="I181" s="78">
        <v>8.0000000000000004E-4</v>
      </c>
      <c r="J181" s="78">
        <v>1.2999999999999999E-3</v>
      </c>
      <c r="K181" s="78">
        <v>1E-4</v>
      </c>
    </row>
    <row r="182" spans="2:11">
      <c r="B182" t="s">
        <v>3018</v>
      </c>
      <c r="C182" t="s">
        <v>3019</v>
      </c>
      <c r="D182" t="s">
        <v>110</v>
      </c>
      <c r="E182" t="s">
        <v>2921</v>
      </c>
      <c r="F182" s="77">
        <v>4508238.74</v>
      </c>
      <c r="G182" s="77">
        <v>100.65620000000001</v>
      </c>
      <c r="H182" s="77">
        <v>18268.363012954898</v>
      </c>
      <c r="I182" s="78">
        <v>1.8E-3</v>
      </c>
      <c r="J182" s="78">
        <v>1.5599999999999999E-2</v>
      </c>
      <c r="K182" s="78">
        <v>1E-3</v>
      </c>
    </row>
    <row r="183" spans="2:11">
      <c r="B183" t="s">
        <v>265</v>
      </c>
      <c r="C183" s="16"/>
    </row>
    <row r="184" spans="2:11">
      <c r="B184" t="s">
        <v>364</v>
      </c>
      <c r="C184" s="16"/>
    </row>
    <row r="185" spans="2:11">
      <c r="B185" t="s">
        <v>365</v>
      </c>
      <c r="C185" s="16"/>
    </row>
    <row r="186" spans="2:11">
      <c r="B186" t="s">
        <v>366</v>
      </c>
      <c r="C186" s="16"/>
    </row>
    <row r="187" spans="2:11">
      <c r="C187" s="16"/>
    </row>
    <row r="188" spans="2:11">
      <c r="C188" s="16"/>
    </row>
    <row r="189" spans="2:11">
      <c r="C189" s="16"/>
    </row>
    <row r="190" spans="2:11">
      <c r="C190" s="16"/>
    </row>
    <row r="191" spans="2:11">
      <c r="C191" s="16"/>
    </row>
    <row r="192" spans="2:11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0">
        <v>44104</v>
      </c>
    </row>
    <row r="2" spans="2:59">
      <c r="B2" s="2" t="s">
        <v>1</v>
      </c>
      <c r="C2" s="12" t="s">
        <v>197</v>
      </c>
    </row>
    <row r="3" spans="2:59">
      <c r="B3" s="2" t="s">
        <v>2</v>
      </c>
      <c r="C3" s="26" t="s">
        <v>4521</v>
      </c>
    </row>
    <row r="4" spans="2:59" s="1" customFormat="1">
      <c r="B4" s="2" t="s">
        <v>3</v>
      </c>
    </row>
    <row r="6" spans="2:59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9" ht="26.25" customHeight="1">
      <c r="B7" s="130" t="s">
        <v>141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265</v>
      </c>
      <c r="C16" s="16"/>
      <c r="D16" s="16"/>
    </row>
    <row r="17" spans="2:4">
      <c r="B17" t="s">
        <v>364</v>
      </c>
      <c r="C17" s="16"/>
      <c r="D17" s="16"/>
    </row>
    <row r="18" spans="2:4">
      <c r="B18" t="s">
        <v>365</v>
      </c>
      <c r="C18" s="16"/>
      <c r="D18" s="16"/>
    </row>
    <row r="19" spans="2:4">
      <c r="B19" t="s">
        <v>366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0">
        <v>44104</v>
      </c>
    </row>
    <row r="2" spans="2:52">
      <c r="B2" s="2" t="s">
        <v>1</v>
      </c>
      <c r="C2" s="12" t="s">
        <v>197</v>
      </c>
    </row>
    <row r="3" spans="2:52">
      <c r="B3" s="2" t="s">
        <v>2</v>
      </c>
      <c r="C3" s="26" t="s">
        <v>4521</v>
      </c>
    </row>
    <row r="4" spans="2:52" s="1" customFormat="1">
      <c r="B4" s="2" t="s">
        <v>3</v>
      </c>
    </row>
    <row r="6" spans="2:52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52" ht="26.25" customHeight="1">
      <c r="B7" s="130" t="s">
        <v>142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2408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2413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2414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2408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2414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2424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265</v>
      </c>
      <c r="C34" s="16"/>
      <c r="D34" s="16"/>
    </row>
    <row r="35" spans="2:12">
      <c r="B35" t="s">
        <v>364</v>
      </c>
      <c r="C35" s="16"/>
      <c r="D35" s="16"/>
    </row>
    <row r="36" spans="2:12">
      <c r="B36" t="s">
        <v>365</v>
      </c>
      <c r="C36" s="16"/>
      <c r="D36" s="16"/>
    </row>
    <row r="37" spans="2:12">
      <c r="B37" t="s">
        <v>366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9" workbookViewId="0">
      <selection activeCell="L11" sqref="L11:L6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0">
        <v>44104</v>
      </c>
    </row>
    <row r="2" spans="2:13">
      <c r="B2" s="2" t="s">
        <v>1</v>
      </c>
      <c r="C2" s="12" t="s">
        <v>197</v>
      </c>
    </row>
    <row r="3" spans="2:13">
      <c r="B3" s="2" t="s">
        <v>2</v>
      </c>
      <c r="C3" s="26" t="s">
        <v>4521</v>
      </c>
    </row>
    <row r="4" spans="2:13" s="1" customFormat="1">
      <c r="B4" s="2" t="s">
        <v>3</v>
      </c>
    </row>
    <row r="5" spans="2:13">
      <c r="B5" s="2"/>
    </row>
    <row r="7" spans="2:13" ht="26.25" customHeight="1">
      <c r="B7" s="120" t="s">
        <v>47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1">
        <v>0</v>
      </c>
      <c r="J11" s="92">
        <f>J12+J57</f>
        <v>1494593.353379142</v>
      </c>
      <c r="K11" s="91">
        <f>J11/$J$11</f>
        <v>1</v>
      </c>
      <c r="L11" s="91">
        <f>J11/'סכום נכסי הקרן'!$C$42</f>
        <v>8.1777370763942869E-2</v>
      </c>
    </row>
    <row r="12" spans="2:13">
      <c r="B12" s="93" t="s">
        <v>207</v>
      </c>
      <c r="C12" s="26"/>
      <c r="D12" s="27"/>
      <c r="E12" s="27"/>
      <c r="F12" s="27"/>
      <c r="G12" s="27"/>
      <c r="H12" s="27"/>
      <c r="I12" s="94">
        <v>0</v>
      </c>
      <c r="J12" s="95">
        <f>J13+J19+J47+J49+J51+J53+J55</f>
        <v>1494551.73521868</v>
      </c>
      <c r="K12" s="94">
        <f t="shared" ref="K12:K64" si="0">J12/$J$11</f>
        <v>0.99997215419139396</v>
      </c>
      <c r="L12" s="94">
        <f>J12/'סכום נכסי הקרן'!$C$42</f>
        <v>8.1775093606928279E-2</v>
      </c>
    </row>
    <row r="13" spans="2:13">
      <c r="B13" s="93" t="s">
        <v>208</v>
      </c>
      <c r="C13" s="26"/>
      <c r="D13" s="27"/>
      <c r="E13" s="27"/>
      <c r="F13" s="27"/>
      <c r="G13" s="27"/>
      <c r="H13" s="27"/>
      <c r="I13" s="94">
        <v>0</v>
      </c>
      <c r="J13" s="95">
        <f>SUM(J14:J18)</f>
        <v>572752.76391999994</v>
      </c>
      <c r="K13" s="94">
        <f t="shared" si="0"/>
        <v>0.3832164532413162</v>
      </c>
      <c r="L13" s="94">
        <f>J13/'סכום נכסי הקרן'!$C$42</f>
        <v>3.1338433979558288E-2</v>
      </c>
    </row>
    <row r="14" spans="2:13">
      <c r="B14" s="96" t="s">
        <v>4522</v>
      </c>
      <c r="C14" t="s">
        <v>209</v>
      </c>
      <c r="D14" t="s">
        <v>210</v>
      </c>
      <c r="E14" t="s">
        <v>211</v>
      </c>
      <c r="F14" t="s">
        <v>150</v>
      </c>
      <c r="G14" t="s">
        <v>102</v>
      </c>
      <c r="H14" s="78">
        <v>0</v>
      </c>
      <c r="I14" s="78">
        <v>0</v>
      </c>
      <c r="J14" s="77">
        <v>2.3161100000000001</v>
      </c>
      <c r="K14" s="78">
        <f t="shared" si="0"/>
        <v>1.5496589722973693E-6</v>
      </c>
      <c r="L14" s="78">
        <f>J14/'סכום נכסי הקרן'!$C$42</f>
        <v>1.2672703633523263E-7</v>
      </c>
    </row>
    <row r="15" spans="2:13">
      <c r="B15" s="96" t="s">
        <v>4523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8">
        <v>0</v>
      </c>
      <c r="I15" s="78">
        <v>0</v>
      </c>
      <c r="J15" s="77">
        <v>36840.348129999998</v>
      </c>
      <c r="K15" s="78">
        <f t="shared" si="0"/>
        <v>2.4649077989479389E-2</v>
      </c>
      <c r="L15" s="78">
        <f>J15/'סכום נכסי הקרן'!$C$42</f>
        <v>2.0157367897349994E-3</v>
      </c>
    </row>
    <row r="16" spans="2:13">
      <c r="B16" s="96" t="s">
        <v>4524</v>
      </c>
      <c r="C16" t="s">
        <v>216</v>
      </c>
      <c r="D16" t="s">
        <v>217</v>
      </c>
      <c r="E16" t="s">
        <v>214</v>
      </c>
      <c r="F16" t="s">
        <v>215</v>
      </c>
      <c r="G16" t="s">
        <v>102</v>
      </c>
      <c r="H16" s="78">
        <v>0</v>
      </c>
      <c r="I16" s="78">
        <v>0</v>
      </c>
      <c r="J16" s="77">
        <v>69606.476169999994</v>
      </c>
      <c r="K16" s="78">
        <f t="shared" si="0"/>
        <v>4.657218367298769E-2</v>
      </c>
      <c r="L16" s="78">
        <f>J16/'סכום נכסי הקרן'!$C$42</f>
        <v>3.8085507315123606E-3</v>
      </c>
    </row>
    <row r="17" spans="2:12">
      <c r="B17" s="96" t="s">
        <v>4525</v>
      </c>
      <c r="C17" t="s">
        <v>218</v>
      </c>
      <c r="D17" t="s">
        <v>219</v>
      </c>
      <c r="E17" t="s">
        <v>214</v>
      </c>
      <c r="F17" t="s">
        <v>215</v>
      </c>
      <c r="G17" t="s">
        <v>102</v>
      </c>
      <c r="H17" s="78">
        <v>0</v>
      </c>
      <c r="I17" s="78">
        <v>0</v>
      </c>
      <c r="J17" s="77">
        <v>940.35200999999995</v>
      </c>
      <c r="K17" s="78">
        <f t="shared" si="0"/>
        <v>6.2916913679158821E-4</v>
      </c>
      <c r="L17" s="78">
        <f>J17/'סכום נכסי הקרן'!$C$42</f>
        <v>5.1451797772635597E-5</v>
      </c>
    </row>
    <row r="18" spans="2:12">
      <c r="B18" s="96" t="s">
        <v>4526</v>
      </c>
      <c r="C18" t="s">
        <v>220</v>
      </c>
      <c r="D18" t="s">
        <v>221</v>
      </c>
      <c r="E18" t="s">
        <v>214</v>
      </c>
      <c r="F18" t="s">
        <v>215</v>
      </c>
      <c r="G18" t="s">
        <v>102</v>
      </c>
      <c r="H18" s="78">
        <v>0</v>
      </c>
      <c r="I18" s="78">
        <v>0</v>
      </c>
      <c r="J18" s="77">
        <f>462675.99882++(85707.47+7466.4+48431.41+2545667.4)/1000</f>
        <v>465363.27149999997</v>
      </c>
      <c r="K18" s="78">
        <f t="shared" si="0"/>
        <v>0.31136447278308527</v>
      </c>
      <c r="L18" s="78">
        <f>J18/'סכום נכסי הקרן'!$C$42</f>
        <v>2.5462567933501962E-2</v>
      </c>
    </row>
    <row r="19" spans="2:12">
      <c r="B19" s="93" t="s">
        <v>222</v>
      </c>
      <c r="D19" s="16"/>
      <c r="I19" s="94">
        <v>0</v>
      </c>
      <c r="J19" s="95">
        <f>SUM(J20:J46)</f>
        <v>704974.52536868025</v>
      </c>
      <c r="K19" s="94">
        <f t="shared" si="0"/>
        <v>0.47168316637752727</v>
      </c>
      <c r="L19" s="94">
        <f>J19/'סכום נכסי הקרן'!$C$42</f>
        <v>3.8573009179965596E-2</v>
      </c>
    </row>
    <row r="20" spans="2:12">
      <c r="B20" s="96" t="s">
        <v>4524</v>
      </c>
      <c r="C20" t="s">
        <v>226</v>
      </c>
      <c r="D20" t="s">
        <v>217</v>
      </c>
      <c r="E20" t="s">
        <v>214</v>
      </c>
      <c r="F20" t="s">
        <v>215</v>
      </c>
      <c r="G20" t="s">
        <v>120</v>
      </c>
      <c r="H20" s="78">
        <v>0</v>
      </c>
      <c r="I20" s="78">
        <v>0</v>
      </c>
      <c r="J20" s="77">
        <v>47.137634042999998</v>
      </c>
      <c r="K20" s="78">
        <f t="shared" si="0"/>
        <v>3.1538768680073425E-5</v>
      </c>
      <c r="L20" s="78">
        <f>J20/'סכום נכסי הקרן'!$C$42</f>
        <v>2.5791575797885938E-6</v>
      </c>
    </row>
    <row r="21" spans="2:12">
      <c r="B21" s="96" t="s">
        <v>4526</v>
      </c>
      <c r="C21" t="s">
        <v>227</v>
      </c>
      <c r="D21" t="s">
        <v>221</v>
      </c>
      <c r="E21" t="s">
        <v>214</v>
      </c>
      <c r="F21" t="s">
        <v>215</v>
      </c>
      <c r="G21" t="s">
        <v>120</v>
      </c>
      <c r="H21" s="78">
        <v>0</v>
      </c>
      <c r="I21" s="78">
        <v>0</v>
      </c>
      <c r="J21" s="77">
        <f>168.69472524+0.97785102</f>
        <v>169.67257626</v>
      </c>
      <c r="K21" s="78">
        <f t="shared" si="0"/>
        <v>1.1352424114317481E-4</v>
      </c>
      <c r="L21" s="78">
        <f>J21/'סכום נכסי הקרן'!$C$42</f>
        <v>9.2837139586606643E-6</v>
      </c>
    </row>
    <row r="22" spans="2:12">
      <c r="B22" s="96" t="s">
        <v>4523</v>
      </c>
      <c r="C22" t="s">
        <v>231</v>
      </c>
      <c r="D22" t="s">
        <v>213</v>
      </c>
      <c r="E22" t="s">
        <v>214</v>
      </c>
      <c r="F22" t="s">
        <v>215</v>
      </c>
      <c r="G22" t="s">
        <v>106</v>
      </c>
      <c r="H22" s="78">
        <v>0</v>
      </c>
      <c r="I22" s="78">
        <v>0</v>
      </c>
      <c r="J22" s="77">
        <v>2.4729090600000001</v>
      </c>
      <c r="K22" s="78">
        <f t="shared" si="0"/>
        <v>1.654569822894618E-6</v>
      </c>
      <c r="L22" s="78">
        <f>J22/'סכום נכסי הקרן'!$C$42</f>
        <v>1.3530636986168447E-7</v>
      </c>
    </row>
    <row r="23" spans="2:12">
      <c r="B23" s="96" t="s">
        <v>4524</v>
      </c>
      <c r="C23" t="s">
        <v>232</v>
      </c>
      <c r="D23" t="s">
        <v>217</v>
      </c>
      <c r="E23" t="s">
        <v>214</v>
      </c>
      <c r="F23" t="s">
        <v>215</v>
      </c>
      <c r="G23" t="s">
        <v>106</v>
      </c>
      <c r="H23" s="78">
        <v>0</v>
      </c>
      <c r="I23" s="78">
        <v>0</v>
      </c>
      <c r="J23" s="77">
        <v>107984.85218597999</v>
      </c>
      <c r="K23" s="78">
        <f t="shared" si="0"/>
        <v>7.2250322766280128E-2</v>
      </c>
      <c r="L23" s="78">
        <f>J23/'סכום נכסי הקרן'!$C$42</f>
        <v>5.9084414326726334E-3</v>
      </c>
    </row>
    <row r="24" spans="2:12">
      <c r="B24" s="96" t="s">
        <v>4526</v>
      </c>
      <c r="C24" t="s">
        <v>234</v>
      </c>
      <c r="D24" t="s">
        <v>221</v>
      </c>
      <c r="E24" t="s">
        <v>214</v>
      </c>
      <c r="F24" t="s">
        <v>215</v>
      </c>
      <c r="G24" t="s">
        <v>106</v>
      </c>
      <c r="H24" s="78">
        <v>0</v>
      </c>
      <c r="I24" s="78">
        <v>0</v>
      </c>
      <c r="J24" s="77">
        <f>197541.94760271+369852.01955265+(35.98)/1000</f>
        <v>567394.00313535996</v>
      </c>
      <c r="K24" s="78">
        <f>J24/$J$11</f>
        <v>0.37963102261396575</v>
      </c>
      <c r="L24" s="78">
        <f>J24/'סכום נכסי הקרן'!$C$42</f>
        <v>3.1045226889797058E-2</v>
      </c>
    </row>
    <row r="25" spans="2:12">
      <c r="B25" s="96" t="s">
        <v>4526</v>
      </c>
      <c r="C25" t="s">
        <v>233</v>
      </c>
      <c r="D25" t="s">
        <v>221</v>
      </c>
      <c r="E25" t="s">
        <v>214</v>
      </c>
      <c r="F25" t="s">
        <v>215</v>
      </c>
      <c r="G25" t="s">
        <v>203</v>
      </c>
      <c r="H25" s="78">
        <v>0</v>
      </c>
      <c r="I25" s="78">
        <v>0</v>
      </c>
      <c r="J25" s="77">
        <f>2.797965472+0.15105384</f>
        <v>2.9490193119999999</v>
      </c>
      <c r="K25" s="78">
        <f t="shared" si="0"/>
        <v>1.9731248672640827E-6</v>
      </c>
      <c r="L25" s="78">
        <f>J25/'סכום נכסי הקרן'!$C$42</f>
        <v>1.6135696383381045E-7</v>
      </c>
    </row>
    <row r="26" spans="2:12">
      <c r="B26" s="96" t="s">
        <v>4523</v>
      </c>
      <c r="C26" t="s">
        <v>235</v>
      </c>
      <c r="D26" t="s">
        <v>213</v>
      </c>
      <c r="E26" t="s">
        <v>214</v>
      </c>
      <c r="F26" t="s">
        <v>215</v>
      </c>
      <c r="G26" t="s">
        <v>116</v>
      </c>
      <c r="H26" s="78">
        <v>0</v>
      </c>
      <c r="I26" s="78">
        <v>0</v>
      </c>
      <c r="J26" s="77">
        <v>1.2848500000000001E-2</v>
      </c>
      <c r="K26" s="78">
        <f t="shared" si="0"/>
        <v>8.5966527088794358E-9</v>
      </c>
      <c r="L26" s="78">
        <f>J26/'סכום נכסי הקרן'!$C$42</f>
        <v>7.0301165590288746E-10</v>
      </c>
    </row>
    <row r="27" spans="2:12">
      <c r="B27" s="96" t="s">
        <v>4524</v>
      </c>
      <c r="C27" t="s">
        <v>236</v>
      </c>
      <c r="D27" t="s">
        <v>217</v>
      </c>
      <c r="E27" t="s">
        <v>214</v>
      </c>
      <c r="F27" t="s">
        <v>215</v>
      </c>
      <c r="G27" t="s">
        <v>116</v>
      </c>
      <c r="H27" s="78">
        <v>0</v>
      </c>
      <c r="I27" s="78">
        <v>0</v>
      </c>
      <c r="J27" s="77">
        <v>690.85415723100004</v>
      </c>
      <c r="K27" s="78">
        <f t="shared" si="0"/>
        <v>4.6223553428030475E-4</v>
      </c>
      <c r="L27" s="78">
        <f>J27/'סכום נכסי הקרן'!$C$42</f>
        <v>3.7800406667109706E-5</v>
      </c>
    </row>
    <row r="28" spans="2:12">
      <c r="B28" s="96" t="s">
        <v>4526</v>
      </c>
      <c r="C28" t="s">
        <v>237</v>
      </c>
      <c r="D28" t="s">
        <v>221</v>
      </c>
      <c r="E28" t="s">
        <v>214</v>
      </c>
      <c r="F28" t="s">
        <v>215</v>
      </c>
      <c r="G28" t="s">
        <v>116</v>
      </c>
      <c r="H28" s="78">
        <v>0</v>
      </c>
      <c r="I28" s="78">
        <v>0</v>
      </c>
      <c r="J28" s="77">
        <v>340.98500525600002</v>
      </c>
      <c r="K28" s="78">
        <f t="shared" si="0"/>
        <v>2.2814567218906962E-4</v>
      </c>
      <c r="L28" s="78">
        <f>J28/'סכום נכסי הקרן'!$C$42</f>
        <v>1.8657153222794517E-5</v>
      </c>
    </row>
    <row r="29" spans="2:12">
      <c r="B29" s="96" t="s">
        <v>4523</v>
      </c>
      <c r="C29" t="s">
        <v>239</v>
      </c>
      <c r="D29" t="s">
        <v>213</v>
      </c>
      <c r="E29" t="s">
        <v>214</v>
      </c>
      <c r="F29" t="s">
        <v>215</v>
      </c>
      <c r="G29" t="s">
        <v>110</v>
      </c>
      <c r="H29" s="78">
        <v>0</v>
      </c>
      <c r="I29" s="78">
        <v>0</v>
      </c>
      <c r="J29" s="77">
        <v>2.1739319999999999E-3</v>
      </c>
      <c r="K29" s="78">
        <f t="shared" si="0"/>
        <v>1.4545307558640843E-9</v>
      </c>
      <c r="L29" s="78">
        <f>J29/'סכום נכסי הקרן'!$C$42</f>
        <v>1.189477009098553E-10</v>
      </c>
    </row>
    <row r="30" spans="2:12">
      <c r="B30" s="96" t="s">
        <v>4524</v>
      </c>
      <c r="C30" t="s">
        <v>240</v>
      </c>
      <c r="D30" t="s">
        <v>217</v>
      </c>
      <c r="E30" t="s">
        <v>214</v>
      </c>
      <c r="F30" t="s">
        <v>215</v>
      </c>
      <c r="G30" t="s">
        <v>110</v>
      </c>
      <c r="H30" s="78">
        <v>0</v>
      </c>
      <c r="I30" s="78">
        <v>0</v>
      </c>
      <c r="J30" s="77">
        <v>1315.4715754819999</v>
      </c>
      <c r="K30" s="78">
        <f t="shared" si="0"/>
        <v>8.8015350296308779E-4</v>
      </c>
      <c r="L30" s="78">
        <f>J30/'סכום נכסי הקרן'!$C$42</f>
        <v>7.1976639340995513E-5</v>
      </c>
    </row>
    <row r="31" spans="2:12">
      <c r="B31" s="96" t="s">
        <v>4526</v>
      </c>
      <c r="C31" t="s">
        <v>241</v>
      </c>
      <c r="D31" t="s">
        <v>221</v>
      </c>
      <c r="E31" t="s">
        <v>214</v>
      </c>
      <c r="F31" t="s">
        <v>215</v>
      </c>
      <c r="G31" t="s">
        <v>110</v>
      </c>
      <c r="H31" s="78">
        <v>0</v>
      </c>
      <c r="I31" s="78">
        <v>0</v>
      </c>
      <c r="J31" s="77">
        <f>52.923529122+15820.196847854</f>
        <v>15873.120376976</v>
      </c>
      <c r="K31" s="78">
        <f t="shared" si="0"/>
        <v>1.0620360609183959E-2</v>
      </c>
      <c r="L31" s="78">
        <f>J31/'סכום נכסי הקרן'!$C$42</f>
        <v>8.6850516718401066E-4</v>
      </c>
    </row>
    <row r="32" spans="2:12">
      <c r="B32" s="96" t="s">
        <v>4523</v>
      </c>
      <c r="C32" t="s">
        <v>242</v>
      </c>
      <c r="D32" t="s">
        <v>213</v>
      </c>
      <c r="E32" t="s">
        <v>214</v>
      </c>
      <c r="F32" t="s">
        <v>215</v>
      </c>
      <c r="G32" t="s">
        <v>200</v>
      </c>
      <c r="H32" s="78">
        <v>0</v>
      </c>
      <c r="I32" s="78">
        <v>0</v>
      </c>
      <c r="J32" s="77">
        <v>5.6630040000000001E-5</v>
      </c>
      <c r="K32" s="78">
        <f t="shared" si="0"/>
        <v>3.788993164727017E-11</v>
      </c>
      <c r="L32" s="78">
        <f>J32/'סכום נכסי הקרן'!$C$42</f>
        <v>3.0985389885392653E-12</v>
      </c>
    </row>
    <row r="33" spans="2:12">
      <c r="B33" s="96" t="s">
        <v>4524</v>
      </c>
      <c r="C33" t="s">
        <v>243</v>
      </c>
      <c r="D33" t="s">
        <v>217</v>
      </c>
      <c r="E33" t="s">
        <v>214</v>
      </c>
      <c r="F33" t="s">
        <v>215</v>
      </c>
      <c r="G33" t="s">
        <v>200</v>
      </c>
      <c r="H33" s="78">
        <v>0</v>
      </c>
      <c r="I33" s="78">
        <v>0</v>
      </c>
      <c r="J33" s="77">
        <v>0.188290196376</v>
      </c>
      <c r="K33" s="78">
        <f t="shared" si="0"/>
        <v>1.2598088700869215E-7</v>
      </c>
      <c r="L33" s="78">
        <f>J33/'סכום נכסי הקרן'!$C$42</f>
        <v>1.0302385706080212E-8</v>
      </c>
    </row>
    <row r="34" spans="2:12">
      <c r="B34" s="96" t="s">
        <v>4526</v>
      </c>
      <c r="C34" t="s">
        <v>244</v>
      </c>
      <c r="D34" t="s">
        <v>221</v>
      </c>
      <c r="E34" t="s">
        <v>214</v>
      </c>
      <c r="F34" t="s">
        <v>215</v>
      </c>
      <c r="G34" t="s">
        <v>200</v>
      </c>
      <c r="H34" s="78">
        <v>0</v>
      </c>
      <c r="I34" s="78">
        <v>0</v>
      </c>
      <c r="J34" s="77">
        <f>21.18527713456+486.51755186334</f>
        <v>507.70282899789999</v>
      </c>
      <c r="K34" s="78">
        <f t="shared" si="0"/>
        <v>3.3969295250111292E-4</v>
      </c>
      <c r="L34" s="78">
        <f>J34/'סכום נכסי הקרן'!$C$42</f>
        <v>2.7779196522581946E-5</v>
      </c>
    </row>
    <row r="35" spans="2:12">
      <c r="B35" s="96" t="s">
        <v>4524</v>
      </c>
      <c r="C35" t="s">
        <v>245</v>
      </c>
      <c r="D35" t="s">
        <v>217</v>
      </c>
      <c r="E35" t="s">
        <v>214</v>
      </c>
      <c r="F35" t="s">
        <v>215</v>
      </c>
      <c r="G35" t="s">
        <v>202</v>
      </c>
      <c r="H35" s="78">
        <v>0</v>
      </c>
      <c r="I35" s="78">
        <v>0</v>
      </c>
      <c r="J35" s="77">
        <v>2.0957532000000001E-2</v>
      </c>
      <c r="K35" s="78">
        <f t="shared" si="0"/>
        <v>1.4022230162215624E-8</v>
      </c>
      <c r="L35" s="78">
        <f>J35/'סכום נכסי הקרן'!$C$42</f>
        <v>1.14670111491285E-9</v>
      </c>
    </row>
    <row r="36" spans="2:12">
      <c r="B36" s="96" t="s">
        <v>4526</v>
      </c>
      <c r="C36" t="s">
        <v>246</v>
      </c>
      <c r="D36" t="s">
        <v>221</v>
      </c>
      <c r="E36" t="s">
        <v>214</v>
      </c>
      <c r="F36" t="s">
        <v>215</v>
      </c>
      <c r="G36" t="s">
        <v>202</v>
      </c>
      <c r="H36" s="78">
        <v>0</v>
      </c>
      <c r="I36" s="78">
        <v>0</v>
      </c>
      <c r="J36" s="77">
        <v>1.4144712E-2</v>
      </c>
      <c r="K36" s="78">
        <f t="shared" si="0"/>
        <v>9.4639200475634863E-9</v>
      </c>
      <c r="L36" s="78">
        <f>J36/'סכום נכסי הקרן'!$C$42</f>
        <v>7.7393449860991101E-10</v>
      </c>
    </row>
    <row r="37" spans="2:12">
      <c r="B37" s="96" t="s">
        <v>4526</v>
      </c>
      <c r="C37" t="s">
        <v>247</v>
      </c>
      <c r="D37" t="s">
        <v>221</v>
      </c>
      <c r="E37" t="s">
        <v>214</v>
      </c>
      <c r="F37" t="s">
        <v>215</v>
      </c>
      <c r="G37" t="s">
        <v>206</v>
      </c>
      <c r="H37" s="78">
        <v>0</v>
      </c>
      <c r="I37" s="78">
        <v>0</v>
      </c>
      <c r="J37" s="77">
        <v>0.48008240000000002</v>
      </c>
      <c r="K37" s="78">
        <f t="shared" si="0"/>
        <v>3.2121272245362032E-7</v>
      </c>
      <c r="L37" s="78">
        <f>J37/'סכום נכסי הקרן'!$C$42</f>
        <v>2.6267931898185186E-8</v>
      </c>
    </row>
    <row r="38" spans="2:12">
      <c r="B38" s="96" t="s">
        <v>4526</v>
      </c>
      <c r="C38" t="s">
        <v>248</v>
      </c>
      <c r="D38" t="s">
        <v>221</v>
      </c>
      <c r="E38" t="s">
        <v>214</v>
      </c>
      <c r="F38" t="s">
        <v>215</v>
      </c>
      <c r="G38" t="s">
        <v>201</v>
      </c>
      <c r="H38" s="78">
        <v>0</v>
      </c>
      <c r="I38" s="78">
        <v>0</v>
      </c>
      <c r="J38" s="77">
        <f>0.244058528+0.022848</f>
        <v>0.26690652799999998</v>
      </c>
      <c r="K38" s="78">
        <f t="shared" si="0"/>
        <v>1.7858136957223057E-7</v>
      </c>
      <c r="L38" s="78">
        <f>J38/'סכום נכסי הקרן'!$C$42</f>
        <v>1.4603914871041006E-8</v>
      </c>
    </row>
    <row r="39" spans="2:12">
      <c r="B39" s="96" t="s">
        <v>4523</v>
      </c>
      <c r="C39" t="s">
        <v>250</v>
      </c>
      <c r="D39" t="s">
        <v>213</v>
      </c>
      <c r="E39" t="s">
        <v>214</v>
      </c>
      <c r="F39" t="s">
        <v>215</v>
      </c>
      <c r="G39" t="s">
        <v>113</v>
      </c>
      <c r="H39" s="78">
        <v>0</v>
      </c>
      <c r="I39" s="78">
        <v>0</v>
      </c>
      <c r="J39" s="77">
        <v>4.5583412599999997</v>
      </c>
      <c r="K39" s="78">
        <f t="shared" si="0"/>
        <v>3.049887281844254E-6</v>
      </c>
      <c r="L39" s="78">
        <f>J39/'סכום נכסי הקרן'!$C$42</f>
        <v>2.4941176303561149E-7</v>
      </c>
    </row>
    <row r="40" spans="2:12">
      <c r="B40" s="96" t="s">
        <v>4524</v>
      </c>
      <c r="C40" t="s">
        <v>251</v>
      </c>
      <c r="D40" t="s">
        <v>217</v>
      </c>
      <c r="E40" t="s">
        <v>214</v>
      </c>
      <c r="F40" t="s">
        <v>215</v>
      </c>
      <c r="G40" t="s">
        <v>113</v>
      </c>
      <c r="H40" s="78">
        <v>0</v>
      </c>
      <c r="I40" s="78">
        <v>0</v>
      </c>
      <c r="J40" s="77">
        <v>49.562527604000003</v>
      </c>
      <c r="K40" s="78">
        <f t="shared" si="0"/>
        <v>3.3161212373883206E-5</v>
      </c>
      <c r="L40" s="78">
        <f>J40/'סכום נכסי הקרן'!$C$42</f>
        <v>2.7118367592808974E-6</v>
      </c>
    </row>
    <row r="41" spans="2:12">
      <c r="B41" s="96" t="s">
        <v>4525</v>
      </c>
      <c r="C41" t="s">
        <v>252</v>
      </c>
      <c r="D41" t="s">
        <v>219</v>
      </c>
      <c r="E41" t="s">
        <v>214</v>
      </c>
      <c r="F41" t="s">
        <v>215</v>
      </c>
      <c r="G41" t="s">
        <v>113</v>
      </c>
      <c r="H41" s="78">
        <v>0</v>
      </c>
      <c r="I41" s="78">
        <v>0</v>
      </c>
      <c r="J41" s="77">
        <v>-2.6464800000000001E-3</v>
      </c>
      <c r="K41" s="78">
        <f t="shared" si="0"/>
        <v>-1.7707023746737166E-9</v>
      </c>
      <c r="L41" s="78">
        <f>J41/'סכום נכסי הקרן'!$C$42</f>
        <v>-1.448033846062866E-10</v>
      </c>
    </row>
    <row r="42" spans="2:12">
      <c r="B42" s="96" t="s">
        <v>4526</v>
      </c>
      <c r="C42" t="s">
        <v>253</v>
      </c>
      <c r="D42" t="s">
        <v>221</v>
      </c>
      <c r="E42" t="s">
        <v>214</v>
      </c>
      <c r="F42" t="s">
        <v>215</v>
      </c>
      <c r="G42" t="s">
        <v>113</v>
      </c>
      <c r="H42" s="78">
        <v>0</v>
      </c>
      <c r="I42" s="78">
        <v>0</v>
      </c>
      <c r="J42" s="77">
        <f>426.026292464+10163.53671958</f>
        <v>10589.563012044</v>
      </c>
      <c r="K42" s="78">
        <f t="shared" si="0"/>
        <v>7.0852469590487232E-3</v>
      </c>
      <c r="L42" s="78">
        <f>J42/'סכום נכסי הקרן'!$C$42</f>
        <v>5.7941286752422624E-4</v>
      </c>
    </row>
    <row r="43" spans="2:12">
      <c r="B43" s="96" t="s">
        <v>4526</v>
      </c>
      <c r="C43" t="s">
        <v>254</v>
      </c>
      <c r="D43" t="s">
        <v>221</v>
      </c>
      <c r="E43" t="s">
        <v>214</v>
      </c>
      <c r="F43" t="s">
        <v>215</v>
      </c>
      <c r="G43" t="s">
        <v>205</v>
      </c>
      <c r="H43" s="78">
        <v>0</v>
      </c>
      <c r="I43" s="78">
        <v>0</v>
      </c>
      <c r="J43" s="77">
        <v>0.5797561</v>
      </c>
      <c r="K43" s="78">
        <f t="shared" si="0"/>
        <v>3.8790223353343787E-7</v>
      </c>
      <c r="L43" s="78">
        <f>J43/'סכום נכסי הקרן'!$C$42</f>
        <v>3.1721624771825504E-8</v>
      </c>
    </row>
    <row r="44" spans="2:12">
      <c r="B44" s="96" t="s">
        <v>4525</v>
      </c>
      <c r="C44" t="s">
        <v>255</v>
      </c>
      <c r="D44" t="s">
        <v>219</v>
      </c>
      <c r="E44" t="s">
        <v>214</v>
      </c>
      <c r="F44" t="s">
        <v>215</v>
      </c>
      <c r="G44" t="s">
        <v>204</v>
      </c>
      <c r="H44" s="78">
        <v>0</v>
      </c>
      <c r="I44" s="78">
        <v>0</v>
      </c>
      <c r="J44" s="77">
        <v>1.5430000000000001E-6</v>
      </c>
      <c r="K44" s="78">
        <f t="shared" si="0"/>
        <v>1.0323878374752671E-12</v>
      </c>
      <c r="L44" s="78">
        <f>J44/'סכום נכסי הקרן'!$C$42</f>
        <v>8.4425962957400111E-14</v>
      </c>
    </row>
    <row r="45" spans="2:12">
      <c r="B45" s="96" t="s">
        <v>4526</v>
      </c>
      <c r="C45" t="s">
        <v>256</v>
      </c>
      <c r="D45" t="s">
        <v>221</v>
      </c>
      <c r="E45" t="s">
        <v>214</v>
      </c>
      <c r="F45" t="s">
        <v>215</v>
      </c>
      <c r="G45" t="s">
        <v>204</v>
      </c>
      <c r="H45" s="78">
        <v>0</v>
      </c>
      <c r="I45" s="78">
        <v>0</v>
      </c>
      <c r="J45" s="77">
        <v>3.4820880999999998E-2</v>
      </c>
      <c r="K45" s="78">
        <f t="shared" si="0"/>
        <v>2.329789632830435E-8</v>
      </c>
      <c r="L45" s="78">
        <f>J45/'סכום נכסי הקרן'!$C$42</f>
        <v>1.9052407060596482E-9</v>
      </c>
    </row>
    <row r="46" spans="2:12">
      <c r="B46" s="96" t="s">
        <v>4526</v>
      </c>
      <c r="C46" t="s">
        <v>257</v>
      </c>
      <c r="D46" t="s">
        <v>221</v>
      </c>
      <c r="E46" t="s">
        <v>214</v>
      </c>
      <c r="F46" t="s">
        <v>215</v>
      </c>
      <c r="G46" t="s">
        <v>199</v>
      </c>
      <c r="H46" s="78">
        <v>0</v>
      </c>
      <c r="I46" s="78">
        <v>0</v>
      </c>
      <c r="J46" s="77">
        <f>0.02313846+-0.00044712</f>
        <v>2.2691340000000001E-2</v>
      </c>
      <c r="K46" s="78">
        <f t="shared" si="0"/>
        <v>1.5182283494501637E-8</v>
      </c>
      <c r="L46" s="78">
        <f>J46/'סכום נכסי הקרן'!$C$42</f>
        <v>1.2415672263731507E-9</v>
      </c>
    </row>
    <row r="47" spans="2:12">
      <c r="B47" s="93" t="s">
        <v>258</v>
      </c>
      <c r="D47" s="16"/>
      <c r="I47" s="94">
        <v>0</v>
      </c>
      <c r="J47" s="95">
        <v>216824.44592999999</v>
      </c>
      <c r="K47" s="94">
        <f t="shared" si="0"/>
        <v>0.14507253457255065</v>
      </c>
      <c r="L47" s="94">
        <f>J47/'סכום נכסי הקרן'!$C$42</f>
        <v>1.1863650447404395E-2</v>
      </c>
    </row>
    <row r="48" spans="2:12">
      <c r="B48" s="96" t="s">
        <v>4526</v>
      </c>
      <c r="C48" t="s">
        <v>221</v>
      </c>
      <c r="D48">
        <v>10</v>
      </c>
      <c r="E48" t="s">
        <v>223</v>
      </c>
      <c r="F48" t="s">
        <v>224</v>
      </c>
      <c r="G48" t="s">
        <v>102</v>
      </c>
      <c r="H48" s="78">
        <v>0</v>
      </c>
      <c r="I48" s="78">
        <v>0</v>
      </c>
      <c r="J48" s="77">
        <v>216824.44592999999</v>
      </c>
      <c r="K48" s="78">
        <f t="shared" si="0"/>
        <v>0.14507253457255065</v>
      </c>
      <c r="L48" s="78">
        <f>J48/'סכום נכסי הקרן'!$C$42</f>
        <v>1.1863650447404395E-2</v>
      </c>
    </row>
    <row r="49" spans="2:12">
      <c r="B49" s="93" t="s">
        <v>259</v>
      </c>
      <c r="D49" s="16"/>
      <c r="I49" s="94">
        <v>0</v>
      </c>
      <c r="J49" s="95">
        <v>0</v>
      </c>
      <c r="K49" s="94">
        <f t="shared" si="0"/>
        <v>0</v>
      </c>
      <c r="L49" s="94">
        <f>J49/'סכום נכסי הקרן'!$C$42</f>
        <v>0</v>
      </c>
    </row>
    <row r="50" spans="2:12">
      <c r="B50" t="s">
        <v>223</v>
      </c>
      <c r="C50" t="s">
        <v>223</v>
      </c>
      <c r="D50" s="16"/>
      <c r="E50" t="s">
        <v>223</v>
      </c>
      <c r="G50" t="s">
        <v>223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93" t="s">
        <v>260</v>
      </c>
      <c r="D51" s="16"/>
      <c r="I51" s="94">
        <v>0</v>
      </c>
      <c r="J51" s="95">
        <v>0</v>
      </c>
      <c r="K51" s="94">
        <f t="shared" si="0"/>
        <v>0</v>
      </c>
      <c r="L51" s="94">
        <f>J51/'סכום נכסי הקרן'!$C$42</f>
        <v>0</v>
      </c>
    </row>
    <row r="52" spans="2:12">
      <c r="B52" t="s">
        <v>223</v>
      </c>
      <c r="C52" t="s">
        <v>223</v>
      </c>
      <c r="D52" s="16"/>
      <c r="E52" t="s">
        <v>223</v>
      </c>
      <c r="G52" t="s">
        <v>223</v>
      </c>
      <c r="H52" s="78">
        <v>0</v>
      </c>
      <c r="I52" s="78">
        <v>0</v>
      </c>
      <c r="J52" s="77">
        <v>0</v>
      </c>
      <c r="K52" s="78">
        <f t="shared" si="0"/>
        <v>0</v>
      </c>
      <c r="L52" s="78">
        <f>J52/'סכום נכסי הקרן'!$C$42</f>
        <v>0</v>
      </c>
    </row>
    <row r="53" spans="2:12">
      <c r="B53" s="93" t="s">
        <v>261</v>
      </c>
      <c r="D53" s="16"/>
      <c r="I53" s="94">
        <v>0</v>
      </c>
      <c r="J53" s="95">
        <v>0</v>
      </c>
      <c r="K53" s="94">
        <f t="shared" si="0"/>
        <v>0</v>
      </c>
      <c r="L53" s="94">
        <f>J53/'סכום נכסי הקרן'!$C$42</f>
        <v>0</v>
      </c>
    </row>
    <row r="54" spans="2:12">
      <c r="B54" t="s">
        <v>223</v>
      </c>
      <c r="C54" t="s">
        <v>223</v>
      </c>
      <c r="D54" s="16"/>
      <c r="E54" t="s">
        <v>223</v>
      </c>
      <c r="G54" t="s">
        <v>223</v>
      </c>
      <c r="H54" s="78">
        <v>0</v>
      </c>
      <c r="I54" s="78">
        <v>0</v>
      </c>
      <c r="J54" s="77">
        <v>0</v>
      </c>
      <c r="K54" s="78">
        <f t="shared" si="0"/>
        <v>0</v>
      </c>
      <c r="L54" s="78">
        <f>J54/'סכום נכסי הקרן'!$C$42</f>
        <v>0</v>
      </c>
    </row>
    <row r="55" spans="2:12">
      <c r="B55" s="93" t="s">
        <v>262</v>
      </c>
      <c r="D55" s="16"/>
      <c r="I55" s="94">
        <v>0</v>
      </c>
      <c r="J55" s="95">
        <v>0</v>
      </c>
      <c r="K55" s="94">
        <f t="shared" si="0"/>
        <v>0</v>
      </c>
      <c r="L55" s="94">
        <f>J55/'סכום נכסי הקרן'!$C$42</f>
        <v>0</v>
      </c>
    </row>
    <row r="56" spans="2:12">
      <c r="B56" t="s">
        <v>223</v>
      </c>
      <c r="C56" t="s">
        <v>223</v>
      </c>
      <c r="D56" s="16"/>
      <c r="E56" t="s">
        <v>223</v>
      </c>
      <c r="G56" t="s">
        <v>223</v>
      </c>
      <c r="H56" s="78">
        <v>0</v>
      </c>
      <c r="I56" s="78">
        <v>0</v>
      </c>
      <c r="J56" s="77">
        <v>0</v>
      </c>
      <c r="K56" s="78">
        <f t="shared" si="0"/>
        <v>0</v>
      </c>
      <c r="L56" s="78">
        <f>J56/'סכום נכסי הקרן'!$C$42</f>
        <v>0</v>
      </c>
    </row>
    <row r="57" spans="2:12">
      <c r="B57" s="93" t="s">
        <v>263</v>
      </c>
      <c r="D57" s="16"/>
      <c r="I57" s="94">
        <v>0</v>
      </c>
      <c r="J57" s="95">
        <f>J58+J63</f>
        <v>41.618160462000006</v>
      </c>
      <c r="K57" s="94">
        <f t="shared" si="0"/>
        <v>2.7845808606003141E-5</v>
      </c>
      <c r="L57" s="94">
        <f>J57/'סכום נכסי הקרן'!$C$42</f>
        <v>2.2771570145949099E-6</v>
      </c>
    </row>
    <row r="58" spans="2:12">
      <c r="B58" s="93" t="s">
        <v>264</v>
      </c>
      <c r="D58" s="16"/>
      <c r="I58" s="94">
        <v>0</v>
      </c>
      <c r="J58" s="95">
        <f>SUM(J59:J62)</f>
        <v>41.618160462000006</v>
      </c>
      <c r="K58" s="94">
        <f t="shared" si="0"/>
        <v>2.7845808606003141E-5</v>
      </c>
      <c r="L58" s="94">
        <f>J58/'סכום נכסי הקרן'!$C$42</f>
        <v>2.2771570145949099E-6</v>
      </c>
    </row>
    <row r="59" spans="2:12">
      <c r="B59" s="96" t="s">
        <v>4527</v>
      </c>
      <c r="C59" t="s">
        <v>228</v>
      </c>
      <c r="D59">
        <v>91</v>
      </c>
      <c r="E59" t="s">
        <v>229</v>
      </c>
      <c r="F59" t="s">
        <v>230</v>
      </c>
      <c r="G59" t="s">
        <v>106</v>
      </c>
      <c r="H59" s="78">
        <v>0</v>
      </c>
      <c r="I59" s="78">
        <v>0</v>
      </c>
      <c r="J59" s="77">
        <f>35.08041003-0.24785523</f>
        <v>34.832554800000004</v>
      </c>
      <c r="K59" s="78">
        <f t="shared" si="0"/>
        <v>2.3305707014718558E-5</v>
      </c>
      <c r="L59" s="78">
        <f>J59/'סכום נכסי הקרן'!$C$42</f>
        <v>1.9058794434584637E-6</v>
      </c>
    </row>
    <row r="60" spans="2:12">
      <c r="B60" s="96" t="s">
        <v>4527</v>
      </c>
      <c r="C60" t="s">
        <v>238</v>
      </c>
      <c r="D60">
        <v>91</v>
      </c>
      <c r="E60" t="s">
        <v>229</v>
      </c>
      <c r="F60" t="s">
        <v>230</v>
      </c>
      <c r="G60" t="s">
        <v>110</v>
      </c>
      <c r="H60" s="78">
        <v>0</v>
      </c>
      <c r="I60" s="78">
        <v>0</v>
      </c>
      <c r="J60" s="77">
        <v>6.8398342000000001E-2</v>
      </c>
      <c r="K60" s="78">
        <f t="shared" si="0"/>
        <v>4.576384730024221E-8</v>
      </c>
      <c r="L60" s="78">
        <f>J60/'סכום נכסי הקרן'!$C$42</f>
        <v>3.7424471082563734E-9</v>
      </c>
    </row>
    <row r="61" spans="2:12">
      <c r="B61" s="96" t="s">
        <v>4527</v>
      </c>
      <c r="C61" t="s">
        <v>249</v>
      </c>
      <c r="D61">
        <v>91</v>
      </c>
      <c r="E61" t="s">
        <v>229</v>
      </c>
      <c r="F61" t="s">
        <v>230</v>
      </c>
      <c r="G61" t="s">
        <v>113</v>
      </c>
      <c r="H61" s="78">
        <v>0</v>
      </c>
      <c r="I61" s="78">
        <v>0</v>
      </c>
      <c r="J61" s="77">
        <v>6.71720732</v>
      </c>
      <c r="K61" s="78">
        <f t="shared" si="0"/>
        <v>4.4943377439843384E-6</v>
      </c>
      <c r="L61" s="78">
        <f>J61/'סכום נכסי הקרן'!$C$42</f>
        <v>3.675351240281898E-7</v>
      </c>
    </row>
    <row r="62" spans="2:12">
      <c r="B62" t="s">
        <v>223</v>
      </c>
      <c r="C62" t="s">
        <v>223</v>
      </c>
      <c r="D62" s="16"/>
      <c r="E62" t="s">
        <v>223</v>
      </c>
      <c r="G62" t="s">
        <v>223</v>
      </c>
      <c r="H62" s="78">
        <v>0</v>
      </c>
      <c r="I62" s="78">
        <v>0</v>
      </c>
      <c r="J62" s="77">
        <v>0</v>
      </c>
      <c r="K62" s="78">
        <f t="shared" si="0"/>
        <v>0</v>
      </c>
      <c r="L62" s="78">
        <f>J62/'סכום נכסי הקרן'!$C$42</f>
        <v>0</v>
      </c>
    </row>
    <row r="63" spans="2:12">
      <c r="B63" s="93" t="s">
        <v>262</v>
      </c>
      <c r="D63" s="16"/>
      <c r="I63" s="94">
        <v>0</v>
      </c>
      <c r="J63" s="95">
        <v>0</v>
      </c>
      <c r="K63" s="94">
        <f t="shared" si="0"/>
        <v>0</v>
      </c>
      <c r="L63" s="94">
        <f>J63/'סכום נכסי הקרן'!$C$42</f>
        <v>0</v>
      </c>
    </row>
    <row r="64" spans="2:12">
      <c r="B64" t="s">
        <v>223</v>
      </c>
      <c r="C64" t="s">
        <v>223</v>
      </c>
      <c r="D64" s="16"/>
      <c r="E64" t="s">
        <v>223</v>
      </c>
      <c r="G64" t="s">
        <v>223</v>
      </c>
      <c r="H64" s="78">
        <v>0</v>
      </c>
      <c r="I64" s="78">
        <v>0</v>
      </c>
      <c r="J64" s="77">
        <v>0</v>
      </c>
      <c r="K64" s="78">
        <f t="shared" si="0"/>
        <v>0</v>
      </c>
      <c r="L64" s="78">
        <f>J64/'סכום נכסי הקרן'!$C$42</f>
        <v>0</v>
      </c>
    </row>
    <row r="65" spans="2:4">
      <c r="B65" t="s">
        <v>265</v>
      </c>
      <c r="D65" s="16"/>
    </row>
    <row r="66" spans="2:4">
      <c r="D66" s="16"/>
    </row>
    <row r="67" spans="2:4">
      <c r="D67" s="16"/>
    </row>
    <row r="68" spans="2:4">
      <c r="D68" s="16"/>
    </row>
    <row r="69" spans="2:4">
      <c r="D69" s="16"/>
    </row>
    <row r="70" spans="2:4">
      <c r="D70" s="16"/>
    </row>
    <row r="71" spans="2:4">
      <c r="D71" s="16"/>
    </row>
    <row r="72" spans="2:4">
      <c r="D72" s="16"/>
    </row>
    <row r="73" spans="2:4">
      <c r="D73" s="16"/>
    </row>
    <row r="74" spans="2:4">
      <c r="D74" s="16"/>
    </row>
    <row r="75" spans="2:4">
      <c r="D75" s="16"/>
    </row>
    <row r="76" spans="2:4">
      <c r="D76" s="16"/>
    </row>
    <row r="77" spans="2:4">
      <c r="D77" s="16"/>
    </row>
    <row r="78" spans="2:4">
      <c r="D78" s="16"/>
    </row>
    <row r="79" spans="2:4">
      <c r="D79" s="16"/>
    </row>
    <row r="80" spans="2:4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2:5">
      <c r="B465" s="16"/>
      <c r="C465" s="16"/>
      <c r="D465" s="16"/>
    </row>
    <row r="466" spans="2:5">
      <c r="B466" s="16"/>
      <c r="C466" s="16"/>
      <c r="D466" s="16"/>
    </row>
    <row r="467" spans="2:5">
      <c r="B467" s="16"/>
      <c r="C467" s="16"/>
      <c r="D467" s="16"/>
    </row>
    <row r="468" spans="2:5">
      <c r="B468" s="16"/>
      <c r="C468" s="16"/>
      <c r="D468" s="16"/>
    </row>
    <row r="469" spans="2:5">
      <c r="B469" s="16"/>
      <c r="C469" s="16"/>
      <c r="D469" s="16"/>
    </row>
    <row r="470" spans="2:5">
      <c r="B470" s="16"/>
      <c r="C470" s="16"/>
      <c r="D470" s="16"/>
    </row>
    <row r="471" spans="2:5">
      <c r="B471" s="16"/>
      <c r="C471" s="16"/>
      <c r="D471" s="16"/>
    </row>
    <row r="472" spans="2:5">
      <c r="B472" s="16"/>
      <c r="C472" s="16"/>
      <c r="D472" s="16"/>
    </row>
    <row r="473" spans="2:5">
      <c r="B473" s="16"/>
      <c r="C473" s="16"/>
      <c r="D473" s="16"/>
    </row>
    <row r="474" spans="2:5">
      <c r="B474" s="16"/>
      <c r="C474" s="16"/>
      <c r="D474" s="16"/>
    </row>
    <row r="475" spans="2:5">
      <c r="B475" s="16"/>
      <c r="C475" s="16"/>
      <c r="D475" s="16"/>
    </row>
    <row r="476" spans="2:5">
      <c r="B476" s="16"/>
      <c r="C476" s="16"/>
      <c r="D476" s="16"/>
    </row>
    <row r="477" spans="2:5">
      <c r="B477" s="16"/>
      <c r="C477" s="16"/>
      <c r="E477" s="15"/>
    </row>
    <row r="478" spans="2:5">
      <c r="B478" s="16"/>
      <c r="C478" s="16"/>
    </row>
    <row r="479" spans="2:5">
      <c r="B479" s="16"/>
      <c r="C479" s="16"/>
    </row>
    <row r="480" spans="2:5">
      <c r="B480" s="16"/>
      <c r="C480" s="16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A1:XFD3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0">
        <v>44104</v>
      </c>
    </row>
    <row r="2" spans="2:49">
      <c r="B2" s="2" t="s">
        <v>1</v>
      </c>
      <c r="C2" s="12" t="s">
        <v>197</v>
      </c>
    </row>
    <row r="3" spans="2:49">
      <c r="B3" s="2" t="s">
        <v>2</v>
      </c>
      <c r="C3" s="26" t="s">
        <v>4521</v>
      </c>
    </row>
    <row r="4" spans="2:49" s="1" customFormat="1">
      <c r="B4" s="2" t="s">
        <v>3</v>
      </c>
    </row>
    <row r="6" spans="2:49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49" ht="26.25" customHeight="1">
      <c r="B7" s="130" t="s">
        <v>143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870888361.65999997</v>
      </c>
      <c r="H11" s="7"/>
      <c r="I11" s="75">
        <v>-38119.992475383558</v>
      </c>
      <c r="J11" s="76">
        <v>1</v>
      </c>
      <c r="K11" s="76">
        <v>-2.0999999999999999E-3</v>
      </c>
      <c r="AW11" s="16"/>
    </row>
    <row r="12" spans="2:49">
      <c r="B12" s="79" t="s">
        <v>207</v>
      </c>
      <c r="C12" s="16"/>
      <c r="D12" s="16"/>
      <c r="G12" s="81">
        <v>737609443.32000005</v>
      </c>
      <c r="I12" s="81">
        <v>-34634.587154466542</v>
      </c>
      <c r="J12" s="80">
        <v>0.90859999999999996</v>
      </c>
      <c r="K12" s="80">
        <v>-1.9E-3</v>
      </c>
    </row>
    <row r="13" spans="2:49">
      <c r="B13" s="79" t="s">
        <v>2408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2413</v>
      </c>
      <c r="C15" s="16"/>
      <c r="D15" s="16"/>
      <c r="G15" s="81">
        <v>729235674.30999994</v>
      </c>
      <c r="I15" s="81">
        <v>-8363.5525874259947</v>
      </c>
      <c r="J15" s="80">
        <v>0.21940000000000001</v>
      </c>
      <c r="K15" s="80">
        <v>-5.0000000000000001E-4</v>
      </c>
    </row>
    <row r="16" spans="2:49">
      <c r="B16" t="s">
        <v>3022</v>
      </c>
      <c r="C16" t="s">
        <v>3023</v>
      </c>
      <c r="D16" t="s">
        <v>123</v>
      </c>
      <c r="E16" t="s">
        <v>102</v>
      </c>
      <c r="F16" t="s">
        <v>271</v>
      </c>
      <c r="G16" s="77">
        <v>10120735.289999999</v>
      </c>
      <c r="H16" s="77">
        <v>-0.2495</v>
      </c>
      <c r="I16" s="77">
        <v>-25.251234548549998</v>
      </c>
      <c r="J16" s="78">
        <v>6.9999999999999999E-4</v>
      </c>
      <c r="K16" s="78">
        <v>0</v>
      </c>
    </row>
    <row r="17" spans="2:11">
      <c r="B17" t="s">
        <v>3024</v>
      </c>
      <c r="C17" t="s">
        <v>3025</v>
      </c>
      <c r="D17" t="s">
        <v>123</v>
      </c>
      <c r="E17" t="s">
        <v>102</v>
      </c>
      <c r="F17" t="s">
        <v>271</v>
      </c>
      <c r="G17" s="77">
        <v>9240714.8499999996</v>
      </c>
      <c r="H17" s="77">
        <v>-1.0032000000000001</v>
      </c>
      <c r="I17" s="77">
        <v>-92.702851375199998</v>
      </c>
      <c r="J17" s="78">
        <v>2.3999999999999998E-3</v>
      </c>
      <c r="K17" s="78">
        <v>0</v>
      </c>
    </row>
    <row r="18" spans="2:11">
      <c r="B18" t="s">
        <v>3026</v>
      </c>
      <c r="C18" t="s">
        <v>3027</v>
      </c>
      <c r="D18" t="s">
        <v>123</v>
      </c>
      <c r="E18" t="s">
        <v>102</v>
      </c>
      <c r="F18" t="s">
        <v>271</v>
      </c>
      <c r="G18" s="77">
        <v>6130929.79</v>
      </c>
      <c r="H18" s="77">
        <v>0.1573</v>
      </c>
      <c r="I18" s="77">
        <v>9.6439525596699998</v>
      </c>
      <c r="J18" s="78">
        <v>-2.9999999999999997E-4</v>
      </c>
      <c r="K18" s="78">
        <v>0</v>
      </c>
    </row>
    <row r="19" spans="2:11">
      <c r="B19" t="s">
        <v>3028</v>
      </c>
      <c r="C19" t="s">
        <v>3029</v>
      </c>
      <c r="D19" t="s">
        <v>123</v>
      </c>
      <c r="E19" t="s">
        <v>102</v>
      </c>
      <c r="F19" t="s">
        <v>271</v>
      </c>
      <c r="G19" s="77">
        <v>13573589.35</v>
      </c>
      <c r="H19" s="77">
        <v>-3.0213000000000001</v>
      </c>
      <c r="I19" s="77">
        <v>-410.09885503154999</v>
      </c>
      <c r="J19" s="78">
        <v>1.0800000000000001E-2</v>
      </c>
      <c r="K19" s="78">
        <v>0</v>
      </c>
    </row>
    <row r="20" spans="2:11">
      <c r="B20" t="s">
        <v>3030</v>
      </c>
      <c r="C20" t="s">
        <v>3031</v>
      </c>
      <c r="D20" t="s">
        <v>123</v>
      </c>
      <c r="E20" t="s">
        <v>102</v>
      </c>
      <c r="F20" t="s">
        <v>271</v>
      </c>
      <c r="G20" s="77">
        <v>26165223.379999999</v>
      </c>
      <c r="H20" s="77">
        <v>-1.9379</v>
      </c>
      <c r="I20" s="77">
        <v>-507.05586388102</v>
      </c>
      <c r="J20" s="78">
        <v>1.3299999999999999E-2</v>
      </c>
      <c r="K20" s="78">
        <v>0</v>
      </c>
    </row>
    <row r="21" spans="2:11">
      <c r="B21" t="s">
        <v>3032</v>
      </c>
      <c r="C21" t="s">
        <v>3033</v>
      </c>
      <c r="D21" t="s">
        <v>123</v>
      </c>
      <c r="E21" t="s">
        <v>102</v>
      </c>
      <c r="F21" t="s">
        <v>271</v>
      </c>
      <c r="G21" s="77">
        <v>17943418.460000001</v>
      </c>
      <c r="H21" s="77">
        <v>0.88239999999999996</v>
      </c>
      <c r="I21" s="77">
        <v>158.33272449104001</v>
      </c>
      <c r="J21" s="78">
        <v>-4.1999999999999997E-3</v>
      </c>
      <c r="K21" s="78">
        <v>0</v>
      </c>
    </row>
    <row r="22" spans="2:11">
      <c r="B22" t="s">
        <v>3034</v>
      </c>
      <c r="C22" t="s">
        <v>3035</v>
      </c>
      <c r="D22" t="s">
        <v>123</v>
      </c>
      <c r="E22" t="s">
        <v>102</v>
      </c>
      <c r="F22" t="s">
        <v>271</v>
      </c>
      <c r="G22" s="77">
        <v>11107313.48</v>
      </c>
      <c r="H22" s="77">
        <v>-2.754</v>
      </c>
      <c r="I22" s="77">
        <v>-305.89541323920002</v>
      </c>
      <c r="J22" s="78">
        <v>8.0000000000000002E-3</v>
      </c>
      <c r="K22" s="78">
        <v>0</v>
      </c>
    </row>
    <row r="23" spans="2:11">
      <c r="B23" t="s">
        <v>3034</v>
      </c>
      <c r="C23" t="s">
        <v>3036</v>
      </c>
      <c r="D23" t="s">
        <v>123</v>
      </c>
      <c r="E23" t="s">
        <v>102</v>
      </c>
      <c r="F23" t="s">
        <v>271</v>
      </c>
      <c r="G23" s="77">
        <v>9867259</v>
      </c>
      <c r="H23" s="77">
        <v>-2.8155000000000001</v>
      </c>
      <c r="I23" s="77">
        <v>-277.81267714500001</v>
      </c>
      <c r="J23" s="78">
        <v>7.3000000000000001E-3</v>
      </c>
      <c r="K23" s="78">
        <v>0</v>
      </c>
    </row>
    <row r="24" spans="2:11">
      <c r="B24" t="s">
        <v>3034</v>
      </c>
      <c r="C24" t="s">
        <v>3037</v>
      </c>
      <c r="D24" t="s">
        <v>123</v>
      </c>
      <c r="E24" t="s">
        <v>102</v>
      </c>
      <c r="F24" t="s">
        <v>271</v>
      </c>
      <c r="G24" s="77">
        <v>10052787.1</v>
      </c>
      <c r="H24" s="77">
        <v>-0.91900000000000004</v>
      </c>
      <c r="I24" s="77">
        <v>-92.385113449000002</v>
      </c>
      <c r="J24" s="78">
        <v>2.3999999999999998E-3</v>
      </c>
      <c r="K24" s="78">
        <v>0</v>
      </c>
    </row>
    <row r="25" spans="2:11">
      <c r="B25" t="s">
        <v>3038</v>
      </c>
      <c r="C25" t="s">
        <v>3039</v>
      </c>
      <c r="D25" t="s">
        <v>123</v>
      </c>
      <c r="E25" t="s">
        <v>102</v>
      </c>
      <c r="F25" t="s">
        <v>271</v>
      </c>
      <c r="G25" s="77">
        <v>12378865.93</v>
      </c>
      <c r="H25" s="77">
        <v>-0.54630000000000001</v>
      </c>
      <c r="I25" s="77">
        <v>-67.625744575590005</v>
      </c>
      <c r="J25" s="78">
        <v>1.8E-3</v>
      </c>
      <c r="K25" s="78">
        <v>0</v>
      </c>
    </row>
    <row r="26" spans="2:11">
      <c r="B26" t="s">
        <v>3038</v>
      </c>
      <c r="C26" t="s">
        <v>3040</v>
      </c>
      <c r="D26" t="s">
        <v>123</v>
      </c>
      <c r="E26" t="s">
        <v>102</v>
      </c>
      <c r="F26" t="s">
        <v>271</v>
      </c>
      <c r="G26" s="77">
        <v>7537153.04</v>
      </c>
      <c r="H26" s="77">
        <v>-1.0871</v>
      </c>
      <c r="I26" s="77">
        <v>-81.936390697839997</v>
      </c>
      <c r="J26" s="78">
        <v>2.0999999999999999E-3</v>
      </c>
      <c r="K26" s="78">
        <v>0</v>
      </c>
    </row>
    <row r="27" spans="2:11">
      <c r="B27" t="s">
        <v>3041</v>
      </c>
      <c r="C27" t="s">
        <v>3042</v>
      </c>
      <c r="D27" t="s">
        <v>123</v>
      </c>
      <c r="E27" t="s">
        <v>102</v>
      </c>
      <c r="F27" t="s">
        <v>271</v>
      </c>
      <c r="G27" s="77">
        <v>15480821.49</v>
      </c>
      <c r="H27" s="77">
        <v>-0.38</v>
      </c>
      <c r="I27" s="77">
        <v>-58.827121662000003</v>
      </c>
      <c r="J27" s="78">
        <v>1.5E-3</v>
      </c>
      <c r="K27" s="78">
        <v>0</v>
      </c>
    </row>
    <row r="28" spans="2:11">
      <c r="B28" t="s">
        <v>3043</v>
      </c>
      <c r="C28" t="s">
        <v>3044</v>
      </c>
      <c r="D28" t="s">
        <v>123</v>
      </c>
      <c r="E28" t="s">
        <v>102</v>
      </c>
      <c r="F28" t="s">
        <v>271</v>
      </c>
      <c r="G28" s="77">
        <v>12228746.35</v>
      </c>
      <c r="H28" s="77">
        <v>-1.7999999999999999E-2</v>
      </c>
      <c r="I28" s="77">
        <v>-2.2011743429999999</v>
      </c>
      <c r="J28" s="78">
        <v>1E-4</v>
      </c>
      <c r="K28" s="78">
        <v>0</v>
      </c>
    </row>
    <row r="29" spans="2:11">
      <c r="B29" t="s">
        <v>3045</v>
      </c>
      <c r="C29" t="s">
        <v>3046</v>
      </c>
      <c r="D29" t="s">
        <v>123</v>
      </c>
      <c r="E29" t="s">
        <v>102</v>
      </c>
      <c r="F29" t="s">
        <v>271</v>
      </c>
      <c r="G29" s="77">
        <v>10918286.41</v>
      </c>
      <c r="H29" s="77">
        <v>0.254</v>
      </c>
      <c r="I29" s="77">
        <v>27.732447481400001</v>
      </c>
      <c r="J29" s="78">
        <v>-6.9999999999999999E-4</v>
      </c>
      <c r="K29" s="78">
        <v>0</v>
      </c>
    </row>
    <row r="30" spans="2:11">
      <c r="B30" t="s">
        <v>3047</v>
      </c>
      <c r="C30" t="s">
        <v>3048</v>
      </c>
      <c r="D30" t="s">
        <v>123</v>
      </c>
      <c r="E30" t="s">
        <v>102</v>
      </c>
      <c r="F30" t="s">
        <v>271</v>
      </c>
      <c r="G30" s="77">
        <v>12281861.939999999</v>
      </c>
      <c r="H30" s="77">
        <v>-1.3583000000000001</v>
      </c>
      <c r="I30" s="77">
        <v>-166.82453073101999</v>
      </c>
      <c r="J30" s="78">
        <v>4.4000000000000003E-3</v>
      </c>
      <c r="K30" s="78">
        <v>0</v>
      </c>
    </row>
    <row r="31" spans="2:11">
      <c r="B31" t="s">
        <v>3049</v>
      </c>
      <c r="C31" t="s">
        <v>3050</v>
      </c>
      <c r="D31" t="s">
        <v>123</v>
      </c>
      <c r="E31" t="s">
        <v>102</v>
      </c>
      <c r="F31" t="s">
        <v>271</v>
      </c>
      <c r="G31" s="77">
        <v>4625108.08</v>
      </c>
      <c r="H31" s="77">
        <v>-0.93240000000000001</v>
      </c>
      <c r="I31" s="77">
        <v>-43.124507737919998</v>
      </c>
      <c r="J31" s="78">
        <v>1.1000000000000001E-3</v>
      </c>
      <c r="K31" s="78">
        <v>0</v>
      </c>
    </row>
    <row r="32" spans="2:11">
      <c r="B32" t="s">
        <v>3049</v>
      </c>
      <c r="C32" t="s">
        <v>3051</v>
      </c>
      <c r="D32" t="s">
        <v>123</v>
      </c>
      <c r="E32" t="s">
        <v>102</v>
      </c>
      <c r="F32" t="s">
        <v>271</v>
      </c>
      <c r="G32" s="77">
        <v>36317720.990000002</v>
      </c>
      <c r="H32" s="77">
        <v>-1.155</v>
      </c>
      <c r="I32" s="77">
        <v>-419.4696774345</v>
      </c>
      <c r="J32" s="78">
        <v>1.0999999999999999E-2</v>
      </c>
      <c r="K32" s="78">
        <v>0</v>
      </c>
    </row>
    <row r="33" spans="2:11">
      <c r="B33" t="s">
        <v>3052</v>
      </c>
      <c r="C33" t="s">
        <v>3053</v>
      </c>
      <c r="D33" t="s">
        <v>123</v>
      </c>
      <c r="E33" t="s">
        <v>102</v>
      </c>
      <c r="F33" t="s">
        <v>271</v>
      </c>
      <c r="G33" s="77">
        <v>21288663.25</v>
      </c>
      <c r="H33" s="77">
        <v>-2.1709000000000001</v>
      </c>
      <c r="I33" s="77">
        <v>-462.15559049425002</v>
      </c>
      <c r="J33" s="78">
        <v>1.21E-2</v>
      </c>
      <c r="K33" s="78">
        <v>0</v>
      </c>
    </row>
    <row r="34" spans="2:11">
      <c r="B34" t="s">
        <v>3054</v>
      </c>
      <c r="C34" t="s">
        <v>3055</v>
      </c>
      <c r="D34" t="s">
        <v>123</v>
      </c>
      <c r="E34" t="s">
        <v>102</v>
      </c>
      <c r="F34" t="s">
        <v>271</v>
      </c>
      <c r="G34" s="77">
        <v>13959069.49</v>
      </c>
      <c r="H34" s="77">
        <v>-6.25E-2</v>
      </c>
      <c r="I34" s="77">
        <v>-8.7244184312499993</v>
      </c>
      <c r="J34" s="78">
        <v>2.0000000000000001E-4</v>
      </c>
      <c r="K34" s="78">
        <v>0</v>
      </c>
    </row>
    <row r="35" spans="2:11">
      <c r="B35" t="s">
        <v>3054</v>
      </c>
      <c r="C35" t="s">
        <v>3056</v>
      </c>
      <c r="D35" t="s">
        <v>123</v>
      </c>
      <c r="E35" t="s">
        <v>102</v>
      </c>
      <c r="F35" t="s">
        <v>271</v>
      </c>
      <c r="G35" s="77">
        <v>18355403.440000001</v>
      </c>
      <c r="H35" s="77">
        <v>-5.0900000000000001E-2</v>
      </c>
      <c r="I35" s="77">
        <v>-9.3429003509600008</v>
      </c>
      <c r="J35" s="78">
        <v>2.0000000000000001E-4</v>
      </c>
      <c r="K35" s="78">
        <v>0</v>
      </c>
    </row>
    <row r="36" spans="2:11">
      <c r="B36" t="s">
        <v>3057</v>
      </c>
      <c r="C36" t="s">
        <v>3058</v>
      </c>
      <c r="D36" t="s">
        <v>123</v>
      </c>
      <c r="E36" t="s">
        <v>102</v>
      </c>
      <c r="F36" t="s">
        <v>271</v>
      </c>
      <c r="G36" s="77">
        <v>13765787.550000001</v>
      </c>
      <c r="H36" s="77">
        <v>-1.5734999999999999</v>
      </c>
      <c r="I36" s="77">
        <v>-216.60466709925001</v>
      </c>
      <c r="J36" s="78">
        <v>5.7000000000000002E-3</v>
      </c>
      <c r="K36" s="78">
        <v>0</v>
      </c>
    </row>
    <row r="37" spans="2:11">
      <c r="B37" t="s">
        <v>3059</v>
      </c>
      <c r="C37" t="s">
        <v>3060</v>
      </c>
      <c r="D37" t="s">
        <v>123</v>
      </c>
      <c r="E37" t="s">
        <v>102</v>
      </c>
      <c r="F37" t="s">
        <v>271</v>
      </c>
      <c r="G37" s="77">
        <v>12419400.369999999</v>
      </c>
      <c r="H37" s="77">
        <v>-0.1079</v>
      </c>
      <c r="I37" s="77">
        <v>-13.40053299923</v>
      </c>
      <c r="J37" s="78">
        <v>4.0000000000000002E-4</v>
      </c>
      <c r="K37" s="78">
        <v>0</v>
      </c>
    </row>
    <row r="38" spans="2:11">
      <c r="B38" t="s">
        <v>3061</v>
      </c>
      <c r="C38" t="s">
        <v>3062</v>
      </c>
      <c r="D38" t="s">
        <v>123</v>
      </c>
      <c r="E38" t="s">
        <v>102</v>
      </c>
      <c r="F38" t="s">
        <v>271</v>
      </c>
      <c r="G38" s="77">
        <v>12806387.539999999</v>
      </c>
      <c r="H38" s="77">
        <v>0.84750000000000003</v>
      </c>
      <c r="I38" s="77">
        <v>108.5341344015</v>
      </c>
      <c r="J38" s="78">
        <v>-2.8E-3</v>
      </c>
      <c r="K38" s="78">
        <v>0</v>
      </c>
    </row>
    <row r="39" spans="2:11">
      <c r="B39" t="s">
        <v>3061</v>
      </c>
      <c r="C39" t="s">
        <v>3063</v>
      </c>
      <c r="D39" t="s">
        <v>123</v>
      </c>
      <c r="E39" t="s">
        <v>102</v>
      </c>
      <c r="F39" t="s">
        <v>271</v>
      </c>
      <c r="G39" s="77">
        <v>6408363.7300000004</v>
      </c>
      <c r="H39" s="77">
        <v>0.92749999999999999</v>
      </c>
      <c r="I39" s="77">
        <v>59.437573595750003</v>
      </c>
      <c r="J39" s="78">
        <v>-1.6000000000000001E-3</v>
      </c>
      <c r="K39" s="78">
        <v>0</v>
      </c>
    </row>
    <row r="40" spans="2:11">
      <c r="B40" t="s">
        <v>3064</v>
      </c>
      <c r="C40" t="s">
        <v>3065</v>
      </c>
      <c r="D40" t="s">
        <v>123</v>
      </c>
      <c r="E40" t="s">
        <v>102</v>
      </c>
      <c r="F40" t="s">
        <v>271</v>
      </c>
      <c r="G40" s="77">
        <v>36773918.710000001</v>
      </c>
      <c r="H40" s="77">
        <v>-1.3891</v>
      </c>
      <c r="I40" s="77">
        <v>-510.82650480061</v>
      </c>
      <c r="J40" s="78">
        <v>1.34E-2</v>
      </c>
      <c r="K40" s="78">
        <v>0</v>
      </c>
    </row>
    <row r="41" spans="2:11">
      <c r="B41" t="s">
        <v>3064</v>
      </c>
      <c r="C41" t="s">
        <v>3066</v>
      </c>
      <c r="D41" t="s">
        <v>123</v>
      </c>
      <c r="E41" t="s">
        <v>102</v>
      </c>
      <c r="F41" t="s">
        <v>271</v>
      </c>
      <c r="G41" s="77">
        <v>14106658.800000001</v>
      </c>
      <c r="H41" s="77">
        <v>-1.3173999999999999</v>
      </c>
      <c r="I41" s="77">
        <v>-185.8411230312</v>
      </c>
      <c r="J41" s="78">
        <v>4.8999999999999998E-3</v>
      </c>
      <c r="K41" s="78">
        <v>0</v>
      </c>
    </row>
    <row r="42" spans="2:11">
      <c r="B42" t="s">
        <v>3067</v>
      </c>
      <c r="C42" t="s">
        <v>3068</v>
      </c>
      <c r="D42" t="s">
        <v>123</v>
      </c>
      <c r="E42" t="s">
        <v>102</v>
      </c>
      <c r="F42" t="s">
        <v>271</v>
      </c>
      <c r="G42" s="77">
        <v>12656089.050000001</v>
      </c>
      <c r="H42" s="77">
        <v>-0.34810000000000002</v>
      </c>
      <c r="I42" s="77">
        <v>-44.055845983049998</v>
      </c>
      <c r="J42" s="78">
        <v>1.1999999999999999E-3</v>
      </c>
      <c r="K42" s="78">
        <v>0</v>
      </c>
    </row>
    <row r="43" spans="2:11">
      <c r="B43" t="s">
        <v>3067</v>
      </c>
      <c r="C43" t="s">
        <v>3069</v>
      </c>
      <c r="D43" t="s">
        <v>123</v>
      </c>
      <c r="E43" t="s">
        <v>102</v>
      </c>
      <c r="F43" t="s">
        <v>271</v>
      </c>
      <c r="G43" s="77">
        <v>20482538.940000001</v>
      </c>
      <c r="H43" s="77">
        <v>0.79220000000000002</v>
      </c>
      <c r="I43" s="77">
        <v>162.26267348267999</v>
      </c>
      <c r="J43" s="78">
        <v>-4.3E-3</v>
      </c>
      <c r="K43" s="78">
        <v>0</v>
      </c>
    </row>
    <row r="44" spans="2:11">
      <c r="B44" t="s">
        <v>3070</v>
      </c>
      <c r="C44" t="s">
        <v>3071</v>
      </c>
      <c r="D44" t="s">
        <v>123</v>
      </c>
      <c r="E44" t="s">
        <v>102</v>
      </c>
      <c r="F44" t="s">
        <v>271</v>
      </c>
      <c r="G44" s="77">
        <v>15705771.74</v>
      </c>
      <c r="H44" s="77">
        <v>6.5000000000000002E-2</v>
      </c>
      <c r="I44" s="77">
        <v>10.208751631</v>
      </c>
      <c r="J44" s="78">
        <v>-2.9999999999999997E-4</v>
      </c>
      <c r="K44" s="78">
        <v>0</v>
      </c>
    </row>
    <row r="45" spans="2:11">
      <c r="B45" t="s">
        <v>3072</v>
      </c>
      <c r="C45" t="s">
        <v>3073</v>
      </c>
      <c r="D45" t="s">
        <v>123</v>
      </c>
      <c r="E45" t="s">
        <v>102</v>
      </c>
      <c r="F45" t="s">
        <v>271</v>
      </c>
      <c r="G45" s="77">
        <v>13559020.67</v>
      </c>
      <c r="H45" s="77">
        <v>-0.94420000000000004</v>
      </c>
      <c r="I45" s="77">
        <v>-128.02427316614001</v>
      </c>
      <c r="J45" s="78">
        <v>3.3999999999999998E-3</v>
      </c>
      <c r="K45" s="78">
        <v>0</v>
      </c>
    </row>
    <row r="46" spans="2:11">
      <c r="B46" t="s">
        <v>3074</v>
      </c>
      <c r="C46" t="s">
        <v>3075</v>
      </c>
      <c r="D46" t="s">
        <v>123</v>
      </c>
      <c r="E46" t="s">
        <v>102</v>
      </c>
      <c r="F46" t="s">
        <v>271</v>
      </c>
      <c r="G46" s="77">
        <v>12557490.359999999</v>
      </c>
      <c r="H46" s="77">
        <v>-1.1086</v>
      </c>
      <c r="I46" s="77">
        <v>-139.21233813096001</v>
      </c>
      <c r="J46" s="78">
        <v>3.7000000000000002E-3</v>
      </c>
      <c r="K46" s="78">
        <v>0</v>
      </c>
    </row>
    <row r="47" spans="2:11">
      <c r="B47" t="s">
        <v>3076</v>
      </c>
      <c r="C47" t="s">
        <v>3077</v>
      </c>
      <c r="D47" t="s">
        <v>123</v>
      </c>
      <c r="E47" t="s">
        <v>102</v>
      </c>
      <c r="F47" t="s">
        <v>271</v>
      </c>
      <c r="G47" s="77">
        <v>11130578.32</v>
      </c>
      <c r="H47" s="77">
        <v>-2.5472000000000001</v>
      </c>
      <c r="I47" s="77">
        <v>-283.51809096704</v>
      </c>
      <c r="J47" s="78">
        <v>7.4000000000000003E-3</v>
      </c>
      <c r="K47" s="78">
        <v>0</v>
      </c>
    </row>
    <row r="48" spans="2:11">
      <c r="B48" t="s">
        <v>3076</v>
      </c>
      <c r="C48" t="s">
        <v>3078</v>
      </c>
      <c r="D48" t="s">
        <v>123</v>
      </c>
      <c r="E48" t="s">
        <v>102</v>
      </c>
      <c r="F48" t="s">
        <v>271</v>
      </c>
      <c r="G48" s="77">
        <v>11124595.949999999</v>
      </c>
      <c r="H48" s="77">
        <v>-2.6023000000000001</v>
      </c>
      <c r="I48" s="77">
        <v>-289.49536040685001</v>
      </c>
      <c r="J48" s="78">
        <v>7.6E-3</v>
      </c>
      <c r="K48" s="78">
        <v>0</v>
      </c>
    </row>
    <row r="49" spans="2:11">
      <c r="B49" t="s">
        <v>3079</v>
      </c>
      <c r="C49" t="s">
        <v>3080</v>
      </c>
      <c r="D49" t="s">
        <v>123</v>
      </c>
      <c r="E49" t="s">
        <v>102</v>
      </c>
      <c r="F49" t="s">
        <v>271</v>
      </c>
      <c r="G49" s="77">
        <v>7727289.8799999999</v>
      </c>
      <c r="H49" s="77">
        <v>-0.67459999999999998</v>
      </c>
      <c r="I49" s="77">
        <v>-52.128297530479998</v>
      </c>
      <c r="J49" s="78">
        <v>1.4E-3</v>
      </c>
      <c r="K49" s="78">
        <v>0</v>
      </c>
    </row>
    <row r="50" spans="2:11">
      <c r="B50" t="s">
        <v>3079</v>
      </c>
      <c r="C50" t="s">
        <v>3081</v>
      </c>
      <c r="D50" t="s">
        <v>123</v>
      </c>
      <c r="E50" t="s">
        <v>102</v>
      </c>
      <c r="F50" t="s">
        <v>271</v>
      </c>
      <c r="G50" s="77">
        <v>15131914.33</v>
      </c>
      <c r="H50" s="77">
        <v>-0.70699999999999996</v>
      </c>
      <c r="I50" s="77">
        <v>-106.98263431309999</v>
      </c>
      <c r="J50" s="78">
        <v>2.8E-3</v>
      </c>
      <c r="K50" s="78">
        <v>0</v>
      </c>
    </row>
    <row r="51" spans="2:11">
      <c r="B51" t="s">
        <v>3079</v>
      </c>
      <c r="C51" t="s">
        <v>3082</v>
      </c>
      <c r="D51" t="s">
        <v>123</v>
      </c>
      <c r="E51" t="s">
        <v>102</v>
      </c>
      <c r="F51" t="s">
        <v>271</v>
      </c>
      <c r="G51" s="77">
        <v>15584601.800000001</v>
      </c>
      <c r="H51" s="77">
        <v>-0.70409999999999995</v>
      </c>
      <c r="I51" s="77">
        <v>-109.7311812738</v>
      </c>
      <c r="J51" s="78">
        <v>2.8999999999999998E-3</v>
      </c>
      <c r="K51" s="78">
        <v>0</v>
      </c>
    </row>
    <row r="52" spans="2:11">
      <c r="B52" t="s">
        <v>3083</v>
      </c>
      <c r="C52" t="s">
        <v>3084</v>
      </c>
      <c r="D52" t="s">
        <v>123</v>
      </c>
      <c r="E52" t="s">
        <v>106</v>
      </c>
      <c r="F52" t="s">
        <v>271</v>
      </c>
      <c r="G52" s="77">
        <v>11069312.23</v>
      </c>
      <c r="H52" s="77">
        <v>-1.2423</v>
      </c>
      <c r="I52" s="77">
        <v>-137.51406583329</v>
      </c>
      <c r="J52" s="78">
        <v>3.5999999999999999E-3</v>
      </c>
      <c r="K52" s="78">
        <v>0</v>
      </c>
    </row>
    <row r="53" spans="2:11">
      <c r="B53" t="s">
        <v>3083</v>
      </c>
      <c r="C53" t="s">
        <v>3085</v>
      </c>
      <c r="D53" t="s">
        <v>123</v>
      </c>
      <c r="E53" t="s">
        <v>106</v>
      </c>
      <c r="F53" t="s">
        <v>271</v>
      </c>
      <c r="G53" s="77">
        <v>13850892.26</v>
      </c>
      <c r="H53" s="77">
        <v>-1.0825</v>
      </c>
      <c r="I53" s="77">
        <v>-149.93590871449999</v>
      </c>
      <c r="J53" s="78">
        <v>3.8999999999999998E-3</v>
      </c>
      <c r="K53" s="78">
        <v>0</v>
      </c>
    </row>
    <row r="54" spans="2:11">
      <c r="B54" t="s">
        <v>3083</v>
      </c>
      <c r="C54" t="s">
        <v>3086</v>
      </c>
      <c r="D54" t="s">
        <v>123</v>
      </c>
      <c r="E54" t="s">
        <v>106</v>
      </c>
      <c r="F54" t="s">
        <v>271</v>
      </c>
      <c r="G54" s="77">
        <v>16211066.02</v>
      </c>
      <c r="H54" s="77">
        <v>3.9731000000000001</v>
      </c>
      <c r="I54" s="77">
        <v>644.08186404061996</v>
      </c>
      <c r="J54" s="78">
        <v>-1.6899999999999998E-2</v>
      </c>
      <c r="K54" s="78">
        <v>0</v>
      </c>
    </row>
    <row r="55" spans="2:11">
      <c r="B55" t="s">
        <v>3083</v>
      </c>
      <c r="C55" t="s">
        <v>3087</v>
      </c>
      <c r="D55" t="s">
        <v>123</v>
      </c>
      <c r="E55" t="s">
        <v>106</v>
      </c>
      <c r="F55" t="s">
        <v>271</v>
      </c>
      <c r="G55" s="77">
        <v>2240791.89</v>
      </c>
      <c r="H55" s="77">
        <v>2.8144</v>
      </c>
      <c r="I55" s="77">
        <v>63.064846952160003</v>
      </c>
      <c r="J55" s="78">
        <v>-1.6999999999999999E-3</v>
      </c>
      <c r="K55" s="78">
        <v>0</v>
      </c>
    </row>
    <row r="56" spans="2:11">
      <c r="B56" t="s">
        <v>3083</v>
      </c>
      <c r="C56" t="s">
        <v>3088</v>
      </c>
      <c r="D56" t="s">
        <v>123</v>
      </c>
      <c r="E56" t="s">
        <v>106</v>
      </c>
      <c r="F56" t="s">
        <v>271</v>
      </c>
      <c r="G56" s="77">
        <v>17110026.850000001</v>
      </c>
      <c r="H56" s="77">
        <v>-8.4099999999999994E-2</v>
      </c>
      <c r="I56" s="77">
        <v>-14.38953258085</v>
      </c>
      <c r="J56" s="78">
        <v>4.0000000000000002E-4</v>
      </c>
      <c r="K56" s="78">
        <v>0</v>
      </c>
    </row>
    <row r="57" spans="2:11">
      <c r="B57" t="s">
        <v>3083</v>
      </c>
      <c r="C57" t="s">
        <v>3089</v>
      </c>
      <c r="D57" t="s">
        <v>123</v>
      </c>
      <c r="E57" t="s">
        <v>106</v>
      </c>
      <c r="F57" t="s">
        <v>271</v>
      </c>
      <c r="G57" s="77">
        <v>13968980.1</v>
      </c>
      <c r="H57" s="77">
        <v>-0.3</v>
      </c>
      <c r="I57" s="77">
        <v>-41.906940300000002</v>
      </c>
      <c r="J57" s="78">
        <v>1.1000000000000001E-3</v>
      </c>
      <c r="K57" s="78">
        <v>0</v>
      </c>
    </row>
    <row r="58" spans="2:11">
      <c r="B58" t="s">
        <v>3083</v>
      </c>
      <c r="C58" t="s">
        <v>3090</v>
      </c>
      <c r="D58" t="s">
        <v>123</v>
      </c>
      <c r="E58" t="s">
        <v>106</v>
      </c>
      <c r="F58" t="s">
        <v>271</v>
      </c>
      <c r="G58" s="77">
        <v>15445530.869999999</v>
      </c>
      <c r="H58" s="77">
        <v>-0.76939999999999997</v>
      </c>
      <c r="I58" s="77">
        <v>-118.83791451378001</v>
      </c>
      <c r="J58" s="78">
        <v>3.0999999999999999E-3</v>
      </c>
      <c r="K58" s="78">
        <v>0</v>
      </c>
    </row>
    <row r="59" spans="2:11">
      <c r="B59" t="s">
        <v>3083</v>
      </c>
      <c r="C59" t="s">
        <v>3091</v>
      </c>
      <c r="D59" t="s">
        <v>123</v>
      </c>
      <c r="E59" t="s">
        <v>106</v>
      </c>
      <c r="F59" t="s">
        <v>271</v>
      </c>
      <c r="G59" s="77">
        <v>7804205.3600000003</v>
      </c>
      <c r="H59" s="77">
        <v>0.26669999999999999</v>
      </c>
      <c r="I59" s="77">
        <v>20.813815695119999</v>
      </c>
      <c r="J59" s="78">
        <v>-5.0000000000000001E-4</v>
      </c>
      <c r="K59" s="78">
        <v>0</v>
      </c>
    </row>
    <row r="60" spans="2:11">
      <c r="B60" t="s">
        <v>3083</v>
      </c>
      <c r="C60" t="s">
        <v>3092</v>
      </c>
      <c r="D60" t="s">
        <v>123</v>
      </c>
      <c r="E60" t="s">
        <v>106</v>
      </c>
      <c r="F60" t="s">
        <v>271</v>
      </c>
      <c r="G60" s="77">
        <v>17148846.550000001</v>
      </c>
      <c r="H60" s="77">
        <v>0.1454</v>
      </c>
      <c r="I60" s="77">
        <v>24.934422883700002</v>
      </c>
      <c r="J60" s="78">
        <v>-6.9999999999999999E-4</v>
      </c>
      <c r="K60" s="78">
        <v>0</v>
      </c>
    </row>
    <row r="61" spans="2:11">
      <c r="B61" t="s">
        <v>3083</v>
      </c>
      <c r="C61" t="s">
        <v>3093</v>
      </c>
      <c r="D61" t="s">
        <v>123</v>
      </c>
      <c r="E61" t="s">
        <v>106</v>
      </c>
      <c r="F61" t="s">
        <v>271</v>
      </c>
      <c r="G61" s="77">
        <v>9352555.5600000005</v>
      </c>
      <c r="H61" s="77">
        <v>0.13270000000000001</v>
      </c>
      <c r="I61" s="77">
        <v>12.410841228120001</v>
      </c>
      <c r="J61" s="78">
        <v>-2.9999999999999997E-4</v>
      </c>
      <c r="K61" s="78">
        <v>0</v>
      </c>
    </row>
    <row r="62" spans="2:11">
      <c r="B62" t="s">
        <v>3083</v>
      </c>
      <c r="C62" t="s">
        <v>3094</v>
      </c>
      <c r="D62" t="s">
        <v>123</v>
      </c>
      <c r="E62" t="s">
        <v>106</v>
      </c>
      <c r="F62" t="s">
        <v>271</v>
      </c>
      <c r="G62" s="77">
        <v>6246802.8700000001</v>
      </c>
      <c r="H62" s="77">
        <v>0.31380000000000002</v>
      </c>
      <c r="I62" s="77">
        <v>19.602467406060001</v>
      </c>
      <c r="J62" s="78">
        <v>-5.0000000000000001E-4</v>
      </c>
      <c r="K62" s="78">
        <v>0</v>
      </c>
    </row>
    <row r="63" spans="2:11">
      <c r="B63" t="s">
        <v>3083</v>
      </c>
      <c r="C63" t="s">
        <v>3095</v>
      </c>
      <c r="D63" t="s">
        <v>123</v>
      </c>
      <c r="E63" t="s">
        <v>106</v>
      </c>
      <c r="F63" t="s">
        <v>271</v>
      </c>
      <c r="G63" s="77">
        <v>12483832.890000001</v>
      </c>
      <c r="H63" s="77">
        <v>0.23519999999999999</v>
      </c>
      <c r="I63" s="77">
        <v>29.361974957280001</v>
      </c>
      <c r="J63" s="78">
        <v>-8.0000000000000004E-4</v>
      </c>
      <c r="K63" s="78">
        <v>0</v>
      </c>
    </row>
    <row r="64" spans="2:11">
      <c r="B64" t="s">
        <v>3083</v>
      </c>
      <c r="C64" t="s">
        <v>3096</v>
      </c>
      <c r="D64" t="s">
        <v>123</v>
      </c>
      <c r="E64" t="s">
        <v>106</v>
      </c>
      <c r="F64" t="s">
        <v>271</v>
      </c>
      <c r="G64" s="77">
        <v>12451252.42</v>
      </c>
      <c r="H64" s="77">
        <v>-2.81E-2</v>
      </c>
      <c r="I64" s="77">
        <v>-3.49880193002</v>
      </c>
      <c r="J64" s="78">
        <v>1E-4</v>
      </c>
      <c r="K64" s="78">
        <v>0</v>
      </c>
    </row>
    <row r="65" spans="2:11">
      <c r="B65" t="s">
        <v>3083</v>
      </c>
      <c r="C65" t="s">
        <v>3097</v>
      </c>
      <c r="D65" t="s">
        <v>123</v>
      </c>
      <c r="E65" t="s">
        <v>106</v>
      </c>
      <c r="F65" t="s">
        <v>271</v>
      </c>
      <c r="G65" s="77">
        <v>13957171.310000001</v>
      </c>
      <c r="H65" s="77">
        <v>-0.39100000000000001</v>
      </c>
      <c r="I65" s="77">
        <v>-54.572539822099998</v>
      </c>
      <c r="J65" s="78">
        <v>1.4E-3</v>
      </c>
      <c r="K65" s="78">
        <v>0</v>
      </c>
    </row>
    <row r="66" spans="2:11">
      <c r="B66" t="s">
        <v>3083</v>
      </c>
      <c r="C66" t="s">
        <v>3098</v>
      </c>
      <c r="D66" t="s">
        <v>123</v>
      </c>
      <c r="E66" t="s">
        <v>106</v>
      </c>
      <c r="F66" t="s">
        <v>271</v>
      </c>
      <c r="G66" s="77">
        <v>9230942.0299999993</v>
      </c>
      <c r="H66" s="77">
        <v>-1.1623000000000001</v>
      </c>
      <c r="I66" s="77">
        <v>-107.29123921468999</v>
      </c>
      <c r="J66" s="78">
        <v>2.8E-3</v>
      </c>
      <c r="K66" s="78">
        <v>0</v>
      </c>
    </row>
    <row r="67" spans="2:11">
      <c r="B67" t="s">
        <v>3083</v>
      </c>
      <c r="C67" t="s">
        <v>3099</v>
      </c>
      <c r="D67" t="s">
        <v>123</v>
      </c>
      <c r="E67" t="s">
        <v>106</v>
      </c>
      <c r="F67" t="s">
        <v>271</v>
      </c>
      <c r="G67" s="77">
        <v>9270033.2100000009</v>
      </c>
      <c r="H67" s="77">
        <v>-0.76700000000000002</v>
      </c>
      <c r="I67" s="77">
        <v>-71.101154720699995</v>
      </c>
      <c r="J67" s="78">
        <v>1.9E-3</v>
      </c>
      <c r="K67" s="78">
        <v>0</v>
      </c>
    </row>
    <row r="68" spans="2:11">
      <c r="B68" t="s">
        <v>3083</v>
      </c>
      <c r="C68" t="s">
        <v>3100</v>
      </c>
      <c r="D68" t="s">
        <v>123</v>
      </c>
      <c r="E68" t="s">
        <v>106</v>
      </c>
      <c r="F68" t="s">
        <v>271</v>
      </c>
      <c r="G68" s="77">
        <v>16964204.170000002</v>
      </c>
      <c r="H68" s="77">
        <v>-0.92630000000000001</v>
      </c>
      <c r="I68" s="77">
        <v>-157.13942322670999</v>
      </c>
      <c r="J68" s="78">
        <v>4.1000000000000003E-3</v>
      </c>
      <c r="K68" s="78">
        <v>0</v>
      </c>
    </row>
    <row r="69" spans="2:11">
      <c r="B69" t="s">
        <v>3083</v>
      </c>
      <c r="C69" t="s">
        <v>3101</v>
      </c>
      <c r="D69" t="s">
        <v>123</v>
      </c>
      <c r="E69" t="s">
        <v>106</v>
      </c>
      <c r="F69" t="s">
        <v>271</v>
      </c>
      <c r="G69" s="77">
        <v>16609343.380000001</v>
      </c>
      <c r="H69" s="77">
        <v>-1.1906000000000001</v>
      </c>
      <c r="I69" s="77">
        <v>-197.75084228227999</v>
      </c>
      <c r="J69" s="78">
        <v>5.1999999999999998E-3</v>
      </c>
      <c r="K69" s="78">
        <v>0</v>
      </c>
    </row>
    <row r="70" spans="2:11">
      <c r="B70" t="s">
        <v>3083</v>
      </c>
      <c r="C70" t="s">
        <v>3102</v>
      </c>
      <c r="D70" t="s">
        <v>123</v>
      </c>
      <c r="E70" t="s">
        <v>106</v>
      </c>
      <c r="F70" t="s">
        <v>271</v>
      </c>
      <c r="G70" s="77">
        <v>7376175.2999999998</v>
      </c>
      <c r="H70" s="77">
        <v>-1.2827</v>
      </c>
      <c r="I70" s="77">
        <v>-94.614200573100007</v>
      </c>
      <c r="J70" s="78">
        <v>2.5000000000000001E-3</v>
      </c>
      <c r="K70" s="78">
        <v>0</v>
      </c>
    </row>
    <row r="71" spans="2:11">
      <c r="B71" t="s">
        <v>3083</v>
      </c>
      <c r="C71" t="s">
        <v>3103</v>
      </c>
      <c r="D71" t="s">
        <v>123</v>
      </c>
      <c r="E71" t="s">
        <v>106</v>
      </c>
      <c r="F71" t="s">
        <v>271</v>
      </c>
      <c r="G71" s="77">
        <v>13821981.08</v>
      </c>
      <c r="H71" s="77">
        <v>-1.3438000000000001</v>
      </c>
      <c r="I71" s="77">
        <v>-185.73978175304001</v>
      </c>
      <c r="J71" s="78">
        <v>4.8999999999999998E-3</v>
      </c>
      <c r="K71" s="78">
        <v>0</v>
      </c>
    </row>
    <row r="72" spans="2:11">
      <c r="B72" t="s">
        <v>3083</v>
      </c>
      <c r="C72" t="s">
        <v>3104</v>
      </c>
      <c r="D72" t="s">
        <v>123</v>
      </c>
      <c r="E72" t="s">
        <v>106</v>
      </c>
      <c r="F72" t="s">
        <v>271</v>
      </c>
      <c r="G72" s="77">
        <v>4608684.3499999996</v>
      </c>
      <c r="H72" s="77">
        <v>-1.3140000000000001</v>
      </c>
      <c r="I72" s="77">
        <v>-60.558112358999999</v>
      </c>
      <c r="J72" s="78">
        <v>1.6000000000000001E-3</v>
      </c>
      <c r="K72" s="78">
        <v>0</v>
      </c>
    </row>
    <row r="73" spans="2:11">
      <c r="B73" t="s">
        <v>3083</v>
      </c>
      <c r="C73" t="s">
        <v>3105</v>
      </c>
      <c r="D73" t="s">
        <v>123</v>
      </c>
      <c r="E73" t="s">
        <v>106</v>
      </c>
      <c r="F73" t="s">
        <v>271</v>
      </c>
      <c r="G73" s="77">
        <v>21519862.120000001</v>
      </c>
      <c r="H73" s="77">
        <v>-1.2405999999999999</v>
      </c>
      <c r="I73" s="77">
        <v>-266.97540946072002</v>
      </c>
      <c r="J73" s="78">
        <v>7.0000000000000001E-3</v>
      </c>
      <c r="K73" s="78">
        <v>0</v>
      </c>
    </row>
    <row r="74" spans="2:11">
      <c r="B74" t="s">
        <v>3083</v>
      </c>
      <c r="C74" t="s">
        <v>3106</v>
      </c>
      <c r="D74" t="s">
        <v>123</v>
      </c>
      <c r="E74" t="s">
        <v>106</v>
      </c>
      <c r="F74" t="s">
        <v>271</v>
      </c>
      <c r="G74" s="77">
        <v>12548627.539999999</v>
      </c>
      <c r="H74" s="77">
        <v>-1.2394000000000001</v>
      </c>
      <c r="I74" s="77">
        <v>-155.52768973075999</v>
      </c>
      <c r="J74" s="78">
        <v>4.1000000000000003E-3</v>
      </c>
      <c r="K74" s="78">
        <v>0</v>
      </c>
    </row>
    <row r="75" spans="2:11">
      <c r="B75" t="s">
        <v>3083</v>
      </c>
      <c r="C75" t="s">
        <v>3107</v>
      </c>
      <c r="D75" t="s">
        <v>123</v>
      </c>
      <c r="E75" t="s">
        <v>106</v>
      </c>
      <c r="F75" t="s">
        <v>271</v>
      </c>
      <c r="G75" s="77">
        <v>12581493.800000001</v>
      </c>
      <c r="H75" s="77">
        <v>-0.97489999999999999</v>
      </c>
      <c r="I75" s="77">
        <v>-122.6569830562</v>
      </c>
      <c r="J75" s="78">
        <v>3.2000000000000002E-3</v>
      </c>
      <c r="K75" s="78">
        <v>0</v>
      </c>
    </row>
    <row r="76" spans="2:11">
      <c r="B76" t="s">
        <v>3083</v>
      </c>
      <c r="C76" t="s">
        <v>3108</v>
      </c>
      <c r="D76" t="s">
        <v>123</v>
      </c>
      <c r="E76" t="s">
        <v>106</v>
      </c>
      <c r="F76" t="s">
        <v>271</v>
      </c>
      <c r="G76" s="77">
        <v>25310701.010000002</v>
      </c>
      <c r="H76" s="77">
        <v>-0.38129999999999997</v>
      </c>
      <c r="I76" s="77">
        <v>-96.509702951129995</v>
      </c>
      <c r="J76" s="78">
        <v>2.5000000000000001E-3</v>
      </c>
      <c r="K76" s="78">
        <v>0</v>
      </c>
    </row>
    <row r="77" spans="2:11">
      <c r="B77" t="s">
        <v>3083</v>
      </c>
      <c r="C77" t="s">
        <v>3109</v>
      </c>
      <c r="D77" t="s">
        <v>123</v>
      </c>
      <c r="E77" t="s">
        <v>106</v>
      </c>
      <c r="F77" t="s">
        <v>271</v>
      </c>
      <c r="G77" s="77">
        <v>25343936.550000001</v>
      </c>
      <c r="H77" s="77">
        <v>-0.25819999999999999</v>
      </c>
      <c r="I77" s="77">
        <v>-65.438044172100007</v>
      </c>
      <c r="J77" s="78">
        <v>1.6999999999999999E-3</v>
      </c>
      <c r="K77" s="78">
        <v>0</v>
      </c>
    </row>
    <row r="78" spans="2:11">
      <c r="B78" t="s">
        <v>3083</v>
      </c>
      <c r="C78" t="s">
        <v>3110</v>
      </c>
      <c r="D78" t="s">
        <v>123</v>
      </c>
      <c r="E78" t="s">
        <v>106</v>
      </c>
      <c r="F78" t="s">
        <v>271</v>
      </c>
      <c r="G78" s="77">
        <v>10452795.140000001</v>
      </c>
      <c r="H78" s="77">
        <v>2.8308</v>
      </c>
      <c r="I78" s="77">
        <v>295.89772482311997</v>
      </c>
      <c r="J78" s="78">
        <v>-7.7999999999999996E-3</v>
      </c>
      <c r="K78" s="78">
        <v>0</v>
      </c>
    </row>
    <row r="79" spans="2:11">
      <c r="B79" t="s">
        <v>3083</v>
      </c>
      <c r="C79" t="s">
        <v>3111</v>
      </c>
      <c r="D79" t="s">
        <v>123</v>
      </c>
      <c r="E79" t="s">
        <v>106</v>
      </c>
      <c r="F79" t="s">
        <v>271</v>
      </c>
      <c r="G79" s="77">
        <v>20210746.18</v>
      </c>
      <c r="H79" s="77">
        <v>-0.59030000000000005</v>
      </c>
      <c r="I79" s="77">
        <v>-119.30403470054</v>
      </c>
      <c r="J79" s="78">
        <v>3.0999999999999999E-3</v>
      </c>
      <c r="K79" s="78">
        <v>0</v>
      </c>
    </row>
    <row r="80" spans="2:11">
      <c r="B80" t="s">
        <v>3083</v>
      </c>
      <c r="C80" t="s">
        <v>3112</v>
      </c>
      <c r="D80" t="s">
        <v>123</v>
      </c>
      <c r="E80" t="s">
        <v>106</v>
      </c>
      <c r="F80" t="s">
        <v>271</v>
      </c>
      <c r="G80" s="77">
        <v>20189475.440000001</v>
      </c>
      <c r="H80" s="77">
        <v>-0.69620000000000004</v>
      </c>
      <c r="I80" s="77">
        <v>-140.55912801328</v>
      </c>
      <c r="J80" s="78">
        <v>3.7000000000000002E-3</v>
      </c>
      <c r="K80" s="78">
        <v>0</v>
      </c>
    </row>
    <row r="81" spans="2:11">
      <c r="B81" t="s">
        <v>3083</v>
      </c>
      <c r="C81" t="s">
        <v>3113</v>
      </c>
      <c r="D81" t="s">
        <v>123</v>
      </c>
      <c r="E81" t="s">
        <v>106</v>
      </c>
      <c r="F81" t="s">
        <v>271</v>
      </c>
      <c r="G81" s="77">
        <v>12692278.9</v>
      </c>
      <c r="H81" s="77">
        <v>-0.1128</v>
      </c>
      <c r="I81" s="77">
        <v>-14.316890599200001</v>
      </c>
      <c r="J81" s="78">
        <v>4.0000000000000002E-4</v>
      </c>
      <c r="K81" s="78">
        <v>0</v>
      </c>
    </row>
    <row r="82" spans="2:11">
      <c r="B82" t="s">
        <v>3083</v>
      </c>
      <c r="C82" t="s">
        <v>3114</v>
      </c>
      <c r="D82" t="s">
        <v>123</v>
      </c>
      <c r="E82" t="s">
        <v>106</v>
      </c>
      <c r="F82" t="s">
        <v>271</v>
      </c>
      <c r="G82" s="77">
        <v>10161504.220000001</v>
      </c>
      <c r="H82" s="77">
        <v>-3.8399999999999997E-2</v>
      </c>
      <c r="I82" s="77">
        <v>-3.9020176204800001</v>
      </c>
      <c r="J82" s="78">
        <v>1E-4</v>
      </c>
      <c r="K82" s="78">
        <v>0</v>
      </c>
    </row>
    <row r="83" spans="2:11">
      <c r="B83" t="s">
        <v>3083</v>
      </c>
      <c r="C83" t="s">
        <v>3115</v>
      </c>
      <c r="D83" t="s">
        <v>123</v>
      </c>
      <c r="E83" t="s">
        <v>106</v>
      </c>
      <c r="F83" t="s">
        <v>271</v>
      </c>
      <c r="G83" s="77">
        <v>10161799.65</v>
      </c>
      <c r="H83" s="77">
        <v>-3.3700000000000001E-2</v>
      </c>
      <c r="I83" s="77">
        <v>-3.4245264820500001</v>
      </c>
      <c r="J83" s="78">
        <v>1E-4</v>
      </c>
      <c r="K83" s="78">
        <v>0</v>
      </c>
    </row>
    <row r="84" spans="2:11">
      <c r="B84" t="s">
        <v>3083</v>
      </c>
      <c r="C84" t="s">
        <v>3116</v>
      </c>
      <c r="D84" t="s">
        <v>123</v>
      </c>
      <c r="E84" t="s">
        <v>106</v>
      </c>
      <c r="F84" t="s">
        <v>271</v>
      </c>
      <c r="G84" s="77">
        <v>12740285.789999999</v>
      </c>
      <c r="H84" s="77">
        <v>0.2641</v>
      </c>
      <c r="I84" s="77">
        <v>33.647094771390002</v>
      </c>
      <c r="J84" s="78">
        <v>-8.9999999999999998E-4</v>
      </c>
      <c r="K84" s="78">
        <v>0</v>
      </c>
    </row>
    <row r="85" spans="2:11">
      <c r="B85" t="s">
        <v>3083</v>
      </c>
      <c r="C85" t="s">
        <v>3117</v>
      </c>
      <c r="D85" t="s">
        <v>123</v>
      </c>
      <c r="E85" t="s">
        <v>106</v>
      </c>
      <c r="F85" t="s">
        <v>271</v>
      </c>
      <c r="G85" s="77">
        <v>11383168.34</v>
      </c>
      <c r="H85" s="77">
        <v>-0.4672</v>
      </c>
      <c r="I85" s="77">
        <v>-53.182162484480003</v>
      </c>
      <c r="J85" s="78">
        <v>1.4E-3</v>
      </c>
      <c r="K85" s="78">
        <v>0</v>
      </c>
    </row>
    <row r="86" spans="2:11">
      <c r="B86" t="s">
        <v>3083</v>
      </c>
      <c r="C86" t="s">
        <v>3118</v>
      </c>
      <c r="D86" t="s">
        <v>123</v>
      </c>
      <c r="E86" t="s">
        <v>106</v>
      </c>
      <c r="F86" t="s">
        <v>271</v>
      </c>
      <c r="G86" s="77">
        <v>7596755.4199999999</v>
      </c>
      <c r="H86" s="77">
        <v>-0.3594</v>
      </c>
      <c r="I86" s="77">
        <v>-27.302738979480001</v>
      </c>
      <c r="J86" s="78">
        <v>6.9999999999999999E-4</v>
      </c>
      <c r="K86" s="78">
        <v>0</v>
      </c>
    </row>
    <row r="87" spans="2:11">
      <c r="B87" t="s">
        <v>3083</v>
      </c>
      <c r="C87" t="s">
        <v>3119</v>
      </c>
      <c r="D87" t="s">
        <v>123</v>
      </c>
      <c r="E87" t="s">
        <v>106</v>
      </c>
      <c r="F87" t="s">
        <v>271</v>
      </c>
      <c r="G87" s="77">
        <v>10058991.029999999</v>
      </c>
      <c r="H87" s="77">
        <v>-1.0407</v>
      </c>
      <c r="I87" s="77">
        <v>-104.68391964921</v>
      </c>
      <c r="J87" s="78">
        <v>2.7000000000000001E-3</v>
      </c>
      <c r="K87" s="78">
        <v>0</v>
      </c>
    </row>
    <row r="88" spans="2:11">
      <c r="B88" t="s">
        <v>3083</v>
      </c>
      <c r="C88" t="s">
        <v>3120</v>
      </c>
      <c r="D88" t="s">
        <v>123</v>
      </c>
      <c r="E88" t="s">
        <v>106</v>
      </c>
      <c r="F88" t="s">
        <v>271</v>
      </c>
      <c r="G88" s="77">
        <v>7557315.9500000002</v>
      </c>
      <c r="H88" s="77">
        <v>-0.8821</v>
      </c>
      <c r="I88" s="77">
        <v>-66.66308399495</v>
      </c>
      <c r="J88" s="78">
        <v>1.6999999999999999E-3</v>
      </c>
      <c r="K88" s="78">
        <v>0</v>
      </c>
    </row>
    <row r="89" spans="2:11">
      <c r="B89" t="s">
        <v>3083</v>
      </c>
      <c r="C89" t="s">
        <v>3121</v>
      </c>
      <c r="D89" t="s">
        <v>123</v>
      </c>
      <c r="E89" t="s">
        <v>106</v>
      </c>
      <c r="F89" t="s">
        <v>271</v>
      </c>
      <c r="G89" s="77">
        <v>7561304.21</v>
      </c>
      <c r="H89" s="77">
        <v>-0.81979999999999997</v>
      </c>
      <c r="I89" s="77">
        <v>-61.987571913579998</v>
      </c>
      <c r="J89" s="78">
        <v>1.6000000000000001E-3</v>
      </c>
      <c r="K89" s="78">
        <v>0</v>
      </c>
    </row>
    <row r="90" spans="2:11">
      <c r="B90" t="s">
        <v>3083</v>
      </c>
      <c r="C90" t="s">
        <v>3122</v>
      </c>
      <c r="D90" t="s">
        <v>123</v>
      </c>
      <c r="E90" t="s">
        <v>106</v>
      </c>
      <c r="F90" t="s">
        <v>271</v>
      </c>
      <c r="G90" s="77">
        <v>7563741.46</v>
      </c>
      <c r="H90" s="77">
        <v>-0.79969999999999997</v>
      </c>
      <c r="I90" s="77">
        <v>-60.487240455619997</v>
      </c>
      <c r="J90" s="78">
        <v>1.6000000000000001E-3</v>
      </c>
      <c r="K90" s="78">
        <v>0</v>
      </c>
    </row>
    <row r="91" spans="2:11">
      <c r="B91" t="s">
        <v>3083</v>
      </c>
      <c r="C91" t="s">
        <v>3123</v>
      </c>
      <c r="D91" t="s">
        <v>123</v>
      </c>
      <c r="E91" t="s">
        <v>106</v>
      </c>
      <c r="F91" t="s">
        <v>271</v>
      </c>
      <c r="G91" s="77">
        <v>17614091.260000002</v>
      </c>
      <c r="H91" s="77">
        <v>-0.98299999999999998</v>
      </c>
      <c r="I91" s="77">
        <v>-173.14651708580001</v>
      </c>
      <c r="J91" s="78">
        <v>4.4999999999999997E-3</v>
      </c>
      <c r="K91" s="78">
        <v>0</v>
      </c>
    </row>
    <row r="92" spans="2:11">
      <c r="B92" t="s">
        <v>3083</v>
      </c>
      <c r="C92" t="s">
        <v>3124</v>
      </c>
      <c r="D92" t="s">
        <v>123</v>
      </c>
      <c r="E92" t="s">
        <v>106</v>
      </c>
      <c r="F92" t="s">
        <v>271</v>
      </c>
      <c r="G92" s="77">
        <v>10072285.289999999</v>
      </c>
      <c r="H92" s="77">
        <v>-0.90739999999999998</v>
      </c>
      <c r="I92" s="77">
        <v>-91.395916721459997</v>
      </c>
      <c r="J92" s="78">
        <v>2.3999999999999998E-3</v>
      </c>
      <c r="K92" s="78">
        <v>0</v>
      </c>
    </row>
    <row r="93" spans="2:11">
      <c r="B93" t="s">
        <v>3083</v>
      </c>
      <c r="C93" t="s">
        <v>3125</v>
      </c>
      <c r="D93" t="s">
        <v>123</v>
      </c>
      <c r="E93" t="s">
        <v>106</v>
      </c>
      <c r="F93" t="s">
        <v>271</v>
      </c>
      <c r="G93" s="77">
        <v>9389455.0299999993</v>
      </c>
      <c r="H93" s="77">
        <v>-0.9143</v>
      </c>
      <c r="I93" s="77">
        <v>-85.847787339289994</v>
      </c>
      <c r="J93" s="78">
        <v>2.3E-3</v>
      </c>
      <c r="K93" s="78">
        <v>0</v>
      </c>
    </row>
    <row r="94" spans="2:11">
      <c r="B94" t="s">
        <v>3083</v>
      </c>
      <c r="C94" t="s">
        <v>3126</v>
      </c>
      <c r="D94" t="s">
        <v>123</v>
      </c>
      <c r="E94" t="s">
        <v>106</v>
      </c>
      <c r="F94" t="s">
        <v>271</v>
      </c>
      <c r="G94" s="77">
        <v>7560196.3499999996</v>
      </c>
      <c r="H94" s="77">
        <v>-0.82869999999999999</v>
      </c>
      <c r="I94" s="77">
        <v>-62.651347152450001</v>
      </c>
      <c r="J94" s="78">
        <v>1.6000000000000001E-3</v>
      </c>
      <c r="K94" s="78">
        <v>0</v>
      </c>
    </row>
    <row r="95" spans="2:11">
      <c r="B95" t="s">
        <v>3083</v>
      </c>
      <c r="C95" t="s">
        <v>3127</v>
      </c>
      <c r="D95" t="s">
        <v>123</v>
      </c>
      <c r="E95" t="s">
        <v>106</v>
      </c>
      <c r="F95" t="s">
        <v>271</v>
      </c>
      <c r="G95" s="77">
        <v>8780937.3100000005</v>
      </c>
      <c r="H95" s="77">
        <v>-1.2706</v>
      </c>
      <c r="I95" s="77">
        <v>-111.57058946086001</v>
      </c>
      <c r="J95" s="78">
        <v>2.8999999999999998E-3</v>
      </c>
      <c r="K95" s="78">
        <v>0</v>
      </c>
    </row>
    <row r="96" spans="2:11">
      <c r="B96" t="s">
        <v>3083</v>
      </c>
      <c r="C96" t="s">
        <v>3128</v>
      </c>
      <c r="D96" t="s">
        <v>123</v>
      </c>
      <c r="E96" t="s">
        <v>106</v>
      </c>
      <c r="F96" t="s">
        <v>271</v>
      </c>
      <c r="G96" s="77">
        <v>8794120.7200000007</v>
      </c>
      <c r="H96" s="77">
        <v>-1.1182000000000001</v>
      </c>
      <c r="I96" s="77">
        <v>-98.335857891040007</v>
      </c>
      <c r="J96" s="78">
        <v>2.5999999999999999E-3</v>
      </c>
      <c r="K96" s="78">
        <v>0</v>
      </c>
    </row>
    <row r="97" spans="2:11">
      <c r="B97" t="s">
        <v>3083</v>
      </c>
      <c r="C97" t="s">
        <v>3129</v>
      </c>
      <c r="D97" t="s">
        <v>123</v>
      </c>
      <c r="E97" t="s">
        <v>106</v>
      </c>
      <c r="F97" t="s">
        <v>271</v>
      </c>
      <c r="G97" s="77">
        <v>10027971.24</v>
      </c>
      <c r="H97" s="77">
        <v>-1.3438000000000001</v>
      </c>
      <c r="I97" s="77">
        <v>-134.75587752312001</v>
      </c>
      <c r="J97" s="78">
        <v>3.5000000000000001E-3</v>
      </c>
      <c r="K97" s="78">
        <v>0</v>
      </c>
    </row>
    <row r="98" spans="2:11">
      <c r="B98" t="s">
        <v>3083</v>
      </c>
      <c r="C98" t="s">
        <v>3130</v>
      </c>
      <c r="D98" t="s">
        <v>123</v>
      </c>
      <c r="E98" t="s">
        <v>106</v>
      </c>
      <c r="F98" t="s">
        <v>271</v>
      </c>
      <c r="G98" s="77">
        <v>8777059.8100000005</v>
      </c>
      <c r="H98" s="77">
        <v>-1.3140000000000001</v>
      </c>
      <c r="I98" s="77">
        <v>-115.3305659034</v>
      </c>
      <c r="J98" s="78">
        <v>3.0000000000000001E-3</v>
      </c>
      <c r="K98" s="78">
        <v>0</v>
      </c>
    </row>
    <row r="99" spans="2:11">
      <c r="B99" t="s">
        <v>3083</v>
      </c>
      <c r="C99" t="s">
        <v>3131</v>
      </c>
      <c r="D99" t="s">
        <v>123</v>
      </c>
      <c r="E99" t="s">
        <v>106</v>
      </c>
      <c r="F99" t="s">
        <v>271</v>
      </c>
      <c r="G99" s="77">
        <v>6265450.9699999997</v>
      </c>
      <c r="H99" s="77">
        <v>-1.3781000000000001</v>
      </c>
      <c r="I99" s="77">
        <v>-86.344179817569994</v>
      </c>
      <c r="J99" s="78">
        <v>2.3E-3</v>
      </c>
      <c r="K99" s="78">
        <v>0</v>
      </c>
    </row>
    <row r="100" spans="2:11">
      <c r="B100" t="s">
        <v>3083</v>
      </c>
      <c r="C100" t="s">
        <v>3132</v>
      </c>
      <c r="D100" t="s">
        <v>123</v>
      </c>
      <c r="E100" t="s">
        <v>106</v>
      </c>
      <c r="F100" t="s">
        <v>271</v>
      </c>
      <c r="G100" s="77">
        <v>5012656.2</v>
      </c>
      <c r="H100" s="77">
        <v>-1.3721000000000001</v>
      </c>
      <c r="I100" s="77">
        <v>-68.778655720200007</v>
      </c>
      <c r="J100" s="78">
        <v>1.8E-3</v>
      </c>
      <c r="K100" s="78">
        <v>0</v>
      </c>
    </row>
    <row r="101" spans="2:11">
      <c r="B101" t="s">
        <v>3083</v>
      </c>
      <c r="C101" t="s">
        <v>3133</v>
      </c>
      <c r="D101" t="s">
        <v>123</v>
      </c>
      <c r="E101" t="s">
        <v>106</v>
      </c>
      <c r="F101" t="s">
        <v>271</v>
      </c>
      <c r="G101" s="77">
        <v>7522307.8700000001</v>
      </c>
      <c r="H101" s="77">
        <v>-1.276</v>
      </c>
      <c r="I101" s="77">
        <v>-95.984648421200006</v>
      </c>
      <c r="J101" s="78">
        <v>2.5000000000000001E-3</v>
      </c>
      <c r="K101" s="78">
        <v>0</v>
      </c>
    </row>
    <row r="102" spans="2:11">
      <c r="B102" t="s">
        <v>3083</v>
      </c>
      <c r="C102" t="s">
        <v>3134</v>
      </c>
      <c r="D102" t="s">
        <v>123</v>
      </c>
      <c r="E102" t="s">
        <v>106</v>
      </c>
      <c r="F102" t="s">
        <v>271</v>
      </c>
      <c r="G102" s="77">
        <v>7522307.8700000001</v>
      </c>
      <c r="H102" s="77">
        <v>-1.276</v>
      </c>
      <c r="I102" s="77">
        <v>-95.984648421200006</v>
      </c>
      <c r="J102" s="78">
        <v>2.5000000000000001E-3</v>
      </c>
      <c r="K102" s="78">
        <v>0</v>
      </c>
    </row>
    <row r="103" spans="2:11">
      <c r="B103" t="s">
        <v>3083</v>
      </c>
      <c r="C103" t="s">
        <v>3135</v>
      </c>
      <c r="D103" t="s">
        <v>123</v>
      </c>
      <c r="E103" t="s">
        <v>106</v>
      </c>
      <c r="F103" t="s">
        <v>271</v>
      </c>
      <c r="G103" s="77">
        <v>12526470.52</v>
      </c>
      <c r="H103" s="77">
        <v>-1.383</v>
      </c>
      <c r="I103" s="77">
        <v>-173.2410872916</v>
      </c>
      <c r="J103" s="78">
        <v>4.4999999999999997E-3</v>
      </c>
      <c r="K103" s="78">
        <v>0</v>
      </c>
    </row>
    <row r="104" spans="2:11">
      <c r="B104" t="s">
        <v>3083</v>
      </c>
      <c r="C104" t="s">
        <v>3136</v>
      </c>
      <c r="D104" t="s">
        <v>123</v>
      </c>
      <c r="E104" t="s">
        <v>106</v>
      </c>
      <c r="F104" t="s">
        <v>271</v>
      </c>
      <c r="G104" s="77">
        <v>5008667.9400000004</v>
      </c>
      <c r="H104" s="77">
        <v>-1.4218999999999999</v>
      </c>
      <c r="I104" s="77">
        <v>-71.218249438859999</v>
      </c>
      <c r="J104" s="78">
        <v>1.9E-3</v>
      </c>
      <c r="K104" s="78">
        <v>0</v>
      </c>
    </row>
    <row r="105" spans="2:11">
      <c r="B105" t="s">
        <v>3083</v>
      </c>
      <c r="C105" t="s">
        <v>3137</v>
      </c>
      <c r="D105" t="s">
        <v>123</v>
      </c>
      <c r="E105" t="s">
        <v>106</v>
      </c>
      <c r="F105" t="s">
        <v>271</v>
      </c>
      <c r="G105" s="77">
        <v>6258249.9199999999</v>
      </c>
      <c r="H105" s="77">
        <v>-1.4638</v>
      </c>
      <c r="I105" s="77">
        <v>-91.608262328959995</v>
      </c>
      <c r="J105" s="78">
        <v>2.3999999999999998E-3</v>
      </c>
      <c r="K105" s="78">
        <v>0</v>
      </c>
    </row>
    <row r="106" spans="2:11">
      <c r="B106" t="s">
        <v>3083</v>
      </c>
      <c r="C106" t="s">
        <v>3138</v>
      </c>
      <c r="D106" t="s">
        <v>123</v>
      </c>
      <c r="E106" t="s">
        <v>106</v>
      </c>
      <c r="F106" t="s">
        <v>271</v>
      </c>
      <c r="G106" s="77">
        <v>12488065</v>
      </c>
      <c r="H106" s="77">
        <v>-1.5583</v>
      </c>
      <c r="I106" s="77">
        <v>-194.601516895</v>
      </c>
      <c r="J106" s="78">
        <v>5.1000000000000004E-3</v>
      </c>
      <c r="K106" s="78">
        <v>0</v>
      </c>
    </row>
    <row r="107" spans="2:11">
      <c r="B107" t="s">
        <v>3083</v>
      </c>
      <c r="C107" t="s">
        <v>3139</v>
      </c>
      <c r="D107" t="s">
        <v>123</v>
      </c>
      <c r="E107" t="s">
        <v>106</v>
      </c>
      <c r="F107" t="s">
        <v>271</v>
      </c>
      <c r="G107" s="77">
        <v>4993010.32</v>
      </c>
      <c r="H107" s="77">
        <v>-1.6033999999999999</v>
      </c>
      <c r="I107" s="77">
        <v>-80.057927470880003</v>
      </c>
      <c r="J107" s="78">
        <v>2.0999999999999999E-3</v>
      </c>
      <c r="K107" s="78">
        <v>0</v>
      </c>
    </row>
    <row r="108" spans="2:11">
      <c r="B108" t="s">
        <v>3083</v>
      </c>
      <c r="C108" t="s">
        <v>3140</v>
      </c>
      <c r="D108" t="s">
        <v>123</v>
      </c>
      <c r="E108" t="s">
        <v>106</v>
      </c>
      <c r="F108" t="s">
        <v>271</v>
      </c>
      <c r="G108" s="77">
        <v>4991976.3</v>
      </c>
      <c r="H108" s="77">
        <v>-1.6244000000000001</v>
      </c>
      <c r="I108" s="77">
        <v>-81.089663017199996</v>
      </c>
      <c r="J108" s="78">
        <v>2.0999999999999999E-3</v>
      </c>
      <c r="K108" s="78">
        <v>0</v>
      </c>
    </row>
    <row r="109" spans="2:11">
      <c r="B109" t="s">
        <v>3083</v>
      </c>
      <c r="C109" t="s">
        <v>3141</v>
      </c>
      <c r="D109" t="s">
        <v>123</v>
      </c>
      <c r="E109" t="s">
        <v>106</v>
      </c>
      <c r="F109" t="s">
        <v>271</v>
      </c>
      <c r="G109" s="77">
        <v>12358077.189999999</v>
      </c>
      <c r="H109" s="77">
        <v>-2.6248999999999998</v>
      </c>
      <c r="I109" s="77">
        <v>-324.38716816031001</v>
      </c>
      <c r="J109" s="78">
        <v>8.5000000000000006E-3</v>
      </c>
      <c r="K109" s="78">
        <v>0</v>
      </c>
    </row>
    <row r="110" spans="2:11">
      <c r="B110" t="s">
        <v>3083</v>
      </c>
      <c r="C110" t="s">
        <v>3142</v>
      </c>
      <c r="D110" t="s">
        <v>123</v>
      </c>
      <c r="E110" t="s">
        <v>106</v>
      </c>
      <c r="F110" t="s">
        <v>271</v>
      </c>
      <c r="G110" s="77">
        <v>4399120.8099999996</v>
      </c>
      <c r="H110" s="77">
        <v>-2.806</v>
      </c>
      <c r="I110" s="77">
        <v>-123.4393299286</v>
      </c>
      <c r="J110" s="78">
        <v>3.2000000000000002E-3</v>
      </c>
      <c r="K110" s="78">
        <v>0</v>
      </c>
    </row>
    <row r="111" spans="2:11">
      <c r="B111" t="s">
        <v>3083</v>
      </c>
      <c r="C111" t="s">
        <v>3143</v>
      </c>
      <c r="D111" t="s">
        <v>123</v>
      </c>
      <c r="E111" t="s">
        <v>106</v>
      </c>
      <c r="F111" t="s">
        <v>271</v>
      </c>
      <c r="G111" s="77">
        <v>16640726.359999999</v>
      </c>
      <c r="H111" s="77">
        <v>-1.2172000000000001</v>
      </c>
      <c r="I111" s="77">
        <v>-202.55092125392</v>
      </c>
      <c r="J111" s="78">
        <v>5.3E-3</v>
      </c>
      <c r="K111" s="78">
        <v>0</v>
      </c>
    </row>
    <row r="112" spans="2:11">
      <c r="B112" t="s">
        <v>3083</v>
      </c>
      <c r="C112" t="s">
        <v>3144</v>
      </c>
      <c r="D112" t="s">
        <v>123</v>
      </c>
      <c r="E112" t="s">
        <v>106</v>
      </c>
      <c r="F112" t="s">
        <v>271</v>
      </c>
      <c r="G112" s="77">
        <v>15117696.449999999</v>
      </c>
      <c r="H112" s="77">
        <v>-1.2202</v>
      </c>
      <c r="I112" s="77">
        <v>-184.4661320829</v>
      </c>
      <c r="J112" s="78">
        <v>4.7999999999999996E-3</v>
      </c>
      <c r="K112" s="78">
        <v>0</v>
      </c>
    </row>
    <row r="113" spans="2:11">
      <c r="B113" t="s">
        <v>3083</v>
      </c>
      <c r="C113" t="s">
        <v>3145</v>
      </c>
      <c r="D113" t="s">
        <v>123</v>
      </c>
      <c r="E113" t="s">
        <v>106</v>
      </c>
      <c r="F113" t="s">
        <v>271</v>
      </c>
      <c r="G113" s="77">
        <v>17321950.649999999</v>
      </c>
      <c r="H113" s="77">
        <v>-0.70220000000000005</v>
      </c>
      <c r="I113" s="77">
        <v>-121.6347374643</v>
      </c>
      <c r="J113" s="78">
        <v>3.2000000000000002E-3</v>
      </c>
      <c r="K113" s="78">
        <v>0</v>
      </c>
    </row>
    <row r="114" spans="2:11">
      <c r="B114" t="s">
        <v>3083</v>
      </c>
      <c r="C114" t="s">
        <v>3146</v>
      </c>
      <c r="D114" t="s">
        <v>123</v>
      </c>
      <c r="E114" t="s">
        <v>106</v>
      </c>
      <c r="F114" t="s">
        <v>271</v>
      </c>
      <c r="G114" s="77">
        <v>18254995.629999999</v>
      </c>
      <c r="H114" s="77">
        <v>-0.59109999999999996</v>
      </c>
      <c r="I114" s="77">
        <v>-107.90527916892999</v>
      </c>
      <c r="J114" s="78">
        <v>2.8E-3</v>
      </c>
      <c r="K114" s="78">
        <v>0</v>
      </c>
    </row>
    <row r="115" spans="2:11">
      <c r="B115" t="s">
        <v>3083</v>
      </c>
      <c r="C115" t="s">
        <v>3147</v>
      </c>
      <c r="D115" t="s">
        <v>123</v>
      </c>
      <c r="E115" t="s">
        <v>106</v>
      </c>
      <c r="F115" t="s">
        <v>271</v>
      </c>
      <c r="G115" s="77">
        <v>18250722.940000001</v>
      </c>
      <c r="H115" s="77">
        <v>-0.60940000000000005</v>
      </c>
      <c r="I115" s="77">
        <v>-111.21990559635999</v>
      </c>
      <c r="J115" s="78">
        <v>2.8999999999999998E-3</v>
      </c>
      <c r="K115" s="78">
        <v>0</v>
      </c>
    </row>
    <row r="116" spans="2:11">
      <c r="B116" t="s">
        <v>3083</v>
      </c>
      <c r="C116" t="s">
        <v>3148</v>
      </c>
      <c r="D116" t="s">
        <v>123</v>
      </c>
      <c r="E116" t="s">
        <v>106</v>
      </c>
      <c r="F116" t="s">
        <v>271</v>
      </c>
      <c r="G116" s="77">
        <v>12524806.949999999</v>
      </c>
      <c r="H116" s="77">
        <v>2.2627000000000002</v>
      </c>
      <c r="I116" s="77">
        <v>283.39880685765002</v>
      </c>
      <c r="J116" s="78">
        <v>-7.4000000000000003E-3</v>
      </c>
      <c r="K116" s="78">
        <v>0</v>
      </c>
    </row>
    <row r="117" spans="2:11">
      <c r="B117" t="s">
        <v>3083</v>
      </c>
      <c r="C117" t="s">
        <v>3149</v>
      </c>
      <c r="D117" t="s">
        <v>123</v>
      </c>
      <c r="E117" t="s">
        <v>106</v>
      </c>
      <c r="F117" t="s">
        <v>271</v>
      </c>
      <c r="G117" s="77">
        <v>15292608.99</v>
      </c>
      <c r="H117" s="77">
        <v>-0.1308</v>
      </c>
      <c r="I117" s="77">
        <v>-20.002732558919998</v>
      </c>
      <c r="J117" s="78">
        <v>5.0000000000000001E-4</v>
      </c>
      <c r="K117" s="78">
        <v>0</v>
      </c>
    </row>
    <row r="118" spans="2:11">
      <c r="B118" t="s">
        <v>3083</v>
      </c>
      <c r="C118" t="s">
        <v>3150</v>
      </c>
      <c r="D118" t="s">
        <v>123</v>
      </c>
      <c r="E118" t="s">
        <v>106</v>
      </c>
      <c r="F118" t="s">
        <v>271</v>
      </c>
      <c r="G118" s="77">
        <v>21365038.739999998</v>
      </c>
      <c r="H118" s="77">
        <v>-0.3463</v>
      </c>
      <c r="I118" s="77">
        <v>-73.98712915662</v>
      </c>
      <c r="J118" s="78">
        <v>1.9E-3</v>
      </c>
      <c r="K118" s="78">
        <v>0</v>
      </c>
    </row>
    <row r="119" spans="2:11">
      <c r="B119" t="s">
        <v>3083</v>
      </c>
      <c r="C119" t="s">
        <v>3151</v>
      </c>
      <c r="D119" t="s">
        <v>123</v>
      </c>
      <c r="E119" t="s">
        <v>106</v>
      </c>
      <c r="F119" t="s">
        <v>271</v>
      </c>
      <c r="G119" s="77">
        <v>9185445.9299999997</v>
      </c>
      <c r="H119" s="77">
        <v>-3.3700000000000001E-2</v>
      </c>
      <c r="I119" s="77">
        <v>-3.0954952784100001</v>
      </c>
      <c r="J119" s="78">
        <v>1E-4</v>
      </c>
      <c r="K119" s="78">
        <v>0</v>
      </c>
    </row>
    <row r="120" spans="2:11">
      <c r="B120" t="s">
        <v>3083</v>
      </c>
      <c r="C120" t="s">
        <v>3152</v>
      </c>
      <c r="D120" t="s">
        <v>123</v>
      </c>
      <c r="E120" t="s">
        <v>106</v>
      </c>
      <c r="F120" t="s">
        <v>271</v>
      </c>
      <c r="G120" s="77">
        <v>15354918.800000001</v>
      </c>
      <c r="H120" s="77">
        <v>0.2641</v>
      </c>
      <c r="I120" s="77">
        <v>40.552340550799997</v>
      </c>
      <c r="J120" s="78">
        <v>-1.1000000000000001E-3</v>
      </c>
      <c r="K120" s="78">
        <v>0</v>
      </c>
    </row>
    <row r="121" spans="2:11">
      <c r="B121" t="s">
        <v>3083</v>
      </c>
      <c r="C121" t="s">
        <v>3153</v>
      </c>
      <c r="D121" t="s">
        <v>123</v>
      </c>
      <c r="E121" t="s">
        <v>106</v>
      </c>
      <c r="F121" t="s">
        <v>271</v>
      </c>
      <c r="G121" s="77">
        <v>9095452.7699999996</v>
      </c>
      <c r="H121" s="77">
        <v>-1.0217000000000001</v>
      </c>
      <c r="I121" s="77">
        <v>-92.928240951090004</v>
      </c>
      <c r="J121" s="78">
        <v>2.3999999999999998E-3</v>
      </c>
      <c r="K121" s="78">
        <v>0</v>
      </c>
    </row>
    <row r="122" spans="2:11">
      <c r="B122" t="s">
        <v>3083</v>
      </c>
      <c r="C122" t="s">
        <v>3154</v>
      </c>
      <c r="D122" t="s">
        <v>123</v>
      </c>
      <c r="E122" t="s">
        <v>106</v>
      </c>
      <c r="F122" t="s">
        <v>271</v>
      </c>
      <c r="G122" s="77">
        <v>9114145.7200000007</v>
      </c>
      <c r="H122" s="77">
        <v>-0.8004</v>
      </c>
      <c r="I122" s="77">
        <v>-72.949622342880005</v>
      </c>
      <c r="J122" s="78">
        <v>1.9E-3</v>
      </c>
      <c r="K122" s="78">
        <v>0</v>
      </c>
    </row>
    <row r="123" spans="2:11">
      <c r="B123" t="s">
        <v>3083</v>
      </c>
      <c r="C123" t="s">
        <v>3155</v>
      </c>
      <c r="D123" t="s">
        <v>123</v>
      </c>
      <c r="E123" t="s">
        <v>106</v>
      </c>
      <c r="F123" t="s">
        <v>271</v>
      </c>
      <c r="G123" s="77">
        <v>12141512.6</v>
      </c>
      <c r="H123" s="77">
        <v>-0.88490000000000002</v>
      </c>
      <c r="I123" s="77">
        <v>-107.4402449974</v>
      </c>
      <c r="J123" s="78">
        <v>2.8E-3</v>
      </c>
      <c r="K123" s="78">
        <v>0</v>
      </c>
    </row>
    <row r="124" spans="2:11">
      <c r="B124" t="s">
        <v>3083</v>
      </c>
      <c r="C124" t="s">
        <v>3156</v>
      </c>
      <c r="D124" t="s">
        <v>123</v>
      </c>
      <c r="E124" t="s">
        <v>106</v>
      </c>
      <c r="F124" t="s">
        <v>271</v>
      </c>
      <c r="G124" s="77">
        <v>3028257.02</v>
      </c>
      <c r="H124" s="77">
        <v>-1.1182000000000001</v>
      </c>
      <c r="I124" s="77">
        <v>-33.861969997640003</v>
      </c>
      <c r="J124" s="78">
        <v>8.9999999999999998E-4</v>
      </c>
      <c r="K124" s="78">
        <v>0</v>
      </c>
    </row>
    <row r="125" spans="2:11">
      <c r="B125" t="s">
        <v>3083</v>
      </c>
      <c r="C125" t="s">
        <v>3157</v>
      </c>
      <c r="D125" t="s">
        <v>123</v>
      </c>
      <c r="E125" t="s">
        <v>106</v>
      </c>
      <c r="F125" t="s">
        <v>271</v>
      </c>
      <c r="G125" s="77">
        <v>7768797.1200000001</v>
      </c>
      <c r="H125" s="77">
        <v>-0.99339999999999995</v>
      </c>
      <c r="I125" s="77">
        <v>-77.175230590080005</v>
      </c>
      <c r="J125" s="78">
        <v>2E-3</v>
      </c>
      <c r="K125" s="78">
        <v>0</v>
      </c>
    </row>
    <row r="126" spans="2:11">
      <c r="B126" t="s">
        <v>3083</v>
      </c>
      <c r="C126" t="s">
        <v>3158</v>
      </c>
      <c r="D126" t="s">
        <v>123</v>
      </c>
      <c r="E126" t="s">
        <v>106</v>
      </c>
      <c r="F126" t="s">
        <v>271</v>
      </c>
      <c r="G126" s="77">
        <v>13759921.4</v>
      </c>
      <c r="H126" s="77">
        <v>0.14810000000000001</v>
      </c>
      <c r="I126" s="77">
        <v>20.3784435934</v>
      </c>
      <c r="J126" s="78">
        <v>-5.0000000000000001E-4</v>
      </c>
      <c r="K126" s="78">
        <v>0</v>
      </c>
    </row>
    <row r="127" spans="2:11">
      <c r="B127" t="s">
        <v>3083</v>
      </c>
      <c r="C127" t="s">
        <v>3159</v>
      </c>
      <c r="D127" t="s">
        <v>123</v>
      </c>
      <c r="E127" t="s">
        <v>106</v>
      </c>
      <c r="F127" t="s">
        <v>271</v>
      </c>
      <c r="G127" s="77">
        <v>11810990.470000001</v>
      </c>
      <c r="H127" s="77">
        <v>0.2903</v>
      </c>
      <c r="I127" s="77">
        <v>34.28730533441</v>
      </c>
      <c r="J127" s="78">
        <v>-8.9999999999999998E-4</v>
      </c>
      <c r="K127" s="78">
        <v>0</v>
      </c>
    </row>
    <row r="128" spans="2:11">
      <c r="B128" t="s">
        <v>3083</v>
      </c>
      <c r="C128" t="s">
        <v>3160</v>
      </c>
      <c r="D128" t="s">
        <v>123</v>
      </c>
      <c r="E128" t="s">
        <v>106</v>
      </c>
      <c r="F128" t="s">
        <v>271</v>
      </c>
      <c r="G128" s="77">
        <v>3927869.15</v>
      </c>
      <c r="H128" s="77">
        <v>5.5500000000000001E-2</v>
      </c>
      <c r="I128" s="77">
        <v>2.1799673782500002</v>
      </c>
      <c r="J128" s="78">
        <v>-1E-4</v>
      </c>
      <c r="K128" s="78">
        <v>0</v>
      </c>
    </row>
    <row r="129" spans="2:11">
      <c r="B129" t="s">
        <v>3083</v>
      </c>
      <c r="C129" t="s">
        <v>3161</v>
      </c>
      <c r="D129" t="s">
        <v>123</v>
      </c>
      <c r="E129" t="s">
        <v>106</v>
      </c>
      <c r="F129" t="s">
        <v>271</v>
      </c>
      <c r="G129" s="77">
        <v>9698160.6500000004</v>
      </c>
      <c r="H129" s="77">
        <v>-1.1741999999999999</v>
      </c>
      <c r="I129" s="77">
        <v>-113.8758023523</v>
      </c>
      <c r="J129" s="78">
        <v>3.0000000000000001E-3</v>
      </c>
      <c r="K129" s="78">
        <v>0</v>
      </c>
    </row>
    <row r="130" spans="2:11">
      <c r="B130" t="s">
        <v>3083</v>
      </c>
      <c r="C130" t="s">
        <v>3162</v>
      </c>
      <c r="D130" t="s">
        <v>123</v>
      </c>
      <c r="E130" t="s">
        <v>106</v>
      </c>
      <c r="F130" t="s">
        <v>271</v>
      </c>
      <c r="G130" s="77">
        <v>15530748.449999999</v>
      </c>
      <c r="H130" s="77">
        <v>-1.1167</v>
      </c>
      <c r="I130" s="77">
        <v>-173.43186794114999</v>
      </c>
      <c r="J130" s="78">
        <v>4.4999999999999997E-3</v>
      </c>
      <c r="K130" s="78">
        <v>0</v>
      </c>
    </row>
    <row r="131" spans="2:11">
      <c r="B131" t="s">
        <v>3163</v>
      </c>
      <c r="C131" t="s">
        <v>3164</v>
      </c>
      <c r="D131" t="s">
        <v>123</v>
      </c>
      <c r="E131" t="s">
        <v>106</v>
      </c>
      <c r="F131" t="s">
        <v>271</v>
      </c>
      <c r="G131" s="77">
        <v>3692836.45</v>
      </c>
      <c r="H131" s="77">
        <v>0.18659999999999999</v>
      </c>
      <c r="I131" s="77">
        <v>23.7113557188237</v>
      </c>
      <c r="J131" s="78">
        <v>-5.9999999999999995E-4</v>
      </c>
      <c r="K131" s="78">
        <v>0</v>
      </c>
    </row>
    <row r="132" spans="2:11">
      <c r="B132" t="s">
        <v>3163</v>
      </c>
      <c r="C132" t="s">
        <v>3165</v>
      </c>
      <c r="D132" t="s">
        <v>123</v>
      </c>
      <c r="E132" t="s">
        <v>106</v>
      </c>
      <c r="F132" t="s">
        <v>271</v>
      </c>
      <c r="G132" s="77">
        <v>3692836.45</v>
      </c>
      <c r="H132" s="77">
        <v>-1.2459</v>
      </c>
      <c r="I132" s="77">
        <v>-158.31713874642301</v>
      </c>
      <c r="J132" s="78">
        <v>4.1999999999999997E-3</v>
      </c>
      <c r="K132" s="78">
        <v>0</v>
      </c>
    </row>
    <row r="133" spans="2:11">
      <c r="B133" t="s">
        <v>3166</v>
      </c>
      <c r="C133" t="s">
        <v>3167</v>
      </c>
      <c r="D133" t="s">
        <v>123</v>
      </c>
      <c r="E133" t="s">
        <v>106</v>
      </c>
      <c r="F133" t="s">
        <v>271</v>
      </c>
      <c r="G133" s="77">
        <v>7385672.9000000004</v>
      </c>
      <c r="H133" s="77">
        <v>-0.39019999999999999</v>
      </c>
      <c r="I133" s="77">
        <v>-99.165819951607801</v>
      </c>
      <c r="J133" s="78">
        <v>2.5999999999999999E-3</v>
      </c>
      <c r="K133" s="78">
        <v>0</v>
      </c>
    </row>
    <row r="134" spans="2:11">
      <c r="B134" t="s">
        <v>3166</v>
      </c>
      <c r="C134" t="s">
        <v>3168</v>
      </c>
      <c r="D134" t="s">
        <v>123</v>
      </c>
      <c r="E134" t="s">
        <v>106</v>
      </c>
      <c r="F134" t="s">
        <v>271</v>
      </c>
      <c r="G134" s="77">
        <v>7385672.9000000004</v>
      </c>
      <c r="H134" s="77">
        <v>-1.0153000000000001</v>
      </c>
      <c r="I134" s="77">
        <v>-258.02936185767999</v>
      </c>
      <c r="J134" s="78">
        <v>6.7999999999999996E-3</v>
      </c>
      <c r="K134" s="78">
        <v>0</v>
      </c>
    </row>
    <row r="135" spans="2:11">
      <c r="B135" t="s">
        <v>3166</v>
      </c>
      <c r="C135" t="s">
        <v>3169</v>
      </c>
      <c r="D135" t="s">
        <v>123</v>
      </c>
      <c r="E135" t="s">
        <v>106</v>
      </c>
      <c r="F135" t="s">
        <v>271</v>
      </c>
      <c r="G135" s="77">
        <v>2954269.16</v>
      </c>
      <c r="H135" s="77">
        <v>-0.92949999999999999</v>
      </c>
      <c r="I135" s="77">
        <v>-94.489625469010207</v>
      </c>
      <c r="J135" s="78">
        <v>2.5000000000000001E-3</v>
      </c>
      <c r="K135" s="78">
        <v>0</v>
      </c>
    </row>
    <row r="136" spans="2:11">
      <c r="B136" t="s">
        <v>3166</v>
      </c>
      <c r="C136" t="s">
        <v>3170</v>
      </c>
      <c r="D136" t="s">
        <v>123</v>
      </c>
      <c r="E136" t="s">
        <v>106</v>
      </c>
      <c r="F136" t="s">
        <v>271</v>
      </c>
      <c r="G136" s="77">
        <v>2954269.16</v>
      </c>
      <c r="H136" s="77">
        <v>0.41820000000000002</v>
      </c>
      <c r="I136" s="77">
        <v>42.51270723092</v>
      </c>
      <c r="J136" s="78">
        <v>-1.1000000000000001E-3</v>
      </c>
      <c r="K136" s="78">
        <v>0</v>
      </c>
    </row>
    <row r="137" spans="2:11">
      <c r="B137" t="s">
        <v>3166</v>
      </c>
      <c r="C137" t="s">
        <v>3171</v>
      </c>
      <c r="D137" t="s">
        <v>123</v>
      </c>
      <c r="E137" t="s">
        <v>106</v>
      </c>
      <c r="F137" t="s">
        <v>271</v>
      </c>
      <c r="G137" s="77">
        <v>4563840.28</v>
      </c>
      <c r="H137" s="77">
        <v>-0.9</v>
      </c>
      <c r="I137" s="77">
        <v>-41.074562520000001</v>
      </c>
      <c r="J137" s="78">
        <v>1.1000000000000001E-3</v>
      </c>
      <c r="K137" s="78">
        <v>0</v>
      </c>
    </row>
    <row r="138" spans="2:11">
      <c r="B138" t="s">
        <v>3172</v>
      </c>
      <c r="C138" t="s">
        <v>3173</v>
      </c>
      <c r="D138" t="s">
        <v>123</v>
      </c>
      <c r="E138" t="s">
        <v>106</v>
      </c>
      <c r="F138" t="s">
        <v>3174</v>
      </c>
      <c r="G138" s="77">
        <v>-8000000</v>
      </c>
      <c r="H138" s="77">
        <v>4.2414373777716623</v>
      </c>
      <c r="I138" s="77">
        <v>-339.31499022173301</v>
      </c>
      <c r="J138" s="78">
        <v>8.8999999999999999E-3</v>
      </c>
      <c r="K138" s="78">
        <v>0</v>
      </c>
    </row>
    <row r="139" spans="2:11">
      <c r="B139" t="s">
        <v>3175</v>
      </c>
      <c r="C139" t="s">
        <v>3176</v>
      </c>
      <c r="D139" t="s">
        <v>123</v>
      </c>
      <c r="E139" t="s">
        <v>106</v>
      </c>
      <c r="F139" t="s">
        <v>2606</v>
      </c>
      <c r="G139" s="77">
        <v>-17000000</v>
      </c>
      <c r="H139" s="77">
        <v>1.2364763453103176</v>
      </c>
      <c r="I139" s="77">
        <v>-210.20097870275401</v>
      </c>
      <c r="J139" s="78">
        <v>5.4999999999999997E-3</v>
      </c>
      <c r="K139" s="78">
        <v>0</v>
      </c>
    </row>
    <row r="140" spans="2:11">
      <c r="B140" t="s">
        <v>3177</v>
      </c>
      <c r="C140" t="s">
        <v>3178</v>
      </c>
      <c r="D140" t="s">
        <v>123</v>
      </c>
      <c r="E140" t="s">
        <v>106</v>
      </c>
      <c r="F140" t="s">
        <v>2716</v>
      </c>
      <c r="G140" s="77">
        <v>-20000000</v>
      </c>
      <c r="H140" s="77">
        <v>6.3235304243383004</v>
      </c>
      <c r="I140" s="77">
        <v>-1264.7060848676599</v>
      </c>
      <c r="J140" s="78">
        <v>3.32E-2</v>
      </c>
      <c r="K140" s="78">
        <v>-1E-4</v>
      </c>
    </row>
    <row r="141" spans="2:11">
      <c r="B141" t="s">
        <v>3179</v>
      </c>
      <c r="C141" t="s">
        <v>3180</v>
      </c>
      <c r="D141" t="s">
        <v>123</v>
      </c>
      <c r="E141" t="s">
        <v>106</v>
      </c>
      <c r="F141" t="s">
        <v>271</v>
      </c>
      <c r="G141" s="77">
        <v>-11500000</v>
      </c>
      <c r="H141" s="77">
        <v>0.38736212092497219</v>
      </c>
      <c r="I141" s="77">
        <v>-44.546643906371798</v>
      </c>
      <c r="J141" s="78">
        <v>1.1999999999999999E-3</v>
      </c>
      <c r="K141" s="78">
        <v>0</v>
      </c>
    </row>
    <row r="142" spans="2:11">
      <c r="B142" t="s">
        <v>3181</v>
      </c>
      <c r="C142" t="s">
        <v>3182</v>
      </c>
      <c r="D142" t="s">
        <v>123</v>
      </c>
      <c r="E142" t="s">
        <v>106</v>
      </c>
      <c r="F142" t="s">
        <v>271</v>
      </c>
      <c r="G142" s="77">
        <v>-8600000</v>
      </c>
      <c r="H142" s="77">
        <v>-1.4420156195510117</v>
      </c>
      <c r="I142" s="77">
        <v>124.01334328138699</v>
      </c>
      <c r="J142" s="78">
        <v>-3.3E-3</v>
      </c>
      <c r="K142" s="78">
        <v>0</v>
      </c>
    </row>
    <row r="143" spans="2:11">
      <c r="B143" t="s">
        <v>3183</v>
      </c>
      <c r="C143" t="s">
        <v>3184</v>
      </c>
      <c r="D143" t="s">
        <v>123</v>
      </c>
      <c r="E143" t="s">
        <v>106</v>
      </c>
      <c r="F143" t="s">
        <v>271</v>
      </c>
      <c r="G143" s="77">
        <v>-3000000</v>
      </c>
      <c r="H143" s="77">
        <v>1.8373705120044868</v>
      </c>
      <c r="I143" s="77">
        <v>-55.121115360134603</v>
      </c>
      <c r="J143" s="78">
        <v>1.4E-3</v>
      </c>
      <c r="K143" s="78">
        <v>0</v>
      </c>
    </row>
    <row r="144" spans="2:11">
      <c r="B144" t="s">
        <v>3185</v>
      </c>
      <c r="C144" t="s">
        <v>3186</v>
      </c>
      <c r="D144" t="s">
        <v>123</v>
      </c>
      <c r="E144" t="s">
        <v>106</v>
      </c>
      <c r="F144" t="s">
        <v>2962</v>
      </c>
      <c r="G144" s="77">
        <v>-11500000</v>
      </c>
      <c r="H144" s="77">
        <v>3.8392938193000781</v>
      </c>
      <c r="I144" s="77">
        <v>-441.51878921950902</v>
      </c>
      <c r="J144" s="78">
        <v>1.1599999999999999E-2</v>
      </c>
      <c r="K144" s="78">
        <v>0</v>
      </c>
    </row>
    <row r="145" spans="2:11">
      <c r="B145" t="s">
        <v>3187</v>
      </c>
      <c r="C145" t="s">
        <v>3188</v>
      </c>
      <c r="D145" t="s">
        <v>123</v>
      </c>
      <c r="E145" t="s">
        <v>106</v>
      </c>
      <c r="F145" t="s">
        <v>3189</v>
      </c>
      <c r="G145" s="77">
        <v>-7000000</v>
      </c>
      <c r="H145" s="77">
        <v>-11.117863293047757</v>
      </c>
      <c r="I145" s="77">
        <v>778.25043051334296</v>
      </c>
      <c r="J145" s="78">
        <v>-2.0400000000000001E-2</v>
      </c>
      <c r="K145" s="78">
        <v>0</v>
      </c>
    </row>
    <row r="146" spans="2:11">
      <c r="B146" t="s">
        <v>3190</v>
      </c>
      <c r="C146" t="s">
        <v>3191</v>
      </c>
      <c r="D146" t="s">
        <v>123</v>
      </c>
      <c r="E146" t="s">
        <v>106</v>
      </c>
      <c r="F146" t="s">
        <v>2721</v>
      </c>
      <c r="G146" s="77">
        <v>-22000000</v>
      </c>
      <c r="H146" s="77">
        <v>2.3850624240907274</v>
      </c>
      <c r="I146" s="77">
        <v>-524.71373329996004</v>
      </c>
      <c r="J146" s="78">
        <v>1.38E-2</v>
      </c>
      <c r="K146" s="78">
        <v>0</v>
      </c>
    </row>
    <row r="147" spans="2:11">
      <c r="B147" t="s">
        <v>3192</v>
      </c>
      <c r="C147" t="s">
        <v>3193</v>
      </c>
      <c r="D147" t="s">
        <v>123</v>
      </c>
      <c r="E147" t="s">
        <v>106</v>
      </c>
      <c r="F147" t="s">
        <v>2962</v>
      </c>
      <c r="G147" s="77">
        <v>-7000000</v>
      </c>
      <c r="H147" s="77">
        <v>2.6143872266171999</v>
      </c>
      <c r="I147" s="77">
        <v>-183.007105863204</v>
      </c>
      <c r="J147" s="78">
        <v>4.7999999999999996E-3</v>
      </c>
      <c r="K147" s="78">
        <v>0</v>
      </c>
    </row>
    <row r="148" spans="2:11">
      <c r="B148" t="s">
        <v>3194</v>
      </c>
      <c r="C148" t="s">
        <v>3195</v>
      </c>
      <c r="D148" t="s">
        <v>123</v>
      </c>
      <c r="E148" t="s">
        <v>106</v>
      </c>
      <c r="F148" t="s">
        <v>3196</v>
      </c>
      <c r="G148" s="77">
        <v>-12000000</v>
      </c>
      <c r="H148" s="77">
        <v>3.8591717358111248</v>
      </c>
      <c r="I148" s="77">
        <v>-463.10060829733499</v>
      </c>
      <c r="J148" s="78">
        <v>1.21E-2</v>
      </c>
      <c r="K148" s="78">
        <v>0</v>
      </c>
    </row>
    <row r="149" spans="2:11">
      <c r="B149" t="s">
        <v>3197</v>
      </c>
      <c r="C149" t="s">
        <v>3198</v>
      </c>
      <c r="D149" t="s">
        <v>123</v>
      </c>
      <c r="E149" t="s">
        <v>106</v>
      </c>
      <c r="F149" t="s">
        <v>2905</v>
      </c>
      <c r="G149" s="77">
        <v>-21000000</v>
      </c>
      <c r="H149" s="77">
        <v>-1.4593956999151951</v>
      </c>
      <c r="I149" s="77">
        <v>306.47309698219101</v>
      </c>
      <c r="J149" s="78">
        <v>-8.0000000000000002E-3</v>
      </c>
      <c r="K149" s="78">
        <v>0</v>
      </c>
    </row>
    <row r="150" spans="2:11">
      <c r="B150" t="s">
        <v>3199</v>
      </c>
      <c r="C150" t="s">
        <v>3200</v>
      </c>
      <c r="D150" t="s">
        <v>123</v>
      </c>
      <c r="E150" t="s">
        <v>106</v>
      </c>
      <c r="F150" t="s">
        <v>3201</v>
      </c>
      <c r="G150" s="77">
        <v>-36000000</v>
      </c>
      <c r="H150" s="77">
        <v>-0.89889652385977503</v>
      </c>
      <c r="I150" s="77">
        <v>323.60274858951902</v>
      </c>
      <c r="J150" s="78">
        <v>-8.5000000000000006E-3</v>
      </c>
      <c r="K150" s="78">
        <v>0</v>
      </c>
    </row>
    <row r="151" spans="2:11">
      <c r="B151" t="s">
        <v>3202</v>
      </c>
      <c r="C151" t="s">
        <v>3203</v>
      </c>
      <c r="D151" t="s">
        <v>123</v>
      </c>
      <c r="E151" t="s">
        <v>106</v>
      </c>
      <c r="F151" t="s">
        <v>3204</v>
      </c>
      <c r="G151" s="77">
        <v>-10000000</v>
      </c>
      <c r="H151" s="77">
        <v>-14.6640761934209</v>
      </c>
      <c r="I151" s="77">
        <v>1466.4076193420899</v>
      </c>
      <c r="J151" s="78">
        <v>-3.85E-2</v>
      </c>
      <c r="K151" s="78">
        <v>1E-4</v>
      </c>
    </row>
    <row r="152" spans="2:11">
      <c r="B152" t="s">
        <v>3205</v>
      </c>
      <c r="C152" t="s">
        <v>3206</v>
      </c>
      <c r="D152" t="s">
        <v>123</v>
      </c>
      <c r="E152" t="s">
        <v>106</v>
      </c>
      <c r="F152" t="s">
        <v>3207</v>
      </c>
      <c r="G152" s="77">
        <v>-16400000</v>
      </c>
      <c r="H152" s="77">
        <v>-34.376923469428412</v>
      </c>
      <c r="I152" s="77">
        <v>5637.81544898626</v>
      </c>
      <c r="J152" s="78">
        <v>-0.1479</v>
      </c>
      <c r="K152" s="78">
        <v>2.9999999999999997E-4</v>
      </c>
    </row>
    <row r="153" spans="2:11">
      <c r="B153" t="s">
        <v>3208</v>
      </c>
      <c r="C153" t="s">
        <v>3209</v>
      </c>
      <c r="D153" t="s">
        <v>123</v>
      </c>
      <c r="E153" t="s">
        <v>106</v>
      </c>
      <c r="F153" t="s">
        <v>3210</v>
      </c>
      <c r="G153" s="77">
        <v>-14000000</v>
      </c>
      <c r="H153" s="77">
        <v>0.36866346116403859</v>
      </c>
      <c r="I153" s="77">
        <v>-51.612884562965398</v>
      </c>
      <c r="J153" s="78">
        <v>1.4E-3</v>
      </c>
      <c r="K153" s="78">
        <v>0</v>
      </c>
    </row>
    <row r="154" spans="2:11">
      <c r="B154" t="s">
        <v>3211</v>
      </c>
      <c r="C154" t="s">
        <v>3212</v>
      </c>
      <c r="D154" t="s">
        <v>123</v>
      </c>
      <c r="E154" t="s">
        <v>106</v>
      </c>
      <c r="F154" t="s">
        <v>3213</v>
      </c>
      <c r="G154" s="77">
        <v>-2000000</v>
      </c>
      <c r="H154" s="77">
        <v>-0.91689010290302497</v>
      </c>
      <c r="I154" s="77">
        <v>18.3378020580605</v>
      </c>
      <c r="J154" s="78">
        <v>-5.0000000000000001E-4</v>
      </c>
      <c r="K154" s="78">
        <v>0</v>
      </c>
    </row>
    <row r="155" spans="2:11">
      <c r="B155" t="s">
        <v>3214</v>
      </c>
      <c r="C155" t="s">
        <v>3215</v>
      </c>
      <c r="D155" t="s">
        <v>123</v>
      </c>
      <c r="E155" t="s">
        <v>106</v>
      </c>
      <c r="F155" t="s">
        <v>3216</v>
      </c>
      <c r="G155" s="77">
        <v>-28200000</v>
      </c>
      <c r="H155" s="77">
        <v>-1.0874038499509397</v>
      </c>
      <c r="I155" s="77">
        <v>306.64788568616501</v>
      </c>
      <c r="J155" s="78">
        <v>-8.0000000000000002E-3</v>
      </c>
      <c r="K155" s="78">
        <v>0</v>
      </c>
    </row>
    <row r="156" spans="2:11">
      <c r="B156" t="s">
        <v>3217</v>
      </c>
      <c r="C156" t="s">
        <v>3218</v>
      </c>
      <c r="D156" t="s">
        <v>123</v>
      </c>
      <c r="E156" t="s">
        <v>106</v>
      </c>
      <c r="F156" t="s">
        <v>2894</v>
      </c>
      <c r="G156" s="77">
        <v>-22000000</v>
      </c>
      <c r="H156" s="77">
        <v>1.7909532823387317</v>
      </c>
      <c r="I156" s="77">
        <v>-394.00972211452103</v>
      </c>
      <c r="J156" s="78">
        <v>1.03E-2</v>
      </c>
      <c r="K156" s="78">
        <v>0</v>
      </c>
    </row>
    <row r="157" spans="2:11">
      <c r="B157" t="s">
        <v>3219</v>
      </c>
      <c r="C157" t="s">
        <v>3220</v>
      </c>
      <c r="D157" t="s">
        <v>123</v>
      </c>
      <c r="E157" t="s">
        <v>113</v>
      </c>
      <c r="F157" t="s">
        <v>3221</v>
      </c>
      <c r="G157" s="77">
        <v>-674000</v>
      </c>
      <c r="H157" s="77">
        <v>-11.719834118494941</v>
      </c>
      <c r="I157" s="77">
        <v>78.991681958655903</v>
      </c>
      <c r="J157" s="78">
        <v>-2.0999999999999999E-3</v>
      </c>
      <c r="K157" s="78">
        <v>0</v>
      </c>
    </row>
    <row r="158" spans="2:11">
      <c r="B158" t="s">
        <v>3222</v>
      </c>
      <c r="C158" t="s">
        <v>3223</v>
      </c>
      <c r="D158" t="s">
        <v>123</v>
      </c>
      <c r="E158" t="s">
        <v>106</v>
      </c>
      <c r="F158" t="s">
        <v>3224</v>
      </c>
      <c r="G158" s="77">
        <v>-9700000</v>
      </c>
      <c r="H158" s="77">
        <v>-5.3830073323664642</v>
      </c>
      <c r="I158" s="77">
        <v>522.15171123954701</v>
      </c>
      <c r="J158" s="78">
        <v>-1.37E-2</v>
      </c>
      <c r="K158" s="78">
        <v>0</v>
      </c>
    </row>
    <row r="159" spans="2:11">
      <c r="B159" t="s">
        <v>3225</v>
      </c>
      <c r="C159" t="s">
        <v>3226</v>
      </c>
      <c r="D159" t="s">
        <v>123</v>
      </c>
      <c r="E159" t="s">
        <v>106</v>
      </c>
      <c r="F159" t="s">
        <v>3227</v>
      </c>
      <c r="G159" s="77">
        <v>-1300000</v>
      </c>
      <c r="H159" s="77">
        <v>1.9142948893888077</v>
      </c>
      <c r="I159" s="77">
        <v>-24.885833562054501</v>
      </c>
      <c r="J159" s="78">
        <v>6.9999999999999999E-4</v>
      </c>
      <c r="K159" s="78">
        <v>0</v>
      </c>
    </row>
    <row r="160" spans="2:11">
      <c r="B160" t="s">
        <v>3228</v>
      </c>
      <c r="C160" t="s">
        <v>3229</v>
      </c>
      <c r="D160" t="s">
        <v>123</v>
      </c>
      <c r="E160" t="s">
        <v>106</v>
      </c>
      <c r="F160" t="s">
        <v>3227</v>
      </c>
      <c r="G160" s="77">
        <v>-5500000</v>
      </c>
      <c r="H160" s="77">
        <v>3.9458305027921639</v>
      </c>
      <c r="I160" s="77">
        <v>-217.02067765356901</v>
      </c>
      <c r="J160" s="78">
        <v>5.7000000000000002E-3</v>
      </c>
      <c r="K160" s="78">
        <v>0</v>
      </c>
    </row>
    <row r="161" spans="2:11">
      <c r="B161" t="s">
        <v>3230</v>
      </c>
      <c r="C161" t="s">
        <v>3231</v>
      </c>
      <c r="D161" t="s">
        <v>123</v>
      </c>
      <c r="E161" t="s">
        <v>106</v>
      </c>
      <c r="F161" t="s">
        <v>271</v>
      </c>
      <c r="G161" s="77">
        <v>1930000</v>
      </c>
      <c r="H161" s="77">
        <v>-0.87070356245677716</v>
      </c>
      <c r="I161" s="77">
        <v>-16.8045787554158</v>
      </c>
      <c r="J161" s="78">
        <v>4.0000000000000002E-4</v>
      </c>
      <c r="K161" s="78">
        <v>0</v>
      </c>
    </row>
    <row r="162" spans="2:11">
      <c r="B162" t="s">
        <v>3232</v>
      </c>
      <c r="C162" t="s">
        <v>3233</v>
      </c>
      <c r="D162" t="s">
        <v>123</v>
      </c>
      <c r="E162" t="s">
        <v>106</v>
      </c>
      <c r="F162" t="s">
        <v>2894</v>
      </c>
      <c r="G162" s="77">
        <v>-630000</v>
      </c>
      <c r="H162" s="77">
        <v>1.9787948535338888</v>
      </c>
      <c r="I162" s="77">
        <v>-12.466407577263499</v>
      </c>
      <c r="J162" s="78">
        <v>2.9999999999999997E-4</v>
      </c>
      <c r="K162" s="78">
        <v>0</v>
      </c>
    </row>
    <row r="163" spans="2:11">
      <c r="B163" t="s">
        <v>3234</v>
      </c>
      <c r="C163" t="s">
        <v>3235</v>
      </c>
      <c r="D163" t="s">
        <v>123</v>
      </c>
      <c r="E163" t="s">
        <v>106</v>
      </c>
      <c r="F163" t="s">
        <v>3236</v>
      </c>
      <c r="G163" s="77">
        <v>-2600000</v>
      </c>
      <c r="H163" s="77">
        <v>8.9906466971039226E-2</v>
      </c>
      <c r="I163" s="77">
        <v>-2.3375681412470199</v>
      </c>
      <c r="J163" s="78">
        <v>1E-4</v>
      </c>
      <c r="K163" s="78">
        <v>0</v>
      </c>
    </row>
    <row r="164" spans="2:11">
      <c r="B164" t="s">
        <v>3237</v>
      </c>
      <c r="C164" t="s">
        <v>3238</v>
      </c>
      <c r="D164" t="s">
        <v>123</v>
      </c>
      <c r="E164" t="s">
        <v>106</v>
      </c>
      <c r="F164" t="s">
        <v>3239</v>
      </c>
      <c r="G164" s="77">
        <v>-7000000</v>
      </c>
      <c r="H164" s="77">
        <v>-1.1041888558494015</v>
      </c>
      <c r="I164" s="77">
        <v>77.293219909458102</v>
      </c>
      <c r="J164" s="78">
        <v>-2E-3</v>
      </c>
      <c r="K164" s="78">
        <v>0</v>
      </c>
    </row>
    <row r="165" spans="2:11">
      <c r="B165" t="s">
        <v>3240</v>
      </c>
      <c r="C165" t="s">
        <v>3241</v>
      </c>
      <c r="D165" t="s">
        <v>123</v>
      </c>
      <c r="E165" t="s">
        <v>106</v>
      </c>
      <c r="F165" t="s">
        <v>3242</v>
      </c>
      <c r="G165" s="77">
        <v>-2000000</v>
      </c>
      <c r="H165" s="77">
        <v>-1.530615064201565</v>
      </c>
      <c r="I165" s="77">
        <v>30.6123012840313</v>
      </c>
      <c r="J165" s="78">
        <v>-8.0000000000000004E-4</v>
      </c>
      <c r="K165" s="78">
        <v>0</v>
      </c>
    </row>
    <row r="166" spans="2:11">
      <c r="B166" t="s">
        <v>3243</v>
      </c>
      <c r="C166" t="s">
        <v>3244</v>
      </c>
      <c r="D166" t="s">
        <v>123</v>
      </c>
      <c r="E166" t="s">
        <v>106</v>
      </c>
      <c r="F166" t="s">
        <v>3174</v>
      </c>
      <c r="G166" s="77">
        <v>-3500000</v>
      </c>
      <c r="H166" s="77">
        <v>4.4414313094709996</v>
      </c>
      <c r="I166" s="77">
        <v>-155.45009583148499</v>
      </c>
      <c r="J166" s="78">
        <v>4.1000000000000003E-3</v>
      </c>
      <c r="K166" s="78">
        <v>0</v>
      </c>
    </row>
    <row r="167" spans="2:11">
      <c r="B167" t="s">
        <v>3245</v>
      </c>
      <c r="C167" t="s">
        <v>3246</v>
      </c>
      <c r="D167" t="s">
        <v>123</v>
      </c>
      <c r="E167" t="s">
        <v>106</v>
      </c>
      <c r="F167" t="s">
        <v>3210</v>
      </c>
      <c r="G167" s="77">
        <v>-850000</v>
      </c>
      <c r="H167" s="77">
        <v>0.45913329523710356</v>
      </c>
      <c r="I167" s="77">
        <v>-3.9026330095153798</v>
      </c>
      <c r="J167" s="78">
        <v>1E-4</v>
      </c>
      <c r="K167" s="78">
        <v>0</v>
      </c>
    </row>
    <row r="168" spans="2:11">
      <c r="B168" t="s">
        <v>3247</v>
      </c>
      <c r="C168" t="s">
        <v>3248</v>
      </c>
      <c r="D168" t="s">
        <v>123</v>
      </c>
      <c r="E168" t="s">
        <v>106</v>
      </c>
      <c r="F168" t="s">
        <v>3249</v>
      </c>
      <c r="G168" s="77">
        <v>-9500000</v>
      </c>
      <c r="H168" s="77">
        <v>-3.2352395925748527</v>
      </c>
      <c r="I168" s="77">
        <v>307.34776129461102</v>
      </c>
      <c r="J168" s="78">
        <v>-8.0999999999999996E-3</v>
      </c>
      <c r="K168" s="78">
        <v>0</v>
      </c>
    </row>
    <row r="169" spans="2:11">
      <c r="B169" t="s">
        <v>3250</v>
      </c>
      <c r="C169" t="s">
        <v>3251</v>
      </c>
      <c r="D169" t="s">
        <v>123</v>
      </c>
      <c r="E169" t="s">
        <v>106</v>
      </c>
      <c r="F169" t="s">
        <v>2762</v>
      </c>
      <c r="G169" s="77">
        <v>-10000000</v>
      </c>
      <c r="H169" s="77">
        <v>0.118968050557048</v>
      </c>
      <c r="I169" s="77">
        <v>-11.8968050557048</v>
      </c>
      <c r="J169" s="78">
        <v>2.9999999999999997E-4</v>
      </c>
      <c r="K169" s="78">
        <v>0</v>
      </c>
    </row>
    <row r="170" spans="2:11">
      <c r="B170" t="s">
        <v>3252</v>
      </c>
      <c r="C170" t="s">
        <v>3253</v>
      </c>
      <c r="D170" t="s">
        <v>123</v>
      </c>
      <c r="E170" t="s">
        <v>106</v>
      </c>
      <c r="F170" t="s">
        <v>2756</v>
      </c>
      <c r="G170" s="77">
        <v>-12000000</v>
      </c>
      <c r="H170" s="77">
        <v>0.50843675629260754</v>
      </c>
      <c r="I170" s="77">
        <v>-61.012410755112903</v>
      </c>
      <c r="J170" s="78">
        <v>1.6000000000000001E-3</v>
      </c>
      <c r="K170" s="78">
        <v>0</v>
      </c>
    </row>
    <row r="171" spans="2:11">
      <c r="B171" t="s">
        <v>3254</v>
      </c>
      <c r="C171" t="s">
        <v>3255</v>
      </c>
      <c r="D171" t="s">
        <v>123</v>
      </c>
      <c r="E171" t="s">
        <v>106</v>
      </c>
      <c r="F171" t="s">
        <v>3256</v>
      </c>
      <c r="G171" s="77">
        <v>-2180000</v>
      </c>
      <c r="H171" s="77">
        <v>1.8152861626044221</v>
      </c>
      <c r="I171" s="77">
        <v>-39.573238344776399</v>
      </c>
      <c r="J171" s="78">
        <v>1E-3</v>
      </c>
      <c r="K171" s="78">
        <v>0</v>
      </c>
    </row>
    <row r="172" spans="2:11">
      <c r="B172" t="s">
        <v>3257</v>
      </c>
      <c r="C172" t="s">
        <v>3258</v>
      </c>
      <c r="D172" t="s">
        <v>123</v>
      </c>
      <c r="E172" t="s">
        <v>106</v>
      </c>
      <c r="F172" t="s">
        <v>3204</v>
      </c>
      <c r="G172" s="77">
        <v>-3700000</v>
      </c>
      <c r="H172" s="77">
        <v>-14.262347437169266</v>
      </c>
      <c r="I172" s="77">
        <v>527.70685517526204</v>
      </c>
      <c r="J172" s="78">
        <v>-1.38E-2</v>
      </c>
      <c r="K172" s="78">
        <v>0</v>
      </c>
    </row>
    <row r="173" spans="2:11">
      <c r="B173" t="s">
        <v>3259</v>
      </c>
      <c r="C173" t="s">
        <v>3260</v>
      </c>
      <c r="D173" t="s">
        <v>123</v>
      </c>
      <c r="E173" t="s">
        <v>106</v>
      </c>
      <c r="F173" t="s">
        <v>271</v>
      </c>
      <c r="G173" s="77">
        <v>-1930000</v>
      </c>
      <c r="H173" s="77">
        <v>0.51752168073108706</v>
      </c>
      <c r="I173" s="77">
        <v>-9.9881684381099802</v>
      </c>
      <c r="J173" s="78">
        <v>2.9999999999999997E-4</v>
      </c>
      <c r="K173" s="78">
        <v>0</v>
      </c>
    </row>
    <row r="174" spans="2:11">
      <c r="B174" t="s">
        <v>3261</v>
      </c>
      <c r="C174" t="s">
        <v>3262</v>
      </c>
      <c r="D174" t="s">
        <v>123</v>
      </c>
      <c r="E174" t="s">
        <v>106</v>
      </c>
      <c r="F174" t="s">
        <v>3227</v>
      </c>
      <c r="G174" s="77">
        <v>-5000000</v>
      </c>
      <c r="H174" s="77">
        <v>2.9317086358761801</v>
      </c>
      <c r="I174" s="77">
        <v>-146.58543179380899</v>
      </c>
      <c r="J174" s="78">
        <v>3.8E-3</v>
      </c>
      <c r="K174" s="78">
        <v>0</v>
      </c>
    </row>
    <row r="175" spans="2:11">
      <c r="B175" t="s">
        <v>3263</v>
      </c>
      <c r="C175" t="s">
        <v>3264</v>
      </c>
      <c r="D175" t="s">
        <v>123</v>
      </c>
      <c r="E175" t="s">
        <v>106</v>
      </c>
      <c r="F175" t="s">
        <v>3265</v>
      </c>
      <c r="G175" s="77">
        <v>-3600000</v>
      </c>
      <c r="H175" s="77">
        <v>9.3178077736946658</v>
      </c>
      <c r="I175" s="77">
        <v>-335.44107985300798</v>
      </c>
      <c r="J175" s="78">
        <v>8.8000000000000005E-3</v>
      </c>
      <c r="K175" s="78">
        <v>0</v>
      </c>
    </row>
    <row r="176" spans="2:11">
      <c r="B176" t="s">
        <v>3266</v>
      </c>
      <c r="C176" t="s">
        <v>3267</v>
      </c>
      <c r="D176" t="s">
        <v>123</v>
      </c>
      <c r="E176" t="s">
        <v>106</v>
      </c>
      <c r="F176" t="s">
        <v>3268</v>
      </c>
      <c r="G176" s="77">
        <v>-2334000</v>
      </c>
      <c r="H176" s="77">
        <v>-6.2770000000000001</v>
      </c>
      <c r="I176" s="77">
        <v>146.50518</v>
      </c>
      <c r="J176" s="78">
        <v>-3.8E-3</v>
      </c>
      <c r="K176" s="78">
        <v>0</v>
      </c>
    </row>
    <row r="177" spans="2:11">
      <c r="B177" t="s">
        <v>3269</v>
      </c>
      <c r="C177" t="s">
        <v>3270</v>
      </c>
      <c r="D177" t="s">
        <v>123</v>
      </c>
      <c r="E177" t="s">
        <v>106</v>
      </c>
      <c r="F177" t="s">
        <v>3268</v>
      </c>
      <c r="G177" s="77">
        <v>-22000000</v>
      </c>
      <c r="H177" s="77">
        <v>-6.6443975000000002</v>
      </c>
      <c r="I177" s="77">
        <v>1461.7674500000001</v>
      </c>
      <c r="J177" s="78">
        <v>-3.8300000000000001E-2</v>
      </c>
      <c r="K177" s="78">
        <v>1E-4</v>
      </c>
    </row>
    <row r="178" spans="2:11">
      <c r="B178" t="s">
        <v>3271</v>
      </c>
      <c r="C178" t="s">
        <v>3272</v>
      </c>
      <c r="D178" t="s">
        <v>123</v>
      </c>
      <c r="E178" t="s">
        <v>106</v>
      </c>
      <c r="F178" t="s">
        <v>3268</v>
      </c>
      <c r="G178" s="77">
        <v>-12600000</v>
      </c>
      <c r="H178" s="77">
        <v>-6.7086959999999998</v>
      </c>
      <c r="I178" s="77">
        <v>845.29569600000002</v>
      </c>
      <c r="J178" s="78">
        <v>-2.2200000000000001E-2</v>
      </c>
      <c r="K178" s="78">
        <v>0</v>
      </c>
    </row>
    <row r="179" spans="2:11">
      <c r="B179" t="s">
        <v>3273</v>
      </c>
      <c r="C179" t="s">
        <v>3274</v>
      </c>
      <c r="D179" t="s">
        <v>123</v>
      </c>
      <c r="E179" t="s">
        <v>106</v>
      </c>
      <c r="F179" t="s">
        <v>3224</v>
      </c>
      <c r="G179" s="77">
        <v>-2235000</v>
      </c>
      <c r="H179" s="77">
        <v>-5.3085212121212129</v>
      </c>
      <c r="I179" s="77">
        <v>118.645449090909</v>
      </c>
      <c r="J179" s="78">
        <v>-3.0999999999999999E-3</v>
      </c>
      <c r="K179" s="78">
        <v>0</v>
      </c>
    </row>
    <row r="180" spans="2:11">
      <c r="B180" t="s">
        <v>3275</v>
      </c>
      <c r="C180" t="s">
        <v>3276</v>
      </c>
      <c r="D180" t="s">
        <v>123</v>
      </c>
      <c r="E180" t="s">
        <v>106</v>
      </c>
      <c r="F180" t="s">
        <v>3224</v>
      </c>
      <c r="G180" s="77">
        <v>-986000</v>
      </c>
      <c r="H180" s="77">
        <v>-5.4367777777777748</v>
      </c>
      <c r="I180" s="77">
        <v>53.606628888888999</v>
      </c>
      <c r="J180" s="78">
        <v>-1.4E-3</v>
      </c>
      <c r="K180" s="78">
        <v>0</v>
      </c>
    </row>
    <row r="181" spans="2:11">
      <c r="B181" t="s">
        <v>3277</v>
      </c>
      <c r="C181" t="s">
        <v>3278</v>
      </c>
      <c r="D181" t="s">
        <v>123</v>
      </c>
      <c r="E181" t="s">
        <v>106</v>
      </c>
      <c r="F181" t="s">
        <v>3279</v>
      </c>
      <c r="G181" s="77">
        <v>27000</v>
      </c>
      <c r="H181" s="77">
        <v>-4.4965925925925925</v>
      </c>
      <c r="I181" s="77">
        <v>-1.21408</v>
      </c>
      <c r="J181" s="78">
        <v>0</v>
      </c>
      <c r="K181" s="78">
        <v>0</v>
      </c>
    </row>
    <row r="182" spans="2:11">
      <c r="B182" t="s">
        <v>3280</v>
      </c>
      <c r="C182" t="s">
        <v>3281</v>
      </c>
      <c r="D182" t="s">
        <v>123</v>
      </c>
      <c r="E182" t="s">
        <v>106</v>
      </c>
      <c r="F182" t="s">
        <v>3282</v>
      </c>
      <c r="G182" s="77">
        <v>-76000</v>
      </c>
      <c r="H182" s="77">
        <v>-3.6164342105263159</v>
      </c>
      <c r="I182" s="77">
        <v>2.7484899999999999</v>
      </c>
      <c r="J182" s="78">
        <v>-1E-4</v>
      </c>
      <c r="K182" s="78">
        <v>0</v>
      </c>
    </row>
    <row r="183" spans="2:11">
      <c r="B183" t="s">
        <v>3283</v>
      </c>
      <c r="C183" t="s">
        <v>3284</v>
      </c>
      <c r="D183" t="s">
        <v>123</v>
      </c>
      <c r="E183" t="s">
        <v>106</v>
      </c>
      <c r="F183" t="s">
        <v>3285</v>
      </c>
      <c r="G183" s="77">
        <v>-300000</v>
      </c>
      <c r="H183" s="77">
        <v>-2.9162571428571402</v>
      </c>
      <c r="I183" s="77">
        <v>8.7487714285714198</v>
      </c>
      <c r="J183" s="78">
        <v>-2.0000000000000001E-4</v>
      </c>
      <c r="K183" s="78">
        <v>0</v>
      </c>
    </row>
    <row r="184" spans="2:11">
      <c r="B184" t="s">
        <v>3286</v>
      </c>
      <c r="C184" t="s">
        <v>3287</v>
      </c>
      <c r="D184" t="s">
        <v>123</v>
      </c>
      <c r="E184" t="s">
        <v>106</v>
      </c>
      <c r="F184" t="s">
        <v>3249</v>
      </c>
      <c r="G184" s="77">
        <v>-7845700</v>
      </c>
      <c r="H184" s="77">
        <v>-3.3129567667517832</v>
      </c>
      <c r="I184" s="77">
        <v>259.924649049045</v>
      </c>
      <c r="J184" s="78">
        <v>-6.7999999999999996E-3</v>
      </c>
      <c r="K184" s="78">
        <v>0</v>
      </c>
    </row>
    <row r="185" spans="2:11">
      <c r="B185" t="s">
        <v>3288</v>
      </c>
      <c r="C185" t="s">
        <v>3289</v>
      </c>
      <c r="D185" t="s">
        <v>123</v>
      </c>
      <c r="E185" t="s">
        <v>106</v>
      </c>
      <c r="F185" t="s">
        <v>3290</v>
      </c>
      <c r="G185" s="77">
        <v>-22406660</v>
      </c>
      <c r="H185" s="77">
        <v>-1.2659304004381102</v>
      </c>
      <c r="I185" s="77">
        <v>283.652720662805</v>
      </c>
      <c r="J185" s="78">
        <v>-7.4000000000000003E-3</v>
      </c>
      <c r="K185" s="78">
        <v>0</v>
      </c>
    </row>
    <row r="186" spans="2:11">
      <c r="B186" t="s">
        <v>3291</v>
      </c>
      <c r="C186" t="s">
        <v>3292</v>
      </c>
      <c r="D186" t="s">
        <v>123</v>
      </c>
      <c r="E186" t="s">
        <v>106</v>
      </c>
      <c r="F186" t="s">
        <v>3242</v>
      </c>
      <c r="G186" s="77">
        <v>27550000</v>
      </c>
      <c r="H186" s="77">
        <v>1.5889775572519085</v>
      </c>
      <c r="I186" s="77">
        <v>437.76331702290099</v>
      </c>
      <c r="J186" s="78">
        <v>-1.15E-2</v>
      </c>
      <c r="K186" s="78">
        <v>0</v>
      </c>
    </row>
    <row r="187" spans="2:11">
      <c r="B187" t="s">
        <v>3293</v>
      </c>
      <c r="C187" t="s">
        <v>3294</v>
      </c>
      <c r="D187" t="s">
        <v>123</v>
      </c>
      <c r="E187" t="s">
        <v>106</v>
      </c>
      <c r="F187" t="s">
        <v>3239</v>
      </c>
      <c r="G187" s="77">
        <v>-128000</v>
      </c>
      <c r="H187" s="77">
        <v>-1.1146093749999999</v>
      </c>
      <c r="I187" s="77">
        <v>1.4267000000000001</v>
      </c>
      <c r="J187" s="78">
        <v>0</v>
      </c>
      <c r="K187" s="78">
        <v>0</v>
      </c>
    </row>
    <row r="188" spans="2:11">
      <c r="B188" t="s">
        <v>3295</v>
      </c>
      <c r="C188" t="s">
        <v>3296</v>
      </c>
      <c r="D188" t="s">
        <v>123</v>
      </c>
      <c r="E188" t="s">
        <v>106</v>
      </c>
      <c r="F188" t="s">
        <v>3297</v>
      </c>
      <c r="G188" s="77">
        <v>-6100000</v>
      </c>
      <c r="H188" s="77">
        <v>0.63003500000000001</v>
      </c>
      <c r="I188" s="77">
        <v>-38.432135000000002</v>
      </c>
      <c r="J188" s="78">
        <v>1E-3</v>
      </c>
      <c r="K188" s="78">
        <v>0</v>
      </c>
    </row>
    <row r="189" spans="2:11">
      <c r="B189" t="s">
        <v>3298</v>
      </c>
      <c r="C189" t="s">
        <v>3299</v>
      </c>
      <c r="D189" t="s">
        <v>123</v>
      </c>
      <c r="E189" t="s">
        <v>106</v>
      </c>
      <c r="F189" t="s">
        <v>3300</v>
      </c>
      <c r="G189" s="77">
        <v>-5750000</v>
      </c>
      <c r="H189" s="77">
        <v>0.40648400000000001</v>
      </c>
      <c r="I189" s="77">
        <v>-23.37283</v>
      </c>
      <c r="J189" s="78">
        <v>5.9999999999999995E-4</v>
      </c>
      <c r="K189" s="78">
        <v>0</v>
      </c>
    </row>
    <row r="190" spans="2:11">
      <c r="B190" t="s">
        <v>3301</v>
      </c>
      <c r="C190" t="s">
        <v>3302</v>
      </c>
      <c r="D190" t="s">
        <v>123</v>
      </c>
      <c r="E190" t="s">
        <v>106</v>
      </c>
      <c r="F190" t="s">
        <v>3303</v>
      </c>
      <c r="G190" s="77">
        <v>-18700500</v>
      </c>
      <c r="H190" s="77">
        <v>2.2214570496556703</v>
      </c>
      <c r="I190" s="77">
        <v>-415.42357557085802</v>
      </c>
      <c r="J190" s="78">
        <v>1.09E-2</v>
      </c>
      <c r="K190" s="78">
        <v>0</v>
      </c>
    </row>
    <row r="191" spans="2:11">
      <c r="B191" t="s">
        <v>3304</v>
      </c>
      <c r="C191" t="s">
        <v>3305</v>
      </c>
      <c r="D191" t="s">
        <v>123</v>
      </c>
      <c r="E191" t="s">
        <v>106</v>
      </c>
      <c r="F191" t="s">
        <v>3306</v>
      </c>
      <c r="G191" s="77">
        <v>-60000</v>
      </c>
      <c r="H191" s="77">
        <v>3.0350000000000001</v>
      </c>
      <c r="I191" s="77">
        <v>-1.821</v>
      </c>
      <c r="J191" s="78">
        <v>0</v>
      </c>
      <c r="K191" s="78">
        <v>0</v>
      </c>
    </row>
    <row r="192" spans="2:11">
      <c r="B192" t="s">
        <v>3307</v>
      </c>
      <c r="C192" t="s">
        <v>3308</v>
      </c>
      <c r="D192" t="s">
        <v>123</v>
      </c>
      <c r="E192" t="s">
        <v>106</v>
      </c>
      <c r="F192" t="s">
        <v>3309</v>
      </c>
      <c r="G192" s="77">
        <v>-1075000</v>
      </c>
      <c r="H192" s="77">
        <v>2.9749866666666702</v>
      </c>
      <c r="I192" s="77">
        <v>-31.981106666666701</v>
      </c>
      <c r="J192" s="78">
        <v>8.0000000000000004E-4</v>
      </c>
      <c r="K192" s="78">
        <v>0</v>
      </c>
    </row>
    <row r="193" spans="2:11">
      <c r="B193" t="s">
        <v>3310</v>
      </c>
      <c r="C193" t="s">
        <v>3311</v>
      </c>
      <c r="D193" t="s">
        <v>123</v>
      </c>
      <c r="E193" t="s">
        <v>106</v>
      </c>
      <c r="F193" t="s">
        <v>3312</v>
      </c>
      <c r="G193" s="77">
        <v>500000</v>
      </c>
      <c r="H193" s="77">
        <v>3.2416299999999998</v>
      </c>
      <c r="I193" s="77">
        <v>16.20815</v>
      </c>
      <c r="J193" s="78">
        <v>-4.0000000000000002E-4</v>
      </c>
      <c r="K193" s="78">
        <v>0</v>
      </c>
    </row>
    <row r="194" spans="2:11">
      <c r="B194" t="s">
        <v>3313</v>
      </c>
      <c r="C194" t="s">
        <v>3314</v>
      </c>
      <c r="D194" t="s">
        <v>123</v>
      </c>
      <c r="E194" t="s">
        <v>106</v>
      </c>
      <c r="F194" t="s">
        <v>3315</v>
      </c>
      <c r="G194" s="77">
        <v>-25000</v>
      </c>
      <c r="H194" s="77">
        <v>-1.3659600000000001</v>
      </c>
      <c r="I194" s="77">
        <v>0.34149000000000002</v>
      </c>
      <c r="J194" s="78">
        <v>0</v>
      </c>
      <c r="K194" s="78">
        <v>0</v>
      </c>
    </row>
    <row r="195" spans="2:11">
      <c r="B195" t="s">
        <v>3316</v>
      </c>
      <c r="C195" t="s">
        <v>3317</v>
      </c>
      <c r="D195" t="s">
        <v>123</v>
      </c>
      <c r="E195" t="s">
        <v>106</v>
      </c>
      <c r="F195" t="s">
        <v>3318</v>
      </c>
      <c r="G195" s="77">
        <v>85000</v>
      </c>
      <c r="H195" s="77">
        <v>-0.39571428571428574</v>
      </c>
      <c r="I195" s="77">
        <v>-0.33635714285714302</v>
      </c>
      <c r="J195" s="78">
        <v>0</v>
      </c>
      <c r="K195" s="78">
        <v>0</v>
      </c>
    </row>
    <row r="196" spans="2:11">
      <c r="B196" t="s">
        <v>3319</v>
      </c>
      <c r="C196" t="s">
        <v>3320</v>
      </c>
      <c r="D196" t="s">
        <v>123</v>
      </c>
      <c r="E196" t="s">
        <v>106</v>
      </c>
      <c r="F196" t="s">
        <v>3321</v>
      </c>
      <c r="G196" s="77">
        <v>-1000000</v>
      </c>
      <c r="H196" s="77">
        <v>-1.315941</v>
      </c>
      <c r="I196" s="77">
        <v>13.159409999999999</v>
      </c>
      <c r="J196" s="78">
        <v>-2.9999999999999997E-4</v>
      </c>
      <c r="K196" s="78">
        <v>0</v>
      </c>
    </row>
    <row r="197" spans="2:11">
      <c r="B197" t="s">
        <v>3322</v>
      </c>
      <c r="C197" t="s">
        <v>3323</v>
      </c>
      <c r="D197" t="s">
        <v>123</v>
      </c>
      <c r="E197" t="s">
        <v>106</v>
      </c>
      <c r="F197" t="s">
        <v>3324</v>
      </c>
      <c r="G197" s="77">
        <v>-15000000</v>
      </c>
      <c r="H197" s="77">
        <v>0.5632722666666673</v>
      </c>
      <c r="I197" s="77">
        <v>-84.490840000000105</v>
      </c>
      <c r="J197" s="78">
        <v>2.2000000000000001E-3</v>
      </c>
      <c r="K197" s="78">
        <v>0</v>
      </c>
    </row>
    <row r="198" spans="2:11">
      <c r="B198" t="s">
        <v>3325</v>
      </c>
      <c r="C198" t="s">
        <v>3326</v>
      </c>
      <c r="D198" t="s">
        <v>123</v>
      </c>
      <c r="E198" t="s">
        <v>106</v>
      </c>
      <c r="F198" t="s">
        <v>3327</v>
      </c>
      <c r="G198" s="77">
        <v>-14110000</v>
      </c>
      <c r="H198" s="77">
        <v>4.4214666666666718</v>
      </c>
      <c r="I198" s="77">
        <v>-623.86894666666694</v>
      </c>
      <c r="J198" s="78">
        <v>1.6400000000000001E-2</v>
      </c>
      <c r="K198" s="78">
        <v>0</v>
      </c>
    </row>
    <row r="199" spans="2:11">
      <c r="B199" t="s">
        <v>3328</v>
      </c>
      <c r="C199" t="s">
        <v>3329</v>
      </c>
      <c r="D199" t="s">
        <v>123</v>
      </c>
      <c r="E199" t="s">
        <v>106</v>
      </c>
      <c r="F199" t="s">
        <v>3330</v>
      </c>
      <c r="G199" s="77">
        <v>-130000</v>
      </c>
      <c r="H199" s="77">
        <v>4.9554076923076922</v>
      </c>
      <c r="I199" s="77">
        <v>-6.4420299999999999</v>
      </c>
      <c r="J199" s="78">
        <v>2.0000000000000001E-4</v>
      </c>
      <c r="K199" s="78">
        <v>0</v>
      </c>
    </row>
    <row r="200" spans="2:11">
      <c r="B200" t="s">
        <v>3331</v>
      </c>
      <c r="C200" t="s">
        <v>3332</v>
      </c>
      <c r="D200" t="s">
        <v>123</v>
      </c>
      <c r="E200" t="s">
        <v>106</v>
      </c>
      <c r="F200" t="s">
        <v>2968</v>
      </c>
      <c r="G200" s="77">
        <v>-910000</v>
      </c>
      <c r="H200" s="77">
        <v>3.3350499999999998</v>
      </c>
      <c r="I200" s="77">
        <v>-30.348955</v>
      </c>
      <c r="J200" s="78">
        <v>8.0000000000000004E-4</v>
      </c>
      <c r="K200" s="78">
        <v>0</v>
      </c>
    </row>
    <row r="201" spans="2:11">
      <c r="B201" t="s">
        <v>3333</v>
      </c>
      <c r="C201" t="s">
        <v>3334</v>
      </c>
      <c r="D201" t="s">
        <v>123</v>
      </c>
      <c r="E201" t="s">
        <v>106</v>
      </c>
      <c r="F201" t="s">
        <v>2968</v>
      </c>
      <c r="G201" s="77">
        <v>-800000</v>
      </c>
      <c r="H201" s="77">
        <v>3.3116400000000001</v>
      </c>
      <c r="I201" s="77">
        <v>-26.493120000000001</v>
      </c>
      <c r="J201" s="78">
        <v>6.9999999999999999E-4</v>
      </c>
      <c r="K201" s="78">
        <v>0</v>
      </c>
    </row>
    <row r="202" spans="2:11">
      <c r="B202" t="s">
        <v>3335</v>
      </c>
      <c r="C202" t="s">
        <v>3336</v>
      </c>
      <c r="D202" t="s">
        <v>123</v>
      </c>
      <c r="E202" t="s">
        <v>106</v>
      </c>
      <c r="F202" t="s">
        <v>3337</v>
      </c>
      <c r="G202" s="77">
        <v>-640000</v>
      </c>
      <c r="H202" s="77">
        <v>2.1547999999999998</v>
      </c>
      <c r="I202" s="77">
        <v>-13.79072</v>
      </c>
      <c r="J202" s="78">
        <v>4.0000000000000002E-4</v>
      </c>
      <c r="K202" s="78">
        <v>0</v>
      </c>
    </row>
    <row r="203" spans="2:11">
      <c r="B203" t="s">
        <v>3338</v>
      </c>
      <c r="C203" t="s">
        <v>3339</v>
      </c>
      <c r="D203" t="s">
        <v>123</v>
      </c>
      <c r="E203" t="s">
        <v>106</v>
      </c>
      <c r="F203" t="s">
        <v>3340</v>
      </c>
      <c r="G203" s="77">
        <v>150000</v>
      </c>
      <c r="H203" s="77">
        <v>2.4248666666666665</v>
      </c>
      <c r="I203" s="77">
        <v>3.6373000000000002</v>
      </c>
      <c r="J203" s="78">
        <v>-1E-4</v>
      </c>
      <c r="K203" s="78">
        <v>0</v>
      </c>
    </row>
    <row r="204" spans="2:11">
      <c r="B204" t="s">
        <v>3341</v>
      </c>
      <c r="C204" t="s">
        <v>3342</v>
      </c>
      <c r="D204" t="s">
        <v>123</v>
      </c>
      <c r="E204" t="s">
        <v>106</v>
      </c>
      <c r="F204" t="s">
        <v>3343</v>
      </c>
      <c r="G204" s="77">
        <v>-250000</v>
      </c>
      <c r="H204" s="77">
        <v>3.4350800000000001</v>
      </c>
      <c r="I204" s="77">
        <v>-8.5876999999999999</v>
      </c>
      <c r="J204" s="78">
        <v>2.0000000000000001E-4</v>
      </c>
      <c r="K204" s="78">
        <v>0</v>
      </c>
    </row>
    <row r="205" spans="2:11">
      <c r="B205" t="s">
        <v>3344</v>
      </c>
      <c r="C205" t="s">
        <v>3345</v>
      </c>
      <c r="D205" t="s">
        <v>123</v>
      </c>
      <c r="E205" t="s">
        <v>106</v>
      </c>
      <c r="F205" t="s">
        <v>3346</v>
      </c>
      <c r="G205" s="77">
        <v>-400000</v>
      </c>
      <c r="H205" s="77">
        <v>6.4557324999999999</v>
      </c>
      <c r="I205" s="77">
        <v>-25.822929999999999</v>
      </c>
      <c r="J205" s="78">
        <v>6.9999999999999999E-4</v>
      </c>
      <c r="K205" s="78">
        <v>0</v>
      </c>
    </row>
    <row r="206" spans="2:11">
      <c r="B206" t="s">
        <v>3347</v>
      </c>
      <c r="C206" t="s">
        <v>3348</v>
      </c>
      <c r="D206" t="s">
        <v>123</v>
      </c>
      <c r="E206" t="s">
        <v>106</v>
      </c>
      <c r="F206" t="s">
        <v>2635</v>
      </c>
      <c r="G206" s="77">
        <v>-7830000</v>
      </c>
      <c r="H206" s="77">
        <v>5.666281818181818</v>
      </c>
      <c r="I206" s="77">
        <v>-443.669866363636</v>
      </c>
      <c r="J206" s="78">
        <v>1.1599999999999999E-2</v>
      </c>
      <c r="K206" s="78">
        <v>0</v>
      </c>
    </row>
    <row r="207" spans="2:11">
      <c r="B207" t="s">
        <v>3349</v>
      </c>
      <c r="C207" t="s">
        <v>3350</v>
      </c>
      <c r="D207" t="s">
        <v>123</v>
      </c>
      <c r="E207" t="s">
        <v>106</v>
      </c>
      <c r="F207" t="s">
        <v>3351</v>
      </c>
      <c r="G207" s="77">
        <v>-1100000</v>
      </c>
      <c r="H207" s="77">
        <v>3.8469920000000002</v>
      </c>
      <c r="I207" s="77">
        <v>-42.316912000000002</v>
      </c>
      <c r="J207" s="78">
        <v>1.1000000000000001E-3</v>
      </c>
      <c r="K207" s="78">
        <v>0</v>
      </c>
    </row>
    <row r="208" spans="2:11">
      <c r="B208" t="s">
        <v>3352</v>
      </c>
      <c r="C208" t="s">
        <v>3353</v>
      </c>
      <c r="D208" t="s">
        <v>123</v>
      </c>
      <c r="E208" t="s">
        <v>106</v>
      </c>
      <c r="F208" t="s">
        <v>3354</v>
      </c>
      <c r="G208" s="77">
        <v>-448000</v>
      </c>
      <c r="H208" s="77">
        <v>3.5475933333333298</v>
      </c>
      <c r="I208" s="77">
        <v>-15.893218133333299</v>
      </c>
      <c r="J208" s="78">
        <v>4.0000000000000002E-4</v>
      </c>
      <c r="K208" s="78">
        <v>0</v>
      </c>
    </row>
    <row r="209" spans="2:11">
      <c r="B209" t="s">
        <v>3355</v>
      </c>
      <c r="C209" t="s">
        <v>3356</v>
      </c>
      <c r="D209" t="s">
        <v>123</v>
      </c>
      <c r="E209" t="s">
        <v>106</v>
      </c>
      <c r="F209" t="s">
        <v>3354</v>
      </c>
      <c r="G209" s="77">
        <v>-94000</v>
      </c>
      <c r="H209" s="77">
        <v>2.6655000000000002</v>
      </c>
      <c r="I209" s="77">
        <v>-2.5055700000000001</v>
      </c>
      <c r="J209" s="78">
        <v>1E-4</v>
      </c>
      <c r="K209" s="78">
        <v>0</v>
      </c>
    </row>
    <row r="210" spans="2:11">
      <c r="B210" t="s">
        <v>3357</v>
      </c>
      <c r="C210" t="s">
        <v>3358</v>
      </c>
      <c r="D210" t="s">
        <v>123</v>
      </c>
      <c r="E210" t="s">
        <v>106</v>
      </c>
      <c r="F210" t="s">
        <v>3354</v>
      </c>
      <c r="G210" s="77">
        <v>-300000</v>
      </c>
      <c r="H210" s="77">
        <v>2.6713766666666698</v>
      </c>
      <c r="I210" s="77">
        <v>-8.0141300000000104</v>
      </c>
      <c r="J210" s="78">
        <v>2.0000000000000001E-4</v>
      </c>
      <c r="K210" s="78">
        <v>0</v>
      </c>
    </row>
    <row r="211" spans="2:11">
      <c r="B211" t="s">
        <v>3359</v>
      </c>
      <c r="C211" t="s">
        <v>3360</v>
      </c>
      <c r="D211" t="s">
        <v>123</v>
      </c>
      <c r="E211" t="s">
        <v>106</v>
      </c>
      <c r="F211" t="s">
        <v>3354</v>
      </c>
      <c r="G211" s="77">
        <v>-1600000</v>
      </c>
      <c r="H211" s="77">
        <v>2.5957224999999999</v>
      </c>
      <c r="I211" s="77">
        <v>-41.531559999999999</v>
      </c>
      <c r="J211" s="78">
        <v>1.1000000000000001E-3</v>
      </c>
      <c r="K211" s="78">
        <v>0</v>
      </c>
    </row>
    <row r="212" spans="2:11">
      <c r="B212" t="s">
        <v>3361</v>
      </c>
      <c r="C212" t="s">
        <v>3362</v>
      </c>
      <c r="D212" t="s">
        <v>123</v>
      </c>
      <c r="E212" t="s">
        <v>106</v>
      </c>
      <c r="F212" t="s">
        <v>3256</v>
      </c>
      <c r="G212" s="77">
        <v>-11800000</v>
      </c>
      <c r="H212" s="77">
        <v>1.9824459999999999</v>
      </c>
      <c r="I212" s="77">
        <v>-233.928628</v>
      </c>
      <c r="J212" s="78">
        <v>6.1000000000000004E-3</v>
      </c>
      <c r="K212" s="78">
        <v>0</v>
      </c>
    </row>
    <row r="213" spans="2:11">
      <c r="B213" t="s">
        <v>3363</v>
      </c>
      <c r="C213" t="s">
        <v>3364</v>
      </c>
      <c r="D213" t="s">
        <v>123</v>
      </c>
      <c r="E213" t="s">
        <v>106</v>
      </c>
      <c r="F213" t="s">
        <v>3365</v>
      </c>
      <c r="G213" s="77">
        <v>-1000000</v>
      </c>
      <c r="H213" s="77">
        <v>2.0620124999999998</v>
      </c>
      <c r="I213" s="77">
        <v>-20.620125000000002</v>
      </c>
      <c r="J213" s="78">
        <v>5.0000000000000001E-4</v>
      </c>
      <c r="K213" s="78">
        <v>0</v>
      </c>
    </row>
    <row r="214" spans="2:11">
      <c r="B214" t="s">
        <v>3366</v>
      </c>
      <c r="C214" t="s">
        <v>3367</v>
      </c>
      <c r="D214" t="s">
        <v>123</v>
      </c>
      <c r="E214" t="s">
        <v>106</v>
      </c>
      <c r="F214" t="s">
        <v>3368</v>
      </c>
      <c r="G214" s="77">
        <v>-470000</v>
      </c>
      <c r="H214" s="77">
        <v>-1.5941166666666666</v>
      </c>
      <c r="I214" s="77">
        <v>7.49234833333335</v>
      </c>
      <c r="J214" s="78">
        <v>-2.0000000000000001E-4</v>
      </c>
      <c r="K214" s="78">
        <v>0</v>
      </c>
    </row>
    <row r="215" spans="2:11">
      <c r="B215" t="s">
        <v>3369</v>
      </c>
      <c r="C215" t="s">
        <v>3370</v>
      </c>
      <c r="D215" t="s">
        <v>123</v>
      </c>
      <c r="E215" t="s">
        <v>106</v>
      </c>
      <c r="F215" t="s">
        <v>3371</v>
      </c>
      <c r="G215" s="77">
        <v>-85000</v>
      </c>
      <c r="H215" s="77">
        <v>-7.7782</v>
      </c>
      <c r="I215" s="77">
        <v>6.6114699999999997</v>
      </c>
      <c r="J215" s="78">
        <v>-2.0000000000000001E-4</v>
      </c>
      <c r="K215" s="78">
        <v>0</v>
      </c>
    </row>
    <row r="216" spans="2:11">
      <c r="B216" t="s">
        <v>3372</v>
      </c>
      <c r="C216" t="s">
        <v>3373</v>
      </c>
      <c r="D216" t="s">
        <v>123</v>
      </c>
      <c r="E216" t="s">
        <v>106</v>
      </c>
      <c r="F216" t="s">
        <v>2957</v>
      </c>
      <c r="G216" s="77">
        <v>-85000</v>
      </c>
      <c r="H216" s="77">
        <v>-14.282999999999999</v>
      </c>
      <c r="I216" s="77">
        <v>12.140549999999999</v>
      </c>
      <c r="J216" s="78">
        <v>-2.9999999999999997E-4</v>
      </c>
      <c r="K216" s="78">
        <v>0</v>
      </c>
    </row>
    <row r="217" spans="2:11">
      <c r="B217" t="s">
        <v>3374</v>
      </c>
      <c r="C217" t="s">
        <v>3375</v>
      </c>
      <c r="D217" t="s">
        <v>123</v>
      </c>
      <c r="E217" t="s">
        <v>106</v>
      </c>
      <c r="F217" t="s">
        <v>3207</v>
      </c>
      <c r="G217" s="77">
        <v>-900000</v>
      </c>
      <c r="H217" s="77">
        <v>-34.025917999999997</v>
      </c>
      <c r="I217" s="77">
        <v>306.23326200000002</v>
      </c>
      <c r="J217" s="78">
        <v>-8.0000000000000002E-3</v>
      </c>
      <c r="K217" s="78">
        <v>0</v>
      </c>
    </row>
    <row r="218" spans="2:11">
      <c r="B218" t="s">
        <v>3376</v>
      </c>
      <c r="C218" t="s">
        <v>3377</v>
      </c>
      <c r="D218" t="s">
        <v>123</v>
      </c>
      <c r="E218" t="s">
        <v>106</v>
      </c>
      <c r="F218" t="s">
        <v>3204</v>
      </c>
      <c r="G218" s="77">
        <v>-118000</v>
      </c>
      <c r="H218" s="77">
        <v>-11.7171555555556</v>
      </c>
      <c r="I218" s="77">
        <v>13.8262435555556</v>
      </c>
      <c r="J218" s="78">
        <v>-4.0000000000000002E-4</v>
      </c>
      <c r="K218" s="78">
        <v>0</v>
      </c>
    </row>
    <row r="219" spans="2:11">
      <c r="B219" t="s">
        <v>3378</v>
      </c>
      <c r="C219" t="s">
        <v>3379</v>
      </c>
      <c r="D219" t="s">
        <v>123</v>
      </c>
      <c r="E219" t="s">
        <v>106</v>
      </c>
      <c r="F219" t="s">
        <v>3204</v>
      </c>
      <c r="G219" s="77">
        <v>-275000</v>
      </c>
      <c r="H219" s="77">
        <v>-11.9176</v>
      </c>
      <c r="I219" s="77">
        <v>32.773400000000002</v>
      </c>
      <c r="J219" s="78">
        <v>-8.9999999999999998E-4</v>
      </c>
      <c r="K219" s="78">
        <v>0</v>
      </c>
    </row>
    <row r="220" spans="2:11">
      <c r="B220" t="s">
        <v>3380</v>
      </c>
      <c r="C220" t="s">
        <v>3381</v>
      </c>
      <c r="D220" t="s">
        <v>123</v>
      </c>
      <c r="E220" t="s">
        <v>106</v>
      </c>
      <c r="F220" t="s">
        <v>3204</v>
      </c>
      <c r="G220" s="77">
        <v>-220000</v>
      </c>
      <c r="H220" s="77">
        <v>-12.329677272727318</v>
      </c>
      <c r="I220" s="77">
        <v>27.125290000000099</v>
      </c>
      <c r="J220" s="78">
        <v>-6.9999999999999999E-4</v>
      </c>
      <c r="K220" s="78">
        <v>0</v>
      </c>
    </row>
    <row r="221" spans="2:11">
      <c r="B221" t="s">
        <v>3382</v>
      </c>
      <c r="C221" t="s">
        <v>3383</v>
      </c>
      <c r="D221" t="s">
        <v>123</v>
      </c>
      <c r="E221" t="s">
        <v>106</v>
      </c>
      <c r="F221" t="s">
        <v>3189</v>
      </c>
      <c r="G221" s="77">
        <v>-85000</v>
      </c>
      <c r="H221" s="77">
        <v>-8.6100941176470585</v>
      </c>
      <c r="I221" s="77">
        <v>7.3185799999999999</v>
      </c>
      <c r="J221" s="78">
        <v>-2.0000000000000001E-4</v>
      </c>
      <c r="K221" s="78">
        <v>0</v>
      </c>
    </row>
    <row r="222" spans="2:11">
      <c r="B222" t="s">
        <v>3384</v>
      </c>
      <c r="C222" t="s">
        <v>3385</v>
      </c>
      <c r="D222" t="s">
        <v>123</v>
      </c>
      <c r="E222" t="s">
        <v>106</v>
      </c>
      <c r="F222" t="s">
        <v>3189</v>
      </c>
      <c r="G222" s="77">
        <v>-2949000</v>
      </c>
      <c r="H222" s="77">
        <v>-8.9608880000000006</v>
      </c>
      <c r="I222" s="77">
        <v>264.25658712000001</v>
      </c>
      <c r="J222" s="78">
        <v>-6.8999999999999999E-3</v>
      </c>
      <c r="K222" s="78">
        <v>0</v>
      </c>
    </row>
    <row r="223" spans="2:11">
      <c r="B223" t="s">
        <v>3386</v>
      </c>
      <c r="C223" t="s">
        <v>3387</v>
      </c>
      <c r="D223" t="s">
        <v>123</v>
      </c>
      <c r="E223" t="s">
        <v>106</v>
      </c>
      <c r="F223" t="s">
        <v>2806</v>
      </c>
      <c r="G223" s="77">
        <v>160000</v>
      </c>
      <c r="H223" s="77">
        <v>-9.4619999999999997</v>
      </c>
      <c r="I223" s="77">
        <v>-15.139200000000001</v>
      </c>
      <c r="J223" s="78">
        <v>4.0000000000000002E-4</v>
      </c>
      <c r="K223" s="78">
        <v>0</v>
      </c>
    </row>
    <row r="224" spans="2:11">
      <c r="B224" t="s">
        <v>3388</v>
      </c>
      <c r="C224" t="s">
        <v>3389</v>
      </c>
      <c r="D224" t="s">
        <v>123</v>
      </c>
      <c r="E224" t="s">
        <v>106</v>
      </c>
      <c r="F224" t="s">
        <v>3390</v>
      </c>
      <c r="G224" s="77">
        <v>67000</v>
      </c>
      <c r="H224" s="77">
        <v>-6.4551428571428504</v>
      </c>
      <c r="I224" s="77">
        <v>-4.3249457142857102</v>
      </c>
      <c r="J224" s="78">
        <v>1E-4</v>
      </c>
      <c r="K224" s="78">
        <v>0</v>
      </c>
    </row>
    <row r="225" spans="2:11">
      <c r="B225" t="s">
        <v>3391</v>
      </c>
      <c r="C225" t="s">
        <v>3392</v>
      </c>
      <c r="D225" t="s">
        <v>123</v>
      </c>
      <c r="E225" t="s">
        <v>106</v>
      </c>
      <c r="F225" t="s">
        <v>3390</v>
      </c>
      <c r="G225" s="77">
        <v>-70000</v>
      </c>
      <c r="H225" s="77">
        <v>-6.6170857142857145</v>
      </c>
      <c r="I225" s="77">
        <v>4.6319600000000003</v>
      </c>
      <c r="J225" s="78">
        <v>-1E-4</v>
      </c>
      <c r="K225" s="78">
        <v>0</v>
      </c>
    </row>
    <row r="226" spans="2:11">
      <c r="B226" t="s">
        <v>3393</v>
      </c>
      <c r="C226" t="s">
        <v>3394</v>
      </c>
      <c r="D226" t="s">
        <v>123</v>
      </c>
      <c r="E226" t="s">
        <v>106</v>
      </c>
      <c r="F226" t="s">
        <v>2759</v>
      </c>
      <c r="G226" s="77">
        <v>39000</v>
      </c>
      <c r="H226" s="77">
        <v>-5.7034615384615384</v>
      </c>
      <c r="I226" s="77">
        <v>-2.2243499999999998</v>
      </c>
      <c r="J226" s="78">
        <v>1E-4</v>
      </c>
      <c r="K226" s="78">
        <v>0</v>
      </c>
    </row>
    <row r="227" spans="2:11">
      <c r="B227" t="s">
        <v>3395</v>
      </c>
      <c r="C227" t="s">
        <v>3396</v>
      </c>
      <c r="D227" t="s">
        <v>123</v>
      </c>
      <c r="E227" t="s">
        <v>106</v>
      </c>
      <c r="F227" t="s">
        <v>2759</v>
      </c>
      <c r="G227" s="77">
        <v>45000</v>
      </c>
      <c r="H227" s="77">
        <v>-6.1969777777777777</v>
      </c>
      <c r="I227" s="77">
        <v>-2.78864</v>
      </c>
      <c r="J227" s="78">
        <v>1E-4</v>
      </c>
      <c r="K227" s="78">
        <v>0</v>
      </c>
    </row>
    <row r="228" spans="2:11">
      <c r="B228" t="s">
        <v>3397</v>
      </c>
      <c r="C228" t="s">
        <v>3398</v>
      </c>
      <c r="D228" t="s">
        <v>123</v>
      </c>
      <c r="E228" t="s">
        <v>106</v>
      </c>
      <c r="F228" t="s">
        <v>3399</v>
      </c>
      <c r="G228" s="77">
        <v>73000</v>
      </c>
      <c r="H228" s="77">
        <v>-6.7057399999999996</v>
      </c>
      <c r="I228" s="77">
        <v>-4.8951902</v>
      </c>
      <c r="J228" s="78">
        <v>1E-4</v>
      </c>
      <c r="K228" s="78">
        <v>0</v>
      </c>
    </row>
    <row r="229" spans="2:11">
      <c r="B229" t="s">
        <v>3400</v>
      </c>
      <c r="C229" t="s">
        <v>3401</v>
      </c>
      <c r="D229" t="s">
        <v>123</v>
      </c>
      <c r="E229" t="s">
        <v>106</v>
      </c>
      <c r="F229" t="s">
        <v>2727</v>
      </c>
      <c r="G229" s="77">
        <v>55000</v>
      </c>
      <c r="H229" s="77">
        <v>-4.8515272727272727</v>
      </c>
      <c r="I229" s="77">
        <v>-2.6683400000000002</v>
      </c>
      <c r="J229" s="78">
        <v>1E-4</v>
      </c>
      <c r="K229" s="78">
        <v>0</v>
      </c>
    </row>
    <row r="230" spans="2:11">
      <c r="B230" t="s">
        <v>3402</v>
      </c>
      <c r="C230" t="s">
        <v>3403</v>
      </c>
      <c r="D230" t="s">
        <v>123</v>
      </c>
      <c r="E230" t="s">
        <v>106</v>
      </c>
      <c r="F230" t="s">
        <v>3404</v>
      </c>
      <c r="G230" s="77">
        <v>170000</v>
      </c>
      <c r="H230" s="77">
        <v>-7.3071250000000001</v>
      </c>
      <c r="I230" s="77">
        <v>-12.422112500000001</v>
      </c>
      <c r="J230" s="78">
        <v>2.9999999999999997E-4</v>
      </c>
      <c r="K230" s="78">
        <v>0</v>
      </c>
    </row>
    <row r="231" spans="2:11">
      <c r="B231" t="s">
        <v>3405</v>
      </c>
      <c r="C231" t="s">
        <v>3406</v>
      </c>
      <c r="D231" t="s">
        <v>123</v>
      </c>
      <c r="E231" t="s">
        <v>106</v>
      </c>
      <c r="F231" t="s">
        <v>3407</v>
      </c>
      <c r="G231" s="77">
        <v>45000</v>
      </c>
      <c r="H231" s="77">
        <v>-1.9449000000000001</v>
      </c>
      <c r="I231" s="77">
        <v>-0.87520500000000001</v>
      </c>
      <c r="J231" s="78">
        <v>0</v>
      </c>
      <c r="K231" s="78">
        <v>0</v>
      </c>
    </row>
    <row r="232" spans="2:11">
      <c r="B232" t="s">
        <v>3408</v>
      </c>
      <c r="C232" t="s">
        <v>3409</v>
      </c>
      <c r="D232" t="s">
        <v>123</v>
      </c>
      <c r="E232" t="s">
        <v>106</v>
      </c>
      <c r="F232" t="s">
        <v>3407</v>
      </c>
      <c r="G232" s="77">
        <v>90000</v>
      </c>
      <c r="H232" s="77">
        <v>-1.9950166666666667</v>
      </c>
      <c r="I232" s="77">
        <v>-1.795515</v>
      </c>
      <c r="J232" s="78">
        <v>0</v>
      </c>
      <c r="K232" s="78">
        <v>0</v>
      </c>
    </row>
    <row r="233" spans="2:11">
      <c r="B233" t="s">
        <v>3410</v>
      </c>
      <c r="C233" t="s">
        <v>3411</v>
      </c>
      <c r="D233" t="s">
        <v>123</v>
      </c>
      <c r="E233" t="s">
        <v>106</v>
      </c>
      <c r="F233" t="s">
        <v>3407</v>
      </c>
      <c r="G233" s="77">
        <v>90000</v>
      </c>
      <c r="H233" s="77">
        <v>0.57489999999999997</v>
      </c>
      <c r="I233" s="77">
        <v>0.51741000000000004</v>
      </c>
      <c r="J233" s="78">
        <v>0</v>
      </c>
      <c r="K233" s="78">
        <v>0</v>
      </c>
    </row>
    <row r="234" spans="2:11">
      <c r="B234" t="s">
        <v>3412</v>
      </c>
      <c r="C234" t="s">
        <v>3413</v>
      </c>
      <c r="D234" t="s">
        <v>123</v>
      </c>
      <c r="E234" t="s">
        <v>106</v>
      </c>
      <c r="F234" t="s">
        <v>3414</v>
      </c>
      <c r="G234" s="77">
        <v>88000</v>
      </c>
      <c r="H234" s="77">
        <v>-2.6661999999999999</v>
      </c>
      <c r="I234" s="77">
        <v>-2.3462559999999999</v>
      </c>
      <c r="J234" s="78">
        <v>1E-4</v>
      </c>
      <c r="K234" s="78">
        <v>0</v>
      </c>
    </row>
    <row r="235" spans="2:11">
      <c r="B235" t="s">
        <v>3412</v>
      </c>
      <c r="C235" t="s">
        <v>3415</v>
      </c>
      <c r="D235" t="s">
        <v>123</v>
      </c>
      <c r="E235" t="s">
        <v>106</v>
      </c>
      <c r="F235" t="s">
        <v>3414</v>
      </c>
      <c r="G235" s="77">
        <v>-850000</v>
      </c>
      <c r="H235" s="77">
        <v>-2.6662166666666698</v>
      </c>
      <c r="I235" s="77">
        <v>22.662841666666701</v>
      </c>
      <c r="J235" s="78">
        <v>-5.9999999999999995E-4</v>
      </c>
      <c r="K235" s="78">
        <v>0</v>
      </c>
    </row>
    <row r="236" spans="2:11">
      <c r="B236" t="s">
        <v>3416</v>
      </c>
      <c r="C236" t="s">
        <v>3417</v>
      </c>
      <c r="D236" t="s">
        <v>123</v>
      </c>
      <c r="E236" t="s">
        <v>106</v>
      </c>
      <c r="F236" t="s">
        <v>3418</v>
      </c>
      <c r="G236" s="77">
        <v>55000</v>
      </c>
      <c r="H236" s="77">
        <v>0.76119999999999999</v>
      </c>
      <c r="I236" s="77">
        <v>0.41865999999999998</v>
      </c>
      <c r="J236" s="78">
        <v>0</v>
      </c>
      <c r="K236" s="78">
        <v>0</v>
      </c>
    </row>
    <row r="237" spans="2:11">
      <c r="B237" t="s">
        <v>3419</v>
      </c>
      <c r="C237" t="s">
        <v>3420</v>
      </c>
      <c r="D237" t="s">
        <v>123</v>
      </c>
      <c r="E237" t="s">
        <v>106</v>
      </c>
      <c r="F237" t="s">
        <v>3421</v>
      </c>
      <c r="G237" s="77">
        <v>6000</v>
      </c>
      <c r="H237" s="77">
        <v>0.66100000000000003</v>
      </c>
      <c r="I237" s="77">
        <v>3.9660000000000001E-2</v>
      </c>
      <c r="J237" s="78">
        <v>0</v>
      </c>
      <c r="K237" s="78">
        <v>0</v>
      </c>
    </row>
    <row r="238" spans="2:11">
      <c r="B238" t="s">
        <v>3422</v>
      </c>
      <c r="C238" t="s">
        <v>3423</v>
      </c>
      <c r="D238" t="s">
        <v>123</v>
      </c>
      <c r="E238" t="s">
        <v>106</v>
      </c>
      <c r="F238" t="s">
        <v>3424</v>
      </c>
      <c r="G238" s="77">
        <v>10000</v>
      </c>
      <c r="H238" s="77">
        <v>-5.5599999999999997E-2</v>
      </c>
      <c r="I238" s="77">
        <v>-5.5599999999999998E-3</v>
      </c>
      <c r="J238" s="78">
        <v>0</v>
      </c>
      <c r="K238" s="78">
        <v>0</v>
      </c>
    </row>
    <row r="239" spans="2:11">
      <c r="B239" t="s">
        <v>3425</v>
      </c>
      <c r="C239" t="s">
        <v>3426</v>
      </c>
      <c r="D239" t="s">
        <v>123</v>
      </c>
      <c r="E239" t="s">
        <v>106</v>
      </c>
      <c r="F239" t="s">
        <v>2645</v>
      </c>
      <c r="G239" s="77">
        <v>4000000</v>
      </c>
      <c r="H239" s="77">
        <v>-3.4491010000000002</v>
      </c>
      <c r="I239" s="77">
        <v>-137.96404000000001</v>
      </c>
      <c r="J239" s="78">
        <v>3.5999999999999999E-3</v>
      </c>
      <c r="K239" s="78">
        <v>0</v>
      </c>
    </row>
    <row r="240" spans="2:11">
      <c r="B240" t="s">
        <v>3427</v>
      </c>
      <c r="C240" t="s">
        <v>3428</v>
      </c>
      <c r="D240" t="s">
        <v>123</v>
      </c>
      <c r="E240" t="s">
        <v>106</v>
      </c>
      <c r="F240" t="s">
        <v>2645</v>
      </c>
      <c r="G240" s="77">
        <v>1500000</v>
      </c>
      <c r="H240" s="77">
        <v>-3.8195700000000001</v>
      </c>
      <c r="I240" s="77">
        <v>-57.293550000000003</v>
      </c>
      <c r="J240" s="78">
        <v>1.5E-3</v>
      </c>
      <c r="K240" s="78">
        <v>0</v>
      </c>
    </row>
    <row r="241" spans="2:11">
      <c r="B241" t="s">
        <v>3429</v>
      </c>
      <c r="C241" t="s">
        <v>3430</v>
      </c>
      <c r="D241" t="s">
        <v>123</v>
      </c>
      <c r="E241" t="s">
        <v>106</v>
      </c>
      <c r="F241" t="s">
        <v>2645</v>
      </c>
      <c r="G241" s="77">
        <v>50000</v>
      </c>
      <c r="H241" s="77">
        <v>-3.8664800000000001</v>
      </c>
      <c r="I241" s="77">
        <v>-1.9332400000000001</v>
      </c>
      <c r="J241" s="78">
        <v>1E-4</v>
      </c>
      <c r="K241" s="78">
        <v>0</v>
      </c>
    </row>
    <row r="242" spans="2:11">
      <c r="B242" t="s">
        <v>3431</v>
      </c>
      <c r="C242" t="s">
        <v>3432</v>
      </c>
      <c r="D242" t="s">
        <v>123</v>
      </c>
      <c r="E242" t="s">
        <v>106</v>
      </c>
      <c r="F242" t="s">
        <v>2645</v>
      </c>
      <c r="G242" s="77">
        <v>438000</v>
      </c>
      <c r="H242" s="77">
        <v>-4.46661111111111</v>
      </c>
      <c r="I242" s="77">
        <v>-19.563756666666599</v>
      </c>
      <c r="J242" s="78">
        <v>5.0000000000000001E-4</v>
      </c>
      <c r="K242" s="78">
        <v>0</v>
      </c>
    </row>
    <row r="243" spans="2:11">
      <c r="B243" t="s">
        <v>3433</v>
      </c>
      <c r="C243" t="s">
        <v>3434</v>
      </c>
      <c r="D243" t="s">
        <v>123</v>
      </c>
      <c r="E243" t="s">
        <v>106</v>
      </c>
      <c r="F243" t="s">
        <v>2645</v>
      </c>
      <c r="G243" s="77">
        <v>320000</v>
      </c>
      <c r="H243" s="77">
        <v>-4.4896812500000003</v>
      </c>
      <c r="I243" s="77">
        <v>-14.36698</v>
      </c>
      <c r="J243" s="78">
        <v>4.0000000000000002E-4</v>
      </c>
      <c r="K243" s="78">
        <v>0</v>
      </c>
    </row>
    <row r="244" spans="2:11">
      <c r="B244" t="s">
        <v>3435</v>
      </c>
      <c r="C244" t="s">
        <v>3436</v>
      </c>
      <c r="D244" t="s">
        <v>123</v>
      </c>
      <c r="E244" t="s">
        <v>106</v>
      </c>
      <c r="F244" t="s">
        <v>2879</v>
      </c>
      <c r="G244" s="77">
        <v>100000</v>
      </c>
      <c r="H244" s="77">
        <v>1.5430299999999999</v>
      </c>
      <c r="I244" s="77">
        <v>1.5430299999999999</v>
      </c>
      <c r="J244" s="78">
        <v>0</v>
      </c>
      <c r="K244" s="78">
        <v>0</v>
      </c>
    </row>
    <row r="245" spans="2:11">
      <c r="B245" t="s">
        <v>3437</v>
      </c>
      <c r="C245" t="s">
        <v>3438</v>
      </c>
      <c r="D245" t="s">
        <v>123</v>
      </c>
      <c r="E245" t="s">
        <v>106</v>
      </c>
      <c r="F245" t="s">
        <v>3439</v>
      </c>
      <c r="G245" s="77">
        <v>-5000000</v>
      </c>
      <c r="H245" s="77">
        <v>-0.42025220000000002</v>
      </c>
      <c r="I245" s="77">
        <v>21.012609999999999</v>
      </c>
      <c r="J245" s="78">
        <v>-5.9999999999999995E-4</v>
      </c>
      <c r="K245" s="78">
        <v>0</v>
      </c>
    </row>
    <row r="246" spans="2:11">
      <c r="B246" t="s">
        <v>3440</v>
      </c>
      <c r="C246" t="s">
        <v>3441</v>
      </c>
      <c r="D246" t="s">
        <v>123</v>
      </c>
      <c r="E246" t="s">
        <v>106</v>
      </c>
      <c r="F246" t="s">
        <v>2753</v>
      </c>
      <c r="G246" s="77">
        <v>-30100000</v>
      </c>
      <c r="H246" s="77">
        <v>0.96668428571428566</v>
      </c>
      <c r="I246" s="77">
        <v>-290.97197</v>
      </c>
      <c r="J246" s="78">
        <v>7.6E-3</v>
      </c>
      <c r="K246" s="78">
        <v>0</v>
      </c>
    </row>
    <row r="247" spans="2:11">
      <c r="B247" t="s">
        <v>3442</v>
      </c>
      <c r="C247" t="s">
        <v>3443</v>
      </c>
      <c r="D247" t="s">
        <v>123</v>
      </c>
      <c r="E247" t="s">
        <v>106</v>
      </c>
      <c r="F247" t="s">
        <v>2753</v>
      </c>
      <c r="G247" s="77">
        <v>-280000</v>
      </c>
      <c r="H247" s="77">
        <v>0.86452799999999996</v>
      </c>
      <c r="I247" s="77">
        <v>-2.4206783999999999</v>
      </c>
      <c r="J247" s="78">
        <v>1E-4</v>
      </c>
      <c r="K247" s="78">
        <v>0</v>
      </c>
    </row>
    <row r="248" spans="2:11">
      <c r="B248" t="s">
        <v>3444</v>
      </c>
      <c r="C248" t="s">
        <v>3445</v>
      </c>
      <c r="D248" t="s">
        <v>123</v>
      </c>
      <c r="E248" t="s">
        <v>106</v>
      </c>
      <c r="F248" t="s">
        <v>3216</v>
      </c>
      <c r="G248" s="77">
        <v>-12700000</v>
      </c>
      <c r="H248" s="77">
        <v>-1.0720756250000001</v>
      </c>
      <c r="I248" s="77">
        <v>136.15360437499999</v>
      </c>
      <c r="J248" s="78">
        <v>-3.5999999999999999E-3</v>
      </c>
      <c r="K248" s="78">
        <v>0</v>
      </c>
    </row>
    <row r="249" spans="2:11">
      <c r="B249" t="s">
        <v>3446</v>
      </c>
      <c r="C249" t="s">
        <v>3447</v>
      </c>
      <c r="D249" t="s">
        <v>123</v>
      </c>
      <c r="E249" t="s">
        <v>106</v>
      </c>
      <c r="F249" t="s">
        <v>2713</v>
      </c>
      <c r="G249" s="77">
        <v>1000000</v>
      </c>
      <c r="H249" s="77">
        <v>1.1002350000000001</v>
      </c>
      <c r="I249" s="77">
        <v>11.00235</v>
      </c>
      <c r="J249" s="78">
        <v>-2.9999999999999997E-4</v>
      </c>
      <c r="K249" s="78">
        <v>0</v>
      </c>
    </row>
    <row r="250" spans="2:11">
      <c r="B250" t="s">
        <v>3448</v>
      </c>
      <c r="C250" t="s">
        <v>3449</v>
      </c>
      <c r="D250" t="s">
        <v>123</v>
      </c>
      <c r="E250" t="s">
        <v>106</v>
      </c>
      <c r="F250" t="s">
        <v>2713</v>
      </c>
      <c r="G250" s="77">
        <v>-30000</v>
      </c>
      <c r="H250" s="77">
        <v>1.03453333333333</v>
      </c>
      <c r="I250" s="77">
        <v>-0.31035999999999903</v>
      </c>
      <c r="J250" s="78">
        <v>0</v>
      </c>
      <c r="K250" s="78">
        <v>0</v>
      </c>
    </row>
    <row r="251" spans="2:11">
      <c r="B251" t="s">
        <v>3450</v>
      </c>
      <c r="C251" t="s">
        <v>3451</v>
      </c>
      <c r="D251" t="s">
        <v>123</v>
      </c>
      <c r="E251" t="s">
        <v>106</v>
      </c>
      <c r="F251" t="s">
        <v>2713</v>
      </c>
      <c r="G251" s="77">
        <v>-800000</v>
      </c>
      <c r="H251" s="77">
        <v>0.58446666666666736</v>
      </c>
      <c r="I251" s="77">
        <v>-4.6757333333333397</v>
      </c>
      <c r="J251" s="78">
        <v>1E-4</v>
      </c>
      <c r="K251" s="78">
        <v>0</v>
      </c>
    </row>
    <row r="252" spans="2:11">
      <c r="B252" t="s">
        <v>3452</v>
      </c>
      <c r="C252" t="s">
        <v>3453</v>
      </c>
      <c r="D252" t="s">
        <v>123</v>
      </c>
      <c r="E252" t="s">
        <v>106</v>
      </c>
      <c r="F252" t="s">
        <v>2769</v>
      </c>
      <c r="G252" s="77">
        <v>-14997000</v>
      </c>
      <c r="H252" s="77">
        <v>-0.76660628785693608</v>
      </c>
      <c r="I252" s="77">
        <v>114.96794498990501</v>
      </c>
      <c r="J252" s="78">
        <v>-3.0000000000000001E-3</v>
      </c>
      <c r="K252" s="78">
        <v>0</v>
      </c>
    </row>
    <row r="253" spans="2:11">
      <c r="B253" t="s">
        <v>3454</v>
      </c>
      <c r="C253" t="s">
        <v>3455</v>
      </c>
      <c r="D253" t="s">
        <v>123</v>
      </c>
      <c r="E253" t="s">
        <v>106</v>
      </c>
      <c r="F253" t="s">
        <v>2606</v>
      </c>
      <c r="G253" s="77">
        <v>-120000</v>
      </c>
      <c r="H253" s="77">
        <v>2.2248000000000001</v>
      </c>
      <c r="I253" s="77">
        <v>-2.6697600000000001</v>
      </c>
      <c r="J253" s="78">
        <v>1E-4</v>
      </c>
      <c r="K253" s="78">
        <v>0</v>
      </c>
    </row>
    <row r="254" spans="2:11">
      <c r="B254" t="s">
        <v>3456</v>
      </c>
      <c r="C254" t="s">
        <v>3457</v>
      </c>
      <c r="D254" t="s">
        <v>123</v>
      </c>
      <c r="E254" t="s">
        <v>106</v>
      </c>
      <c r="F254" t="s">
        <v>2994</v>
      </c>
      <c r="G254" s="77">
        <v>30000</v>
      </c>
      <c r="H254" s="77">
        <v>2.0347666666666702</v>
      </c>
      <c r="I254" s="77">
        <v>0.61043000000000103</v>
      </c>
      <c r="J254" s="78">
        <v>0</v>
      </c>
      <c r="K254" s="78">
        <v>0</v>
      </c>
    </row>
    <row r="255" spans="2:11">
      <c r="B255" t="s">
        <v>3458</v>
      </c>
      <c r="C255" t="s">
        <v>3459</v>
      </c>
      <c r="D255" t="s">
        <v>123</v>
      </c>
      <c r="E255" t="s">
        <v>106</v>
      </c>
      <c r="F255" t="s">
        <v>2994</v>
      </c>
      <c r="G255" s="77">
        <v>-5060000</v>
      </c>
      <c r="H255" s="77">
        <v>1.8661624999999999</v>
      </c>
      <c r="I255" s="77">
        <v>-94.427822500000005</v>
      </c>
      <c r="J255" s="78">
        <v>2.5000000000000001E-3</v>
      </c>
      <c r="K255" s="78">
        <v>0</v>
      </c>
    </row>
    <row r="256" spans="2:11">
      <c r="B256" t="s">
        <v>3460</v>
      </c>
      <c r="C256" t="s">
        <v>3461</v>
      </c>
      <c r="D256" t="s">
        <v>123</v>
      </c>
      <c r="E256" t="s">
        <v>106</v>
      </c>
      <c r="F256" t="s">
        <v>2697</v>
      </c>
      <c r="G256" s="77">
        <v>-2180000</v>
      </c>
      <c r="H256" s="77">
        <v>2.4148631578947399</v>
      </c>
      <c r="I256" s="77">
        <v>-52.644016842105302</v>
      </c>
      <c r="J256" s="78">
        <v>1.4E-3</v>
      </c>
      <c r="K256" s="78">
        <v>0</v>
      </c>
    </row>
    <row r="257" spans="2:11">
      <c r="B257" t="s">
        <v>3462</v>
      </c>
      <c r="C257" t="s">
        <v>3463</v>
      </c>
      <c r="D257" t="s">
        <v>123</v>
      </c>
      <c r="E257" t="s">
        <v>106</v>
      </c>
      <c r="F257" t="s">
        <v>2697</v>
      </c>
      <c r="G257" s="77">
        <v>-3920000</v>
      </c>
      <c r="H257" s="77">
        <v>2.2724291666666665</v>
      </c>
      <c r="I257" s="77">
        <v>-89.079223333333402</v>
      </c>
      <c r="J257" s="78">
        <v>2.3E-3</v>
      </c>
      <c r="K257" s="78">
        <v>0</v>
      </c>
    </row>
    <row r="258" spans="2:11">
      <c r="B258" t="s">
        <v>3464</v>
      </c>
      <c r="C258" t="s">
        <v>3465</v>
      </c>
      <c r="D258" t="s">
        <v>123</v>
      </c>
      <c r="E258" t="s">
        <v>106</v>
      </c>
      <c r="F258" t="s">
        <v>2721</v>
      </c>
      <c r="G258" s="77">
        <v>-11750000</v>
      </c>
      <c r="H258" s="77">
        <v>2.486899047619052</v>
      </c>
      <c r="I258" s="77">
        <v>-292.21063809523798</v>
      </c>
      <c r="J258" s="78">
        <v>7.7000000000000002E-3</v>
      </c>
      <c r="K258" s="78">
        <v>0</v>
      </c>
    </row>
    <row r="259" spans="2:11">
      <c r="B259" t="s">
        <v>3466</v>
      </c>
      <c r="C259" t="s">
        <v>3467</v>
      </c>
      <c r="D259" t="s">
        <v>123</v>
      </c>
      <c r="E259" t="s">
        <v>106</v>
      </c>
      <c r="F259" t="s">
        <v>2721</v>
      </c>
      <c r="G259" s="77">
        <v>-820000</v>
      </c>
      <c r="H259" s="77">
        <v>2.2892012195121949</v>
      </c>
      <c r="I259" s="77">
        <v>-18.771450000000002</v>
      </c>
      <c r="J259" s="78">
        <v>5.0000000000000001E-4</v>
      </c>
      <c r="K259" s="78">
        <v>0</v>
      </c>
    </row>
    <row r="260" spans="2:11">
      <c r="B260" t="s">
        <v>3468</v>
      </c>
      <c r="C260" t="s">
        <v>3469</v>
      </c>
      <c r="D260" t="s">
        <v>123</v>
      </c>
      <c r="E260" t="s">
        <v>106</v>
      </c>
      <c r="F260" t="s">
        <v>3470</v>
      </c>
      <c r="G260" s="77">
        <v>-100000</v>
      </c>
      <c r="H260" s="77">
        <v>2.9549799999999999</v>
      </c>
      <c r="I260" s="77">
        <v>-2.9549799999999999</v>
      </c>
      <c r="J260" s="78">
        <v>1E-4</v>
      </c>
      <c r="K260" s="78">
        <v>0</v>
      </c>
    </row>
    <row r="261" spans="2:11">
      <c r="B261" t="s">
        <v>3471</v>
      </c>
      <c r="C261" t="s">
        <v>3472</v>
      </c>
      <c r="D261" t="s">
        <v>123</v>
      </c>
      <c r="E261" t="s">
        <v>106</v>
      </c>
      <c r="F261" t="s">
        <v>3470</v>
      </c>
      <c r="G261" s="77">
        <v>-240000</v>
      </c>
      <c r="H261" s="77">
        <v>2.7549000000000001</v>
      </c>
      <c r="I261" s="77">
        <v>-6.6117600000000003</v>
      </c>
      <c r="J261" s="78">
        <v>2.0000000000000001E-4</v>
      </c>
      <c r="K261" s="78">
        <v>0</v>
      </c>
    </row>
    <row r="262" spans="2:11">
      <c r="B262" t="s">
        <v>3471</v>
      </c>
      <c r="C262" t="s">
        <v>3473</v>
      </c>
      <c r="D262" t="s">
        <v>123</v>
      </c>
      <c r="E262" t="s">
        <v>106</v>
      </c>
      <c r="F262" t="s">
        <v>3470</v>
      </c>
      <c r="G262" s="77">
        <v>40000</v>
      </c>
      <c r="H262" s="77">
        <v>2.7549000000000001</v>
      </c>
      <c r="I262" s="77">
        <v>1.1019600000000001</v>
      </c>
      <c r="J262" s="78">
        <v>0</v>
      </c>
      <c r="K262" s="78">
        <v>0</v>
      </c>
    </row>
    <row r="263" spans="2:11">
      <c r="B263" t="s">
        <v>3474</v>
      </c>
      <c r="C263" t="s">
        <v>3475</v>
      </c>
      <c r="D263" t="s">
        <v>123</v>
      </c>
      <c r="E263" t="s">
        <v>106</v>
      </c>
      <c r="F263" t="s">
        <v>2648</v>
      </c>
      <c r="G263" s="77">
        <v>-15660000</v>
      </c>
      <c r="H263" s="77">
        <v>3.6256708888888878</v>
      </c>
      <c r="I263" s="77">
        <v>-567.78006119999998</v>
      </c>
      <c r="J263" s="78">
        <v>1.49E-2</v>
      </c>
      <c r="K263" s="78">
        <v>0</v>
      </c>
    </row>
    <row r="264" spans="2:11">
      <c r="B264" t="s">
        <v>3476</v>
      </c>
      <c r="C264" t="s">
        <v>3477</v>
      </c>
      <c r="D264" t="s">
        <v>123</v>
      </c>
      <c r="E264" t="s">
        <v>106</v>
      </c>
      <c r="F264" t="s">
        <v>2648</v>
      </c>
      <c r="G264" s="77">
        <v>870000</v>
      </c>
      <c r="H264" s="77">
        <v>3.03392702702704</v>
      </c>
      <c r="I264" s="77">
        <v>26.395165135135201</v>
      </c>
      <c r="J264" s="78">
        <v>-6.9999999999999999E-4</v>
      </c>
      <c r="K264" s="78">
        <v>0</v>
      </c>
    </row>
    <row r="265" spans="2:11">
      <c r="B265" t="s">
        <v>3478</v>
      </c>
      <c r="C265" t="s">
        <v>3479</v>
      </c>
      <c r="D265" t="s">
        <v>123</v>
      </c>
      <c r="E265" t="s">
        <v>106</v>
      </c>
      <c r="F265" t="s">
        <v>3480</v>
      </c>
      <c r="G265" s="77">
        <v>370000</v>
      </c>
      <c r="H265" s="77">
        <v>2.7038810810810809</v>
      </c>
      <c r="I265" s="77">
        <v>10.00436</v>
      </c>
      <c r="J265" s="78">
        <v>-2.9999999999999997E-4</v>
      </c>
      <c r="K265" s="78">
        <v>0</v>
      </c>
    </row>
    <row r="266" spans="2:11">
      <c r="B266" t="s">
        <v>3481</v>
      </c>
      <c r="C266" t="s">
        <v>3482</v>
      </c>
      <c r="D266" t="s">
        <v>123</v>
      </c>
      <c r="E266" t="s">
        <v>106</v>
      </c>
      <c r="F266" t="s">
        <v>3480</v>
      </c>
      <c r="G266" s="77">
        <v>-14715500</v>
      </c>
      <c r="H266" s="77">
        <v>2.7544530933633289</v>
      </c>
      <c r="I266" s="77">
        <v>-405.33154495387998</v>
      </c>
      <c r="J266" s="78">
        <v>1.06E-2</v>
      </c>
      <c r="K266" s="78">
        <v>0</v>
      </c>
    </row>
    <row r="267" spans="2:11">
      <c r="B267" t="s">
        <v>3483</v>
      </c>
      <c r="C267" t="s">
        <v>3484</v>
      </c>
      <c r="D267" t="s">
        <v>123</v>
      </c>
      <c r="E267" t="s">
        <v>106</v>
      </c>
      <c r="F267" t="s">
        <v>2962</v>
      </c>
      <c r="G267" s="77">
        <v>-1557000</v>
      </c>
      <c r="H267" s="77">
        <v>3.9384837037037035</v>
      </c>
      <c r="I267" s="77">
        <v>-61.3221912666667</v>
      </c>
      <c r="J267" s="78">
        <v>1.6000000000000001E-3</v>
      </c>
      <c r="K267" s="78">
        <v>0</v>
      </c>
    </row>
    <row r="268" spans="2:11">
      <c r="B268" t="s">
        <v>3485</v>
      </c>
      <c r="C268" t="s">
        <v>3486</v>
      </c>
      <c r="D268" t="s">
        <v>123</v>
      </c>
      <c r="E268" t="s">
        <v>106</v>
      </c>
      <c r="F268" t="s">
        <v>2962</v>
      </c>
      <c r="G268" s="77">
        <v>75000</v>
      </c>
      <c r="H268" s="77">
        <v>3.28504285714286</v>
      </c>
      <c r="I268" s="77">
        <v>2.46378214285714</v>
      </c>
      <c r="J268" s="78">
        <v>-1E-4</v>
      </c>
      <c r="K268" s="78">
        <v>0</v>
      </c>
    </row>
    <row r="269" spans="2:11">
      <c r="B269" t="s">
        <v>3487</v>
      </c>
      <c r="C269" t="s">
        <v>3488</v>
      </c>
      <c r="D269" t="s">
        <v>123</v>
      </c>
      <c r="E269" t="s">
        <v>106</v>
      </c>
      <c r="F269" t="s">
        <v>3489</v>
      </c>
      <c r="G269" s="77">
        <v>-8950000</v>
      </c>
      <c r="H269" s="77">
        <v>3.9004979661016947</v>
      </c>
      <c r="I269" s="77">
        <v>-349.09456796610198</v>
      </c>
      <c r="J269" s="78">
        <v>9.1999999999999998E-3</v>
      </c>
      <c r="K269" s="78">
        <v>0</v>
      </c>
    </row>
    <row r="270" spans="2:11">
      <c r="B270" t="s">
        <v>3490</v>
      </c>
      <c r="C270" t="s">
        <v>3491</v>
      </c>
      <c r="D270" t="s">
        <v>123</v>
      </c>
      <c r="E270" t="s">
        <v>106</v>
      </c>
      <c r="F270" t="s">
        <v>3492</v>
      </c>
      <c r="G270" s="77">
        <v>-6000000</v>
      </c>
      <c r="H270" s="77">
        <v>3.6808816666666666</v>
      </c>
      <c r="I270" s="77">
        <v>-220.85290000000001</v>
      </c>
      <c r="J270" s="78">
        <v>5.7999999999999996E-3</v>
      </c>
      <c r="K270" s="78">
        <v>0</v>
      </c>
    </row>
    <row r="271" spans="2:11">
      <c r="B271" t="s">
        <v>3493</v>
      </c>
      <c r="C271" t="s">
        <v>3494</v>
      </c>
      <c r="D271" t="s">
        <v>123</v>
      </c>
      <c r="E271" t="s">
        <v>106</v>
      </c>
      <c r="F271" t="s">
        <v>3492</v>
      </c>
      <c r="G271" s="77">
        <v>-180000</v>
      </c>
      <c r="H271" s="77">
        <v>3.6751200000000002</v>
      </c>
      <c r="I271" s="77">
        <v>-6.6152160000000002</v>
      </c>
      <c r="J271" s="78">
        <v>2.0000000000000001E-4</v>
      </c>
      <c r="K271" s="78">
        <v>0</v>
      </c>
    </row>
    <row r="272" spans="2:11">
      <c r="B272" t="s">
        <v>3495</v>
      </c>
      <c r="C272" t="s">
        <v>3496</v>
      </c>
      <c r="D272" t="s">
        <v>123</v>
      </c>
      <c r="E272" t="s">
        <v>106</v>
      </c>
      <c r="F272" t="s">
        <v>3492</v>
      </c>
      <c r="G272" s="77">
        <v>-5240000</v>
      </c>
      <c r="H272" s="77">
        <v>2.9835099999999999</v>
      </c>
      <c r="I272" s="77">
        <v>-156.33592400000001</v>
      </c>
      <c r="J272" s="78">
        <v>4.1000000000000003E-3</v>
      </c>
      <c r="K272" s="78">
        <v>0</v>
      </c>
    </row>
    <row r="273" spans="2:11">
      <c r="B273" t="s">
        <v>3497</v>
      </c>
      <c r="C273" t="s">
        <v>3498</v>
      </c>
      <c r="D273" t="s">
        <v>123</v>
      </c>
      <c r="E273" t="s">
        <v>106</v>
      </c>
      <c r="F273" t="s">
        <v>3196</v>
      </c>
      <c r="G273" s="77">
        <v>105000</v>
      </c>
      <c r="H273" s="77">
        <v>3.2650000000000001</v>
      </c>
      <c r="I273" s="77">
        <v>3.4282499999999998</v>
      </c>
      <c r="J273" s="78">
        <v>-1E-4</v>
      </c>
      <c r="K273" s="78">
        <v>0</v>
      </c>
    </row>
    <row r="274" spans="2:11">
      <c r="B274" t="s">
        <v>3499</v>
      </c>
      <c r="C274" t="s">
        <v>3500</v>
      </c>
      <c r="D274" t="s">
        <v>123</v>
      </c>
      <c r="E274" t="s">
        <v>106</v>
      </c>
      <c r="F274" t="s">
        <v>3501</v>
      </c>
      <c r="G274" s="77">
        <v>50000</v>
      </c>
      <c r="H274" s="77">
        <v>4.4653</v>
      </c>
      <c r="I274" s="77">
        <v>2.23265</v>
      </c>
      <c r="J274" s="78">
        <v>-1E-4</v>
      </c>
      <c r="K274" s="78">
        <v>0</v>
      </c>
    </row>
    <row r="275" spans="2:11">
      <c r="B275" t="s">
        <v>3502</v>
      </c>
      <c r="C275" t="s">
        <v>3503</v>
      </c>
      <c r="D275" t="s">
        <v>123</v>
      </c>
      <c r="E275" t="s">
        <v>106</v>
      </c>
      <c r="F275" t="s">
        <v>3501</v>
      </c>
      <c r="G275" s="77">
        <v>-1100000</v>
      </c>
      <c r="H275" s="77">
        <v>4.1952118181818179</v>
      </c>
      <c r="I275" s="77">
        <v>-46.147329999999997</v>
      </c>
      <c r="J275" s="78">
        <v>1.1999999999999999E-3</v>
      </c>
      <c r="K275" s="78">
        <v>0</v>
      </c>
    </row>
    <row r="276" spans="2:11">
      <c r="B276" t="s">
        <v>3504</v>
      </c>
      <c r="C276" t="s">
        <v>3505</v>
      </c>
      <c r="D276" t="s">
        <v>123</v>
      </c>
      <c r="E276" t="s">
        <v>106</v>
      </c>
      <c r="F276" t="s">
        <v>3501</v>
      </c>
      <c r="G276" s="77">
        <v>100000</v>
      </c>
      <c r="H276" s="77">
        <v>4.1551999999999998</v>
      </c>
      <c r="I276" s="77">
        <v>4.1551999999999998</v>
      </c>
      <c r="J276" s="78">
        <v>-1E-4</v>
      </c>
      <c r="K276" s="78">
        <v>0</v>
      </c>
    </row>
    <row r="277" spans="2:11">
      <c r="B277" t="s">
        <v>3506</v>
      </c>
      <c r="C277" t="s">
        <v>3507</v>
      </c>
      <c r="D277" t="s">
        <v>123</v>
      </c>
      <c r="E277" t="s">
        <v>106</v>
      </c>
      <c r="F277" t="s">
        <v>2822</v>
      </c>
      <c r="G277" s="77">
        <v>-12050000</v>
      </c>
      <c r="H277" s="77">
        <v>3.8464165217391271</v>
      </c>
      <c r="I277" s="77">
        <v>-463.49319086956598</v>
      </c>
      <c r="J277" s="78">
        <v>1.2200000000000001E-2</v>
      </c>
      <c r="K277" s="78">
        <v>0</v>
      </c>
    </row>
    <row r="278" spans="2:11">
      <c r="B278" t="s">
        <v>3508</v>
      </c>
      <c r="C278" t="s">
        <v>3509</v>
      </c>
      <c r="D278" t="s">
        <v>123</v>
      </c>
      <c r="E278" t="s">
        <v>106</v>
      </c>
      <c r="F278" t="s">
        <v>2822</v>
      </c>
      <c r="G278" s="77">
        <v>5000</v>
      </c>
      <c r="H278" s="77">
        <v>3.835</v>
      </c>
      <c r="I278" s="77">
        <v>0.19175</v>
      </c>
      <c r="J278" s="78">
        <v>0</v>
      </c>
      <c r="K278" s="78">
        <v>0</v>
      </c>
    </row>
    <row r="279" spans="2:11">
      <c r="B279" t="s">
        <v>3510</v>
      </c>
      <c r="C279" t="s">
        <v>3511</v>
      </c>
      <c r="D279" t="s">
        <v>123</v>
      </c>
      <c r="E279" t="s">
        <v>106</v>
      </c>
      <c r="F279" t="s">
        <v>2930</v>
      </c>
      <c r="G279" s="77">
        <v>-90000</v>
      </c>
      <c r="H279" s="77">
        <v>3.7751555555555556</v>
      </c>
      <c r="I279" s="77">
        <v>-3.39764</v>
      </c>
      <c r="J279" s="78">
        <v>1E-4</v>
      </c>
      <c r="K279" s="78">
        <v>0</v>
      </c>
    </row>
    <row r="280" spans="2:11">
      <c r="B280" t="s">
        <v>3512</v>
      </c>
      <c r="C280" t="s">
        <v>3513</v>
      </c>
      <c r="D280" t="s">
        <v>123</v>
      </c>
      <c r="E280" t="s">
        <v>106</v>
      </c>
      <c r="F280" t="s">
        <v>2930</v>
      </c>
      <c r="G280" s="77">
        <v>540000</v>
      </c>
      <c r="H280" s="77">
        <v>3.5616833333333333</v>
      </c>
      <c r="I280" s="77">
        <v>19.233090000000001</v>
      </c>
      <c r="J280" s="78">
        <v>-5.0000000000000001E-4</v>
      </c>
      <c r="K280" s="78">
        <v>0</v>
      </c>
    </row>
    <row r="281" spans="2:11">
      <c r="B281" t="s">
        <v>3514</v>
      </c>
      <c r="C281" t="s">
        <v>3515</v>
      </c>
      <c r="D281" t="s">
        <v>123</v>
      </c>
      <c r="E281" t="s">
        <v>106</v>
      </c>
      <c r="F281" t="s">
        <v>363</v>
      </c>
      <c r="G281" s="77">
        <v>30000</v>
      </c>
      <c r="H281" s="77">
        <v>3.8351666666666668</v>
      </c>
      <c r="I281" s="77">
        <v>1.15055</v>
      </c>
      <c r="J281" s="78">
        <v>0</v>
      </c>
      <c r="K281" s="78">
        <v>0</v>
      </c>
    </row>
    <row r="282" spans="2:11">
      <c r="B282" t="s">
        <v>3516</v>
      </c>
      <c r="C282" t="s">
        <v>3517</v>
      </c>
      <c r="D282" t="s">
        <v>123</v>
      </c>
      <c r="E282" t="s">
        <v>106</v>
      </c>
      <c r="F282" t="s">
        <v>2524</v>
      </c>
      <c r="G282" s="77">
        <v>151000</v>
      </c>
      <c r="H282" s="77">
        <v>4.1051818181818218</v>
      </c>
      <c r="I282" s="77">
        <v>6.1988245454545501</v>
      </c>
      <c r="J282" s="78">
        <v>-2.0000000000000001E-4</v>
      </c>
      <c r="K282" s="78">
        <v>0</v>
      </c>
    </row>
    <row r="283" spans="2:11">
      <c r="B283" t="s">
        <v>3518</v>
      </c>
      <c r="C283" t="s">
        <v>3519</v>
      </c>
      <c r="D283" t="s">
        <v>123</v>
      </c>
      <c r="E283" t="s">
        <v>106</v>
      </c>
      <c r="F283" t="s">
        <v>2874</v>
      </c>
      <c r="G283" s="77">
        <v>-48000</v>
      </c>
      <c r="H283" s="77">
        <v>4.1652291666666663</v>
      </c>
      <c r="I283" s="77">
        <v>-1.9993099999999999</v>
      </c>
      <c r="J283" s="78">
        <v>1E-4</v>
      </c>
      <c r="K283" s="78">
        <v>0</v>
      </c>
    </row>
    <row r="284" spans="2:11">
      <c r="B284" t="s">
        <v>3520</v>
      </c>
      <c r="C284" t="s">
        <v>3521</v>
      </c>
      <c r="D284" t="s">
        <v>123</v>
      </c>
      <c r="E284" t="s">
        <v>106</v>
      </c>
      <c r="F284" t="s">
        <v>2642</v>
      </c>
      <c r="G284" s="77">
        <v>-15000</v>
      </c>
      <c r="H284" s="77">
        <v>3.8182</v>
      </c>
      <c r="I284" s="77">
        <v>-0.57272999999999996</v>
      </c>
      <c r="J284" s="78">
        <v>0</v>
      </c>
      <c r="K284" s="78">
        <v>0</v>
      </c>
    </row>
    <row r="285" spans="2:11">
      <c r="B285" t="s">
        <v>3522</v>
      </c>
      <c r="C285" t="s">
        <v>3523</v>
      </c>
      <c r="D285" t="s">
        <v>123</v>
      </c>
      <c r="E285" t="s">
        <v>106</v>
      </c>
      <c r="F285" t="s">
        <v>2642</v>
      </c>
      <c r="G285" s="77">
        <v>5000</v>
      </c>
      <c r="H285" s="77">
        <v>3.9249999999999998</v>
      </c>
      <c r="I285" s="77">
        <v>0.19625000000000001</v>
      </c>
      <c r="J285" s="78">
        <v>0</v>
      </c>
      <c r="K285" s="78">
        <v>0</v>
      </c>
    </row>
    <row r="286" spans="2:11">
      <c r="B286" t="s">
        <v>3524</v>
      </c>
      <c r="C286" t="s">
        <v>3525</v>
      </c>
      <c r="D286" t="s">
        <v>123</v>
      </c>
      <c r="E286" t="s">
        <v>106</v>
      </c>
      <c r="F286" t="s">
        <v>2660</v>
      </c>
      <c r="G286" s="77">
        <v>50500</v>
      </c>
      <c r="H286" s="77">
        <v>7.7759999999999998</v>
      </c>
      <c r="I286" s="77">
        <v>3.9268800000000001</v>
      </c>
      <c r="J286" s="78">
        <v>-1E-4</v>
      </c>
      <c r="K286" s="78">
        <v>0</v>
      </c>
    </row>
    <row r="287" spans="2:11">
      <c r="B287" t="s">
        <v>3526</v>
      </c>
      <c r="C287" t="s">
        <v>3527</v>
      </c>
      <c r="D287" t="s">
        <v>123</v>
      </c>
      <c r="E287" t="s">
        <v>106</v>
      </c>
      <c r="F287" t="s">
        <v>2660</v>
      </c>
      <c r="G287" s="77">
        <v>15000</v>
      </c>
      <c r="H287" s="77">
        <v>7.3258666666666663</v>
      </c>
      <c r="I287" s="77">
        <v>1.0988800000000001</v>
      </c>
      <c r="J287" s="78">
        <v>0</v>
      </c>
      <c r="K287" s="78">
        <v>0</v>
      </c>
    </row>
    <row r="288" spans="2:11">
      <c r="B288" t="s">
        <v>3528</v>
      </c>
      <c r="C288" t="s">
        <v>3529</v>
      </c>
      <c r="D288" t="s">
        <v>123</v>
      </c>
      <c r="E288" t="s">
        <v>106</v>
      </c>
      <c r="F288" t="s">
        <v>2660</v>
      </c>
      <c r="G288" s="77">
        <v>15000</v>
      </c>
      <c r="H288" s="77">
        <v>4.4152666666666667</v>
      </c>
      <c r="I288" s="77">
        <v>0.66229000000000005</v>
      </c>
      <c r="J288" s="78">
        <v>0</v>
      </c>
      <c r="K288" s="78">
        <v>0</v>
      </c>
    </row>
    <row r="289" spans="2:11">
      <c r="B289" t="s">
        <v>3528</v>
      </c>
      <c r="C289" t="s">
        <v>3530</v>
      </c>
      <c r="D289" t="s">
        <v>123</v>
      </c>
      <c r="E289" t="s">
        <v>106</v>
      </c>
      <c r="F289" t="s">
        <v>2660</v>
      </c>
      <c r="G289" s="77">
        <v>-75000</v>
      </c>
      <c r="H289" s="77">
        <v>4.4152750000000003</v>
      </c>
      <c r="I289" s="77">
        <v>-3.31145625</v>
      </c>
      <c r="J289" s="78">
        <v>1E-4</v>
      </c>
      <c r="K289" s="78">
        <v>0</v>
      </c>
    </row>
    <row r="290" spans="2:11">
      <c r="B290" t="s">
        <v>3531</v>
      </c>
      <c r="C290" t="s">
        <v>3532</v>
      </c>
      <c r="D290" t="s">
        <v>123</v>
      </c>
      <c r="E290" t="s">
        <v>106</v>
      </c>
      <c r="F290" t="s">
        <v>2660</v>
      </c>
      <c r="G290" s="77">
        <v>-1810000</v>
      </c>
      <c r="H290" s="77">
        <v>4.3152727272727249</v>
      </c>
      <c r="I290" s="77">
        <v>-78.106436363636305</v>
      </c>
      <c r="J290" s="78">
        <v>2E-3</v>
      </c>
      <c r="K290" s="78">
        <v>0</v>
      </c>
    </row>
    <row r="291" spans="2:11">
      <c r="B291" t="s">
        <v>3533</v>
      </c>
      <c r="C291" t="s">
        <v>3534</v>
      </c>
      <c r="D291" t="s">
        <v>123</v>
      </c>
      <c r="E291" t="s">
        <v>106</v>
      </c>
      <c r="F291" t="s">
        <v>3265</v>
      </c>
      <c r="G291" s="77">
        <v>15000</v>
      </c>
      <c r="H291" s="77">
        <v>8.3361333333333327</v>
      </c>
      <c r="I291" s="77">
        <v>1.2504200000000001</v>
      </c>
      <c r="J291" s="78">
        <v>0</v>
      </c>
      <c r="K291" s="78">
        <v>0</v>
      </c>
    </row>
    <row r="292" spans="2:11">
      <c r="B292" t="s">
        <v>3535</v>
      </c>
      <c r="C292" t="s">
        <v>3536</v>
      </c>
      <c r="D292" t="s">
        <v>123</v>
      </c>
      <c r="E292" t="s">
        <v>106</v>
      </c>
      <c r="F292" t="s">
        <v>3265</v>
      </c>
      <c r="G292" s="77">
        <v>-70000</v>
      </c>
      <c r="H292" s="77">
        <v>8.1960999999999995</v>
      </c>
      <c r="I292" s="77">
        <v>-5.7372699999999996</v>
      </c>
      <c r="J292" s="78">
        <v>2.0000000000000001E-4</v>
      </c>
      <c r="K292" s="78">
        <v>0</v>
      </c>
    </row>
    <row r="293" spans="2:11">
      <c r="B293" t="s">
        <v>3537</v>
      </c>
      <c r="C293" t="s">
        <v>3538</v>
      </c>
      <c r="D293" t="s">
        <v>123</v>
      </c>
      <c r="E293" t="s">
        <v>106</v>
      </c>
      <c r="F293" t="s">
        <v>3539</v>
      </c>
      <c r="G293" s="77">
        <v>-1650000</v>
      </c>
      <c r="H293" s="77">
        <v>9.0593591836734451</v>
      </c>
      <c r="I293" s="77">
        <v>-149.47942653061199</v>
      </c>
      <c r="J293" s="78">
        <v>3.8999999999999998E-3</v>
      </c>
      <c r="K293" s="78">
        <v>0</v>
      </c>
    </row>
    <row r="294" spans="2:11">
      <c r="B294" t="s">
        <v>3540</v>
      </c>
      <c r="C294" t="s">
        <v>3541</v>
      </c>
      <c r="D294" t="s">
        <v>123</v>
      </c>
      <c r="E294" t="s">
        <v>106</v>
      </c>
      <c r="F294" t="s">
        <v>3542</v>
      </c>
      <c r="G294" s="77">
        <v>-1500000</v>
      </c>
      <c r="H294" s="77">
        <v>7.505897142857143</v>
      </c>
      <c r="I294" s="77">
        <v>-112.588457142857</v>
      </c>
      <c r="J294" s="78">
        <v>3.0000000000000001E-3</v>
      </c>
      <c r="K294" s="78">
        <v>0</v>
      </c>
    </row>
    <row r="295" spans="2:11">
      <c r="B295" t="s">
        <v>3543</v>
      </c>
      <c r="C295" t="s">
        <v>3544</v>
      </c>
      <c r="D295" t="s">
        <v>123</v>
      </c>
      <c r="E295" t="s">
        <v>106</v>
      </c>
      <c r="F295" t="s">
        <v>3542</v>
      </c>
      <c r="G295" s="77">
        <v>50000</v>
      </c>
      <c r="H295" s="77">
        <v>7.6759714285714002</v>
      </c>
      <c r="I295" s="77">
        <v>3.8379857142857099</v>
      </c>
      <c r="J295" s="78">
        <v>-1E-4</v>
      </c>
      <c r="K295" s="78">
        <v>0</v>
      </c>
    </row>
    <row r="296" spans="2:11">
      <c r="B296" t="s">
        <v>3543</v>
      </c>
      <c r="C296" t="s">
        <v>3545</v>
      </c>
      <c r="D296" t="s">
        <v>123</v>
      </c>
      <c r="E296" t="s">
        <v>106</v>
      </c>
      <c r="F296" t="s">
        <v>3542</v>
      </c>
      <c r="G296" s="77">
        <v>-270000</v>
      </c>
      <c r="H296" s="77">
        <v>7.6759599999999999</v>
      </c>
      <c r="I296" s="77">
        <v>-20.725092</v>
      </c>
      <c r="J296" s="78">
        <v>5.0000000000000001E-4</v>
      </c>
      <c r="K296" s="78">
        <v>0</v>
      </c>
    </row>
    <row r="297" spans="2:11">
      <c r="B297" t="s">
        <v>3546</v>
      </c>
      <c r="C297" t="s">
        <v>3547</v>
      </c>
      <c r="D297" t="s">
        <v>123</v>
      </c>
      <c r="E297" t="s">
        <v>106</v>
      </c>
      <c r="F297" t="s">
        <v>3542</v>
      </c>
      <c r="G297" s="77">
        <v>-190000</v>
      </c>
      <c r="H297" s="77">
        <v>7.3758999999999997</v>
      </c>
      <c r="I297" s="77">
        <v>-14.01421</v>
      </c>
      <c r="J297" s="78">
        <v>4.0000000000000002E-4</v>
      </c>
      <c r="K297" s="78">
        <v>0</v>
      </c>
    </row>
    <row r="298" spans="2:11">
      <c r="B298" t="s">
        <v>3548</v>
      </c>
      <c r="C298" t="s">
        <v>3549</v>
      </c>
      <c r="D298" t="s">
        <v>123</v>
      </c>
      <c r="E298" t="s">
        <v>106</v>
      </c>
      <c r="F298" t="s">
        <v>3550</v>
      </c>
      <c r="G298" s="77">
        <v>600000</v>
      </c>
      <c r="H298" s="77">
        <v>6.34687</v>
      </c>
      <c r="I298" s="77">
        <v>38.081220000000002</v>
      </c>
      <c r="J298" s="78">
        <v>-1E-3</v>
      </c>
      <c r="K298" s="78">
        <v>0</v>
      </c>
    </row>
    <row r="299" spans="2:11">
      <c r="B299" t="s">
        <v>3551</v>
      </c>
      <c r="C299" t="s">
        <v>3552</v>
      </c>
      <c r="D299" t="s">
        <v>123</v>
      </c>
      <c r="E299" t="s">
        <v>106</v>
      </c>
      <c r="F299" t="s">
        <v>2677</v>
      </c>
      <c r="G299" s="77">
        <v>-20965000</v>
      </c>
      <c r="H299" s="77">
        <v>4.1503205103042218</v>
      </c>
      <c r="I299" s="77">
        <v>-870.11469498528004</v>
      </c>
      <c r="J299" s="78">
        <v>2.2800000000000001E-2</v>
      </c>
      <c r="K299" s="78">
        <v>0</v>
      </c>
    </row>
    <row r="300" spans="2:11">
      <c r="B300" t="s">
        <v>3553</v>
      </c>
      <c r="C300" t="s">
        <v>3554</v>
      </c>
      <c r="D300" t="s">
        <v>123</v>
      </c>
      <c r="E300" t="s">
        <v>106</v>
      </c>
      <c r="F300" t="s">
        <v>2677</v>
      </c>
      <c r="G300" s="77">
        <v>-150000</v>
      </c>
      <c r="H300" s="77">
        <v>3.9484866666666667</v>
      </c>
      <c r="I300" s="77">
        <v>-5.9227299999999996</v>
      </c>
      <c r="J300" s="78">
        <v>2.0000000000000001E-4</v>
      </c>
      <c r="K300" s="78">
        <v>0</v>
      </c>
    </row>
    <row r="301" spans="2:11">
      <c r="B301" t="s">
        <v>3555</v>
      </c>
      <c r="C301" t="s">
        <v>3556</v>
      </c>
      <c r="D301" t="s">
        <v>123</v>
      </c>
      <c r="E301" t="s">
        <v>106</v>
      </c>
      <c r="F301" t="s">
        <v>2756</v>
      </c>
      <c r="G301" s="77">
        <v>-150000</v>
      </c>
      <c r="H301" s="77">
        <v>-0.31777333333333335</v>
      </c>
      <c r="I301" s="77">
        <v>0.47665999999999997</v>
      </c>
      <c r="J301" s="78">
        <v>0</v>
      </c>
      <c r="K301" s="78">
        <v>0</v>
      </c>
    </row>
    <row r="302" spans="2:11">
      <c r="B302" t="s">
        <v>3557</v>
      </c>
      <c r="C302" t="s">
        <v>3558</v>
      </c>
      <c r="D302" t="s">
        <v>123</v>
      </c>
      <c r="E302" t="s">
        <v>106</v>
      </c>
      <c r="F302" t="s">
        <v>2894</v>
      </c>
      <c r="G302" s="77">
        <v>-59224600</v>
      </c>
      <c r="H302" s="77">
        <v>2.2789894078833108</v>
      </c>
      <c r="I302" s="77">
        <v>-1349.7223608612601</v>
      </c>
      <c r="J302" s="78">
        <v>3.5400000000000001E-2</v>
      </c>
      <c r="K302" s="78">
        <v>-1E-4</v>
      </c>
    </row>
    <row r="303" spans="2:11">
      <c r="B303" t="s">
        <v>3557</v>
      </c>
      <c r="C303" t="s">
        <v>3559</v>
      </c>
      <c r="D303" t="s">
        <v>123</v>
      </c>
      <c r="E303" t="s">
        <v>106</v>
      </c>
      <c r="F303" t="s">
        <v>2894</v>
      </c>
      <c r="G303" s="77">
        <v>702500</v>
      </c>
      <c r="H303" s="77">
        <v>2.2789872068230279</v>
      </c>
      <c r="I303" s="77">
        <v>16.009885127931799</v>
      </c>
      <c r="J303" s="78">
        <v>-4.0000000000000002E-4</v>
      </c>
      <c r="K303" s="78">
        <v>0</v>
      </c>
    </row>
    <row r="304" spans="2:11">
      <c r="B304" t="s">
        <v>3560</v>
      </c>
      <c r="C304" t="s">
        <v>3561</v>
      </c>
      <c r="D304" t="s">
        <v>123</v>
      </c>
      <c r="E304" t="s">
        <v>106</v>
      </c>
      <c r="F304" t="s">
        <v>2894</v>
      </c>
      <c r="G304" s="77">
        <v>-106000</v>
      </c>
      <c r="H304" s="77">
        <v>1.9147272727272768</v>
      </c>
      <c r="I304" s="77">
        <v>-2.02961090909091</v>
      </c>
      <c r="J304" s="78">
        <v>1E-4</v>
      </c>
      <c r="K304" s="78">
        <v>0</v>
      </c>
    </row>
    <row r="305" spans="2:11">
      <c r="B305" t="s">
        <v>3560</v>
      </c>
      <c r="C305" t="s">
        <v>3562</v>
      </c>
      <c r="D305" t="s">
        <v>123</v>
      </c>
      <c r="E305" t="s">
        <v>106</v>
      </c>
      <c r="F305" t="s">
        <v>2894</v>
      </c>
      <c r="G305" s="77">
        <v>1402000</v>
      </c>
      <c r="H305" s="77">
        <v>1.914754098360659</v>
      </c>
      <c r="I305" s="77">
        <v>26.844852459016501</v>
      </c>
      <c r="J305" s="78">
        <v>-6.9999999999999999E-4</v>
      </c>
      <c r="K305" s="78">
        <v>0</v>
      </c>
    </row>
    <row r="306" spans="2:11">
      <c r="B306" t="s">
        <v>3563</v>
      </c>
      <c r="C306" t="s">
        <v>3564</v>
      </c>
      <c r="D306" t="s">
        <v>123</v>
      </c>
      <c r="E306" t="s">
        <v>106</v>
      </c>
      <c r="F306" t="s">
        <v>2894</v>
      </c>
      <c r="G306" s="77">
        <v>-450000</v>
      </c>
      <c r="H306" s="77">
        <v>1.8784866666666711</v>
      </c>
      <c r="I306" s="77">
        <v>-8.4531900000000206</v>
      </c>
      <c r="J306" s="78">
        <v>2.0000000000000001E-4</v>
      </c>
      <c r="K306" s="78">
        <v>0</v>
      </c>
    </row>
    <row r="307" spans="2:11">
      <c r="B307" t="s">
        <v>3565</v>
      </c>
      <c r="C307" t="s">
        <v>3566</v>
      </c>
      <c r="D307" t="s">
        <v>123</v>
      </c>
      <c r="E307" t="s">
        <v>106</v>
      </c>
      <c r="F307" t="s">
        <v>2614</v>
      </c>
      <c r="G307" s="77">
        <v>-250000</v>
      </c>
      <c r="H307" s="77">
        <v>2.32484</v>
      </c>
      <c r="I307" s="77">
        <v>-5.8121</v>
      </c>
      <c r="J307" s="78">
        <v>2.0000000000000001E-4</v>
      </c>
      <c r="K307" s="78">
        <v>0</v>
      </c>
    </row>
    <row r="308" spans="2:11">
      <c r="B308" t="s">
        <v>3567</v>
      </c>
      <c r="C308" t="s">
        <v>3568</v>
      </c>
      <c r="D308" t="s">
        <v>123</v>
      </c>
      <c r="E308" t="s">
        <v>106</v>
      </c>
      <c r="F308" t="s">
        <v>3227</v>
      </c>
      <c r="G308" s="77">
        <v>-900000</v>
      </c>
      <c r="H308" s="77">
        <v>2.0889799999999998</v>
      </c>
      <c r="I308" s="77">
        <v>-18.800820000000002</v>
      </c>
      <c r="J308" s="78">
        <v>5.0000000000000001E-4</v>
      </c>
      <c r="K308" s="78">
        <v>0</v>
      </c>
    </row>
    <row r="309" spans="2:11">
      <c r="B309" t="s">
        <v>3569</v>
      </c>
      <c r="C309" t="s">
        <v>3570</v>
      </c>
      <c r="D309" t="s">
        <v>123</v>
      </c>
      <c r="E309" t="s">
        <v>106</v>
      </c>
      <c r="F309" t="s">
        <v>3227</v>
      </c>
      <c r="G309" s="77">
        <v>-850000</v>
      </c>
      <c r="H309" s="77">
        <v>1.7986682352941177</v>
      </c>
      <c r="I309" s="77">
        <v>-15.288679999999999</v>
      </c>
      <c r="J309" s="78">
        <v>4.0000000000000002E-4</v>
      </c>
      <c r="K309" s="78">
        <v>0</v>
      </c>
    </row>
    <row r="310" spans="2:11">
      <c r="B310" t="s">
        <v>3571</v>
      </c>
      <c r="C310" t="s">
        <v>3572</v>
      </c>
      <c r="D310" t="s">
        <v>123</v>
      </c>
      <c r="E310" t="s">
        <v>106</v>
      </c>
      <c r="F310" t="s">
        <v>3227</v>
      </c>
      <c r="G310" s="77">
        <v>-9245000</v>
      </c>
      <c r="H310" s="77">
        <v>1.4491591666666714</v>
      </c>
      <c r="I310" s="77">
        <v>-133.974764958333</v>
      </c>
      <c r="J310" s="78">
        <v>3.5000000000000001E-3</v>
      </c>
      <c r="K310" s="78">
        <v>0</v>
      </c>
    </row>
    <row r="311" spans="2:11">
      <c r="B311" t="s">
        <v>3573</v>
      </c>
      <c r="C311" t="s">
        <v>3574</v>
      </c>
      <c r="D311" t="s">
        <v>123</v>
      </c>
      <c r="E311" t="s">
        <v>106</v>
      </c>
      <c r="F311" t="s">
        <v>3227</v>
      </c>
      <c r="G311" s="77">
        <v>-1610000</v>
      </c>
      <c r="H311" s="77">
        <v>1.7547176470588177</v>
      </c>
      <c r="I311" s="77">
        <v>-28.250954117647002</v>
      </c>
      <c r="J311" s="78">
        <v>6.9999999999999999E-4</v>
      </c>
      <c r="K311" s="78">
        <v>0</v>
      </c>
    </row>
    <row r="312" spans="2:11">
      <c r="B312" t="s">
        <v>3575</v>
      </c>
      <c r="C312" t="s">
        <v>3576</v>
      </c>
      <c r="D312" t="s">
        <v>123</v>
      </c>
      <c r="E312" t="s">
        <v>106</v>
      </c>
      <c r="F312" t="s">
        <v>3227</v>
      </c>
      <c r="G312" s="77">
        <v>350000</v>
      </c>
      <c r="H312" s="77">
        <v>1.7084857142857086</v>
      </c>
      <c r="I312" s="77">
        <v>5.9796999999999798</v>
      </c>
      <c r="J312" s="78">
        <v>-2.0000000000000001E-4</v>
      </c>
      <c r="K312" s="78">
        <v>0</v>
      </c>
    </row>
    <row r="313" spans="2:11">
      <c r="B313" t="s">
        <v>3577</v>
      </c>
      <c r="C313" t="s">
        <v>3578</v>
      </c>
      <c r="D313" t="s">
        <v>123</v>
      </c>
      <c r="E313" t="s">
        <v>106</v>
      </c>
      <c r="F313" t="s">
        <v>2686</v>
      </c>
      <c r="G313" s="77">
        <v>-40000</v>
      </c>
      <c r="H313" s="77">
        <v>0.80452500000000005</v>
      </c>
      <c r="I313" s="77">
        <v>-0.32180999999999998</v>
      </c>
      <c r="J313" s="78">
        <v>0</v>
      </c>
      <c r="K313" s="78">
        <v>0</v>
      </c>
    </row>
    <row r="314" spans="2:11">
      <c r="B314" t="s">
        <v>3579</v>
      </c>
      <c r="C314" t="s">
        <v>3580</v>
      </c>
      <c r="D314" t="s">
        <v>123</v>
      </c>
      <c r="E314" t="s">
        <v>106</v>
      </c>
      <c r="F314" t="s">
        <v>2905</v>
      </c>
      <c r="G314" s="77">
        <v>180000</v>
      </c>
      <c r="H314" s="77">
        <v>0.89453333333333329</v>
      </c>
      <c r="I314" s="77">
        <v>1.61016</v>
      </c>
      <c r="J314" s="78">
        <v>0</v>
      </c>
      <c r="K314" s="78">
        <v>0</v>
      </c>
    </row>
    <row r="315" spans="2:11">
      <c r="B315" t="s">
        <v>3581</v>
      </c>
      <c r="C315" t="s">
        <v>3582</v>
      </c>
      <c r="D315" t="s">
        <v>123</v>
      </c>
      <c r="E315" t="s">
        <v>106</v>
      </c>
      <c r="F315" t="s">
        <v>2905</v>
      </c>
      <c r="G315" s="77">
        <v>1738000</v>
      </c>
      <c r="H315" s="77">
        <v>-1.4959677419354807</v>
      </c>
      <c r="I315" s="77">
        <v>-25.999919354838699</v>
      </c>
      <c r="J315" s="78">
        <v>6.9999999999999999E-4</v>
      </c>
      <c r="K315" s="78">
        <v>0</v>
      </c>
    </row>
    <row r="316" spans="2:11">
      <c r="B316" t="s">
        <v>3583</v>
      </c>
      <c r="C316" t="s">
        <v>3584</v>
      </c>
      <c r="D316" t="s">
        <v>123</v>
      </c>
      <c r="E316" t="s">
        <v>106</v>
      </c>
      <c r="F316" t="s">
        <v>2905</v>
      </c>
      <c r="G316" s="77">
        <v>590000</v>
      </c>
      <c r="H316" s="77">
        <v>-1.5680525423728797</v>
      </c>
      <c r="I316" s="77">
        <v>-9.2515099999999908</v>
      </c>
      <c r="J316" s="78">
        <v>2.0000000000000001E-4</v>
      </c>
      <c r="K316" s="78">
        <v>0</v>
      </c>
    </row>
    <row r="317" spans="2:11">
      <c r="B317" t="s">
        <v>3585</v>
      </c>
      <c r="C317" t="s">
        <v>3586</v>
      </c>
      <c r="D317" t="s">
        <v>123</v>
      </c>
      <c r="E317" t="s">
        <v>106</v>
      </c>
      <c r="F317" t="s">
        <v>2762</v>
      </c>
      <c r="G317" s="77">
        <v>100000</v>
      </c>
      <c r="H317" s="77">
        <v>-1.21591</v>
      </c>
      <c r="I317" s="77">
        <v>-1.21591</v>
      </c>
      <c r="J317" s="78">
        <v>0</v>
      </c>
      <c r="K317" s="78">
        <v>0</v>
      </c>
    </row>
    <row r="318" spans="2:11">
      <c r="B318" t="s">
        <v>3587</v>
      </c>
      <c r="C318" t="s">
        <v>3588</v>
      </c>
      <c r="D318" t="s">
        <v>123</v>
      </c>
      <c r="E318" t="s">
        <v>106</v>
      </c>
      <c r="F318" t="s">
        <v>2668</v>
      </c>
      <c r="G318" s="77">
        <v>-750000</v>
      </c>
      <c r="H318" s="77">
        <v>2.8065714285714315E-2</v>
      </c>
      <c r="I318" s="77">
        <v>-0.21049285714285701</v>
      </c>
      <c r="J318" s="78">
        <v>0</v>
      </c>
      <c r="K318" s="78">
        <v>0</v>
      </c>
    </row>
    <row r="319" spans="2:11">
      <c r="B319" t="s">
        <v>3589</v>
      </c>
      <c r="C319" t="s">
        <v>3590</v>
      </c>
      <c r="D319" t="s">
        <v>123</v>
      </c>
      <c r="E319" t="s">
        <v>106</v>
      </c>
      <c r="F319" t="s">
        <v>2668</v>
      </c>
      <c r="G319" s="77">
        <v>-670000</v>
      </c>
      <c r="H319" s="77">
        <v>-5.5666666666666732E-2</v>
      </c>
      <c r="I319" s="77">
        <v>0.372966666666666</v>
      </c>
      <c r="J319" s="78">
        <v>0</v>
      </c>
      <c r="K319" s="78">
        <v>0</v>
      </c>
    </row>
    <row r="320" spans="2:11">
      <c r="B320" t="s">
        <v>3591</v>
      </c>
      <c r="C320" t="s">
        <v>3592</v>
      </c>
      <c r="D320" t="s">
        <v>123</v>
      </c>
      <c r="E320" t="s">
        <v>106</v>
      </c>
      <c r="F320" t="s">
        <v>271</v>
      </c>
      <c r="G320" s="77">
        <v>14000</v>
      </c>
      <c r="H320" s="77">
        <v>1.6332142857142928</v>
      </c>
      <c r="I320" s="77">
        <v>0.22865000000000099</v>
      </c>
      <c r="J320" s="78">
        <v>0</v>
      </c>
      <c r="K320" s="78">
        <v>0</v>
      </c>
    </row>
    <row r="321" spans="2:11">
      <c r="B321" t="s">
        <v>3591</v>
      </c>
      <c r="C321" t="s">
        <v>3593</v>
      </c>
      <c r="D321" t="s">
        <v>123</v>
      </c>
      <c r="E321" t="s">
        <v>106</v>
      </c>
      <c r="F321" t="s">
        <v>271</v>
      </c>
      <c r="G321" s="77">
        <v>-215500</v>
      </c>
      <c r="H321" s="77">
        <v>1.6332285714285728</v>
      </c>
      <c r="I321" s="77">
        <v>-3.5196075714285699</v>
      </c>
      <c r="J321" s="78">
        <v>1E-4</v>
      </c>
      <c r="K321" s="78">
        <v>0</v>
      </c>
    </row>
    <row r="322" spans="2:11">
      <c r="B322" t="s">
        <v>3594</v>
      </c>
      <c r="C322" t="s">
        <v>3595</v>
      </c>
      <c r="D322" t="s">
        <v>123</v>
      </c>
      <c r="E322" t="s">
        <v>106</v>
      </c>
      <c r="F322" t="s">
        <v>271</v>
      </c>
      <c r="G322" s="77">
        <v>-300000</v>
      </c>
      <c r="H322" s="77">
        <v>1.6137266666666701</v>
      </c>
      <c r="I322" s="77">
        <v>-4.8411800000000103</v>
      </c>
      <c r="J322" s="78">
        <v>1E-4</v>
      </c>
      <c r="K322" s="78">
        <v>0</v>
      </c>
    </row>
    <row r="323" spans="2:11">
      <c r="B323" t="s">
        <v>3596</v>
      </c>
      <c r="C323" t="s">
        <v>3597</v>
      </c>
      <c r="D323" t="s">
        <v>123</v>
      </c>
      <c r="E323" t="s">
        <v>106</v>
      </c>
      <c r="F323" t="s">
        <v>271</v>
      </c>
      <c r="G323" s="77">
        <v>-1807000</v>
      </c>
      <c r="H323" s="77">
        <v>-0.85860966542750927</v>
      </c>
      <c r="I323" s="77">
        <v>15.5150766542751</v>
      </c>
      <c r="J323" s="78">
        <v>-4.0000000000000002E-4</v>
      </c>
      <c r="K323" s="78">
        <v>0</v>
      </c>
    </row>
    <row r="324" spans="2:11">
      <c r="B324" t="s">
        <v>3598</v>
      </c>
      <c r="C324" t="s">
        <v>3599</v>
      </c>
      <c r="D324" t="s">
        <v>123</v>
      </c>
      <c r="E324" t="s">
        <v>106</v>
      </c>
      <c r="F324" t="s">
        <v>271</v>
      </c>
      <c r="G324" s="77">
        <v>1807000</v>
      </c>
      <c r="H324" s="77">
        <v>-1.0015055762081799</v>
      </c>
      <c r="I324" s="77">
        <v>-18.097205762081799</v>
      </c>
      <c r="J324" s="78">
        <v>5.0000000000000001E-4</v>
      </c>
      <c r="K324" s="78">
        <v>0</v>
      </c>
    </row>
    <row r="325" spans="2:11">
      <c r="B325" s="79" t="s">
        <v>3021</v>
      </c>
      <c r="C325" s="16"/>
      <c r="D325" s="16"/>
      <c r="G325" s="81">
        <v>-25284449.390000001</v>
      </c>
      <c r="I325" s="81">
        <v>-26555.715778267746</v>
      </c>
      <c r="J325" s="80">
        <v>0.6966</v>
      </c>
      <c r="K325" s="80">
        <v>-1.5E-3</v>
      </c>
    </row>
    <row r="326" spans="2:11">
      <c r="B326" t="s">
        <v>3600</v>
      </c>
      <c r="C326" t="s">
        <v>3601</v>
      </c>
      <c r="D326" t="s">
        <v>123</v>
      </c>
      <c r="E326" t="s">
        <v>106</v>
      </c>
      <c r="F326" t="s">
        <v>271</v>
      </c>
      <c r="G326" s="77">
        <v>3328988.66</v>
      </c>
      <c r="H326" s="77">
        <v>-3.8617000000000048</v>
      </c>
      <c r="I326" s="77">
        <v>-442.35966504135899</v>
      </c>
      <c r="J326" s="78">
        <v>1.1599999999999999E-2</v>
      </c>
      <c r="K326" s="78">
        <v>0</v>
      </c>
    </row>
    <row r="327" spans="2:11">
      <c r="B327" t="s">
        <v>3600</v>
      </c>
      <c r="C327" t="s">
        <v>3602</v>
      </c>
      <c r="D327" t="s">
        <v>123</v>
      </c>
      <c r="E327" t="s">
        <v>106</v>
      </c>
      <c r="F327" t="s">
        <v>271</v>
      </c>
      <c r="G327" s="77">
        <v>6277999.9699999997</v>
      </c>
      <c r="H327" s="77">
        <v>-3.6669</v>
      </c>
      <c r="I327" s="77">
        <v>-792.14566227666</v>
      </c>
      <c r="J327" s="78">
        <v>2.0799999999999999E-2</v>
      </c>
      <c r="K327" s="78">
        <v>0</v>
      </c>
    </row>
    <row r="328" spans="2:11">
      <c r="B328" t="s">
        <v>3600</v>
      </c>
      <c r="C328" t="s">
        <v>3603</v>
      </c>
      <c r="D328" t="s">
        <v>123</v>
      </c>
      <c r="E328" t="s">
        <v>106</v>
      </c>
      <c r="F328" t="s">
        <v>271</v>
      </c>
      <c r="G328" s="77">
        <v>3335074.46</v>
      </c>
      <c r="H328" s="77">
        <v>-3.6761000000000017</v>
      </c>
      <c r="I328" s="77">
        <v>-421.868913122989</v>
      </c>
      <c r="J328" s="78">
        <v>1.11E-2</v>
      </c>
      <c r="K328" s="78">
        <v>0</v>
      </c>
    </row>
    <row r="329" spans="2:11">
      <c r="B329" t="s">
        <v>3600</v>
      </c>
      <c r="C329" t="s">
        <v>3604</v>
      </c>
      <c r="D329" t="s">
        <v>123</v>
      </c>
      <c r="E329" t="s">
        <v>106</v>
      </c>
      <c r="F329" t="s">
        <v>271</v>
      </c>
      <c r="G329" s="77">
        <v>1245224.47</v>
      </c>
      <c r="H329" s="77">
        <v>-4.1280000000000001</v>
      </c>
      <c r="I329" s="77">
        <v>-176.877262324425</v>
      </c>
      <c r="J329" s="78">
        <v>4.5999999999999999E-3</v>
      </c>
      <c r="K329" s="78">
        <v>0</v>
      </c>
    </row>
    <row r="330" spans="2:11">
      <c r="B330" t="s">
        <v>3600</v>
      </c>
      <c r="C330" t="s">
        <v>3605</v>
      </c>
      <c r="D330" t="s">
        <v>123</v>
      </c>
      <c r="E330" t="s">
        <v>106</v>
      </c>
      <c r="F330" t="s">
        <v>271</v>
      </c>
      <c r="G330" s="77">
        <v>3011324.99</v>
      </c>
      <c r="H330" s="77">
        <v>-3.3539000000000052</v>
      </c>
      <c r="I330" s="77">
        <v>-347.53008803709798</v>
      </c>
      <c r="J330" s="78">
        <v>9.1000000000000004E-3</v>
      </c>
      <c r="K330" s="78">
        <v>0</v>
      </c>
    </row>
    <row r="331" spans="2:11">
      <c r="B331" t="s">
        <v>3600</v>
      </c>
      <c r="C331" t="s">
        <v>3606</v>
      </c>
      <c r="D331" t="s">
        <v>123</v>
      </c>
      <c r="E331" t="s">
        <v>106</v>
      </c>
      <c r="F331" t="s">
        <v>271</v>
      </c>
      <c r="G331" s="77">
        <v>4155327.29</v>
      </c>
      <c r="H331" s="77">
        <v>-4.067600000000005</v>
      </c>
      <c r="I331" s="77">
        <v>-581.60502149010597</v>
      </c>
      <c r="J331" s="78">
        <v>1.5299999999999999E-2</v>
      </c>
      <c r="K331" s="78">
        <v>0</v>
      </c>
    </row>
    <row r="332" spans="2:11">
      <c r="B332" t="s">
        <v>3600</v>
      </c>
      <c r="C332" t="s">
        <v>3607</v>
      </c>
      <c r="D332" t="s">
        <v>123</v>
      </c>
      <c r="E332" t="s">
        <v>106</v>
      </c>
      <c r="F332" t="s">
        <v>271</v>
      </c>
      <c r="G332" s="77">
        <v>2494060.48</v>
      </c>
      <c r="H332" s="77">
        <v>-4.0315000000000003</v>
      </c>
      <c r="I332" s="77">
        <v>-345.98583403237802</v>
      </c>
      <c r="J332" s="78">
        <v>9.1000000000000004E-3</v>
      </c>
      <c r="K332" s="78">
        <v>0</v>
      </c>
    </row>
    <row r="333" spans="2:11">
      <c r="B333" t="s">
        <v>3600</v>
      </c>
      <c r="C333" t="s">
        <v>3608</v>
      </c>
      <c r="D333" t="s">
        <v>123</v>
      </c>
      <c r="E333" t="s">
        <v>106</v>
      </c>
      <c r="F333" t="s">
        <v>271</v>
      </c>
      <c r="G333" s="77">
        <v>1258031.22</v>
      </c>
      <c r="H333" s="77">
        <v>-3.1160000000000001</v>
      </c>
      <c r="I333" s="77">
        <v>-134.88806993710199</v>
      </c>
      <c r="J333" s="78">
        <v>3.5000000000000001E-3</v>
      </c>
      <c r="K333" s="78">
        <v>0</v>
      </c>
    </row>
    <row r="334" spans="2:11">
      <c r="B334" t="s">
        <v>3600</v>
      </c>
      <c r="C334" t="s">
        <v>3609</v>
      </c>
      <c r="D334" t="s">
        <v>123</v>
      </c>
      <c r="E334" t="s">
        <v>106</v>
      </c>
      <c r="F334" t="s">
        <v>271</v>
      </c>
      <c r="G334" s="77">
        <v>755503.38</v>
      </c>
      <c r="H334" s="77">
        <v>-3.0225</v>
      </c>
      <c r="I334" s="77">
        <v>-78.575543521780602</v>
      </c>
      <c r="J334" s="78">
        <v>2.0999999999999999E-3</v>
      </c>
      <c r="K334" s="78">
        <v>0</v>
      </c>
    </row>
    <row r="335" spans="2:11">
      <c r="B335" t="s">
        <v>3600</v>
      </c>
      <c r="C335" t="s">
        <v>3610</v>
      </c>
      <c r="D335" t="s">
        <v>123</v>
      </c>
      <c r="E335" t="s">
        <v>106</v>
      </c>
      <c r="F335" t="s">
        <v>271</v>
      </c>
      <c r="G335" s="77">
        <v>5077812.57</v>
      </c>
      <c r="H335" s="77">
        <v>-2.2326999999999999</v>
      </c>
      <c r="I335" s="77">
        <v>-390.11415742259101</v>
      </c>
      <c r="J335" s="78">
        <v>1.0200000000000001E-2</v>
      </c>
      <c r="K335" s="78">
        <v>0</v>
      </c>
    </row>
    <row r="336" spans="2:11">
      <c r="B336" t="s">
        <v>3600</v>
      </c>
      <c r="C336" t="s">
        <v>3611</v>
      </c>
      <c r="D336" t="s">
        <v>123</v>
      </c>
      <c r="E336" t="s">
        <v>106</v>
      </c>
      <c r="F336" t="s">
        <v>271</v>
      </c>
      <c r="G336" s="77">
        <v>1734333.28</v>
      </c>
      <c r="H336" s="77">
        <v>0.26960000000000001</v>
      </c>
      <c r="I336" s="77">
        <v>16.0892988412302</v>
      </c>
      <c r="J336" s="78">
        <v>-4.0000000000000002E-4</v>
      </c>
      <c r="K336" s="78">
        <v>0</v>
      </c>
    </row>
    <row r="337" spans="2:11">
      <c r="B337" t="s">
        <v>3600</v>
      </c>
      <c r="C337" t="s">
        <v>3612</v>
      </c>
      <c r="D337" t="s">
        <v>123</v>
      </c>
      <c r="E337" t="s">
        <v>106</v>
      </c>
      <c r="F337" t="s">
        <v>271</v>
      </c>
      <c r="G337" s="77">
        <v>2631256.7400000002</v>
      </c>
      <c r="H337" s="77">
        <v>1.3911</v>
      </c>
      <c r="I337" s="77">
        <v>125.952342447392</v>
      </c>
      <c r="J337" s="78">
        <v>-3.3E-3</v>
      </c>
      <c r="K337" s="78">
        <v>0</v>
      </c>
    </row>
    <row r="338" spans="2:11">
      <c r="B338" t="s">
        <v>3613</v>
      </c>
      <c r="C338" t="s">
        <v>3614</v>
      </c>
      <c r="D338" t="s">
        <v>123</v>
      </c>
      <c r="E338" t="s">
        <v>106</v>
      </c>
      <c r="F338" t="s">
        <v>271</v>
      </c>
      <c r="G338" s="77">
        <v>2225357.6800000002</v>
      </c>
      <c r="H338" s="77">
        <v>5.9783799999999996</v>
      </c>
      <c r="I338" s="77">
        <v>133.04033846958399</v>
      </c>
      <c r="J338" s="78">
        <v>-3.5000000000000001E-3</v>
      </c>
      <c r="K338" s="78">
        <v>0</v>
      </c>
    </row>
    <row r="339" spans="2:11">
      <c r="B339" t="s">
        <v>3615</v>
      </c>
      <c r="C339" t="s">
        <v>3616</v>
      </c>
      <c r="D339" t="s">
        <v>123</v>
      </c>
      <c r="E339" t="s">
        <v>106</v>
      </c>
      <c r="F339" t="s">
        <v>271</v>
      </c>
      <c r="G339" s="77">
        <v>4807092.6399999997</v>
      </c>
      <c r="H339" s="77">
        <v>3.7318099999999998</v>
      </c>
      <c r="I339" s="77">
        <v>179.39156384878399</v>
      </c>
      <c r="J339" s="78">
        <v>-4.7000000000000002E-3</v>
      </c>
      <c r="K339" s="78">
        <v>0</v>
      </c>
    </row>
    <row r="340" spans="2:11">
      <c r="B340" t="s">
        <v>3617</v>
      </c>
      <c r="C340" t="s">
        <v>3618</v>
      </c>
      <c r="D340" t="s">
        <v>123</v>
      </c>
      <c r="E340" t="s">
        <v>106</v>
      </c>
      <c r="F340" t="s">
        <v>271</v>
      </c>
      <c r="G340" s="77">
        <v>1916552.59</v>
      </c>
      <c r="H340" s="77">
        <v>4.1401899999999996</v>
      </c>
      <c r="I340" s="77">
        <v>79.348918675920999</v>
      </c>
      <c r="J340" s="78">
        <v>-2.0999999999999999E-3</v>
      </c>
      <c r="K340" s="78">
        <v>0</v>
      </c>
    </row>
    <row r="341" spans="2:11">
      <c r="B341" t="s">
        <v>3617</v>
      </c>
      <c r="C341" t="s">
        <v>3619</v>
      </c>
      <c r="D341" t="s">
        <v>123</v>
      </c>
      <c r="E341" t="s">
        <v>106</v>
      </c>
      <c r="F341" t="s">
        <v>271</v>
      </c>
      <c r="G341" s="77">
        <v>958128.57</v>
      </c>
      <c r="H341" s="77">
        <v>4.0877800000000004</v>
      </c>
      <c r="I341" s="77">
        <v>39.166188058746002</v>
      </c>
      <c r="J341" s="78">
        <v>-1E-3</v>
      </c>
      <c r="K341" s="78">
        <v>0</v>
      </c>
    </row>
    <row r="342" spans="2:11">
      <c r="B342" t="s">
        <v>3620</v>
      </c>
      <c r="C342" t="s">
        <v>3621</v>
      </c>
      <c r="D342" t="s">
        <v>123</v>
      </c>
      <c r="E342" t="s">
        <v>106</v>
      </c>
      <c r="F342" t="s">
        <v>271</v>
      </c>
      <c r="G342" s="77">
        <v>1902445.94</v>
      </c>
      <c r="H342" s="77">
        <v>1.42699</v>
      </c>
      <c r="I342" s="77">
        <v>27.147713319206002</v>
      </c>
      <c r="J342" s="78">
        <v>-6.9999999999999999E-4</v>
      </c>
      <c r="K342" s="78">
        <v>0</v>
      </c>
    </row>
    <row r="343" spans="2:11">
      <c r="B343" t="s">
        <v>3620</v>
      </c>
      <c r="C343" t="s">
        <v>3622</v>
      </c>
      <c r="D343" t="s">
        <v>123</v>
      </c>
      <c r="E343" t="s">
        <v>106</v>
      </c>
      <c r="F343" t="s">
        <v>271</v>
      </c>
      <c r="G343" s="77">
        <v>2351750.4700000002</v>
      </c>
      <c r="H343" s="77">
        <v>9.9983199999999997</v>
      </c>
      <c r="I343" s="77">
        <v>235.13553759210399</v>
      </c>
      <c r="J343" s="78">
        <v>-6.1999999999999998E-3</v>
      </c>
      <c r="K343" s="78">
        <v>0</v>
      </c>
    </row>
    <row r="344" spans="2:11">
      <c r="B344" t="s">
        <v>3623</v>
      </c>
      <c r="C344" t="s">
        <v>3624</v>
      </c>
      <c r="D344" t="s">
        <v>123</v>
      </c>
      <c r="E344" t="s">
        <v>106</v>
      </c>
      <c r="F344" t="s">
        <v>271</v>
      </c>
      <c r="G344" s="77">
        <v>1915813.98</v>
      </c>
      <c r="H344" s="77">
        <v>3.6777799999999998</v>
      </c>
      <c r="I344" s="77">
        <v>70.459423393644002</v>
      </c>
      <c r="J344" s="78">
        <v>-1.8E-3</v>
      </c>
      <c r="K344" s="78">
        <v>0</v>
      </c>
    </row>
    <row r="345" spans="2:11">
      <c r="B345" t="s">
        <v>3625</v>
      </c>
      <c r="C345" t="s">
        <v>3626</v>
      </c>
      <c r="D345" t="s">
        <v>123</v>
      </c>
      <c r="E345" t="s">
        <v>106</v>
      </c>
      <c r="F345" t="s">
        <v>271</v>
      </c>
      <c r="G345" s="77">
        <v>2862332.31</v>
      </c>
      <c r="H345" s="77">
        <v>2.62195</v>
      </c>
      <c r="I345" s="77">
        <v>75.048922002045003</v>
      </c>
      <c r="J345" s="78">
        <v>-2E-3</v>
      </c>
      <c r="K345" s="78">
        <v>0</v>
      </c>
    </row>
    <row r="346" spans="2:11">
      <c r="B346" t="s">
        <v>3627</v>
      </c>
      <c r="C346" t="s">
        <v>3628</v>
      </c>
      <c r="D346" t="s">
        <v>123</v>
      </c>
      <c r="E346" t="s">
        <v>106</v>
      </c>
      <c r="F346" t="s">
        <v>271</v>
      </c>
      <c r="G346" s="77">
        <v>4960183.7</v>
      </c>
      <c r="H346" s="77">
        <v>3.9950700000000001</v>
      </c>
      <c r="I346" s="77">
        <v>198.16281094358999</v>
      </c>
      <c r="J346" s="78">
        <v>-5.1999999999999998E-3</v>
      </c>
      <c r="K346" s="78">
        <v>0</v>
      </c>
    </row>
    <row r="347" spans="2:11">
      <c r="B347" t="s">
        <v>3629</v>
      </c>
      <c r="C347" t="s">
        <v>3630</v>
      </c>
      <c r="D347" t="s">
        <v>123</v>
      </c>
      <c r="E347" t="s">
        <v>106</v>
      </c>
      <c r="F347" t="s">
        <v>271</v>
      </c>
      <c r="G347" s="77">
        <v>2797603.37</v>
      </c>
      <c r="H347" s="77">
        <v>0.30286000000000002</v>
      </c>
      <c r="I347" s="77">
        <v>8.4728215663820006</v>
      </c>
      <c r="J347" s="78">
        <v>-2.0000000000000001E-4</v>
      </c>
      <c r="K347" s="78">
        <v>0</v>
      </c>
    </row>
    <row r="348" spans="2:11">
      <c r="B348" t="s">
        <v>3631</v>
      </c>
      <c r="C348" t="s">
        <v>3632</v>
      </c>
      <c r="D348" t="s">
        <v>123</v>
      </c>
      <c r="E348" t="s">
        <v>106</v>
      </c>
      <c r="F348" t="s">
        <v>271</v>
      </c>
      <c r="G348" s="77">
        <v>3163892.77</v>
      </c>
      <c r="H348" s="77">
        <v>-0.72036999999999995</v>
      </c>
      <c r="I348" s="77">
        <v>-22.791734347249001</v>
      </c>
      <c r="J348" s="78">
        <v>5.9999999999999995E-4</v>
      </c>
      <c r="K348" s="78">
        <v>0</v>
      </c>
    </row>
    <row r="349" spans="2:11">
      <c r="B349" t="s">
        <v>3633</v>
      </c>
      <c r="C349" t="s">
        <v>3634</v>
      </c>
      <c r="D349" t="s">
        <v>123</v>
      </c>
      <c r="E349" t="s">
        <v>106</v>
      </c>
      <c r="F349" t="s">
        <v>271</v>
      </c>
      <c r="G349" s="77">
        <v>3294265.39</v>
      </c>
      <c r="H349" s="77">
        <v>0.69486999999999999</v>
      </c>
      <c r="I349" s="77">
        <v>22.890861915493002</v>
      </c>
      <c r="J349" s="78">
        <v>-5.9999999999999995E-4</v>
      </c>
      <c r="K349" s="78">
        <v>0</v>
      </c>
    </row>
    <row r="350" spans="2:11">
      <c r="B350" t="s">
        <v>3635</v>
      </c>
      <c r="C350" t="s">
        <v>3636</v>
      </c>
      <c r="D350" t="s">
        <v>123</v>
      </c>
      <c r="E350" t="s">
        <v>106</v>
      </c>
      <c r="F350" t="s">
        <v>271</v>
      </c>
      <c r="G350" s="77">
        <v>2829217.73</v>
      </c>
      <c r="H350" s="77">
        <v>4.0675999999999997</v>
      </c>
      <c r="I350" s="77">
        <v>115.08126038547999</v>
      </c>
      <c r="J350" s="78">
        <v>-3.0000000000000001E-3</v>
      </c>
      <c r="K350" s="78">
        <v>0</v>
      </c>
    </row>
    <row r="351" spans="2:11">
      <c r="B351" t="s">
        <v>3637</v>
      </c>
      <c r="C351" t="s">
        <v>3638</v>
      </c>
      <c r="D351" t="s">
        <v>123</v>
      </c>
      <c r="E351" t="s">
        <v>110</v>
      </c>
      <c r="F351" t="s">
        <v>271</v>
      </c>
      <c r="G351" s="77">
        <v>2954269.16</v>
      </c>
      <c r="H351" s="77">
        <v>1.8435299999999999</v>
      </c>
      <c r="I351" s="77">
        <v>54.462838245348003</v>
      </c>
      <c r="J351" s="78">
        <v>-1.4E-3</v>
      </c>
      <c r="K351" s="78">
        <v>0</v>
      </c>
    </row>
    <row r="352" spans="2:11">
      <c r="B352" t="s">
        <v>3639</v>
      </c>
      <c r="C352" t="s">
        <v>3640</v>
      </c>
      <c r="D352" t="s">
        <v>123</v>
      </c>
      <c r="E352" t="s">
        <v>110</v>
      </c>
      <c r="F352" t="s">
        <v>271</v>
      </c>
      <c r="G352" s="77">
        <v>1107851</v>
      </c>
      <c r="H352" s="77">
        <v>1.8415600000000001</v>
      </c>
      <c r="I352" s="77">
        <v>20.401740875600002</v>
      </c>
      <c r="J352" s="78">
        <v>-5.0000000000000001E-4</v>
      </c>
      <c r="K352" s="78">
        <v>0</v>
      </c>
    </row>
    <row r="353" spans="2:11">
      <c r="B353" t="s">
        <v>3641</v>
      </c>
      <c r="C353" t="s">
        <v>3642</v>
      </c>
      <c r="D353" t="s">
        <v>123</v>
      </c>
      <c r="E353" t="s">
        <v>110</v>
      </c>
      <c r="F353" t="s">
        <v>271</v>
      </c>
      <c r="G353" s="77">
        <v>2658842.27</v>
      </c>
      <c r="H353" s="77">
        <v>1.8336699999999999</v>
      </c>
      <c r="I353" s="77">
        <v>48.754393052308998</v>
      </c>
      <c r="J353" s="78">
        <v>-1.2999999999999999E-3</v>
      </c>
      <c r="K353" s="78">
        <v>0</v>
      </c>
    </row>
    <row r="354" spans="2:11">
      <c r="B354" t="s">
        <v>3643</v>
      </c>
      <c r="C354" t="s">
        <v>3644</v>
      </c>
      <c r="D354" t="s">
        <v>123</v>
      </c>
      <c r="E354" t="s">
        <v>200</v>
      </c>
      <c r="F354" t="s">
        <v>271</v>
      </c>
      <c r="G354" s="77">
        <v>1329421.1200000001</v>
      </c>
      <c r="H354" s="77">
        <v>-4.14832</v>
      </c>
      <c r="I354" s="77">
        <v>-55.148642205183997</v>
      </c>
      <c r="J354" s="78">
        <v>1.4E-3</v>
      </c>
      <c r="K354" s="78">
        <v>0</v>
      </c>
    </row>
    <row r="355" spans="2:11">
      <c r="B355" t="s">
        <v>3643</v>
      </c>
      <c r="C355" t="s">
        <v>3645</v>
      </c>
      <c r="D355" t="s">
        <v>123</v>
      </c>
      <c r="E355" t="s">
        <v>200</v>
      </c>
      <c r="F355" t="s">
        <v>271</v>
      </c>
      <c r="G355" s="77">
        <v>960137.46</v>
      </c>
      <c r="H355" s="77">
        <v>-2.95275</v>
      </c>
      <c r="I355" s="77">
        <v>-28.350458850150002</v>
      </c>
      <c r="J355" s="78">
        <v>6.9999999999999999E-4</v>
      </c>
      <c r="K355" s="78">
        <v>0</v>
      </c>
    </row>
    <row r="356" spans="2:11">
      <c r="B356" t="s">
        <v>3646</v>
      </c>
      <c r="C356" t="s">
        <v>3647</v>
      </c>
      <c r="D356" t="s">
        <v>123</v>
      </c>
      <c r="E356" t="s">
        <v>200</v>
      </c>
      <c r="F356" t="s">
        <v>271</v>
      </c>
      <c r="G356" s="77">
        <v>960137.46</v>
      </c>
      <c r="H356" s="77">
        <v>-3.8733399999999998</v>
      </c>
      <c r="I356" s="77">
        <v>-37.189388293164001</v>
      </c>
      <c r="J356" s="78">
        <v>1E-3</v>
      </c>
      <c r="K356" s="78">
        <v>0</v>
      </c>
    </row>
    <row r="357" spans="2:11">
      <c r="B357" t="s">
        <v>3648</v>
      </c>
      <c r="C357" t="s">
        <v>3649</v>
      </c>
      <c r="D357" t="s">
        <v>123</v>
      </c>
      <c r="E357" t="s">
        <v>106</v>
      </c>
      <c r="F357" t="s">
        <v>271</v>
      </c>
      <c r="G357" s="77">
        <v>8879884.1199999992</v>
      </c>
      <c r="H357" s="77">
        <v>-3.8218999999999999</v>
      </c>
      <c r="I357" s="77">
        <v>-339.38029118228002</v>
      </c>
      <c r="J357" s="78">
        <v>8.8999999999999999E-3</v>
      </c>
      <c r="K357" s="78">
        <v>0</v>
      </c>
    </row>
    <row r="358" spans="2:11">
      <c r="B358" t="s">
        <v>3650</v>
      </c>
      <c r="C358" t="s">
        <v>3651</v>
      </c>
      <c r="D358" t="s">
        <v>123</v>
      </c>
      <c r="E358" t="s">
        <v>106</v>
      </c>
      <c r="F358" t="s">
        <v>271</v>
      </c>
      <c r="G358" s="77">
        <v>7337717.54</v>
      </c>
      <c r="H358" s="77">
        <v>-0.85965000000000003</v>
      </c>
      <c r="I358" s="77">
        <v>-63.078688832609998</v>
      </c>
      <c r="J358" s="78">
        <v>1.6999999999999999E-3</v>
      </c>
      <c r="K358" s="78">
        <v>0</v>
      </c>
    </row>
    <row r="359" spans="2:11">
      <c r="B359" t="s">
        <v>3652</v>
      </c>
      <c r="C359" t="s">
        <v>3653</v>
      </c>
      <c r="D359" t="s">
        <v>123</v>
      </c>
      <c r="E359" t="s">
        <v>106</v>
      </c>
      <c r="F359" t="s">
        <v>271</v>
      </c>
      <c r="G359" s="77">
        <v>2400291.9900000002</v>
      </c>
      <c r="H359" s="77">
        <v>-8.0348000000000006</v>
      </c>
      <c r="I359" s="77">
        <v>-663.62665185588196</v>
      </c>
      <c r="J359" s="78">
        <v>1.7399999999999999E-2</v>
      </c>
      <c r="K359" s="78">
        <v>0</v>
      </c>
    </row>
    <row r="360" spans="2:11">
      <c r="B360" t="s">
        <v>3652</v>
      </c>
      <c r="C360" t="s">
        <v>3654</v>
      </c>
      <c r="D360" t="s">
        <v>123</v>
      </c>
      <c r="E360" t="s">
        <v>106</v>
      </c>
      <c r="F360" t="s">
        <v>271</v>
      </c>
      <c r="G360" s="77">
        <v>2033368.07</v>
      </c>
      <c r="H360" s="77">
        <v>-6.2750000000000004</v>
      </c>
      <c r="I360" s="77">
        <v>-439.05042543659198</v>
      </c>
      <c r="J360" s="78">
        <v>1.15E-2</v>
      </c>
      <c r="K360" s="78">
        <v>0</v>
      </c>
    </row>
    <row r="361" spans="2:11">
      <c r="B361" t="s">
        <v>3655</v>
      </c>
      <c r="C361" t="s">
        <v>3656</v>
      </c>
      <c r="D361" t="s">
        <v>123</v>
      </c>
      <c r="E361" t="s">
        <v>106</v>
      </c>
      <c r="F361" t="s">
        <v>271</v>
      </c>
      <c r="G361" s="77">
        <v>2433283.79</v>
      </c>
      <c r="H361" s="77">
        <v>-6.5973000000000104</v>
      </c>
      <c r="I361" s="77">
        <v>-552.38727931466099</v>
      </c>
      <c r="J361" s="78">
        <v>1.4500000000000001E-2</v>
      </c>
      <c r="K361" s="78">
        <v>0</v>
      </c>
    </row>
    <row r="362" spans="2:11">
      <c r="B362" t="s">
        <v>3655</v>
      </c>
      <c r="C362" t="s">
        <v>3657</v>
      </c>
      <c r="D362" t="s">
        <v>123</v>
      </c>
      <c r="E362" t="s">
        <v>110</v>
      </c>
      <c r="F362" t="s">
        <v>271</v>
      </c>
      <c r="G362" s="77">
        <v>1867836.66</v>
      </c>
      <c r="H362" s="77">
        <v>-1.2946</v>
      </c>
      <c r="I362" s="77">
        <v>-97.347923747169403</v>
      </c>
      <c r="J362" s="78">
        <v>2.5999999999999999E-3</v>
      </c>
      <c r="K362" s="78">
        <v>0</v>
      </c>
    </row>
    <row r="363" spans="2:11">
      <c r="B363" t="s">
        <v>3658</v>
      </c>
      <c r="C363" t="s">
        <v>3659</v>
      </c>
      <c r="D363" t="s">
        <v>123</v>
      </c>
      <c r="E363" t="s">
        <v>113</v>
      </c>
      <c r="F363" t="s">
        <v>271</v>
      </c>
      <c r="G363" s="77">
        <v>1477134.58</v>
      </c>
      <c r="H363" s="77">
        <v>2.8192999999999881</v>
      </c>
      <c r="I363" s="77">
        <v>183.68712737764801</v>
      </c>
      <c r="J363" s="78">
        <v>-4.7999999999999996E-3</v>
      </c>
      <c r="K363" s="78">
        <v>0</v>
      </c>
    </row>
    <row r="364" spans="2:11">
      <c r="B364" t="s">
        <v>3660</v>
      </c>
      <c r="C364" t="s">
        <v>3661</v>
      </c>
      <c r="D364" t="s">
        <v>123</v>
      </c>
      <c r="E364" t="s">
        <v>102</v>
      </c>
      <c r="F364" t="s">
        <v>271</v>
      </c>
      <c r="G364" s="77">
        <v>1443507.74</v>
      </c>
      <c r="H364" s="77">
        <v>-5.7822563999999996</v>
      </c>
      <c r="I364" s="77">
        <v>-83.467318680645505</v>
      </c>
      <c r="J364" s="78">
        <v>2.2000000000000001E-3</v>
      </c>
      <c r="K364" s="78">
        <v>0</v>
      </c>
    </row>
    <row r="365" spans="2:11">
      <c r="B365" t="s">
        <v>3660</v>
      </c>
      <c r="C365" t="s">
        <v>3662</v>
      </c>
      <c r="D365" t="s">
        <v>123</v>
      </c>
      <c r="E365" t="s">
        <v>102</v>
      </c>
      <c r="F365" t="s">
        <v>271</v>
      </c>
      <c r="G365" s="77">
        <v>642923.75</v>
      </c>
      <c r="H365" s="77">
        <v>-3.7933583999999998</v>
      </c>
      <c r="I365" s="77">
        <v>-24.38840207622</v>
      </c>
      <c r="J365" s="78">
        <v>5.9999999999999995E-4</v>
      </c>
      <c r="K365" s="78">
        <v>0</v>
      </c>
    </row>
    <row r="366" spans="2:11">
      <c r="B366" t="s">
        <v>3660</v>
      </c>
      <c r="C366" t="s">
        <v>3663</v>
      </c>
      <c r="D366" t="s">
        <v>123</v>
      </c>
      <c r="E366" t="s">
        <v>102</v>
      </c>
      <c r="F366" t="s">
        <v>271</v>
      </c>
      <c r="G366" s="77">
        <v>551771.84</v>
      </c>
      <c r="H366" s="77">
        <v>-4.4443956</v>
      </c>
      <c r="I366" s="77">
        <v>-24.522923378999199</v>
      </c>
      <c r="J366" s="78">
        <v>5.9999999999999995E-4</v>
      </c>
      <c r="K366" s="78">
        <v>0</v>
      </c>
    </row>
    <row r="367" spans="2:11">
      <c r="B367" t="s">
        <v>3664</v>
      </c>
      <c r="C367" t="s">
        <v>3665</v>
      </c>
      <c r="D367" t="s">
        <v>123</v>
      </c>
      <c r="E367" t="s">
        <v>106</v>
      </c>
      <c r="F367" t="s">
        <v>271</v>
      </c>
      <c r="G367" s="77">
        <v>1789843.97</v>
      </c>
      <c r="H367" s="77">
        <v>-5.8003</v>
      </c>
      <c r="I367" s="77">
        <v>-357.23195640396301</v>
      </c>
      <c r="J367" s="78">
        <v>9.4000000000000004E-3</v>
      </c>
      <c r="K367" s="78">
        <v>0</v>
      </c>
    </row>
    <row r="368" spans="2:11">
      <c r="B368" t="s">
        <v>3664</v>
      </c>
      <c r="C368" t="s">
        <v>3666</v>
      </c>
      <c r="D368" t="s">
        <v>123</v>
      </c>
      <c r="E368" t="s">
        <v>106</v>
      </c>
      <c r="F368" t="s">
        <v>271</v>
      </c>
      <c r="G368" s="77">
        <v>1078582.8999999999</v>
      </c>
      <c r="H368" s="77">
        <v>-5.8003000000000062</v>
      </c>
      <c r="I368" s="77">
        <v>-215.27255222747701</v>
      </c>
      <c r="J368" s="78">
        <v>5.5999999999999999E-3</v>
      </c>
      <c r="K368" s="78">
        <v>0</v>
      </c>
    </row>
    <row r="369" spans="2:11">
      <c r="B369" t="s">
        <v>3664</v>
      </c>
      <c r="C369" t="s">
        <v>3667</v>
      </c>
      <c r="D369" t="s">
        <v>123</v>
      </c>
      <c r="E369" t="s">
        <v>106</v>
      </c>
      <c r="F369" t="s">
        <v>271</v>
      </c>
      <c r="G369" s="77">
        <v>1672738.17</v>
      </c>
      <c r="H369" s="77">
        <v>-2.3308000000000004</v>
      </c>
      <c r="I369" s="77">
        <v>-134.15833173754601</v>
      </c>
      <c r="J369" s="78">
        <v>3.5000000000000001E-3</v>
      </c>
      <c r="K369" s="78">
        <v>0</v>
      </c>
    </row>
    <row r="370" spans="2:11">
      <c r="B370" t="s">
        <v>3668</v>
      </c>
      <c r="C370" t="s">
        <v>3669</v>
      </c>
      <c r="D370" t="s">
        <v>123</v>
      </c>
      <c r="E370" t="s">
        <v>110</v>
      </c>
      <c r="F370" t="s">
        <v>3414</v>
      </c>
      <c r="G370" s="77">
        <v>-2300000</v>
      </c>
      <c r="H370" s="77">
        <v>16.159756340235347</v>
      </c>
      <c r="I370" s="77">
        <v>-371.674395825413</v>
      </c>
      <c r="J370" s="78">
        <v>9.7999999999999997E-3</v>
      </c>
      <c r="K370" s="78">
        <v>0</v>
      </c>
    </row>
    <row r="371" spans="2:11">
      <c r="B371" t="s">
        <v>3670</v>
      </c>
      <c r="C371" t="s">
        <v>3671</v>
      </c>
      <c r="D371" t="s">
        <v>123</v>
      </c>
      <c r="E371" t="s">
        <v>110</v>
      </c>
      <c r="F371" t="s">
        <v>360</v>
      </c>
      <c r="G371" s="77">
        <v>-3300000</v>
      </c>
      <c r="H371" s="77">
        <v>-5.9794223182549091</v>
      </c>
      <c r="I371" s="77">
        <v>197.320936502412</v>
      </c>
      <c r="J371" s="78">
        <v>-5.1999999999999998E-3</v>
      </c>
      <c r="K371" s="78">
        <v>0</v>
      </c>
    </row>
    <row r="372" spans="2:11">
      <c r="B372" t="s">
        <v>3672</v>
      </c>
      <c r="C372" t="s">
        <v>3673</v>
      </c>
      <c r="D372" t="s">
        <v>123</v>
      </c>
      <c r="E372" t="s">
        <v>110</v>
      </c>
      <c r="F372" t="s">
        <v>2879</v>
      </c>
      <c r="G372" s="77">
        <v>-9310000</v>
      </c>
      <c r="H372" s="77">
        <v>14.965289736844575</v>
      </c>
      <c r="I372" s="77">
        <v>-1393.26847450023</v>
      </c>
      <c r="J372" s="78">
        <v>3.6499999999999998E-2</v>
      </c>
      <c r="K372" s="78">
        <v>-1E-4</v>
      </c>
    </row>
    <row r="373" spans="2:11">
      <c r="B373" t="s">
        <v>3674</v>
      </c>
      <c r="C373" t="s">
        <v>3675</v>
      </c>
      <c r="D373" t="s">
        <v>123</v>
      </c>
      <c r="E373" t="s">
        <v>106</v>
      </c>
      <c r="F373" t="s">
        <v>3404</v>
      </c>
      <c r="G373" s="77">
        <v>1894386.18</v>
      </c>
      <c r="H373" s="77">
        <v>-15.264083537885343</v>
      </c>
      <c r="I373" s="77">
        <v>-289.16068904535501</v>
      </c>
      <c r="J373" s="78">
        <v>7.6E-3</v>
      </c>
      <c r="K373" s="78">
        <v>0</v>
      </c>
    </row>
    <row r="374" spans="2:11">
      <c r="B374" t="s">
        <v>3676</v>
      </c>
      <c r="C374" t="s">
        <v>3677</v>
      </c>
      <c r="D374" t="s">
        <v>123</v>
      </c>
      <c r="E374" t="s">
        <v>106</v>
      </c>
      <c r="F374" t="s">
        <v>2524</v>
      </c>
      <c r="G374" s="77">
        <v>-3500000</v>
      </c>
      <c r="H374" s="77">
        <v>5.9533923403814857</v>
      </c>
      <c r="I374" s="77">
        <v>-208.36873191335201</v>
      </c>
      <c r="J374" s="78">
        <v>5.4999999999999997E-3</v>
      </c>
      <c r="K374" s="78">
        <v>0</v>
      </c>
    </row>
    <row r="375" spans="2:11">
      <c r="B375" t="s">
        <v>3678</v>
      </c>
      <c r="C375" t="s">
        <v>3679</v>
      </c>
      <c r="D375" t="s">
        <v>123</v>
      </c>
      <c r="E375" t="s">
        <v>110</v>
      </c>
      <c r="F375" t="s">
        <v>360</v>
      </c>
      <c r="G375" s="77">
        <v>-485000</v>
      </c>
      <c r="H375" s="77">
        <v>-5.9794223182549073</v>
      </c>
      <c r="I375" s="77">
        <v>29.0001982435363</v>
      </c>
      <c r="J375" s="78">
        <v>-8.0000000000000004E-4</v>
      </c>
      <c r="K375" s="78">
        <v>0</v>
      </c>
    </row>
    <row r="376" spans="2:11">
      <c r="B376" t="s">
        <v>3680</v>
      </c>
      <c r="C376" t="s">
        <v>3681</v>
      </c>
      <c r="D376" t="s">
        <v>123</v>
      </c>
      <c r="E376" t="s">
        <v>110</v>
      </c>
      <c r="F376" t="s">
        <v>3439</v>
      </c>
      <c r="G376" s="77">
        <v>3000000</v>
      </c>
      <c r="H376" s="77">
        <v>16.362213512346266</v>
      </c>
      <c r="I376" s="77">
        <v>490.86640537038801</v>
      </c>
      <c r="J376" s="78">
        <v>-1.29E-2</v>
      </c>
      <c r="K376" s="78">
        <v>0</v>
      </c>
    </row>
    <row r="377" spans="2:11">
      <c r="B377" t="s">
        <v>3682</v>
      </c>
      <c r="C377" t="s">
        <v>3683</v>
      </c>
      <c r="D377" t="s">
        <v>123</v>
      </c>
      <c r="E377" t="s">
        <v>110</v>
      </c>
      <c r="F377" t="s">
        <v>2732</v>
      </c>
      <c r="G377" s="77">
        <v>-4294000</v>
      </c>
      <c r="H377" s="77">
        <v>27.028813727261877</v>
      </c>
      <c r="I377" s="77">
        <v>-1160.61726144862</v>
      </c>
      <c r="J377" s="78">
        <v>3.04E-2</v>
      </c>
      <c r="K377" s="78">
        <v>-1E-4</v>
      </c>
    </row>
    <row r="378" spans="2:11">
      <c r="B378" t="s">
        <v>3684</v>
      </c>
      <c r="C378" t="s">
        <v>3685</v>
      </c>
      <c r="D378" t="s">
        <v>123</v>
      </c>
      <c r="E378" t="s">
        <v>110</v>
      </c>
      <c r="F378" t="s">
        <v>2694</v>
      </c>
      <c r="G378" s="77">
        <v>-1462000</v>
      </c>
      <c r="H378" s="77">
        <v>24.95040686195933</v>
      </c>
      <c r="I378" s="77">
        <v>-364.77494832184499</v>
      </c>
      <c r="J378" s="78">
        <v>9.5999999999999992E-3</v>
      </c>
      <c r="K378" s="78">
        <v>0</v>
      </c>
    </row>
    <row r="379" spans="2:11">
      <c r="B379" t="s">
        <v>3686</v>
      </c>
      <c r="C379" t="s">
        <v>3687</v>
      </c>
      <c r="D379" t="s">
        <v>123</v>
      </c>
      <c r="E379" t="s">
        <v>110</v>
      </c>
      <c r="F379" t="s">
        <v>3688</v>
      </c>
      <c r="G379" s="77">
        <v>-7631400</v>
      </c>
      <c r="H379" s="77">
        <v>24.781733701414677</v>
      </c>
      <c r="I379" s="77">
        <v>-1891.1932256897601</v>
      </c>
      <c r="J379" s="78">
        <v>4.9599999999999998E-2</v>
      </c>
      <c r="K379" s="78">
        <v>-1E-4</v>
      </c>
    </row>
    <row r="380" spans="2:11">
      <c r="B380" t="s">
        <v>3689</v>
      </c>
      <c r="C380" t="s">
        <v>3690</v>
      </c>
      <c r="D380" t="s">
        <v>123</v>
      </c>
      <c r="E380" t="s">
        <v>110</v>
      </c>
      <c r="F380" t="s">
        <v>3691</v>
      </c>
      <c r="G380" s="77">
        <v>-882500</v>
      </c>
      <c r="H380" s="77">
        <v>14.983023750712865</v>
      </c>
      <c r="I380" s="77">
        <v>-132.22518460004099</v>
      </c>
      <c r="J380" s="78">
        <v>3.5000000000000001E-3</v>
      </c>
      <c r="K380" s="78">
        <v>0</v>
      </c>
    </row>
    <row r="381" spans="2:11">
      <c r="B381" t="s">
        <v>3692</v>
      </c>
      <c r="C381" t="s">
        <v>3693</v>
      </c>
      <c r="D381" t="s">
        <v>123</v>
      </c>
      <c r="E381" t="s">
        <v>110</v>
      </c>
      <c r="F381" t="s">
        <v>2882</v>
      </c>
      <c r="G381" s="77">
        <v>-48000</v>
      </c>
      <c r="H381" s="77">
        <v>14.437917164880062</v>
      </c>
      <c r="I381" s="77">
        <v>-6.9302002391424304</v>
      </c>
      <c r="J381" s="78">
        <v>2.0000000000000001E-4</v>
      </c>
      <c r="K381" s="78">
        <v>0</v>
      </c>
    </row>
    <row r="382" spans="2:11">
      <c r="B382" t="s">
        <v>3694</v>
      </c>
      <c r="C382" t="s">
        <v>3695</v>
      </c>
      <c r="D382" t="s">
        <v>123</v>
      </c>
      <c r="E382" t="s">
        <v>110</v>
      </c>
      <c r="F382" t="s">
        <v>2816</v>
      </c>
      <c r="G382" s="77">
        <v>-30000</v>
      </c>
      <c r="H382" s="77">
        <v>-6.0953003956801997</v>
      </c>
      <c r="I382" s="77">
        <v>1.8285901187040601</v>
      </c>
      <c r="J382" s="78">
        <v>0</v>
      </c>
      <c r="K382" s="78">
        <v>0</v>
      </c>
    </row>
    <row r="383" spans="2:11">
      <c r="B383" t="s">
        <v>3696</v>
      </c>
      <c r="C383" t="s">
        <v>3697</v>
      </c>
      <c r="D383" t="s">
        <v>123</v>
      </c>
      <c r="E383" t="s">
        <v>113</v>
      </c>
      <c r="F383" t="s">
        <v>2791</v>
      </c>
      <c r="G383" s="77">
        <v>-2950000</v>
      </c>
      <c r="H383" s="77">
        <v>16.157532462592812</v>
      </c>
      <c r="I383" s="77">
        <v>-476.64720764648803</v>
      </c>
      <c r="J383" s="78">
        <v>1.2500000000000001E-2</v>
      </c>
      <c r="K383" s="78">
        <v>0</v>
      </c>
    </row>
    <row r="384" spans="2:11">
      <c r="B384" t="s">
        <v>3698</v>
      </c>
      <c r="C384" t="s">
        <v>3699</v>
      </c>
      <c r="D384" t="s">
        <v>123</v>
      </c>
      <c r="E384" t="s">
        <v>113</v>
      </c>
      <c r="F384" t="s">
        <v>3227</v>
      </c>
      <c r="G384" s="77">
        <v>-42000</v>
      </c>
      <c r="H384" s="77">
        <v>-4.449937682062532</v>
      </c>
      <c r="I384" s="77">
        <v>1.8689738264662501</v>
      </c>
      <c r="J384" s="78">
        <v>0</v>
      </c>
      <c r="K384" s="78">
        <v>0</v>
      </c>
    </row>
    <row r="385" spans="2:11">
      <c r="B385" t="s">
        <v>3700</v>
      </c>
      <c r="C385" t="s">
        <v>3701</v>
      </c>
      <c r="D385" t="s">
        <v>123</v>
      </c>
      <c r="E385" t="s">
        <v>113</v>
      </c>
      <c r="F385" t="s">
        <v>3221</v>
      </c>
      <c r="G385" s="77">
        <v>-111000</v>
      </c>
      <c r="H385" s="77">
        <v>-11.68271341983807</v>
      </c>
      <c r="I385" s="77">
        <v>12.9678118960202</v>
      </c>
      <c r="J385" s="78">
        <v>-2.9999999999999997E-4</v>
      </c>
      <c r="K385" s="78">
        <v>0</v>
      </c>
    </row>
    <row r="386" spans="2:11">
      <c r="B386" t="s">
        <v>3702</v>
      </c>
      <c r="C386" t="s">
        <v>3703</v>
      </c>
      <c r="D386" t="s">
        <v>123</v>
      </c>
      <c r="E386" t="s">
        <v>113</v>
      </c>
      <c r="F386" t="s">
        <v>3704</v>
      </c>
      <c r="G386" s="77">
        <v>-2381000</v>
      </c>
      <c r="H386" s="77">
        <v>20.708578021961191</v>
      </c>
      <c r="I386" s="77">
        <v>-493.07124270289597</v>
      </c>
      <c r="J386" s="78">
        <v>1.29E-2</v>
      </c>
      <c r="K386" s="78">
        <v>0</v>
      </c>
    </row>
    <row r="387" spans="2:11">
      <c r="B387" t="s">
        <v>3705</v>
      </c>
      <c r="C387" t="s">
        <v>3706</v>
      </c>
      <c r="D387" t="s">
        <v>123</v>
      </c>
      <c r="E387" t="s">
        <v>113</v>
      </c>
      <c r="F387" t="s">
        <v>3227</v>
      </c>
      <c r="G387" s="77">
        <v>-200000</v>
      </c>
      <c r="H387" s="77">
        <v>-4.4944054187647149</v>
      </c>
      <c r="I387" s="77">
        <v>8.9888108375294298</v>
      </c>
      <c r="J387" s="78">
        <v>-2.0000000000000001E-4</v>
      </c>
      <c r="K387" s="78">
        <v>0</v>
      </c>
    </row>
    <row r="388" spans="2:11">
      <c r="B388" t="s">
        <v>3707</v>
      </c>
      <c r="C388" t="s">
        <v>3708</v>
      </c>
      <c r="D388" t="s">
        <v>123</v>
      </c>
      <c r="E388" t="s">
        <v>110</v>
      </c>
      <c r="F388" t="s">
        <v>3709</v>
      </c>
      <c r="G388" s="77">
        <v>-7700000</v>
      </c>
      <c r="H388" s="77">
        <v>-4.8881838225688572</v>
      </c>
      <c r="I388" s="77">
        <v>376.39015433780202</v>
      </c>
      <c r="J388" s="78">
        <v>-9.9000000000000008E-3</v>
      </c>
      <c r="K388" s="78">
        <v>0</v>
      </c>
    </row>
    <row r="389" spans="2:11">
      <c r="B389" t="s">
        <v>3710</v>
      </c>
      <c r="C389" t="s">
        <v>3711</v>
      </c>
      <c r="D389" t="s">
        <v>123</v>
      </c>
      <c r="E389" t="s">
        <v>110</v>
      </c>
      <c r="F389" t="s">
        <v>2732</v>
      </c>
      <c r="G389" s="77">
        <v>-7400000</v>
      </c>
      <c r="H389" s="77">
        <v>26.774191657615539</v>
      </c>
      <c r="I389" s="77">
        <v>-1981.29018266355</v>
      </c>
      <c r="J389" s="78">
        <v>5.1999999999999998E-2</v>
      </c>
      <c r="K389" s="78">
        <v>-1E-4</v>
      </c>
    </row>
    <row r="390" spans="2:11">
      <c r="B390" t="s">
        <v>3712</v>
      </c>
      <c r="C390" t="s">
        <v>3713</v>
      </c>
      <c r="D390" t="s">
        <v>123</v>
      </c>
      <c r="E390" t="s">
        <v>110</v>
      </c>
      <c r="F390" t="s">
        <v>2614</v>
      </c>
      <c r="G390" s="77">
        <v>3500000</v>
      </c>
      <c r="H390" s="77">
        <v>-5.6247462854959718</v>
      </c>
      <c r="I390" s="77">
        <v>-196.86611999235899</v>
      </c>
      <c r="J390" s="78">
        <v>5.1999999999999998E-3</v>
      </c>
      <c r="K390" s="78">
        <v>0</v>
      </c>
    </row>
    <row r="391" spans="2:11">
      <c r="B391" t="s">
        <v>3714</v>
      </c>
      <c r="C391" t="s">
        <v>3715</v>
      </c>
      <c r="D391" t="s">
        <v>123</v>
      </c>
      <c r="E391" t="s">
        <v>110</v>
      </c>
      <c r="F391" t="s">
        <v>2918</v>
      </c>
      <c r="G391" s="77">
        <v>-6794400</v>
      </c>
      <c r="H391" s="77">
        <v>26.030086956521647</v>
      </c>
      <c r="I391" s="77">
        <v>-1768.5882281739</v>
      </c>
      <c r="J391" s="78">
        <v>4.6399999999999997E-2</v>
      </c>
      <c r="K391" s="78">
        <v>-1E-4</v>
      </c>
    </row>
    <row r="392" spans="2:11">
      <c r="B392" t="s">
        <v>3716</v>
      </c>
      <c r="C392" t="s">
        <v>3717</v>
      </c>
      <c r="D392" t="s">
        <v>123</v>
      </c>
      <c r="E392" t="s">
        <v>113</v>
      </c>
      <c r="F392" t="s">
        <v>2791</v>
      </c>
      <c r="G392" s="77">
        <v>-760000</v>
      </c>
      <c r="H392" s="77">
        <v>16.2711458333333</v>
      </c>
      <c r="I392" s="77">
        <v>-123.66070833333301</v>
      </c>
      <c r="J392" s="78">
        <v>3.2000000000000002E-3</v>
      </c>
      <c r="K392" s="78">
        <v>0</v>
      </c>
    </row>
    <row r="393" spans="2:11">
      <c r="B393" t="s">
        <v>3718</v>
      </c>
      <c r="C393" t="s">
        <v>3719</v>
      </c>
      <c r="D393" t="s">
        <v>123</v>
      </c>
      <c r="E393" t="s">
        <v>110</v>
      </c>
      <c r="F393" t="s">
        <v>2703</v>
      </c>
      <c r="G393" s="77">
        <v>-3939600</v>
      </c>
      <c r="H393" s="77">
        <v>27.080331795863703</v>
      </c>
      <c r="I393" s="77">
        <v>-1066.85675142984</v>
      </c>
      <c r="J393" s="78">
        <v>2.8000000000000001E-2</v>
      </c>
      <c r="K393" s="78">
        <v>-1E-4</v>
      </c>
    </row>
    <row r="394" spans="2:11">
      <c r="B394" t="s">
        <v>3720</v>
      </c>
      <c r="C394" t="s">
        <v>3721</v>
      </c>
      <c r="D394" t="s">
        <v>123</v>
      </c>
      <c r="E394" t="s">
        <v>110</v>
      </c>
      <c r="F394" t="s">
        <v>2703</v>
      </c>
      <c r="G394" s="77">
        <v>-15100000</v>
      </c>
      <c r="H394" s="77">
        <v>26.281971221355629</v>
      </c>
      <c r="I394" s="77">
        <v>-3968.5776544247001</v>
      </c>
      <c r="J394" s="78">
        <v>0.1041</v>
      </c>
      <c r="K394" s="78">
        <v>-2.0000000000000001E-4</v>
      </c>
    </row>
    <row r="395" spans="2:11">
      <c r="B395" t="s">
        <v>3722</v>
      </c>
      <c r="C395" t="s">
        <v>3723</v>
      </c>
      <c r="D395" t="s">
        <v>123</v>
      </c>
      <c r="E395" t="s">
        <v>110</v>
      </c>
      <c r="F395" t="s">
        <v>3724</v>
      </c>
      <c r="G395" s="77">
        <v>19000</v>
      </c>
      <c r="H395" s="77">
        <v>28.669210526315791</v>
      </c>
      <c r="I395" s="77">
        <v>5.4471499999999997</v>
      </c>
      <c r="J395" s="78">
        <v>-1E-4</v>
      </c>
      <c r="K395" s="78">
        <v>0</v>
      </c>
    </row>
    <row r="396" spans="2:11">
      <c r="B396" t="s">
        <v>3725</v>
      </c>
      <c r="C396" t="s">
        <v>3726</v>
      </c>
      <c r="D396" t="s">
        <v>123</v>
      </c>
      <c r="E396" t="s">
        <v>110</v>
      </c>
      <c r="F396" t="s">
        <v>2694</v>
      </c>
      <c r="G396" s="77">
        <v>-312000</v>
      </c>
      <c r="H396" s="77">
        <v>24.964573099415176</v>
      </c>
      <c r="I396" s="77">
        <v>-77.889468070175397</v>
      </c>
      <c r="J396" s="78">
        <v>2E-3</v>
      </c>
      <c r="K396" s="78">
        <v>0</v>
      </c>
    </row>
    <row r="397" spans="2:11">
      <c r="B397" t="s">
        <v>3727</v>
      </c>
      <c r="C397" t="s">
        <v>3728</v>
      </c>
      <c r="D397" t="s">
        <v>123</v>
      </c>
      <c r="E397" t="s">
        <v>110</v>
      </c>
      <c r="F397" t="s">
        <v>3390</v>
      </c>
      <c r="G397" s="77">
        <v>43000</v>
      </c>
      <c r="H397" s="77">
        <v>27.251581395348836</v>
      </c>
      <c r="I397" s="77">
        <v>11.71818</v>
      </c>
      <c r="J397" s="78">
        <v>-2.9999999999999997E-4</v>
      </c>
      <c r="K397" s="78">
        <v>0</v>
      </c>
    </row>
    <row r="398" spans="2:11">
      <c r="B398" t="s">
        <v>3729</v>
      </c>
      <c r="C398" t="s">
        <v>3730</v>
      </c>
      <c r="D398" t="s">
        <v>123</v>
      </c>
      <c r="E398" t="s">
        <v>110</v>
      </c>
      <c r="F398" t="s">
        <v>3704</v>
      </c>
      <c r="G398" s="77">
        <v>-33000</v>
      </c>
      <c r="H398" s="77">
        <v>30.124727272727302</v>
      </c>
      <c r="I398" s="77">
        <v>-9.9411600000000107</v>
      </c>
      <c r="J398" s="78">
        <v>2.9999999999999997E-4</v>
      </c>
      <c r="K398" s="78">
        <v>0</v>
      </c>
    </row>
    <row r="399" spans="2:11">
      <c r="B399" t="s">
        <v>3731</v>
      </c>
      <c r="C399" t="s">
        <v>3732</v>
      </c>
      <c r="D399" t="s">
        <v>123</v>
      </c>
      <c r="E399" t="s">
        <v>113</v>
      </c>
      <c r="F399" t="s">
        <v>3704</v>
      </c>
      <c r="G399" s="77">
        <v>-15897000</v>
      </c>
      <c r="H399" s="77">
        <v>20.935116666666701</v>
      </c>
      <c r="I399" s="77">
        <v>-3328.0554965000101</v>
      </c>
      <c r="J399" s="78">
        <v>8.7300000000000003E-2</v>
      </c>
      <c r="K399" s="78">
        <v>-2.0000000000000001E-4</v>
      </c>
    </row>
    <row r="400" spans="2:11">
      <c r="B400" t="s">
        <v>3733</v>
      </c>
      <c r="C400" t="s">
        <v>3734</v>
      </c>
      <c r="D400" t="s">
        <v>123</v>
      </c>
      <c r="E400" t="s">
        <v>106</v>
      </c>
      <c r="F400" t="s">
        <v>3404</v>
      </c>
      <c r="G400" s="77">
        <v>204660.81</v>
      </c>
      <c r="H400" s="77">
        <v>-15.401417578109792</v>
      </c>
      <c r="I400" s="77">
        <v>-31.5206659668419</v>
      </c>
      <c r="J400" s="78">
        <v>8.0000000000000004E-4</v>
      </c>
      <c r="K400" s="78">
        <v>0</v>
      </c>
    </row>
    <row r="401" spans="2:11">
      <c r="B401" t="s">
        <v>3735</v>
      </c>
      <c r="C401" t="s">
        <v>3736</v>
      </c>
      <c r="D401" t="s">
        <v>123</v>
      </c>
      <c r="E401" t="s">
        <v>106</v>
      </c>
      <c r="F401" t="s">
        <v>3404</v>
      </c>
      <c r="G401" s="77">
        <v>1314931.5</v>
      </c>
      <c r="H401" s="77">
        <v>-5.8205986594299608</v>
      </c>
      <c r="I401" s="77">
        <v>-76.536885261422299</v>
      </c>
      <c r="J401" s="78">
        <v>2E-3</v>
      </c>
      <c r="K401" s="78">
        <v>0</v>
      </c>
    </row>
    <row r="402" spans="2:11">
      <c r="B402" t="s">
        <v>3737</v>
      </c>
      <c r="C402" t="s">
        <v>3738</v>
      </c>
      <c r="D402" t="s">
        <v>123</v>
      </c>
      <c r="E402" t="s">
        <v>110</v>
      </c>
      <c r="F402" t="s">
        <v>3688</v>
      </c>
      <c r="G402" s="77">
        <v>-4455000</v>
      </c>
      <c r="H402" s="77">
        <v>24.875646385542169</v>
      </c>
      <c r="I402" s="77">
        <v>-1108.2100464759001</v>
      </c>
      <c r="J402" s="78">
        <v>2.9100000000000001E-2</v>
      </c>
      <c r="K402" s="78">
        <v>-1E-4</v>
      </c>
    </row>
    <row r="403" spans="2:11">
      <c r="B403" t="s">
        <v>3739</v>
      </c>
      <c r="C403" t="s">
        <v>3740</v>
      </c>
      <c r="D403" t="s">
        <v>123</v>
      </c>
      <c r="E403" t="s">
        <v>110</v>
      </c>
      <c r="F403" t="s">
        <v>3741</v>
      </c>
      <c r="G403" s="77">
        <v>-227500</v>
      </c>
      <c r="H403" s="77">
        <v>15.6764210526316</v>
      </c>
      <c r="I403" s="77">
        <v>-35.6638578947369</v>
      </c>
      <c r="J403" s="78">
        <v>8.9999999999999998E-4</v>
      </c>
      <c r="K403" s="78">
        <v>0</v>
      </c>
    </row>
    <row r="404" spans="2:11">
      <c r="B404" t="s">
        <v>3742</v>
      </c>
      <c r="C404" t="s">
        <v>3743</v>
      </c>
      <c r="D404" t="s">
        <v>123</v>
      </c>
      <c r="E404" t="s">
        <v>110</v>
      </c>
      <c r="F404" t="s">
        <v>3414</v>
      </c>
      <c r="G404" s="77">
        <v>-6985800</v>
      </c>
      <c r="H404" s="77">
        <v>15.914756391702797</v>
      </c>
      <c r="I404" s="77">
        <v>-1111.7730520115699</v>
      </c>
      <c r="J404" s="78">
        <v>2.92E-2</v>
      </c>
      <c r="K404" s="78">
        <v>-1E-4</v>
      </c>
    </row>
    <row r="405" spans="2:11">
      <c r="B405" t="s">
        <v>3744</v>
      </c>
      <c r="C405" t="s">
        <v>3745</v>
      </c>
      <c r="D405" t="s">
        <v>123</v>
      </c>
      <c r="E405" t="s">
        <v>110</v>
      </c>
      <c r="F405" t="s">
        <v>3424</v>
      </c>
      <c r="G405" s="77">
        <v>-129700</v>
      </c>
      <c r="H405" s="77">
        <v>11.430389473684189</v>
      </c>
      <c r="I405" s="77">
        <v>-14.8252151473684</v>
      </c>
      <c r="J405" s="78">
        <v>4.0000000000000002E-4</v>
      </c>
      <c r="K405" s="78">
        <v>0</v>
      </c>
    </row>
    <row r="406" spans="2:11">
      <c r="B406" t="s">
        <v>3746</v>
      </c>
      <c r="C406" t="s">
        <v>3747</v>
      </c>
      <c r="D406" t="s">
        <v>123</v>
      </c>
      <c r="E406" t="s">
        <v>110</v>
      </c>
      <c r="F406" t="s">
        <v>3691</v>
      </c>
      <c r="G406" s="77">
        <v>-71000</v>
      </c>
      <c r="H406" s="77">
        <v>14.42055</v>
      </c>
      <c r="I406" s="77">
        <v>-10.238590500000001</v>
      </c>
      <c r="J406" s="78">
        <v>2.9999999999999997E-4</v>
      </c>
      <c r="K406" s="78">
        <v>0</v>
      </c>
    </row>
    <row r="407" spans="2:11">
      <c r="B407" t="s">
        <v>3748</v>
      </c>
      <c r="C407" t="s">
        <v>3749</v>
      </c>
      <c r="D407" t="s">
        <v>123</v>
      </c>
      <c r="E407" t="s">
        <v>110</v>
      </c>
      <c r="F407" t="s">
        <v>3750</v>
      </c>
      <c r="G407" s="77">
        <v>-330000</v>
      </c>
      <c r="H407" s="77">
        <v>11.477823529411824</v>
      </c>
      <c r="I407" s="77">
        <v>-37.876817647058999</v>
      </c>
      <c r="J407" s="78">
        <v>1E-3</v>
      </c>
      <c r="K407" s="78">
        <v>0</v>
      </c>
    </row>
    <row r="408" spans="2:11">
      <c r="B408" t="s">
        <v>3751</v>
      </c>
      <c r="C408" t="s">
        <v>3752</v>
      </c>
      <c r="D408" t="s">
        <v>123</v>
      </c>
      <c r="E408" t="s">
        <v>120</v>
      </c>
      <c r="F408" t="s">
        <v>2879</v>
      </c>
      <c r="G408" s="77">
        <v>-6600000</v>
      </c>
      <c r="H408" s="77">
        <v>8.3284315789473755</v>
      </c>
      <c r="I408" s="77">
        <v>-549.67648421052695</v>
      </c>
      <c r="J408" s="78">
        <v>1.44E-2</v>
      </c>
      <c r="K408" s="78">
        <v>0</v>
      </c>
    </row>
    <row r="409" spans="2:11">
      <c r="B409" t="s">
        <v>3753</v>
      </c>
      <c r="C409" t="s">
        <v>3754</v>
      </c>
      <c r="D409" t="s">
        <v>123</v>
      </c>
      <c r="E409" t="s">
        <v>120</v>
      </c>
      <c r="F409" t="s">
        <v>2879</v>
      </c>
      <c r="G409" s="77">
        <v>-2006000</v>
      </c>
      <c r="H409" s="77">
        <v>8.3306785714285709</v>
      </c>
      <c r="I409" s="77">
        <v>-167.11341214285801</v>
      </c>
      <c r="J409" s="78">
        <v>4.4000000000000003E-3</v>
      </c>
      <c r="K409" s="78">
        <v>0</v>
      </c>
    </row>
    <row r="410" spans="2:11">
      <c r="B410" t="s">
        <v>3755</v>
      </c>
      <c r="C410" t="s">
        <v>3756</v>
      </c>
      <c r="D410" t="s">
        <v>123</v>
      </c>
      <c r="E410" t="s">
        <v>110</v>
      </c>
      <c r="F410" t="s">
        <v>2879</v>
      </c>
      <c r="G410" s="77">
        <v>-603900</v>
      </c>
      <c r="H410" s="77">
        <v>15.050657393608196</v>
      </c>
      <c r="I410" s="77">
        <v>-90.890919999999895</v>
      </c>
      <c r="J410" s="78">
        <v>2.3999999999999998E-3</v>
      </c>
      <c r="K410" s="78">
        <v>0</v>
      </c>
    </row>
    <row r="411" spans="2:11">
      <c r="B411" t="s">
        <v>3757</v>
      </c>
      <c r="C411" t="s">
        <v>3758</v>
      </c>
      <c r="D411" t="s">
        <v>123</v>
      </c>
      <c r="E411" t="s">
        <v>110</v>
      </c>
      <c r="F411" t="s">
        <v>3210</v>
      </c>
      <c r="G411" s="77">
        <v>16563</v>
      </c>
      <c r="H411" s="77">
        <v>13.659964982189218</v>
      </c>
      <c r="I411" s="77">
        <v>2.2625000000000002</v>
      </c>
      <c r="J411" s="78">
        <v>-1E-4</v>
      </c>
      <c r="K411" s="78">
        <v>0</v>
      </c>
    </row>
    <row r="412" spans="2:11">
      <c r="B412" t="s">
        <v>3759</v>
      </c>
      <c r="C412" t="s">
        <v>3760</v>
      </c>
      <c r="D412" t="s">
        <v>123</v>
      </c>
      <c r="E412" t="s">
        <v>106</v>
      </c>
      <c r="F412" t="s">
        <v>3216</v>
      </c>
      <c r="G412" s="77">
        <v>2607821.62</v>
      </c>
      <c r="H412" s="77">
        <v>-5.8837428442186388</v>
      </c>
      <c r="I412" s="77">
        <v>-153.437517956737</v>
      </c>
      <c r="J412" s="78">
        <v>4.0000000000000001E-3</v>
      </c>
      <c r="K412" s="78">
        <v>0</v>
      </c>
    </row>
    <row r="413" spans="2:11">
      <c r="B413" t="s">
        <v>3761</v>
      </c>
      <c r="C413" t="s">
        <v>3762</v>
      </c>
      <c r="D413" t="s">
        <v>123</v>
      </c>
      <c r="E413" t="s">
        <v>106</v>
      </c>
      <c r="F413" t="s">
        <v>2713</v>
      </c>
      <c r="G413" s="77">
        <v>1040897.67</v>
      </c>
      <c r="H413" s="77">
        <v>-4.5383138749343983</v>
      </c>
      <c r="I413" s="77">
        <v>-47.239203381478397</v>
      </c>
      <c r="J413" s="78">
        <v>1.1999999999999999E-3</v>
      </c>
      <c r="K413" s="78">
        <v>0</v>
      </c>
    </row>
    <row r="414" spans="2:11">
      <c r="B414" t="s">
        <v>3763</v>
      </c>
      <c r="C414" t="s">
        <v>3764</v>
      </c>
      <c r="D414" t="s">
        <v>123</v>
      </c>
      <c r="E414" t="s">
        <v>110</v>
      </c>
      <c r="F414" t="s">
        <v>2680</v>
      </c>
      <c r="G414" s="77">
        <v>-7431100</v>
      </c>
      <c r="H414" s="77">
        <v>9.271024157020646</v>
      </c>
      <c r="I414" s="77">
        <v>-688.93907613236104</v>
      </c>
      <c r="J414" s="78">
        <v>1.8100000000000002E-2</v>
      </c>
      <c r="K414" s="78">
        <v>0</v>
      </c>
    </row>
    <row r="415" spans="2:11">
      <c r="B415" t="s">
        <v>3765</v>
      </c>
      <c r="C415" t="s">
        <v>3766</v>
      </c>
      <c r="D415" t="s">
        <v>123</v>
      </c>
      <c r="E415" t="s">
        <v>110</v>
      </c>
      <c r="F415" t="s">
        <v>2697</v>
      </c>
      <c r="G415" s="77">
        <v>63400</v>
      </c>
      <c r="H415" s="77">
        <v>8.3129337539432182</v>
      </c>
      <c r="I415" s="77">
        <v>5.2704000000000004</v>
      </c>
      <c r="J415" s="78">
        <v>-1E-4</v>
      </c>
      <c r="K415" s="78">
        <v>0</v>
      </c>
    </row>
    <row r="416" spans="2:11">
      <c r="B416" t="s">
        <v>3767</v>
      </c>
      <c r="C416" t="s">
        <v>3768</v>
      </c>
      <c r="D416" t="s">
        <v>123</v>
      </c>
      <c r="E416" t="s">
        <v>110</v>
      </c>
      <c r="F416" t="s">
        <v>2721</v>
      </c>
      <c r="G416" s="77">
        <v>-5342363</v>
      </c>
      <c r="H416" s="77">
        <v>3.2492722602739681</v>
      </c>
      <c r="I416" s="77">
        <v>-173.58791900214101</v>
      </c>
      <c r="J416" s="78">
        <v>4.5999999999999999E-3</v>
      </c>
      <c r="K416" s="78">
        <v>0</v>
      </c>
    </row>
    <row r="417" spans="2:11">
      <c r="B417" t="s">
        <v>3769</v>
      </c>
      <c r="C417" t="s">
        <v>3770</v>
      </c>
      <c r="D417" t="s">
        <v>123</v>
      </c>
      <c r="E417" t="s">
        <v>110</v>
      </c>
      <c r="F417" t="s">
        <v>3470</v>
      </c>
      <c r="G417" s="77">
        <v>-105000</v>
      </c>
      <c r="H417" s="77">
        <v>3.2114400000000001</v>
      </c>
      <c r="I417" s="77">
        <v>-3.3720119999999998</v>
      </c>
      <c r="J417" s="78">
        <v>1E-4</v>
      </c>
      <c r="K417" s="78">
        <v>0</v>
      </c>
    </row>
    <row r="418" spans="2:11">
      <c r="B418" t="s">
        <v>3771</v>
      </c>
      <c r="C418" t="s">
        <v>3772</v>
      </c>
      <c r="D418" t="s">
        <v>123</v>
      </c>
      <c r="E418" t="s">
        <v>110</v>
      </c>
      <c r="F418" t="s">
        <v>360</v>
      </c>
      <c r="G418" s="77">
        <v>-7010000</v>
      </c>
      <c r="H418" s="77">
        <v>-5.3046499999999996</v>
      </c>
      <c r="I418" s="77">
        <v>371.85596500000003</v>
      </c>
      <c r="J418" s="78">
        <v>-9.7999999999999997E-3</v>
      </c>
      <c r="K418" s="78">
        <v>0</v>
      </c>
    </row>
    <row r="419" spans="2:11">
      <c r="B419" t="s">
        <v>3773</v>
      </c>
      <c r="C419" t="s">
        <v>3774</v>
      </c>
      <c r="D419" t="s">
        <v>123</v>
      </c>
      <c r="E419" t="s">
        <v>110</v>
      </c>
      <c r="F419" t="s">
        <v>363</v>
      </c>
      <c r="G419" s="77">
        <v>-22500</v>
      </c>
      <c r="H419" s="77">
        <v>-7.2450666666666663</v>
      </c>
      <c r="I419" s="77">
        <v>1.6301399999999999</v>
      </c>
      <c r="J419" s="78">
        <v>0</v>
      </c>
      <c r="K419" s="78">
        <v>0</v>
      </c>
    </row>
    <row r="420" spans="2:11">
      <c r="B420" t="s">
        <v>3775</v>
      </c>
      <c r="C420" t="s">
        <v>3776</v>
      </c>
      <c r="D420" t="s">
        <v>123</v>
      </c>
      <c r="E420" t="s">
        <v>110</v>
      </c>
      <c r="F420" t="s">
        <v>3777</v>
      </c>
      <c r="G420" s="77">
        <v>-62300</v>
      </c>
      <c r="H420" s="77">
        <v>-4.7685549132947997</v>
      </c>
      <c r="I420" s="77">
        <v>2.9708097109826599</v>
      </c>
      <c r="J420" s="78">
        <v>-1E-4</v>
      </c>
      <c r="K420" s="78">
        <v>0</v>
      </c>
    </row>
    <row r="421" spans="2:11">
      <c r="B421" t="s">
        <v>3778</v>
      </c>
      <c r="C421" t="s">
        <v>3779</v>
      </c>
      <c r="D421" t="s">
        <v>123</v>
      </c>
      <c r="E421" t="s">
        <v>110</v>
      </c>
      <c r="F421" t="s">
        <v>3777</v>
      </c>
      <c r="G421" s="77">
        <v>138000</v>
      </c>
      <c r="H421" s="77">
        <v>-5.6088750000000003</v>
      </c>
      <c r="I421" s="77">
        <v>-7.7402474999999997</v>
      </c>
      <c r="J421" s="78">
        <v>2.0000000000000001E-4</v>
      </c>
      <c r="K421" s="78">
        <v>0</v>
      </c>
    </row>
    <row r="422" spans="2:11">
      <c r="B422" t="s">
        <v>3780</v>
      </c>
      <c r="C422" t="s">
        <v>3781</v>
      </c>
      <c r="D422" t="s">
        <v>123</v>
      </c>
      <c r="E422" t="s">
        <v>110</v>
      </c>
      <c r="F422" t="s">
        <v>2874</v>
      </c>
      <c r="G422" s="77">
        <v>133900</v>
      </c>
      <c r="H422" s="77">
        <v>-4.1637058823529394</v>
      </c>
      <c r="I422" s="77">
        <v>-5.5752021764705901</v>
      </c>
      <c r="J422" s="78">
        <v>1E-4</v>
      </c>
      <c r="K422" s="78">
        <v>0</v>
      </c>
    </row>
    <row r="423" spans="2:11">
      <c r="B423" t="s">
        <v>3782</v>
      </c>
      <c r="C423" t="s">
        <v>3783</v>
      </c>
      <c r="D423" t="s">
        <v>123</v>
      </c>
      <c r="E423" t="s">
        <v>110</v>
      </c>
      <c r="F423" t="s">
        <v>2874</v>
      </c>
      <c r="G423" s="77">
        <v>7000</v>
      </c>
      <c r="H423" s="77">
        <v>-4.1665714285714284</v>
      </c>
      <c r="I423" s="77">
        <v>-0.29165999999999997</v>
      </c>
      <c r="J423" s="78">
        <v>0</v>
      </c>
      <c r="K423" s="78">
        <v>0</v>
      </c>
    </row>
    <row r="424" spans="2:11">
      <c r="B424" t="s">
        <v>3784</v>
      </c>
      <c r="C424" t="s">
        <v>3785</v>
      </c>
      <c r="D424" t="s">
        <v>123</v>
      </c>
      <c r="E424" t="s">
        <v>110</v>
      </c>
      <c r="F424" t="s">
        <v>2863</v>
      </c>
      <c r="G424" s="77">
        <v>-5438200</v>
      </c>
      <c r="H424" s="77">
        <v>-5.8134440194714907</v>
      </c>
      <c r="I424" s="77">
        <v>316.146712666898</v>
      </c>
      <c r="J424" s="78">
        <v>-8.3000000000000001E-3</v>
      </c>
      <c r="K424" s="78">
        <v>0</v>
      </c>
    </row>
    <row r="425" spans="2:11">
      <c r="B425" t="s">
        <v>3786</v>
      </c>
      <c r="C425" t="s">
        <v>3787</v>
      </c>
      <c r="D425" t="s">
        <v>123</v>
      </c>
      <c r="E425" t="s">
        <v>113</v>
      </c>
      <c r="F425" t="s">
        <v>3550</v>
      </c>
      <c r="G425" s="77">
        <v>-322000</v>
      </c>
      <c r="H425" s="77">
        <v>-12.889096273291894</v>
      </c>
      <c r="I425" s="77">
        <v>41.502889999999901</v>
      </c>
      <c r="J425" s="78">
        <v>-1.1000000000000001E-3</v>
      </c>
      <c r="K425" s="78">
        <v>0</v>
      </c>
    </row>
    <row r="426" spans="2:11">
      <c r="B426" t="s">
        <v>3788</v>
      </c>
      <c r="C426" t="s">
        <v>3789</v>
      </c>
      <c r="D426" t="s">
        <v>123</v>
      </c>
      <c r="E426" t="s">
        <v>113</v>
      </c>
      <c r="F426" t="s">
        <v>3550</v>
      </c>
      <c r="G426" s="77">
        <v>-1047400</v>
      </c>
      <c r="H426" s="77">
        <v>-12.961394842598795</v>
      </c>
      <c r="I426" s="77">
        <v>135.75764958138001</v>
      </c>
      <c r="J426" s="78">
        <v>-3.5999999999999999E-3</v>
      </c>
      <c r="K426" s="78">
        <v>0</v>
      </c>
    </row>
    <row r="427" spans="2:11">
      <c r="B427" t="s">
        <v>3790</v>
      </c>
      <c r="C427" t="s">
        <v>3791</v>
      </c>
      <c r="D427" t="s">
        <v>123</v>
      </c>
      <c r="E427" t="s">
        <v>110</v>
      </c>
      <c r="F427" t="s">
        <v>3709</v>
      </c>
      <c r="G427" s="77">
        <v>-5826000</v>
      </c>
      <c r="H427" s="77">
        <v>-4.8521757227183322</v>
      </c>
      <c r="I427" s="77">
        <v>282.68775760557003</v>
      </c>
      <c r="J427" s="78">
        <v>-7.4000000000000003E-3</v>
      </c>
      <c r="K427" s="78">
        <v>0</v>
      </c>
    </row>
    <row r="428" spans="2:11">
      <c r="B428" t="s">
        <v>3792</v>
      </c>
      <c r="C428" t="s">
        <v>3793</v>
      </c>
      <c r="D428" t="s">
        <v>123</v>
      </c>
      <c r="E428" t="s">
        <v>110</v>
      </c>
      <c r="F428" t="s">
        <v>2614</v>
      </c>
      <c r="G428" s="77">
        <v>100000</v>
      </c>
      <c r="H428" s="77">
        <v>-5.2234999999999996</v>
      </c>
      <c r="I428" s="77">
        <v>-5.2234999999999996</v>
      </c>
      <c r="J428" s="78">
        <v>1E-4</v>
      </c>
      <c r="K428" s="78">
        <v>0</v>
      </c>
    </row>
    <row r="429" spans="2:11">
      <c r="B429" t="s">
        <v>3794</v>
      </c>
      <c r="C429" t="s">
        <v>3795</v>
      </c>
      <c r="D429" t="s">
        <v>123</v>
      </c>
      <c r="E429" t="s">
        <v>110</v>
      </c>
      <c r="F429" t="s">
        <v>2614</v>
      </c>
      <c r="G429" s="77">
        <v>386800</v>
      </c>
      <c r="H429" s="77">
        <v>-5.4987500000000002</v>
      </c>
      <c r="I429" s="77">
        <v>-21.269165000000001</v>
      </c>
      <c r="J429" s="78">
        <v>5.9999999999999995E-4</v>
      </c>
      <c r="K429" s="78">
        <v>0</v>
      </c>
    </row>
    <row r="430" spans="2:11">
      <c r="B430" t="s">
        <v>3796</v>
      </c>
      <c r="C430" t="s">
        <v>3797</v>
      </c>
      <c r="D430" t="s">
        <v>123</v>
      </c>
      <c r="E430" t="s">
        <v>110</v>
      </c>
      <c r="F430" t="s">
        <v>2614</v>
      </c>
      <c r="G430" s="77">
        <v>20000</v>
      </c>
      <c r="H430" s="77">
        <v>-5.5148999999999999</v>
      </c>
      <c r="I430" s="77">
        <v>-1.1029800000000001</v>
      </c>
      <c r="J430" s="78">
        <v>0</v>
      </c>
      <c r="K430" s="78">
        <v>0</v>
      </c>
    </row>
    <row r="431" spans="2:11">
      <c r="B431" t="s">
        <v>3798</v>
      </c>
      <c r="C431" t="s">
        <v>3799</v>
      </c>
      <c r="D431" t="s">
        <v>123</v>
      </c>
      <c r="E431" t="s">
        <v>113</v>
      </c>
      <c r="F431" t="s">
        <v>3227</v>
      </c>
      <c r="G431" s="77">
        <v>-65000</v>
      </c>
      <c r="H431" s="77">
        <v>-3.3079384615384617</v>
      </c>
      <c r="I431" s="77">
        <v>2.1501600000000001</v>
      </c>
      <c r="J431" s="78">
        <v>-1E-4</v>
      </c>
      <c r="K431" s="78">
        <v>0</v>
      </c>
    </row>
    <row r="432" spans="2:11">
      <c r="B432" t="s">
        <v>3800</v>
      </c>
      <c r="C432" t="s">
        <v>3801</v>
      </c>
      <c r="D432" t="s">
        <v>123</v>
      </c>
      <c r="E432" t="s">
        <v>110</v>
      </c>
      <c r="F432" t="s">
        <v>2686</v>
      </c>
      <c r="G432" s="77">
        <v>-2000000</v>
      </c>
      <c r="H432" s="77">
        <v>-4.7476828571428573</v>
      </c>
      <c r="I432" s="77">
        <v>94.953657142857196</v>
      </c>
      <c r="J432" s="78">
        <v>-2.5000000000000001E-3</v>
      </c>
      <c r="K432" s="78">
        <v>0</v>
      </c>
    </row>
    <row r="433" spans="2:11">
      <c r="B433" t="s">
        <v>3802</v>
      </c>
      <c r="C433" t="s">
        <v>3803</v>
      </c>
      <c r="D433" t="s">
        <v>123</v>
      </c>
      <c r="E433" t="s">
        <v>113</v>
      </c>
      <c r="F433" t="s">
        <v>2831</v>
      </c>
      <c r="G433" s="77">
        <v>-2420400</v>
      </c>
      <c r="H433" s="77">
        <v>3.2758387942332856</v>
      </c>
      <c r="I433" s="77">
        <v>-79.288402175622394</v>
      </c>
      <c r="J433" s="78">
        <v>2.0999999999999999E-3</v>
      </c>
      <c r="K433" s="78">
        <v>0</v>
      </c>
    </row>
    <row r="434" spans="2:11">
      <c r="B434" t="s">
        <v>3804</v>
      </c>
      <c r="C434" t="s">
        <v>3805</v>
      </c>
      <c r="D434" t="s">
        <v>123</v>
      </c>
      <c r="E434" t="s">
        <v>110</v>
      </c>
      <c r="F434" t="s">
        <v>271</v>
      </c>
      <c r="G434" s="77">
        <v>312500</v>
      </c>
      <c r="H434" s="77">
        <v>-0.47232000000000002</v>
      </c>
      <c r="I434" s="77">
        <v>-1.476</v>
      </c>
      <c r="J434" s="78">
        <v>0</v>
      </c>
      <c r="K434" s="78">
        <v>0</v>
      </c>
    </row>
    <row r="435" spans="2:11">
      <c r="B435" t="s">
        <v>3806</v>
      </c>
      <c r="C435" t="s">
        <v>3807</v>
      </c>
      <c r="D435" t="s">
        <v>123</v>
      </c>
      <c r="E435" t="s">
        <v>110</v>
      </c>
      <c r="F435" t="s">
        <v>271</v>
      </c>
      <c r="G435" s="77">
        <v>112700</v>
      </c>
      <c r="H435" s="77">
        <v>-0.48280701754386002</v>
      </c>
      <c r="I435" s="77">
        <v>-0.54412350877193005</v>
      </c>
      <c r="J435" s="78">
        <v>0</v>
      </c>
      <c r="K435" s="78">
        <v>0</v>
      </c>
    </row>
    <row r="436" spans="2:11">
      <c r="B436" t="s">
        <v>3808</v>
      </c>
      <c r="C436" t="s">
        <v>3809</v>
      </c>
      <c r="D436" t="s">
        <v>123</v>
      </c>
      <c r="E436" t="s">
        <v>113</v>
      </c>
      <c r="F436" t="s">
        <v>271</v>
      </c>
      <c r="G436" s="77">
        <v>322000</v>
      </c>
      <c r="H436" s="77">
        <v>0.15220807453416088</v>
      </c>
      <c r="I436" s="77">
        <v>0.49010999999999799</v>
      </c>
      <c r="J436" s="78">
        <v>0</v>
      </c>
      <c r="K436" s="78">
        <v>0</v>
      </c>
    </row>
    <row r="437" spans="2:11">
      <c r="B437" t="s">
        <v>3810</v>
      </c>
      <c r="C437" t="s">
        <v>3811</v>
      </c>
      <c r="D437" t="s">
        <v>123</v>
      </c>
      <c r="E437" t="s">
        <v>113</v>
      </c>
      <c r="F437" t="s">
        <v>271</v>
      </c>
      <c r="G437" s="77">
        <v>-322000</v>
      </c>
      <c r="H437" s="77">
        <v>0.14247826086956492</v>
      </c>
      <c r="I437" s="77">
        <v>-0.45877999999999902</v>
      </c>
      <c r="J437" s="78">
        <v>0</v>
      </c>
      <c r="K437" s="78">
        <v>0</v>
      </c>
    </row>
    <row r="438" spans="2:11">
      <c r="B438" t="s">
        <v>3812</v>
      </c>
      <c r="C438" t="s">
        <v>3813</v>
      </c>
      <c r="D438" t="s">
        <v>123</v>
      </c>
      <c r="E438" t="s">
        <v>113</v>
      </c>
      <c r="F438" t="s">
        <v>271</v>
      </c>
      <c r="G438" s="77">
        <v>23700</v>
      </c>
      <c r="H438" s="77">
        <v>-0.65849999999999997</v>
      </c>
      <c r="I438" s="77">
        <v>-0.15606449999999999</v>
      </c>
      <c r="J438" s="78">
        <v>0</v>
      </c>
      <c r="K438" s="78">
        <v>0</v>
      </c>
    </row>
    <row r="439" spans="2:11">
      <c r="B439" t="s">
        <v>3814</v>
      </c>
      <c r="C439" t="s">
        <v>3815</v>
      </c>
      <c r="D439" t="s">
        <v>123</v>
      </c>
      <c r="E439" t="s">
        <v>106</v>
      </c>
      <c r="F439" t="s">
        <v>271</v>
      </c>
      <c r="G439" s="77">
        <v>161022.97</v>
      </c>
      <c r="H439" s="77">
        <v>0.20793306694069796</v>
      </c>
      <c r="I439" s="77">
        <v>0.33482000000000001</v>
      </c>
      <c r="J439" s="78">
        <v>0</v>
      </c>
      <c r="K439" s="78">
        <v>0</v>
      </c>
    </row>
    <row r="440" spans="2:11">
      <c r="B440" t="s">
        <v>3816</v>
      </c>
      <c r="C440" t="s">
        <v>3817</v>
      </c>
      <c r="D440" t="s">
        <v>123</v>
      </c>
      <c r="E440" t="s">
        <v>106</v>
      </c>
      <c r="F440" t="s">
        <v>271</v>
      </c>
      <c r="G440" s="77">
        <v>158121.48000000001</v>
      </c>
      <c r="H440" s="77">
        <v>0.18833266866293111</v>
      </c>
      <c r="I440" s="77">
        <v>0.29779440301332299</v>
      </c>
      <c r="J440" s="78">
        <v>0</v>
      </c>
      <c r="K440" s="78">
        <v>0</v>
      </c>
    </row>
    <row r="441" spans="2:11">
      <c r="B441" t="s">
        <v>3816</v>
      </c>
      <c r="C441" t="s">
        <v>3818</v>
      </c>
      <c r="D441" t="s">
        <v>123</v>
      </c>
      <c r="E441" t="s">
        <v>106</v>
      </c>
      <c r="F441" t="s">
        <v>271</v>
      </c>
      <c r="G441" s="77">
        <v>-47909.86</v>
      </c>
      <c r="H441" s="77">
        <v>0.18814213327634963</v>
      </c>
      <c r="I441" s="77">
        <v>-9.0138632653712705E-2</v>
      </c>
      <c r="J441" s="78">
        <v>0</v>
      </c>
      <c r="K441" s="78">
        <v>0</v>
      </c>
    </row>
    <row r="442" spans="2:11">
      <c r="B442" s="79" t="s">
        <v>2414</v>
      </c>
      <c r="C442" s="16"/>
      <c r="D442" s="16"/>
      <c r="G442" s="81">
        <v>33658218.399999999</v>
      </c>
      <c r="I442" s="81">
        <v>284.68121122719998</v>
      </c>
      <c r="J442" s="80">
        <v>-7.4999999999999997E-3</v>
      </c>
      <c r="K442" s="80">
        <v>0</v>
      </c>
    </row>
    <row r="443" spans="2:11">
      <c r="B443" t="s">
        <v>3819</v>
      </c>
      <c r="C443" t="s">
        <v>3820</v>
      </c>
      <c r="D443" t="s">
        <v>375</v>
      </c>
      <c r="E443" t="s">
        <v>102</v>
      </c>
      <c r="F443" t="s">
        <v>271</v>
      </c>
      <c r="G443" s="77">
        <v>33658218.399999999</v>
      </c>
      <c r="H443" s="77">
        <v>0.8458</v>
      </c>
      <c r="I443" s="77">
        <v>284.68121122719998</v>
      </c>
      <c r="J443" s="78">
        <v>-7.4999999999999997E-3</v>
      </c>
      <c r="K443" s="78">
        <v>0</v>
      </c>
    </row>
    <row r="444" spans="2:11">
      <c r="B444" s="79" t="s">
        <v>921</v>
      </c>
      <c r="C444" s="16"/>
      <c r="D444" s="16"/>
      <c r="G444" s="81">
        <v>0</v>
      </c>
      <c r="I444" s="81">
        <v>0</v>
      </c>
      <c r="J444" s="80">
        <v>0</v>
      </c>
      <c r="K444" s="80">
        <v>0</v>
      </c>
    </row>
    <row r="445" spans="2:11">
      <c r="B445" t="s">
        <v>223</v>
      </c>
      <c r="C445" t="s">
        <v>223</v>
      </c>
      <c r="D445" t="s">
        <v>223</v>
      </c>
      <c r="E445" t="s">
        <v>223</v>
      </c>
      <c r="G445" s="77">
        <v>0</v>
      </c>
      <c r="H445" s="77">
        <v>0</v>
      </c>
      <c r="I445" s="77">
        <v>0</v>
      </c>
      <c r="J445" s="78">
        <v>0</v>
      </c>
      <c r="K445" s="78">
        <v>0</v>
      </c>
    </row>
    <row r="446" spans="2:11">
      <c r="B446" s="79" t="s">
        <v>263</v>
      </c>
      <c r="C446" s="16"/>
      <c r="D446" s="16"/>
      <c r="G446" s="81">
        <v>133278918.34</v>
      </c>
      <c r="I446" s="81">
        <v>-3485.4053209170156</v>
      </c>
      <c r="J446" s="80">
        <v>9.1399999999999995E-2</v>
      </c>
      <c r="K446" s="80">
        <v>-2.0000000000000001E-4</v>
      </c>
    </row>
    <row r="447" spans="2:11">
      <c r="B447" s="79" t="s">
        <v>2408</v>
      </c>
      <c r="C447" s="16"/>
      <c r="D447" s="16"/>
      <c r="G447" s="81">
        <v>133278918.34</v>
      </c>
      <c r="I447" s="81">
        <v>-3485.4053209170156</v>
      </c>
      <c r="J447" s="80">
        <v>9.1399999999999995E-2</v>
      </c>
      <c r="K447" s="80">
        <v>-2.0000000000000001E-4</v>
      </c>
    </row>
    <row r="448" spans="2:11">
      <c r="B448" t="s">
        <v>3821</v>
      </c>
      <c r="C448" t="s">
        <v>3822</v>
      </c>
      <c r="D448" t="s">
        <v>375</v>
      </c>
      <c r="E448" t="s">
        <v>110</v>
      </c>
      <c r="F448" t="s">
        <v>271</v>
      </c>
      <c r="G448" s="77">
        <v>11200262.15</v>
      </c>
      <c r="H448" s="77">
        <v>-0.80150000000000043</v>
      </c>
      <c r="I448" s="77">
        <v>-361.396473138212</v>
      </c>
      <c r="J448" s="78">
        <v>9.4999999999999998E-3</v>
      </c>
      <c r="K448" s="78">
        <v>0</v>
      </c>
    </row>
    <row r="449" spans="2:11">
      <c r="B449" t="s">
        <v>3823</v>
      </c>
      <c r="C449" t="s">
        <v>3824</v>
      </c>
      <c r="D449" t="s">
        <v>375</v>
      </c>
      <c r="E449" t="s">
        <v>110</v>
      </c>
      <c r="F449" t="s">
        <v>271</v>
      </c>
      <c r="G449" s="77">
        <v>7385672.9000000004</v>
      </c>
      <c r="H449" s="77">
        <v>-0.37740000000000001</v>
      </c>
      <c r="I449" s="77">
        <v>-112.213255160134</v>
      </c>
      <c r="J449" s="78">
        <v>2.8999999999999998E-3</v>
      </c>
      <c r="K449" s="78">
        <v>0</v>
      </c>
    </row>
    <row r="450" spans="2:11">
      <c r="B450" t="s">
        <v>3825</v>
      </c>
      <c r="C450" t="s">
        <v>3826</v>
      </c>
      <c r="D450" t="s">
        <v>375</v>
      </c>
      <c r="E450" t="s">
        <v>110</v>
      </c>
      <c r="F450" t="s">
        <v>271</v>
      </c>
      <c r="G450" s="77">
        <v>11178319.359999999</v>
      </c>
      <c r="H450" s="77">
        <v>-0.90349999999999842</v>
      </c>
      <c r="I450" s="77">
        <v>-406.59016144817201</v>
      </c>
      <c r="J450" s="78">
        <v>1.0699999999999999E-2</v>
      </c>
      <c r="K450" s="78">
        <v>0</v>
      </c>
    </row>
    <row r="451" spans="2:11">
      <c r="B451" t="s">
        <v>3827</v>
      </c>
      <c r="C451" t="s">
        <v>3828</v>
      </c>
      <c r="D451" t="s">
        <v>375</v>
      </c>
      <c r="E451" t="s">
        <v>106</v>
      </c>
      <c r="F451" t="s">
        <v>271</v>
      </c>
      <c r="G451" s="77">
        <v>3692836.45</v>
      </c>
      <c r="H451" s="77">
        <v>-7.9699999999999993E-2</v>
      </c>
      <c r="I451" s="77">
        <v>-10.127519028886599</v>
      </c>
      <c r="J451" s="78">
        <v>2.9999999999999997E-4</v>
      </c>
      <c r="K451" s="78">
        <v>0</v>
      </c>
    </row>
    <row r="452" spans="2:11">
      <c r="B452" t="s">
        <v>3829</v>
      </c>
      <c r="C452" t="s">
        <v>3830</v>
      </c>
      <c r="D452" t="s">
        <v>375</v>
      </c>
      <c r="E452" t="s">
        <v>106</v>
      </c>
      <c r="F452" t="s">
        <v>271</v>
      </c>
      <c r="G452" s="77">
        <v>14816346.26</v>
      </c>
      <c r="H452" s="77">
        <v>-0.43229999999999963</v>
      </c>
      <c r="I452" s="77">
        <v>-220.399714258893</v>
      </c>
      <c r="J452" s="78">
        <v>5.7999999999999996E-3</v>
      </c>
      <c r="K452" s="78">
        <v>0</v>
      </c>
    </row>
    <row r="453" spans="2:11">
      <c r="B453" t="s">
        <v>3831</v>
      </c>
      <c r="C453" t="s">
        <v>3832</v>
      </c>
      <c r="D453" t="s">
        <v>375</v>
      </c>
      <c r="E453" t="s">
        <v>106</v>
      </c>
      <c r="F453" t="s">
        <v>271</v>
      </c>
      <c r="G453" s="77">
        <v>25849884.920000002</v>
      </c>
      <c r="H453" s="77">
        <v>-0.22839999999999999</v>
      </c>
      <c r="I453" s="77">
        <v>-203.160552958202</v>
      </c>
      <c r="J453" s="78">
        <v>5.3E-3</v>
      </c>
      <c r="K453" s="78">
        <v>0</v>
      </c>
    </row>
    <row r="454" spans="2:11">
      <c r="B454" t="s">
        <v>3833</v>
      </c>
      <c r="C454" t="s">
        <v>3834</v>
      </c>
      <c r="D454" t="s">
        <v>375</v>
      </c>
      <c r="E454" t="s">
        <v>106</v>
      </c>
      <c r="F454" t="s">
        <v>271</v>
      </c>
      <c r="G454" s="77">
        <v>4524365.63</v>
      </c>
      <c r="H454" s="77">
        <v>11.470700000000003</v>
      </c>
      <c r="I454" s="77">
        <v>1785.79782103054</v>
      </c>
      <c r="J454" s="78">
        <v>-4.6800000000000001E-2</v>
      </c>
      <c r="K454" s="78">
        <v>1E-4</v>
      </c>
    </row>
    <row r="455" spans="2:11">
      <c r="B455" t="s">
        <v>3835</v>
      </c>
      <c r="C455" t="s">
        <v>3836</v>
      </c>
      <c r="D455" t="s">
        <v>375</v>
      </c>
      <c r="E455" t="s">
        <v>106</v>
      </c>
      <c r="F455" t="s">
        <v>271</v>
      </c>
      <c r="G455" s="77">
        <v>5116303.3499999996</v>
      </c>
      <c r="H455" s="77">
        <v>4.7182999999999948</v>
      </c>
      <c r="I455" s="77">
        <v>830.66614345385403</v>
      </c>
      <c r="J455" s="78">
        <v>-2.18E-2</v>
      </c>
      <c r="K455" s="78">
        <v>0</v>
      </c>
    </row>
    <row r="456" spans="2:11">
      <c r="B456" t="s">
        <v>3837</v>
      </c>
      <c r="C456" t="s">
        <v>3838</v>
      </c>
      <c r="D456" t="s">
        <v>375</v>
      </c>
      <c r="E456" t="s">
        <v>106</v>
      </c>
      <c r="F456" t="s">
        <v>271</v>
      </c>
      <c r="G456" s="77">
        <v>12446253.460000001</v>
      </c>
      <c r="H456" s="77">
        <v>4.5111999999999801</v>
      </c>
      <c r="I456" s="77">
        <v>1932.0368035271499</v>
      </c>
      <c r="J456" s="78">
        <v>-5.0700000000000002E-2</v>
      </c>
      <c r="K456" s="78">
        <v>1E-4</v>
      </c>
    </row>
    <row r="457" spans="2:11">
      <c r="B457" t="s">
        <v>3839</v>
      </c>
      <c r="C457" t="s">
        <v>3840</v>
      </c>
      <c r="D457" t="s">
        <v>375</v>
      </c>
      <c r="E457" t="s">
        <v>106</v>
      </c>
      <c r="F457" t="s">
        <v>271</v>
      </c>
      <c r="G457" s="77">
        <v>37068673.859999999</v>
      </c>
      <c r="H457" s="77">
        <v>-5.2683999999999882</v>
      </c>
      <c r="I457" s="77">
        <v>-6720.0184129360596</v>
      </c>
      <c r="J457" s="78">
        <v>0.17630000000000001</v>
      </c>
      <c r="K457" s="78">
        <v>-4.0000000000000002E-4</v>
      </c>
    </row>
    <row r="458" spans="2:11">
      <c r="B458" s="79" t="s">
        <v>2423</v>
      </c>
      <c r="C458" s="16"/>
      <c r="D458" s="16"/>
      <c r="G458" s="81">
        <v>0</v>
      </c>
      <c r="I458" s="81">
        <v>0</v>
      </c>
      <c r="J458" s="80">
        <v>0</v>
      </c>
      <c r="K458" s="80">
        <v>0</v>
      </c>
    </row>
    <row r="459" spans="2:11">
      <c r="B459" t="s">
        <v>223</v>
      </c>
      <c r="C459" t="s">
        <v>223</v>
      </c>
      <c r="D459" t="s">
        <v>223</v>
      </c>
      <c r="E459" t="s">
        <v>223</v>
      </c>
      <c r="G459" s="77">
        <v>0</v>
      </c>
      <c r="H459" s="77">
        <v>0</v>
      </c>
      <c r="I459" s="77">
        <v>0</v>
      </c>
      <c r="J459" s="78">
        <v>0</v>
      </c>
      <c r="K459" s="78">
        <v>0</v>
      </c>
    </row>
    <row r="460" spans="2:11">
      <c r="B460" s="79" t="s">
        <v>2414</v>
      </c>
      <c r="C460" s="16"/>
      <c r="D460" s="16"/>
      <c r="G460" s="81">
        <v>0</v>
      </c>
      <c r="I460" s="81">
        <v>0</v>
      </c>
      <c r="J460" s="80">
        <v>0</v>
      </c>
      <c r="K460" s="80">
        <v>0</v>
      </c>
    </row>
    <row r="461" spans="2:11">
      <c r="B461" t="s">
        <v>223</v>
      </c>
      <c r="C461" t="s">
        <v>223</v>
      </c>
      <c r="D461" t="s">
        <v>223</v>
      </c>
      <c r="E461" t="s">
        <v>223</v>
      </c>
      <c r="G461" s="77">
        <v>0</v>
      </c>
      <c r="H461" s="77">
        <v>0</v>
      </c>
      <c r="I461" s="77">
        <v>0</v>
      </c>
      <c r="J461" s="78">
        <v>0</v>
      </c>
      <c r="K461" s="78">
        <v>0</v>
      </c>
    </row>
    <row r="462" spans="2:11">
      <c r="B462" s="79" t="s">
        <v>921</v>
      </c>
      <c r="C462" s="16"/>
      <c r="D462" s="16"/>
      <c r="G462" s="81">
        <v>0</v>
      </c>
      <c r="I462" s="81">
        <v>0</v>
      </c>
      <c r="J462" s="80">
        <v>0</v>
      </c>
      <c r="K462" s="80">
        <v>0</v>
      </c>
    </row>
    <row r="463" spans="2:11">
      <c r="B463" t="s">
        <v>223</v>
      </c>
      <c r="C463" t="s">
        <v>223</v>
      </c>
      <c r="D463" t="s">
        <v>223</v>
      </c>
      <c r="E463" t="s">
        <v>223</v>
      </c>
      <c r="G463" s="77">
        <v>0</v>
      </c>
      <c r="H463" s="77">
        <v>0</v>
      </c>
      <c r="I463" s="77">
        <v>0</v>
      </c>
      <c r="J463" s="78">
        <v>0</v>
      </c>
      <c r="K463" s="78">
        <v>0</v>
      </c>
    </row>
    <row r="464" spans="2:11">
      <c r="B464" t="s">
        <v>265</v>
      </c>
      <c r="C464" s="16"/>
      <c r="D464" s="16"/>
    </row>
    <row r="465" spans="2:4">
      <c r="B465" t="s">
        <v>364</v>
      </c>
      <c r="C465" s="16"/>
      <c r="D465" s="16"/>
    </row>
    <row r="466" spans="2:4">
      <c r="B466" t="s">
        <v>365</v>
      </c>
      <c r="C466" s="16"/>
      <c r="D466" s="16"/>
    </row>
    <row r="467" spans="2:4">
      <c r="B467" t="s">
        <v>366</v>
      </c>
      <c r="C467" s="16"/>
      <c r="D467" s="16"/>
    </row>
    <row r="468" spans="2:4">
      <c r="C468" s="16"/>
      <c r="D468" s="16"/>
    </row>
    <row r="469" spans="2:4">
      <c r="C469" s="16"/>
      <c r="D469" s="16"/>
    </row>
    <row r="470" spans="2:4">
      <c r="C470" s="16"/>
      <c r="D470" s="16"/>
    </row>
    <row r="471" spans="2:4">
      <c r="C471" s="16"/>
      <c r="D471" s="16"/>
    </row>
    <row r="472" spans="2:4">
      <c r="C472" s="16"/>
      <c r="D472" s="16"/>
    </row>
    <row r="473" spans="2:4">
      <c r="C473" s="16"/>
      <c r="D473" s="16"/>
    </row>
    <row r="474" spans="2:4">
      <c r="C474" s="16"/>
      <c r="D474" s="16"/>
    </row>
    <row r="475" spans="2:4">
      <c r="C475" s="16"/>
      <c r="D475" s="16"/>
    </row>
    <row r="476" spans="2:4">
      <c r="C476" s="16"/>
      <c r="D476" s="16"/>
    </row>
    <row r="477" spans="2:4">
      <c r="C477" s="16"/>
      <c r="D477" s="16"/>
    </row>
    <row r="478" spans="2:4">
      <c r="C478" s="16"/>
      <c r="D478" s="16"/>
    </row>
    <row r="479" spans="2:4">
      <c r="C479" s="16"/>
      <c r="D479" s="16"/>
    </row>
    <row r="480" spans="2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0">
        <v>44104</v>
      </c>
    </row>
    <row r="2" spans="2:78">
      <c r="B2" s="2" t="s">
        <v>1</v>
      </c>
      <c r="C2" s="12" t="s">
        <v>197</v>
      </c>
    </row>
    <row r="3" spans="2:78">
      <c r="B3" s="2" t="s">
        <v>2</v>
      </c>
      <c r="C3" s="26" t="s">
        <v>4521</v>
      </c>
    </row>
    <row r="4" spans="2:78" s="1" customFormat="1">
      <c r="B4" s="2" t="s">
        <v>3</v>
      </c>
    </row>
    <row r="6" spans="2:78" ht="26.25" customHeight="1">
      <c r="B6" s="130" t="s">
        <v>136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78" ht="26.25" customHeight="1">
      <c r="B7" s="130" t="s">
        <v>145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2433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2434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2441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2442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2443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2444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2445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2433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2434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2441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2442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2443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2444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2445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265</v>
      </c>
      <c r="D40" s="16"/>
    </row>
    <row r="41" spans="2:17">
      <c r="B41" t="s">
        <v>364</v>
      </c>
      <c r="D41" s="16"/>
    </row>
    <row r="42" spans="2:17">
      <c r="B42" t="s">
        <v>365</v>
      </c>
      <c r="D42" s="16"/>
    </row>
    <row r="43" spans="2:17">
      <c r="B43" t="s">
        <v>366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6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22.14062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22.4257812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21.140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0">
        <v>44104</v>
      </c>
    </row>
    <row r="2" spans="2:60">
      <c r="B2" s="2" t="s">
        <v>1</v>
      </c>
      <c r="C2" s="12" t="s">
        <v>197</v>
      </c>
    </row>
    <row r="3" spans="2:60">
      <c r="B3" s="2" t="s">
        <v>2</v>
      </c>
      <c r="C3" s="26" t="s">
        <v>4521</v>
      </c>
    </row>
    <row r="4" spans="2:60" s="1" customFormat="1">
      <c r="B4" s="2" t="s">
        <v>3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30" t="s">
        <v>146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4.26</v>
      </c>
      <c r="J11" s="18"/>
      <c r="K11" s="18"/>
      <c r="L11" s="18"/>
      <c r="M11" s="76">
        <v>1.83E-2</v>
      </c>
      <c r="N11" s="75">
        <v>1746834103.9100001</v>
      </c>
      <c r="O11" s="7"/>
      <c r="P11" s="75">
        <v>2379529.730984251</v>
      </c>
      <c r="Q11" s="76">
        <v>1</v>
      </c>
      <c r="R11" s="76">
        <v>0.13020000000000001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4.4000000000000004</v>
      </c>
      <c r="M12" s="80">
        <v>1.47E-2</v>
      </c>
      <c r="N12" s="81">
        <v>1596114114.0699999</v>
      </c>
      <c r="P12" s="81">
        <v>1849851.1014621821</v>
      </c>
      <c r="Q12" s="80">
        <v>0.77739999999999998</v>
      </c>
      <c r="R12" s="80">
        <v>0.1012</v>
      </c>
    </row>
    <row r="13" spans="2:60">
      <c r="B13" s="79" t="s">
        <v>3841</v>
      </c>
      <c r="I13" s="81">
        <v>2.11</v>
      </c>
      <c r="M13" s="80">
        <v>5.4000000000000003E-3</v>
      </c>
      <c r="N13" s="81">
        <v>744960295.82000005</v>
      </c>
      <c r="P13" s="81">
        <v>788384.29677686957</v>
      </c>
      <c r="Q13" s="80">
        <v>0.33129999999999998</v>
      </c>
      <c r="R13" s="80">
        <v>4.3099999999999999E-2</v>
      </c>
    </row>
    <row r="14" spans="2:60">
      <c r="B14" t="s">
        <v>3842</v>
      </c>
      <c r="C14" t="s">
        <v>3843</v>
      </c>
      <c r="D14" t="s">
        <v>3844</v>
      </c>
      <c r="E14"/>
      <c r="F14" t="s">
        <v>945</v>
      </c>
      <c r="G14" t="s">
        <v>2651</v>
      </c>
      <c r="H14" t="s">
        <v>3845</v>
      </c>
      <c r="I14" s="77">
        <v>2.97</v>
      </c>
      <c r="J14" t="s">
        <v>128</v>
      </c>
      <c r="K14" t="s">
        <v>102</v>
      </c>
      <c r="L14" s="78">
        <v>0</v>
      </c>
      <c r="M14" s="78">
        <v>1.04E-2</v>
      </c>
      <c r="N14" s="77">
        <v>8984961.0700000003</v>
      </c>
      <c r="O14" s="77">
        <v>102.48565600000001</v>
      </c>
      <c r="P14" s="77">
        <v>9208.2962939341196</v>
      </c>
      <c r="Q14" s="78">
        <v>3.8999999999999998E-3</v>
      </c>
      <c r="R14" s="78">
        <v>5.0000000000000001E-4</v>
      </c>
    </row>
    <row r="15" spans="2:60">
      <c r="B15" t="s">
        <v>3842</v>
      </c>
      <c r="C15" t="s">
        <v>3843</v>
      </c>
      <c r="D15" t="s">
        <v>3846</v>
      </c>
      <c r="E15"/>
      <c r="F15" t="s">
        <v>945</v>
      </c>
      <c r="G15" t="s">
        <v>271</v>
      </c>
      <c r="H15" t="s">
        <v>3845</v>
      </c>
      <c r="I15" s="77">
        <v>2.78</v>
      </c>
      <c r="J15" t="s">
        <v>128</v>
      </c>
      <c r="K15" t="s">
        <v>102</v>
      </c>
      <c r="L15" s="78">
        <v>0</v>
      </c>
      <c r="M15" s="78">
        <v>1.32E-2</v>
      </c>
      <c r="N15" s="77">
        <v>33743934.619999997</v>
      </c>
      <c r="O15" s="77">
        <v>102.40117100000001</v>
      </c>
      <c r="P15" s="77">
        <v>34554.184192354398</v>
      </c>
      <c r="Q15" s="78">
        <v>1.4500000000000001E-2</v>
      </c>
      <c r="R15" s="78">
        <v>1.9E-3</v>
      </c>
    </row>
    <row r="16" spans="2:60">
      <c r="B16" t="s">
        <v>3842</v>
      </c>
      <c r="C16" t="s">
        <v>3843</v>
      </c>
      <c r="D16" t="s">
        <v>3844</v>
      </c>
      <c r="E16"/>
      <c r="F16" t="s">
        <v>945</v>
      </c>
      <c r="G16" t="s">
        <v>271</v>
      </c>
      <c r="H16" t="s">
        <v>3845</v>
      </c>
      <c r="I16" s="77">
        <v>2.0699999999999998</v>
      </c>
      <c r="J16" t="s">
        <v>128</v>
      </c>
      <c r="K16" t="s">
        <v>102</v>
      </c>
      <c r="L16" s="78">
        <v>0</v>
      </c>
      <c r="M16" s="78">
        <v>5.0000000000000001E-3</v>
      </c>
      <c r="N16" s="77">
        <v>702231400.13</v>
      </c>
      <c r="O16" s="77">
        <v>106.03653099999997</v>
      </c>
      <c r="P16" s="77">
        <v>744621.81629058102</v>
      </c>
      <c r="Q16" s="78">
        <v>0.31290000000000001</v>
      </c>
      <c r="R16" s="78">
        <v>4.07E-2</v>
      </c>
    </row>
    <row r="17" spans="2:18">
      <c r="B17" s="79" t="s">
        <v>3847</v>
      </c>
      <c r="I17" s="81">
        <v>7.97</v>
      </c>
      <c r="M17" s="80">
        <v>1.7299999999999999E-2</v>
      </c>
      <c r="N17" s="81">
        <v>188186373.41999999</v>
      </c>
      <c r="P17" s="81">
        <v>199497.77472749259</v>
      </c>
      <c r="Q17" s="80">
        <v>8.3799999999999999E-2</v>
      </c>
      <c r="R17" s="80">
        <v>1.09E-2</v>
      </c>
    </row>
    <row r="18" spans="2:18">
      <c r="B18" t="s">
        <v>4662</v>
      </c>
      <c r="C18" t="s">
        <v>3843</v>
      </c>
      <c r="D18" t="s">
        <v>3848</v>
      </c>
      <c r="E18"/>
      <c r="F18" t="s">
        <v>223</v>
      </c>
      <c r="G18" t="s">
        <v>271</v>
      </c>
      <c r="H18" t="s">
        <v>224</v>
      </c>
      <c r="I18" s="77">
        <v>7.95</v>
      </c>
      <c r="J18" t="s">
        <v>713</v>
      </c>
      <c r="K18" t="s">
        <v>102</v>
      </c>
      <c r="L18" s="78">
        <v>2.6599999999999999E-2</v>
      </c>
      <c r="M18" s="78">
        <v>1.8499999999999999E-2</v>
      </c>
      <c r="N18" s="77">
        <v>8812919.3699999992</v>
      </c>
      <c r="O18" s="77">
        <v>107.78</v>
      </c>
      <c r="P18" s="77">
        <v>9498.5644969860004</v>
      </c>
      <c r="Q18" s="78">
        <v>4.0000000000000001E-3</v>
      </c>
      <c r="R18" s="78">
        <v>5.0000000000000001E-4</v>
      </c>
    </row>
    <row r="19" spans="2:18">
      <c r="B19" t="s">
        <v>4662</v>
      </c>
      <c r="C19" t="s">
        <v>3843</v>
      </c>
      <c r="D19" t="s">
        <v>3849</v>
      </c>
      <c r="E19"/>
      <c r="F19" t="s">
        <v>223</v>
      </c>
      <c r="G19" t="s">
        <v>271</v>
      </c>
      <c r="H19" t="s">
        <v>224</v>
      </c>
      <c r="I19" s="77">
        <v>9.4700000000000006</v>
      </c>
      <c r="J19" t="s">
        <v>713</v>
      </c>
      <c r="K19" t="s">
        <v>102</v>
      </c>
      <c r="L19" s="78">
        <v>2.4500000000000001E-2</v>
      </c>
      <c r="M19" s="78">
        <v>1.4E-2</v>
      </c>
      <c r="N19" s="77">
        <v>12106230.58</v>
      </c>
      <c r="O19" s="77">
        <v>99.691999999999993</v>
      </c>
      <c r="P19" s="77">
        <v>12068.943389813599</v>
      </c>
      <c r="Q19" s="78">
        <v>5.1000000000000004E-3</v>
      </c>
      <c r="R19" s="78">
        <v>6.9999999999999999E-4</v>
      </c>
    </row>
    <row r="20" spans="2:18">
      <c r="B20" t="s">
        <v>4662</v>
      </c>
      <c r="C20" t="s">
        <v>3843</v>
      </c>
      <c r="D20" t="s">
        <v>3850</v>
      </c>
      <c r="E20"/>
      <c r="F20" t="s">
        <v>223</v>
      </c>
      <c r="G20" t="s">
        <v>271</v>
      </c>
      <c r="H20" t="s">
        <v>224</v>
      </c>
      <c r="I20" s="77">
        <v>6.83</v>
      </c>
      <c r="J20" t="s">
        <v>127</v>
      </c>
      <c r="K20" t="s">
        <v>102</v>
      </c>
      <c r="L20" s="78">
        <v>3.7100000000000001E-2</v>
      </c>
      <c r="M20" s="78">
        <v>2.5600000000000001E-2</v>
      </c>
      <c r="N20" s="77">
        <v>8688134.6099999994</v>
      </c>
      <c r="O20" s="77">
        <v>112.64</v>
      </c>
      <c r="P20" s="77">
        <v>9786.3148247040008</v>
      </c>
      <c r="Q20" s="78">
        <v>4.1000000000000003E-3</v>
      </c>
      <c r="R20" s="78">
        <v>5.0000000000000001E-4</v>
      </c>
    </row>
    <row r="21" spans="2:18">
      <c r="B21" t="s">
        <v>4662</v>
      </c>
      <c r="C21" t="s">
        <v>3843</v>
      </c>
      <c r="D21" t="s">
        <v>3851</v>
      </c>
      <c r="E21"/>
      <c r="F21" t="s">
        <v>223</v>
      </c>
      <c r="G21" t="s">
        <v>271</v>
      </c>
      <c r="H21" t="s">
        <v>224</v>
      </c>
      <c r="I21" s="77">
        <v>9.4499999999999993</v>
      </c>
      <c r="J21" t="s">
        <v>127</v>
      </c>
      <c r="K21" t="s">
        <v>102</v>
      </c>
      <c r="L21" s="78">
        <v>3.2899999999999999E-2</v>
      </c>
      <c r="M21" s="78">
        <v>1.9599999999999999E-2</v>
      </c>
      <c r="N21" s="77">
        <v>11824693.550000001</v>
      </c>
      <c r="O21" s="77">
        <v>98.52</v>
      </c>
      <c r="P21" s="77">
        <v>11649.68808546</v>
      </c>
      <c r="Q21" s="78">
        <v>4.8999999999999998E-3</v>
      </c>
      <c r="R21" s="78">
        <v>5.9999999999999995E-4</v>
      </c>
    </row>
    <row r="22" spans="2:18">
      <c r="B22" t="s">
        <v>4662</v>
      </c>
      <c r="C22" t="s">
        <v>3843</v>
      </c>
      <c r="D22" t="s">
        <v>3852</v>
      </c>
      <c r="E22"/>
      <c r="F22" t="s">
        <v>223</v>
      </c>
      <c r="G22" t="s">
        <v>271</v>
      </c>
      <c r="H22" t="s">
        <v>224</v>
      </c>
      <c r="I22" s="77">
        <v>6.8</v>
      </c>
      <c r="J22" t="s">
        <v>713</v>
      </c>
      <c r="K22" t="s">
        <v>102</v>
      </c>
      <c r="L22" s="78">
        <v>2.3E-2</v>
      </c>
      <c r="M22" s="78">
        <v>1.5699999999999999E-2</v>
      </c>
      <c r="N22" s="77">
        <v>7188421.4500000002</v>
      </c>
      <c r="O22" s="77">
        <v>108.06</v>
      </c>
      <c r="P22" s="77">
        <v>7767.80821887</v>
      </c>
      <c r="Q22" s="78">
        <v>3.3E-3</v>
      </c>
      <c r="R22" s="78">
        <v>4.0000000000000002E-4</v>
      </c>
    </row>
    <row r="23" spans="2:18">
      <c r="B23" t="s">
        <v>4662</v>
      </c>
      <c r="C23" t="s">
        <v>3843</v>
      </c>
      <c r="D23" t="s">
        <v>3853</v>
      </c>
      <c r="E23"/>
      <c r="F23" t="s">
        <v>223</v>
      </c>
      <c r="G23" t="s">
        <v>271</v>
      </c>
      <c r="H23" t="s">
        <v>224</v>
      </c>
      <c r="I23" s="77">
        <v>8.6</v>
      </c>
      <c r="J23" t="s">
        <v>713</v>
      </c>
      <c r="K23" t="s">
        <v>102</v>
      </c>
      <c r="L23" s="78">
        <v>1.8499999999999999E-2</v>
      </c>
      <c r="M23" s="78">
        <v>7.1999999999999998E-3</v>
      </c>
      <c r="N23" s="77">
        <v>9836133.5299999993</v>
      </c>
      <c r="O23" s="77">
        <v>105.4</v>
      </c>
      <c r="P23" s="77">
        <v>10367.28474062</v>
      </c>
      <c r="Q23" s="78">
        <v>4.4000000000000003E-3</v>
      </c>
      <c r="R23" s="78">
        <v>5.9999999999999995E-4</v>
      </c>
    </row>
    <row r="24" spans="2:18">
      <c r="B24" t="s">
        <v>4662</v>
      </c>
      <c r="C24" t="s">
        <v>3843</v>
      </c>
      <c r="D24" t="s">
        <v>3854</v>
      </c>
      <c r="E24"/>
      <c r="F24" t="s">
        <v>223</v>
      </c>
      <c r="G24" t="s">
        <v>271</v>
      </c>
      <c r="H24" t="s">
        <v>224</v>
      </c>
      <c r="I24" s="77">
        <v>5.65</v>
      </c>
      <c r="J24" t="s">
        <v>127</v>
      </c>
      <c r="K24" t="s">
        <v>102</v>
      </c>
      <c r="L24" s="78">
        <v>3.27E-2</v>
      </c>
      <c r="M24" s="78">
        <v>2.46E-2</v>
      </c>
      <c r="N24" s="77">
        <v>10835750.66</v>
      </c>
      <c r="O24" s="77">
        <v>108.03</v>
      </c>
      <c r="P24" s="77">
        <v>11705.861437998001</v>
      </c>
      <c r="Q24" s="78">
        <v>4.8999999999999998E-3</v>
      </c>
      <c r="R24" s="78">
        <v>5.9999999999999995E-4</v>
      </c>
    </row>
    <row r="25" spans="2:18">
      <c r="B25" t="s">
        <v>4662</v>
      </c>
      <c r="C25" t="s">
        <v>3843</v>
      </c>
      <c r="D25" t="s">
        <v>3855</v>
      </c>
      <c r="E25"/>
      <c r="F25" t="s">
        <v>223</v>
      </c>
      <c r="G25" t="s">
        <v>271</v>
      </c>
      <c r="H25" t="s">
        <v>224</v>
      </c>
      <c r="I25" s="77">
        <v>8.49</v>
      </c>
      <c r="J25" t="s">
        <v>127</v>
      </c>
      <c r="K25" t="s">
        <v>102</v>
      </c>
      <c r="L25" s="78">
        <v>3.0099999999999998E-2</v>
      </c>
      <c r="M25" s="78">
        <v>1.7100000000000001E-2</v>
      </c>
      <c r="N25" s="77">
        <v>11835602.67</v>
      </c>
      <c r="O25" s="77">
        <v>100</v>
      </c>
      <c r="P25" s="77">
        <v>11835.60267</v>
      </c>
      <c r="Q25" s="78">
        <v>5.0000000000000001E-3</v>
      </c>
      <c r="R25" s="78">
        <v>5.9999999999999995E-4</v>
      </c>
    </row>
    <row r="26" spans="2:18">
      <c r="B26" t="s">
        <v>4662</v>
      </c>
      <c r="C26" t="s">
        <v>3843</v>
      </c>
      <c r="D26" t="s">
        <v>3856</v>
      </c>
      <c r="E26"/>
      <c r="F26" t="s">
        <v>223</v>
      </c>
      <c r="G26" t="s">
        <v>3539</v>
      </c>
      <c r="H26" t="s">
        <v>224</v>
      </c>
      <c r="I26" s="77">
        <v>0.01</v>
      </c>
      <c r="J26" t="s">
        <v>422</v>
      </c>
      <c r="K26" t="s">
        <v>102</v>
      </c>
      <c r="L26" s="78">
        <v>0</v>
      </c>
      <c r="M26" s="78">
        <v>0</v>
      </c>
      <c r="N26" s="77">
        <v>-446.39</v>
      </c>
      <c r="O26" s="77">
        <v>100</v>
      </c>
      <c r="P26" s="77">
        <v>-0.44639000000000001</v>
      </c>
      <c r="Q26" s="78">
        <v>0</v>
      </c>
      <c r="R26" s="78">
        <v>0</v>
      </c>
    </row>
    <row r="27" spans="2:18">
      <c r="B27" t="s">
        <v>4662</v>
      </c>
      <c r="C27" t="s">
        <v>3843</v>
      </c>
      <c r="D27" t="s">
        <v>3857</v>
      </c>
      <c r="E27"/>
      <c r="F27" t="s">
        <v>223</v>
      </c>
      <c r="G27" t="s">
        <v>3539</v>
      </c>
      <c r="H27" t="s">
        <v>224</v>
      </c>
      <c r="I27" s="77">
        <v>0.01</v>
      </c>
      <c r="J27" t="s">
        <v>422</v>
      </c>
      <c r="K27" t="s">
        <v>102</v>
      </c>
      <c r="L27" s="78">
        <v>0</v>
      </c>
      <c r="M27" s="78">
        <v>0</v>
      </c>
      <c r="N27" s="77">
        <v>-720.22</v>
      </c>
      <c r="O27" s="77">
        <v>9.9999999999999995E-7</v>
      </c>
      <c r="P27" s="77">
        <v>-7.2021999999999998E-9</v>
      </c>
      <c r="Q27" s="78">
        <v>0</v>
      </c>
      <c r="R27" s="78">
        <v>0</v>
      </c>
    </row>
    <row r="28" spans="2:18">
      <c r="B28" t="s">
        <v>4662</v>
      </c>
      <c r="C28" t="s">
        <v>3843</v>
      </c>
      <c r="D28" t="s">
        <v>3858</v>
      </c>
      <c r="E28"/>
      <c r="F28" t="s">
        <v>223</v>
      </c>
      <c r="G28" t="s">
        <v>3539</v>
      </c>
      <c r="H28" t="s">
        <v>224</v>
      </c>
      <c r="I28" s="77">
        <v>0.01</v>
      </c>
      <c r="J28" t="s">
        <v>422</v>
      </c>
      <c r="K28" t="s">
        <v>102</v>
      </c>
      <c r="L28" s="78">
        <v>0</v>
      </c>
      <c r="M28" s="78">
        <v>0</v>
      </c>
      <c r="N28" s="77">
        <v>-696.54</v>
      </c>
      <c r="O28" s="77">
        <v>9.9999999999999995E-7</v>
      </c>
      <c r="P28" s="77">
        <v>-6.9654E-9</v>
      </c>
      <c r="Q28" s="78">
        <v>0</v>
      </c>
      <c r="R28" s="78">
        <v>0</v>
      </c>
    </row>
    <row r="29" spans="2:18">
      <c r="B29" t="s">
        <v>4662</v>
      </c>
      <c r="C29" t="s">
        <v>3843</v>
      </c>
      <c r="D29" t="s">
        <v>3859</v>
      </c>
      <c r="E29"/>
      <c r="F29" t="s">
        <v>223</v>
      </c>
      <c r="G29" t="s">
        <v>3539</v>
      </c>
      <c r="H29" t="s">
        <v>224</v>
      </c>
      <c r="I29" s="77">
        <v>0.01</v>
      </c>
      <c r="J29" t="s">
        <v>422</v>
      </c>
      <c r="K29" t="s">
        <v>102</v>
      </c>
      <c r="L29" s="78">
        <v>0</v>
      </c>
      <c r="M29" s="78">
        <v>0</v>
      </c>
      <c r="N29" s="77">
        <v>-573.78</v>
      </c>
      <c r="O29" s="77">
        <v>9.9999999999999995E-7</v>
      </c>
      <c r="P29" s="77">
        <v>-5.7377999999999998E-9</v>
      </c>
      <c r="Q29" s="78">
        <v>0</v>
      </c>
      <c r="R29" s="78">
        <v>0</v>
      </c>
    </row>
    <row r="30" spans="2:18">
      <c r="B30" t="s">
        <v>4662</v>
      </c>
      <c r="C30" t="s">
        <v>3843</v>
      </c>
      <c r="D30" t="s">
        <v>3860</v>
      </c>
      <c r="E30"/>
      <c r="F30" t="s">
        <v>223</v>
      </c>
      <c r="G30" t="s">
        <v>3539</v>
      </c>
      <c r="H30" t="s">
        <v>224</v>
      </c>
      <c r="I30" s="77">
        <v>0.01</v>
      </c>
      <c r="J30" t="s">
        <v>422</v>
      </c>
      <c r="K30" t="s">
        <v>102</v>
      </c>
      <c r="L30" s="78">
        <v>0</v>
      </c>
      <c r="M30" s="78">
        <v>0</v>
      </c>
      <c r="N30" s="77">
        <v>-1262.49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4662</v>
      </c>
      <c r="C31" t="s">
        <v>3843</v>
      </c>
      <c r="D31" t="s">
        <v>3861</v>
      </c>
      <c r="E31"/>
      <c r="F31" t="s">
        <v>223</v>
      </c>
      <c r="G31" t="s">
        <v>3539</v>
      </c>
      <c r="H31" t="s">
        <v>224</v>
      </c>
      <c r="I31" s="77">
        <v>0.01</v>
      </c>
      <c r="J31" t="s">
        <v>422</v>
      </c>
      <c r="K31" t="s">
        <v>102</v>
      </c>
      <c r="L31" s="78">
        <v>0</v>
      </c>
      <c r="M31" s="78">
        <v>0</v>
      </c>
      <c r="N31" s="77">
        <v>-940.1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4662</v>
      </c>
      <c r="C32" t="s">
        <v>3843</v>
      </c>
      <c r="D32" t="s">
        <v>3862</v>
      </c>
      <c r="E32"/>
      <c r="F32" t="s">
        <v>223</v>
      </c>
      <c r="G32" t="s">
        <v>3539</v>
      </c>
      <c r="H32" t="s">
        <v>224</v>
      </c>
      <c r="I32" s="77">
        <v>0.01</v>
      </c>
      <c r="J32" t="s">
        <v>422</v>
      </c>
      <c r="K32" t="s">
        <v>102</v>
      </c>
      <c r="L32" s="78">
        <v>0</v>
      </c>
      <c r="M32" s="78">
        <v>0</v>
      </c>
      <c r="N32" s="77">
        <v>-774.97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t="s">
        <v>4662</v>
      </c>
      <c r="C33" t="s">
        <v>3843</v>
      </c>
      <c r="D33" t="s">
        <v>3863</v>
      </c>
      <c r="E33"/>
      <c r="F33" t="s">
        <v>223</v>
      </c>
      <c r="G33" t="s">
        <v>3539</v>
      </c>
      <c r="H33" t="s">
        <v>224</v>
      </c>
      <c r="I33" s="77">
        <v>0.01</v>
      </c>
      <c r="J33" t="s">
        <v>422</v>
      </c>
      <c r="K33" t="s">
        <v>102</v>
      </c>
      <c r="L33" s="78">
        <v>0</v>
      </c>
      <c r="M33" s="78">
        <v>0</v>
      </c>
      <c r="N33" s="77">
        <v>-676.73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t="s">
        <v>4662</v>
      </c>
      <c r="C34" t="s">
        <v>3843</v>
      </c>
      <c r="D34" t="s">
        <v>3864</v>
      </c>
      <c r="E34"/>
      <c r="F34" t="s">
        <v>223</v>
      </c>
      <c r="G34" t="s">
        <v>271</v>
      </c>
      <c r="H34" t="s">
        <v>224</v>
      </c>
      <c r="I34" s="77">
        <v>8.61</v>
      </c>
      <c r="J34" t="s">
        <v>713</v>
      </c>
      <c r="K34" t="s">
        <v>102</v>
      </c>
      <c r="L34" s="78">
        <v>2.1399999999999999E-2</v>
      </c>
      <c r="M34" s="78">
        <v>1.2999999999999999E-2</v>
      </c>
      <c r="N34" s="77">
        <v>8911738.1199999992</v>
      </c>
      <c r="O34" s="77">
        <v>113.35</v>
      </c>
      <c r="P34" s="77">
        <v>10101.455159020001</v>
      </c>
      <c r="Q34" s="78">
        <v>4.1999999999999997E-3</v>
      </c>
      <c r="R34" s="78">
        <v>5.9999999999999995E-4</v>
      </c>
    </row>
    <row r="35" spans="2:18">
      <c r="B35" t="s">
        <v>4662</v>
      </c>
      <c r="C35" t="s">
        <v>3843</v>
      </c>
      <c r="D35" t="s">
        <v>3865</v>
      </c>
      <c r="E35"/>
      <c r="F35" t="s">
        <v>223</v>
      </c>
      <c r="G35" t="s">
        <v>271</v>
      </c>
      <c r="H35" t="s">
        <v>224</v>
      </c>
      <c r="I35" s="77">
        <v>10.039999999999999</v>
      </c>
      <c r="J35" t="s">
        <v>713</v>
      </c>
      <c r="K35" t="s">
        <v>102</v>
      </c>
      <c r="L35" s="78">
        <v>2.8400000000000002E-2</v>
      </c>
      <c r="M35" s="78">
        <v>1.0999999999999999E-2</v>
      </c>
      <c r="N35" s="77">
        <v>11599643.58</v>
      </c>
      <c r="O35" s="77">
        <v>107.92</v>
      </c>
      <c r="P35" s="77">
        <v>12518.335351536</v>
      </c>
      <c r="Q35" s="78">
        <v>5.3E-3</v>
      </c>
      <c r="R35" s="78">
        <v>6.9999999999999999E-4</v>
      </c>
    </row>
    <row r="36" spans="2:18">
      <c r="B36" t="s">
        <v>4662</v>
      </c>
      <c r="C36" t="s">
        <v>3843</v>
      </c>
      <c r="D36" t="s">
        <v>3866</v>
      </c>
      <c r="E36"/>
      <c r="F36" t="s">
        <v>223</v>
      </c>
      <c r="G36" t="s">
        <v>271</v>
      </c>
      <c r="H36" t="s">
        <v>224</v>
      </c>
      <c r="I36" s="77">
        <v>10.07</v>
      </c>
      <c r="J36" t="s">
        <v>713</v>
      </c>
      <c r="K36" t="s">
        <v>102</v>
      </c>
      <c r="L36" s="78">
        <v>3.0099999999999998E-2</v>
      </c>
      <c r="M36" s="78">
        <v>1.6799999999999999E-2</v>
      </c>
      <c r="N36" s="77">
        <v>18305859.420000002</v>
      </c>
      <c r="O36" s="77">
        <v>101.83</v>
      </c>
      <c r="P36" s="77">
        <v>18640.856647386001</v>
      </c>
      <c r="Q36" s="78">
        <v>7.7999999999999996E-3</v>
      </c>
      <c r="R36" s="78">
        <v>1E-3</v>
      </c>
    </row>
    <row r="37" spans="2:18">
      <c r="B37" t="s">
        <v>4662</v>
      </c>
      <c r="C37" t="s">
        <v>3843</v>
      </c>
      <c r="D37" t="s">
        <v>3867</v>
      </c>
      <c r="E37"/>
      <c r="F37" t="s">
        <v>223</v>
      </c>
      <c r="G37" t="s">
        <v>271</v>
      </c>
      <c r="H37" t="s">
        <v>224</v>
      </c>
      <c r="I37" s="77">
        <v>7.62</v>
      </c>
      <c r="J37" t="s">
        <v>713</v>
      </c>
      <c r="K37" t="s">
        <v>102</v>
      </c>
      <c r="L37" s="78">
        <v>3.4099999999999998E-2</v>
      </c>
      <c r="M37" s="78">
        <v>2.35E-2</v>
      </c>
      <c r="N37" s="77">
        <v>23990156.640000001</v>
      </c>
      <c r="O37" s="77">
        <v>111.13</v>
      </c>
      <c r="P37" s="77">
        <v>26660.261074032001</v>
      </c>
      <c r="Q37" s="78">
        <v>1.12E-2</v>
      </c>
      <c r="R37" s="78">
        <v>1.5E-3</v>
      </c>
    </row>
    <row r="38" spans="2:18">
      <c r="B38" t="s">
        <v>4662</v>
      </c>
      <c r="C38" t="s">
        <v>3843</v>
      </c>
      <c r="D38" t="s">
        <v>3868</v>
      </c>
      <c r="E38"/>
      <c r="F38" t="s">
        <v>223</v>
      </c>
      <c r="G38" t="s">
        <v>271</v>
      </c>
      <c r="H38" t="s">
        <v>224</v>
      </c>
      <c r="I38" s="77">
        <v>9.32</v>
      </c>
      <c r="J38" t="s">
        <v>713</v>
      </c>
      <c r="K38" t="s">
        <v>102</v>
      </c>
      <c r="L38" s="78">
        <v>3.9600000000000003E-2</v>
      </c>
      <c r="M38" s="78">
        <v>3.1E-2</v>
      </c>
      <c r="N38" s="77">
        <v>4738106.58</v>
      </c>
      <c r="O38" s="77">
        <v>101.75</v>
      </c>
      <c r="P38" s="77">
        <v>4821.02344515</v>
      </c>
      <c r="Q38" s="78">
        <v>2E-3</v>
      </c>
      <c r="R38" s="78">
        <v>2.9999999999999997E-4</v>
      </c>
    </row>
    <row r="39" spans="2:18">
      <c r="B39" t="s">
        <v>4662</v>
      </c>
      <c r="C39" t="s">
        <v>3843</v>
      </c>
      <c r="D39" t="s">
        <v>3869</v>
      </c>
      <c r="E39"/>
      <c r="F39" t="s">
        <v>223</v>
      </c>
      <c r="G39" t="s">
        <v>3539</v>
      </c>
      <c r="H39" t="s">
        <v>224</v>
      </c>
      <c r="I39" s="77">
        <v>0.01</v>
      </c>
      <c r="J39" t="s">
        <v>422</v>
      </c>
      <c r="K39" t="s">
        <v>102</v>
      </c>
      <c r="L39" s="78">
        <v>0</v>
      </c>
      <c r="M39" s="78">
        <v>0</v>
      </c>
      <c r="N39" s="77">
        <v>-1340.86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t="s">
        <v>4662</v>
      </c>
      <c r="C40" t="s">
        <v>3843</v>
      </c>
      <c r="D40" t="s">
        <v>3870</v>
      </c>
      <c r="E40"/>
      <c r="F40" t="s">
        <v>223</v>
      </c>
      <c r="G40" t="s">
        <v>3539</v>
      </c>
      <c r="H40" t="s">
        <v>224</v>
      </c>
      <c r="I40" s="77">
        <v>0.01</v>
      </c>
      <c r="J40" t="s">
        <v>422</v>
      </c>
      <c r="K40" t="s">
        <v>102</v>
      </c>
      <c r="L40" s="78">
        <v>0</v>
      </c>
      <c r="M40" s="78">
        <v>0</v>
      </c>
      <c r="N40" s="77">
        <v>-1160.83</v>
      </c>
      <c r="O40" s="77">
        <v>176.16440700000001</v>
      </c>
      <c r="P40" s="77">
        <v>-2.0449692857780999</v>
      </c>
      <c r="Q40" s="78">
        <v>0</v>
      </c>
      <c r="R40" s="78">
        <v>0</v>
      </c>
    </row>
    <row r="41" spans="2:18">
      <c r="B41" t="s">
        <v>4662</v>
      </c>
      <c r="C41" t="s">
        <v>3843</v>
      </c>
      <c r="D41" t="s">
        <v>3871</v>
      </c>
      <c r="E41"/>
      <c r="F41" t="s">
        <v>223</v>
      </c>
      <c r="G41" t="s">
        <v>3539</v>
      </c>
      <c r="H41" t="s">
        <v>224</v>
      </c>
      <c r="I41" s="77">
        <v>0.01</v>
      </c>
      <c r="J41" t="s">
        <v>422</v>
      </c>
      <c r="K41" t="s">
        <v>102</v>
      </c>
      <c r="L41" s="78">
        <v>0</v>
      </c>
      <c r="M41" s="78">
        <v>0</v>
      </c>
      <c r="N41" s="77">
        <v>-489.25</v>
      </c>
      <c r="O41" s="77">
        <v>362.68626599999999</v>
      </c>
      <c r="P41" s="77">
        <v>-1.7744425564049999</v>
      </c>
      <c r="Q41" s="78">
        <v>0</v>
      </c>
      <c r="R41" s="78">
        <v>0</v>
      </c>
    </row>
    <row r="42" spans="2:18">
      <c r="B42" t="s">
        <v>4662</v>
      </c>
      <c r="C42" t="s">
        <v>3843</v>
      </c>
      <c r="D42" t="s">
        <v>3872</v>
      </c>
      <c r="E42"/>
      <c r="F42" t="s">
        <v>223</v>
      </c>
      <c r="G42" t="s">
        <v>3539</v>
      </c>
      <c r="H42" t="s">
        <v>224</v>
      </c>
      <c r="I42" s="77">
        <v>0.01</v>
      </c>
      <c r="J42" t="s">
        <v>422</v>
      </c>
      <c r="K42" t="s">
        <v>102</v>
      </c>
      <c r="L42" s="78">
        <v>0</v>
      </c>
      <c r="M42" s="78">
        <v>0</v>
      </c>
      <c r="N42" s="77">
        <v>-919.33</v>
      </c>
      <c r="O42" s="77">
        <v>159.07314500000001</v>
      </c>
      <c r="P42" s="77">
        <v>-1.4624071439285</v>
      </c>
      <c r="Q42" s="78">
        <v>0</v>
      </c>
      <c r="R42" s="78">
        <v>0</v>
      </c>
    </row>
    <row r="43" spans="2:18">
      <c r="B43" t="s">
        <v>4662</v>
      </c>
      <c r="C43" t="s">
        <v>3843</v>
      </c>
      <c r="D43" t="s">
        <v>3873</v>
      </c>
      <c r="E43"/>
      <c r="F43" t="s">
        <v>223</v>
      </c>
      <c r="G43" t="s">
        <v>3539</v>
      </c>
      <c r="H43" t="s">
        <v>224</v>
      </c>
      <c r="I43" s="77">
        <v>0.01</v>
      </c>
      <c r="J43" t="s">
        <v>422</v>
      </c>
      <c r="K43" t="s">
        <v>102</v>
      </c>
      <c r="L43" s="78">
        <v>0</v>
      </c>
      <c r="M43" s="78">
        <v>0</v>
      </c>
      <c r="N43" s="77">
        <v>-244.77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t="s">
        <v>4662</v>
      </c>
      <c r="C44" t="s">
        <v>3843</v>
      </c>
      <c r="D44" t="s">
        <v>3874</v>
      </c>
      <c r="E44"/>
      <c r="F44" t="s">
        <v>223</v>
      </c>
      <c r="G44" t="s">
        <v>271</v>
      </c>
      <c r="H44" t="s">
        <v>224</v>
      </c>
      <c r="I44" s="77">
        <v>4.8</v>
      </c>
      <c r="J44" t="s">
        <v>713</v>
      </c>
      <c r="K44" t="s">
        <v>102</v>
      </c>
      <c r="L44" s="78">
        <v>3.1E-2</v>
      </c>
      <c r="M44" s="78">
        <v>1.8499999999999999E-2</v>
      </c>
      <c r="N44" s="77">
        <v>6330984.9500000002</v>
      </c>
      <c r="O44" s="77">
        <v>115.15</v>
      </c>
      <c r="P44" s="77">
        <v>7290.1291699249996</v>
      </c>
      <c r="Q44" s="78">
        <v>3.0999999999999999E-3</v>
      </c>
      <c r="R44" s="78">
        <v>4.0000000000000002E-4</v>
      </c>
    </row>
    <row r="45" spans="2:18">
      <c r="B45" t="s">
        <v>4662</v>
      </c>
      <c r="C45" t="s">
        <v>3843</v>
      </c>
      <c r="D45" t="s">
        <v>3875</v>
      </c>
      <c r="E45"/>
      <c r="F45" t="s">
        <v>223</v>
      </c>
      <c r="G45" t="s">
        <v>271</v>
      </c>
      <c r="H45" t="s">
        <v>224</v>
      </c>
      <c r="I45" s="77">
        <v>7.22</v>
      </c>
      <c r="J45" t="s">
        <v>713</v>
      </c>
      <c r="K45" t="s">
        <v>102</v>
      </c>
      <c r="L45" s="78">
        <v>0.01</v>
      </c>
      <c r="M45" s="78">
        <v>4.4000000000000003E-3</v>
      </c>
      <c r="N45" s="77">
        <v>9485006.3900000006</v>
      </c>
      <c r="O45" s="77">
        <v>104.96</v>
      </c>
      <c r="P45" s="77">
        <v>9955.4627069439994</v>
      </c>
      <c r="Q45" s="78">
        <v>4.1999999999999997E-3</v>
      </c>
      <c r="R45" s="78">
        <v>5.0000000000000001E-4</v>
      </c>
    </row>
    <row r="46" spans="2:18">
      <c r="B46" t="s">
        <v>4662</v>
      </c>
      <c r="C46" t="s">
        <v>3843</v>
      </c>
      <c r="D46" t="s">
        <v>3876</v>
      </c>
      <c r="E46"/>
      <c r="F46" t="s">
        <v>223</v>
      </c>
      <c r="G46" t="s">
        <v>271</v>
      </c>
      <c r="H46" t="s">
        <v>224</v>
      </c>
      <c r="I46" s="77">
        <v>6.41</v>
      </c>
      <c r="J46" t="s">
        <v>713</v>
      </c>
      <c r="K46" t="s">
        <v>102</v>
      </c>
      <c r="L46" s="78">
        <v>1.29E-2</v>
      </c>
      <c r="M46" s="78">
        <v>1.7399999999999999E-2</v>
      </c>
      <c r="N46" s="77">
        <v>6807683.5800000001</v>
      </c>
      <c r="O46" s="77">
        <v>106.89</v>
      </c>
      <c r="P46" s="77">
        <v>7276.7329786620003</v>
      </c>
      <c r="Q46" s="78">
        <v>3.0999999999999999E-3</v>
      </c>
      <c r="R46" s="78">
        <v>4.0000000000000002E-4</v>
      </c>
    </row>
    <row r="47" spans="2:18">
      <c r="B47" t="s">
        <v>4662</v>
      </c>
      <c r="C47" t="s">
        <v>3843</v>
      </c>
      <c r="D47" t="s">
        <v>3877</v>
      </c>
      <c r="E47"/>
      <c r="F47" t="s">
        <v>223</v>
      </c>
      <c r="G47" t="s">
        <v>271</v>
      </c>
      <c r="H47" t="s">
        <v>224</v>
      </c>
      <c r="I47" s="77">
        <v>6.36</v>
      </c>
      <c r="J47" t="s">
        <v>713</v>
      </c>
      <c r="K47" t="s">
        <v>102</v>
      </c>
      <c r="L47" s="78">
        <v>1.6400000000000001E-2</v>
      </c>
      <c r="M47" s="78">
        <v>2.63E-2</v>
      </c>
      <c r="N47" s="77">
        <v>2674082.34</v>
      </c>
      <c r="O47" s="77">
        <v>110.38</v>
      </c>
      <c r="P47" s="77">
        <v>2951.6520868920002</v>
      </c>
      <c r="Q47" s="78">
        <v>1.1999999999999999E-3</v>
      </c>
      <c r="R47" s="78">
        <v>2.0000000000000001E-4</v>
      </c>
    </row>
    <row r="48" spans="2:18">
      <c r="B48" t="s">
        <v>4662</v>
      </c>
      <c r="C48" t="s">
        <v>3843</v>
      </c>
      <c r="D48" t="s">
        <v>3878</v>
      </c>
      <c r="E48"/>
      <c r="F48" t="s">
        <v>223</v>
      </c>
      <c r="G48" t="s">
        <v>271</v>
      </c>
      <c r="H48" t="s">
        <v>224</v>
      </c>
      <c r="I48" s="77">
        <v>4.7</v>
      </c>
      <c r="J48" t="s">
        <v>127</v>
      </c>
      <c r="K48" t="s">
        <v>102</v>
      </c>
      <c r="L48" s="78">
        <v>5.5399999999999998E-2</v>
      </c>
      <c r="M48" s="78">
        <v>3.1E-2</v>
      </c>
      <c r="N48" s="77">
        <v>1265289.5</v>
      </c>
      <c r="O48" s="77">
        <v>112.56</v>
      </c>
      <c r="P48" s="77">
        <v>1424.2098612</v>
      </c>
      <c r="Q48" s="78">
        <v>5.9999999999999995E-4</v>
      </c>
      <c r="R48" s="78">
        <v>1E-4</v>
      </c>
    </row>
    <row r="49" spans="2:18">
      <c r="B49" t="s">
        <v>4662</v>
      </c>
      <c r="C49" t="s">
        <v>3843</v>
      </c>
      <c r="D49" t="s">
        <v>3879</v>
      </c>
      <c r="E49"/>
      <c r="F49" t="s">
        <v>223</v>
      </c>
      <c r="G49" t="s">
        <v>271</v>
      </c>
      <c r="H49" t="s">
        <v>224</v>
      </c>
      <c r="I49" s="77">
        <v>6.63</v>
      </c>
      <c r="J49" t="s">
        <v>127</v>
      </c>
      <c r="K49" t="s">
        <v>102</v>
      </c>
      <c r="L49" s="78">
        <v>2.5600000000000001E-2</v>
      </c>
      <c r="M49" s="78">
        <v>1.2200000000000001E-2</v>
      </c>
      <c r="N49" s="77">
        <v>12960397.75</v>
      </c>
      <c r="O49" s="77">
        <v>101.72</v>
      </c>
      <c r="P49" s="77">
        <v>13183.316591299999</v>
      </c>
      <c r="Q49" s="78">
        <v>5.4999999999999997E-3</v>
      </c>
      <c r="R49" s="78">
        <v>6.9999999999999999E-4</v>
      </c>
    </row>
    <row r="50" spans="2:18">
      <c r="B50" t="s">
        <v>4662</v>
      </c>
      <c r="C50" t="s">
        <v>3843</v>
      </c>
      <c r="D50" t="s">
        <v>3880</v>
      </c>
      <c r="E50"/>
      <c r="F50" t="s">
        <v>223</v>
      </c>
      <c r="G50" t="s">
        <v>3539</v>
      </c>
      <c r="H50" t="s">
        <v>224</v>
      </c>
      <c r="I50" s="77">
        <v>0.01</v>
      </c>
      <c r="J50" t="s">
        <v>422</v>
      </c>
      <c r="K50" t="s">
        <v>102</v>
      </c>
      <c r="L50" s="78">
        <v>0</v>
      </c>
      <c r="M50" s="78">
        <v>0</v>
      </c>
      <c r="N50" s="77">
        <v>-108.27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t="s">
        <v>4662</v>
      </c>
      <c r="C51" t="s">
        <v>3843</v>
      </c>
      <c r="D51" t="s">
        <v>3881</v>
      </c>
      <c r="E51"/>
      <c r="F51" t="s">
        <v>223</v>
      </c>
      <c r="G51" t="s">
        <v>3539</v>
      </c>
      <c r="H51" t="s">
        <v>224</v>
      </c>
      <c r="I51" s="77">
        <v>0.01</v>
      </c>
      <c r="J51" t="s">
        <v>422</v>
      </c>
      <c r="K51" t="s">
        <v>102</v>
      </c>
      <c r="L51" s="78">
        <v>0</v>
      </c>
      <c r="M51" s="78">
        <v>0</v>
      </c>
      <c r="N51" s="77">
        <v>-56.21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t="s">
        <v>4662</v>
      </c>
      <c r="C52" t="s">
        <v>3843</v>
      </c>
      <c r="D52" t="s">
        <v>3882</v>
      </c>
      <c r="E52"/>
      <c r="F52" t="s">
        <v>223</v>
      </c>
      <c r="G52" t="s">
        <v>3539</v>
      </c>
      <c r="H52" t="s">
        <v>224</v>
      </c>
      <c r="I52" s="77">
        <v>0.01</v>
      </c>
      <c r="J52" t="s">
        <v>422</v>
      </c>
      <c r="K52" t="s">
        <v>102</v>
      </c>
      <c r="L52" s="78">
        <v>0</v>
      </c>
      <c r="M52" s="78">
        <v>0</v>
      </c>
      <c r="N52" s="77">
        <v>-51.11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3883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223</v>
      </c>
      <c r="D54" t="s">
        <v>223</v>
      </c>
      <c r="F54" t="s">
        <v>223</v>
      </c>
      <c r="I54" s="77">
        <v>0</v>
      </c>
      <c r="J54" t="s">
        <v>223</v>
      </c>
      <c r="K54" t="s">
        <v>223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3884</v>
      </c>
      <c r="I55" s="81">
        <v>5.68</v>
      </c>
      <c r="M55" s="80">
        <v>2.2599999999999999E-2</v>
      </c>
      <c r="N55" s="81">
        <v>662967444.83000004</v>
      </c>
      <c r="P55" s="81">
        <v>861969.02995782008</v>
      </c>
      <c r="Q55" s="80">
        <v>0.36220000000000002</v>
      </c>
      <c r="R55" s="80">
        <v>4.7199999999999999E-2</v>
      </c>
    </row>
    <row r="56" spans="2:18">
      <c r="B56" t="s">
        <v>3885</v>
      </c>
      <c r="C56" t="s">
        <v>3843</v>
      </c>
      <c r="D56" t="s">
        <v>3886</v>
      </c>
      <c r="E56"/>
      <c r="F56" t="s">
        <v>412</v>
      </c>
      <c r="G56" t="s">
        <v>3887</v>
      </c>
      <c r="H56" t="s">
        <v>215</v>
      </c>
      <c r="I56" s="77">
        <v>6.9</v>
      </c>
      <c r="J56" t="s">
        <v>665</v>
      </c>
      <c r="K56" t="s">
        <v>102</v>
      </c>
      <c r="L56" s="78">
        <v>3.1899999999999998E-2</v>
      </c>
      <c r="M56" s="78">
        <v>6.6E-3</v>
      </c>
      <c r="N56" s="77">
        <v>2645621.0099999998</v>
      </c>
      <c r="O56" s="77">
        <v>119.65</v>
      </c>
      <c r="P56" s="77">
        <v>3165.485538465</v>
      </c>
      <c r="Q56" s="78">
        <v>1.2999999999999999E-3</v>
      </c>
      <c r="R56" s="78">
        <v>2.0000000000000001E-4</v>
      </c>
    </row>
    <row r="57" spans="2:18">
      <c r="B57" t="s">
        <v>3885</v>
      </c>
      <c r="C57" t="s">
        <v>3843</v>
      </c>
      <c r="D57" t="s">
        <v>3888</v>
      </c>
      <c r="E57"/>
      <c r="F57" t="s">
        <v>412</v>
      </c>
      <c r="G57" t="s">
        <v>3887</v>
      </c>
      <c r="H57" t="s">
        <v>215</v>
      </c>
      <c r="I57" s="77">
        <v>6.9</v>
      </c>
      <c r="J57" t="s">
        <v>665</v>
      </c>
      <c r="K57" t="s">
        <v>102</v>
      </c>
      <c r="L57" s="78">
        <v>3.1899999999999998E-2</v>
      </c>
      <c r="M57" s="78">
        <v>6.6E-3</v>
      </c>
      <c r="N57" s="77">
        <v>377945.81</v>
      </c>
      <c r="O57" s="77">
        <v>118.37</v>
      </c>
      <c r="P57" s="77">
        <v>447.374455297</v>
      </c>
      <c r="Q57" s="78">
        <v>2.0000000000000001E-4</v>
      </c>
      <c r="R57" s="78">
        <v>0</v>
      </c>
    </row>
    <row r="58" spans="2:18">
      <c r="B58" t="s">
        <v>3885</v>
      </c>
      <c r="C58" t="s">
        <v>3843</v>
      </c>
      <c r="D58" t="s">
        <v>3889</v>
      </c>
      <c r="E58"/>
      <c r="F58" t="s">
        <v>412</v>
      </c>
      <c r="G58" t="s">
        <v>3887</v>
      </c>
      <c r="H58" t="s">
        <v>215</v>
      </c>
      <c r="I58" s="77">
        <v>6.86</v>
      </c>
      <c r="J58" t="s">
        <v>665</v>
      </c>
      <c r="K58" t="s">
        <v>102</v>
      </c>
      <c r="L58" s="78">
        <v>3.1699999999999999E-2</v>
      </c>
      <c r="M58" s="78">
        <v>9.4000000000000004E-3</v>
      </c>
      <c r="N58" s="77">
        <v>1889729.16</v>
      </c>
      <c r="O58" s="77">
        <v>124.85</v>
      </c>
      <c r="P58" s="77">
        <v>2359.3268562600001</v>
      </c>
      <c r="Q58" s="78">
        <v>1E-3</v>
      </c>
      <c r="R58" s="78">
        <v>1E-4</v>
      </c>
    </row>
    <row r="59" spans="2:18">
      <c r="B59" t="s">
        <v>3885</v>
      </c>
      <c r="C59" t="s">
        <v>3843</v>
      </c>
      <c r="D59" t="s">
        <v>3890</v>
      </c>
      <c r="E59"/>
      <c r="F59" t="s">
        <v>412</v>
      </c>
      <c r="G59" t="s">
        <v>3887</v>
      </c>
      <c r="H59" t="s">
        <v>215</v>
      </c>
      <c r="I59" s="77">
        <v>6.86</v>
      </c>
      <c r="J59" t="s">
        <v>665</v>
      </c>
      <c r="K59" t="s">
        <v>102</v>
      </c>
      <c r="L59" s="78">
        <v>3.1699999999999999E-2</v>
      </c>
      <c r="M59" s="78">
        <v>8.9999999999999993E-3</v>
      </c>
      <c r="N59" s="77">
        <v>2645621.0099999998</v>
      </c>
      <c r="O59" s="77">
        <v>124.99</v>
      </c>
      <c r="P59" s="77">
        <v>3306.7617003989999</v>
      </c>
      <c r="Q59" s="78">
        <v>1.4E-3</v>
      </c>
      <c r="R59" s="78">
        <v>2.0000000000000001E-4</v>
      </c>
    </row>
    <row r="60" spans="2:18">
      <c r="B60" t="s">
        <v>3885</v>
      </c>
      <c r="C60" t="s">
        <v>3843</v>
      </c>
      <c r="D60" t="s">
        <v>3891</v>
      </c>
      <c r="E60"/>
      <c r="F60" t="s">
        <v>412</v>
      </c>
      <c r="G60" t="s">
        <v>3887</v>
      </c>
      <c r="H60" t="s">
        <v>215</v>
      </c>
      <c r="I60" s="77">
        <v>6.91</v>
      </c>
      <c r="J60" t="s">
        <v>665</v>
      </c>
      <c r="K60" t="s">
        <v>102</v>
      </c>
      <c r="L60" s="78">
        <v>3.15E-2</v>
      </c>
      <c r="M60" s="78">
        <v>6.4000000000000003E-3</v>
      </c>
      <c r="N60" s="77">
        <v>1889729.16</v>
      </c>
      <c r="O60" s="77">
        <v>114.65</v>
      </c>
      <c r="P60" s="77">
        <v>2166.5744819400002</v>
      </c>
      <c r="Q60" s="78">
        <v>8.9999999999999998E-4</v>
      </c>
      <c r="R60" s="78">
        <v>1E-4</v>
      </c>
    </row>
    <row r="61" spans="2:18">
      <c r="B61" t="s">
        <v>3885</v>
      </c>
      <c r="C61" t="s">
        <v>3843</v>
      </c>
      <c r="D61" t="s">
        <v>3892</v>
      </c>
      <c r="E61"/>
      <c r="F61" t="s">
        <v>412</v>
      </c>
      <c r="G61" t="s">
        <v>271</v>
      </c>
      <c r="H61" t="s">
        <v>215</v>
      </c>
      <c r="I61" s="77">
        <v>6.9</v>
      </c>
      <c r="J61" t="s">
        <v>665</v>
      </c>
      <c r="K61" t="s">
        <v>102</v>
      </c>
      <c r="L61" s="78">
        <v>2.6599999999999999E-2</v>
      </c>
      <c r="M61" s="78">
        <v>1.03E-2</v>
      </c>
      <c r="N61" s="77">
        <v>3978377.44</v>
      </c>
      <c r="O61" s="77">
        <v>109.41</v>
      </c>
      <c r="P61" s="77">
        <v>4352.7427571039998</v>
      </c>
      <c r="Q61" s="78">
        <v>1.8E-3</v>
      </c>
      <c r="R61" s="78">
        <v>2.0000000000000001E-4</v>
      </c>
    </row>
    <row r="62" spans="2:18">
      <c r="B62" t="s">
        <v>3893</v>
      </c>
      <c r="C62" t="s">
        <v>3843</v>
      </c>
      <c r="D62" t="s">
        <v>3894</v>
      </c>
      <c r="E62"/>
      <c r="F62" t="s">
        <v>3895</v>
      </c>
      <c r="G62" t="s">
        <v>2648</v>
      </c>
      <c r="H62" t="s">
        <v>3845</v>
      </c>
      <c r="I62" s="77">
        <v>4.5599999999999996</v>
      </c>
      <c r="J62" t="s">
        <v>422</v>
      </c>
      <c r="K62" t="s">
        <v>102</v>
      </c>
      <c r="L62" s="78">
        <v>4.4999999999999998E-2</v>
      </c>
      <c r="M62" s="78">
        <v>1.2999999999999999E-3</v>
      </c>
      <c r="N62" s="77">
        <v>20328144.48</v>
      </c>
      <c r="O62" s="77">
        <v>126.14</v>
      </c>
      <c r="P62" s="77">
        <v>25641.921447072</v>
      </c>
      <c r="Q62" s="78">
        <v>1.0800000000000001E-2</v>
      </c>
      <c r="R62" s="78">
        <v>1.4E-3</v>
      </c>
    </row>
    <row r="63" spans="2:18">
      <c r="B63" t="s">
        <v>3893</v>
      </c>
      <c r="C63" t="s">
        <v>3843</v>
      </c>
      <c r="D63" t="s">
        <v>3896</v>
      </c>
      <c r="E63"/>
      <c r="F63" t="s">
        <v>451</v>
      </c>
      <c r="G63" t="s">
        <v>3897</v>
      </c>
      <c r="H63" t="s">
        <v>215</v>
      </c>
      <c r="I63" s="77">
        <v>4.5199999999999996</v>
      </c>
      <c r="J63" t="s">
        <v>422</v>
      </c>
      <c r="K63" t="s">
        <v>102</v>
      </c>
      <c r="L63" s="78">
        <v>4.2000000000000003E-2</v>
      </c>
      <c r="M63" s="78">
        <v>4.1000000000000003E-3</v>
      </c>
      <c r="N63" s="77">
        <v>1713050.6</v>
      </c>
      <c r="O63" s="77">
        <v>121.1</v>
      </c>
      <c r="P63" s="77">
        <v>2074.5042766000001</v>
      </c>
      <c r="Q63" s="78">
        <v>8.9999999999999998E-4</v>
      </c>
      <c r="R63" s="78">
        <v>1E-4</v>
      </c>
    </row>
    <row r="64" spans="2:18">
      <c r="B64" t="s">
        <v>3898</v>
      </c>
      <c r="C64" t="s">
        <v>3843</v>
      </c>
      <c r="D64" t="s">
        <v>3899</v>
      </c>
      <c r="E64"/>
      <c r="F64" t="s">
        <v>451</v>
      </c>
      <c r="G64" t="s">
        <v>3900</v>
      </c>
      <c r="H64" t="s">
        <v>215</v>
      </c>
      <c r="I64" s="77">
        <v>1.55</v>
      </c>
      <c r="J64" t="s">
        <v>713</v>
      </c>
      <c r="K64" t="s">
        <v>102</v>
      </c>
      <c r="L64" s="78">
        <v>4.4999999999999998E-2</v>
      </c>
      <c r="M64" s="78">
        <v>7.1999999999999998E-3</v>
      </c>
      <c r="N64" s="77">
        <v>677329.74</v>
      </c>
      <c r="O64" s="77">
        <v>110.03</v>
      </c>
      <c r="P64" s="77">
        <v>745.26591292199998</v>
      </c>
      <c r="Q64" s="78">
        <v>2.9999999999999997E-4</v>
      </c>
      <c r="R64" s="78">
        <v>0</v>
      </c>
    </row>
    <row r="65" spans="2:18">
      <c r="B65" t="s">
        <v>3898</v>
      </c>
      <c r="C65" t="s">
        <v>3843</v>
      </c>
      <c r="D65" t="s">
        <v>3901</v>
      </c>
      <c r="E65"/>
      <c r="F65" t="s">
        <v>451</v>
      </c>
      <c r="G65" t="s">
        <v>3900</v>
      </c>
      <c r="H65" t="s">
        <v>215</v>
      </c>
      <c r="I65" s="77">
        <v>1.55</v>
      </c>
      <c r="J65" t="s">
        <v>713</v>
      </c>
      <c r="K65" t="s">
        <v>102</v>
      </c>
      <c r="L65" s="78">
        <v>4.7500000000000001E-2</v>
      </c>
      <c r="M65" s="78">
        <v>7.3000000000000001E-3</v>
      </c>
      <c r="N65" s="77">
        <v>398223.02</v>
      </c>
      <c r="O65" s="77">
        <v>110.41</v>
      </c>
      <c r="P65" s="77">
        <v>439.67803638200002</v>
      </c>
      <c r="Q65" s="78">
        <v>2.0000000000000001E-4</v>
      </c>
      <c r="R65" s="78">
        <v>0</v>
      </c>
    </row>
    <row r="66" spans="2:18">
      <c r="B66" t="s">
        <v>3898</v>
      </c>
      <c r="C66" t="s">
        <v>3843</v>
      </c>
      <c r="D66" t="s">
        <v>3902</v>
      </c>
      <c r="E66"/>
      <c r="F66" t="s">
        <v>451</v>
      </c>
      <c r="G66" t="s">
        <v>3903</v>
      </c>
      <c r="H66" t="s">
        <v>215</v>
      </c>
      <c r="I66" s="77">
        <v>2.59</v>
      </c>
      <c r="J66" t="s">
        <v>713</v>
      </c>
      <c r="K66" t="s">
        <v>102</v>
      </c>
      <c r="L66" s="78">
        <v>2.6100000000000002E-2</v>
      </c>
      <c r="M66" s="78">
        <v>2.58E-2</v>
      </c>
      <c r="N66" s="77">
        <v>3819820.5</v>
      </c>
      <c r="O66" s="77">
        <v>103.11</v>
      </c>
      <c r="P66" s="77">
        <v>3938.6169175499999</v>
      </c>
      <c r="Q66" s="78">
        <v>1.6999999999999999E-3</v>
      </c>
      <c r="R66" s="78">
        <v>2.0000000000000001E-4</v>
      </c>
    </row>
    <row r="67" spans="2:18">
      <c r="B67" t="s">
        <v>3898</v>
      </c>
      <c r="C67" t="s">
        <v>3843</v>
      </c>
      <c r="D67" t="s">
        <v>3904</v>
      </c>
      <c r="E67"/>
      <c r="F67" t="s">
        <v>451</v>
      </c>
      <c r="G67" t="s">
        <v>3905</v>
      </c>
      <c r="H67" t="s">
        <v>215</v>
      </c>
      <c r="I67" s="77">
        <v>2.6</v>
      </c>
      <c r="J67" t="s">
        <v>713</v>
      </c>
      <c r="K67" t="s">
        <v>102</v>
      </c>
      <c r="L67" s="78">
        <v>2.6100000000000002E-2</v>
      </c>
      <c r="M67" s="78">
        <v>2.4299999999999999E-2</v>
      </c>
      <c r="N67" s="77">
        <v>5347748.7</v>
      </c>
      <c r="O67" s="77">
        <v>102.83</v>
      </c>
      <c r="P67" s="77">
        <v>5499.0899882100002</v>
      </c>
      <c r="Q67" s="78">
        <v>2.3E-3</v>
      </c>
      <c r="R67" s="78">
        <v>2.9999999999999997E-4</v>
      </c>
    </row>
    <row r="68" spans="2:18">
      <c r="B68" t="s">
        <v>3906</v>
      </c>
      <c r="C68" t="s">
        <v>3843</v>
      </c>
      <c r="D68" t="s">
        <v>3907</v>
      </c>
      <c r="E68"/>
      <c r="F68" t="s">
        <v>451</v>
      </c>
      <c r="G68" t="s">
        <v>3908</v>
      </c>
      <c r="H68" t="s">
        <v>215</v>
      </c>
      <c r="I68" s="77">
        <v>3.31</v>
      </c>
      <c r="J68" t="s">
        <v>713</v>
      </c>
      <c r="K68" t="s">
        <v>102</v>
      </c>
      <c r="L68" s="78">
        <v>7.0499999999999993E-2</v>
      </c>
      <c r="M68" s="78">
        <v>-4.0000000000000002E-4</v>
      </c>
      <c r="N68" s="77">
        <v>465141.96</v>
      </c>
      <c r="O68" s="77">
        <v>144.9</v>
      </c>
      <c r="P68" s="77">
        <v>673.99070003999998</v>
      </c>
      <c r="Q68" s="78">
        <v>2.9999999999999997E-4</v>
      </c>
      <c r="R68" s="78">
        <v>0</v>
      </c>
    </row>
    <row r="69" spans="2:18">
      <c r="B69" t="s">
        <v>3906</v>
      </c>
      <c r="C69" t="s">
        <v>3843</v>
      </c>
      <c r="D69" t="s">
        <v>3909</v>
      </c>
      <c r="E69"/>
      <c r="F69" t="s">
        <v>451</v>
      </c>
      <c r="G69" t="s">
        <v>2514</v>
      </c>
      <c r="H69" t="s">
        <v>215</v>
      </c>
      <c r="I69" s="77">
        <v>3.46</v>
      </c>
      <c r="J69" t="s">
        <v>713</v>
      </c>
      <c r="K69" t="s">
        <v>106</v>
      </c>
      <c r="L69" s="78">
        <v>9.8500000000000004E-2</v>
      </c>
      <c r="M69" s="78">
        <v>9.2999999999999992E-3</v>
      </c>
      <c r="N69" s="77">
        <v>2703769.09</v>
      </c>
      <c r="O69" s="77">
        <v>133.91999999999948</v>
      </c>
      <c r="P69" s="77">
        <v>12459.474112293599</v>
      </c>
      <c r="Q69" s="78">
        <v>5.1999999999999998E-3</v>
      </c>
      <c r="R69" s="78">
        <v>6.9999999999999999E-4</v>
      </c>
    </row>
    <row r="70" spans="2:18">
      <c r="B70" t="s">
        <v>3906</v>
      </c>
      <c r="C70" t="s">
        <v>3843</v>
      </c>
      <c r="D70" t="s">
        <v>3910</v>
      </c>
      <c r="E70"/>
      <c r="F70" t="s">
        <v>451</v>
      </c>
      <c r="G70" t="s">
        <v>3210</v>
      </c>
      <c r="H70" t="s">
        <v>215</v>
      </c>
      <c r="I70" s="77">
        <v>3.44</v>
      </c>
      <c r="J70" t="s">
        <v>713</v>
      </c>
      <c r="K70" t="s">
        <v>106</v>
      </c>
      <c r="L70" s="78">
        <v>9.8500000000000004E-2</v>
      </c>
      <c r="M70" s="78">
        <v>1.4500000000000001E-2</v>
      </c>
      <c r="N70" s="77">
        <v>3271957.27</v>
      </c>
      <c r="O70" s="77">
        <v>133.91999999999999</v>
      </c>
      <c r="P70" s="77">
        <v>15077.7916105611</v>
      </c>
      <c r="Q70" s="78">
        <v>6.3E-3</v>
      </c>
      <c r="R70" s="78">
        <v>8.0000000000000004E-4</v>
      </c>
    </row>
    <row r="71" spans="2:18">
      <c r="B71" t="s">
        <v>3911</v>
      </c>
      <c r="C71" t="s">
        <v>3843</v>
      </c>
      <c r="D71" t="s">
        <v>3912</v>
      </c>
      <c r="E71"/>
      <c r="F71" t="s">
        <v>3895</v>
      </c>
      <c r="G71" t="s">
        <v>271</v>
      </c>
      <c r="H71" t="s">
        <v>3845</v>
      </c>
      <c r="I71" s="77">
        <v>0.27</v>
      </c>
      <c r="J71" t="s">
        <v>127</v>
      </c>
      <c r="K71" t="s">
        <v>102</v>
      </c>
      <c r="L71" s="78">
        <v>2.3E-2</v>
      </c>
      <c r="M71" s="78">
        <v>2.3099999999999999E-2</v>
      </c>
      <c r="N71" s="77">
        <v>15923024.119999999</v>
      </c>
      <c r="O71" s="77">
        <v>100.79</v>
      </c>
      <c r="P71" s="77">
        <v>16048.816010548</v>
      </c>
      <c r="Q71" s="78">
        <v>6.7000000000000002E-3</v>
      </c>
      <c r="R71" s="78">
        <v>8.9999999999999998E-4</v>
      </c>
    </row>
    <row r="72" spans="2:18">
      <c r="B72" t="s">
        <v>4663</v>
      </c>
      <c r="C72" t="s">
        <v>3843</v>
      </c>
      <c r="D72" t="s">
        <v>3913</v>
      </c>
      <c r="E72"/>
      <c r="F72" t="s">
        <v>3914</v>
      </c>
      <c r="G72" t="s">
        <v>271</v>
      </c>
      <c r="H72" t="s">
        <v>3845</v>
      </c>
      <c r="I72" s="77">
        <v>6.74</v>
      </c>
      <c r="J72" t="s">
        <v>422</v>
      </c>
      <c r="K72" t="s">
        <v>102</v>
      </c>
      <c r="L72" s="78">
        <v>1.7899999999999999E-2</v>
      </c>
      <c r="M72" s="78">
        <v>1.83E-2</v>
      </c>
      <c r="N72" s="77">
        <v>9688919.1999999993</v>
      </c>
      <c r="O72" s="77">
        <v>99.83</v>
      </c>
      <c r="P72" s="77">
        <v>9672.4480373599999</v>
      </c>
      <c r="Q72" s="78">
        <v>4.1000000000000003E-3</v>
      </c>
      <c r="R72" s="78">
        <v>5.0000000000000001E-4</v>
      </c>
    </row>
    <row r="73" spans="2:18">
      <c r="B73" t="s">
        <v>4663</v>
      </c>
      <c r="C73" t="s">
        <v>3843</v>
      </c>
      <c r="D73" t="s">
        <v>3915</v>
      </c>
      <c r="E73"/>
      <c r="F73" t="s">
        <v>3914</v>
      </c>
      <c r="G73" t="s">
        <v>271</v>
      </c>
      <c r="H73" t="s">
        <v>3845</v>
      </c>
      <c r="I73" s="77">
        <v>10.28</v>
      </c>
      <c r="J73" t="s">
        <v>422</v>
      </c>
      <c r="K73" t="s">
        <v>102</v>
      </c>
      <c r="L73" s="78">
        <v>2.9000000000000001E-2</v>
      </c>
      <c r="M73" s="78">
        <v>2.9100000000000001E-2</v>
      </c>
      <c r="N73" s="77">
        <v>946841.22</v>
      </c>
      <c r="O73" s="77">
        <v>100.4</v>
      </c>
      <c r="P73" s="77">
        <v>950.62858487999995</v>
      </c>
      <c r="Q73" s="78">
        <v>4.0000000000000002E-4</v>
      </c>
      <c r="R73" s="78">
        <v>1E-4</v>
      </c>
    </row>
    <row r="74" spans="2:18">
      <c r="B74" t="s">
        <v>3916</v>
      </c>
      <c r="C74" t="s">
        <v>3843</v>
      </c>
      <c r="D74" t="s">
        <v>3917</v>
      </c>
      <c r="E74"/>
      <c r="F74" t="s">
        <v>537</v>
      </c>
      <c r="G74" t="s">
        <v>271</v>
      </c>
      <c r="H74" t="s">
        <v>215</v>
      </c>
      <c r="I74" s="77">
        <v>7.28</v>
      </c>
      <c r="J74" t="s">
        <v>475</v>
      </c>
      <c r="K74" t="s">
        <v>102</v>
      </c>
      <c r="L74" s="78">
        <v>3.5200000000000002E-2</v>
      </c>
      <c r="M74" s="78">
        <v>2.6200000000000001E-2</v>
      </c>
      <c r="N74" s="77">
        <v>3535451.31</v>
      </c>
      <c r="O74" s="77">
        <v>110.03</v>
      </c>
      <c r="P74" s="77">
        <v>3890.057076393</v>
      </c>
      <c r="Q74" s="78">
        <v>1.6000000000000001E-3</v>
      </c>
      <c r="R74" s="78">
        <v>2.0000000000000001E-4</v>
      </c>
    </row>
    <row r="75" spans="2:18">
      <c r="B75" t="s">
        <v>3916</v>
      </c>
      <c r="C75" t="s">
        <v>3843</v>
      </c>
      <c r="D75" t="s">
        <v>3918</v>
      </c>
      <c r="E75"/>
      <c r="F75" t="s">
        <v>537</v>
      </c>
      <c r="G75" t="s">
        <v>271</v>
      </c>
      <c r="H75" t="s">
        <v>215</v>
      </c>
      <c r="I75" s="77">
        <v>7.38</v>
      </c>
      <c r="J75" t="s">
        <v>475</v>
      </c>
      <c r="K75" t="s">
        <v>102</v>
      </c>
      <c r="L75" s="78">
        <v>3.6200000000000003E-2</v>
      </c>
      <c r="M75" s="78">
        <v>2.3E-2</v>
      </c>
      <c r="N75" s="77">
        <v>739708.25</v>
      </c>
      <c r="O75" s="77">
        <v>109.51</v>
      </c>
      <c r="P75" s="77">
        <v>810.05450457500001</v>
      </c>
      <c r="Q75" s="78">
        <v>2.9999999999999997E-4</v>
      </c>
      <c r="R75" s="78">
        <v>0</v>
      </c>
    </row>
    <row r="76" spans="2:18">
      <c r="B76" t="s">
        <v>3916</v>
      </c>
      <c r="C76" t="s">
        <v>3843</v>
      </c>
      <c r="D76" t="s">
        <v>3919</v>
      </c>
      <c r="E76"/>
      <c r="F76" t="s">
        <v>537</v>
      </c>
      <c r="G76" t="s">
        <v>271</v>
      </c>
      <c r="H76" t="s">
        <v>215</v>
      </c>
      <c r="I76" s="77">
        <v>8.98</v>
      </c>
      <c r="J76" t="s">
        <v>475</v>
      </c>
      <c r="K76" t="s">
        <v>102</v>
      </c>
      <c r="L76" s="78">
        <v>4.0000000000000002E-4</v>
      </c>
      <c r="M76" s="78">
        <v>9.7000000000000003E-3</v>
      </c>
      <c r="N76" s="77">
        <v>741674.45</v>
      </c>
      <c r="O76" s="77">
        <v>114.56</v>
      </c>
      <c r="P76" s="77">
        <v>849.66224992000002</v>
      </c>
      <c r="Q76" s="78">
        <v>4.0000000000000002E-4</v>
      </c>
      <c r="R76" s="78">
        <v>0</v>
      </c>
    </row>
    <row r="77" spans="2:18">
      <c r="B77" t="s">
        <v>3916</v>
      </c>
      <c r="C77" t="s">
        <v>3843</v>
      </c>
      <c r="D77" t="s">
        <v>3920</v>
      </c>
      <c r="E77"/>
      <c r="F77" t="s">
        <v>537</v>
      </c>
      <c r="G77" t="s">
        <v>271</v>
      </c>
      <c r="H77" t="s">
        <v>215</v>
      </c>
      <c r="I77" s="77">
        <v>7.39</v>
      </c>
      <c r="J77" t="s">
        <v>475</v>
      </c>
      <c r="K77" t="s">
        <v>102</v>
      </c>
      <c r="L77" s="78">
        <v>3.7499999999999999E-2</v>
      </c>
      <c r="M77" s="78">
        <v>2.3199999999999998E-2</v>
      </c>
      <c r="N77" s="77">
        <v>1392889.79</v>
      </c>
      <c r="O77" s="77">
        <v>114.69</v>
      </c>
      <c r="P77" s="77">
        <v>1597.505300151</v>
      </c>
      <c r="Q77" s="78">
        <v>6.9999999999999999E-4</v>
      </c>
      <c r="R77" s="78">
        <v>1E-4</v>
      </c>
    </row>
    <row r="78" spans="2:18">
      <c r="B78" t="s">
        <v>3916</v>
      </c>
      <c r="C78" t="s">
        <v>3843</v>
      </c>
      <c r="D78" t="s">
        <v>3921</v>
      </c>
      <c r="E78"/>
      <c r="F78" t="s">
        <v>537</v>
      </c>
      <c r="G78" t="s">
        <v>271</v>
      </c>
      <c r="H78" t="s">
        <v>215</v>
      </c>
      <c r="I78" s="77">
        <v>10.7</v>
      </c>
      <c r="J78" t="s">
        <v>475</v>
      </c>
      <c r="K78" t="s">
        <v>102</v>
      </c>
      <c r="L78" s="78">
        <v>2.9999999999999997E-4</v>
      </c>
      <c r="M78" s="78">
        <v>-6.0000000000000001E-3</v>
      </c>
      <c r="N78" s="77">
        <v>1406026.34</v>
      </c>
      <c r="O78" s="77">
        <v>110.59</v>
      </c>
      <c r="P78" s="77">
        <v>1554.9245294059999</v>
      </c>
      <c r="Q78" s="78">
        <v>6.9999999999999999E-4</v>
      </c>
      <c r="R78" s="78">
        <v>1E-4</v>
      </c>
    </row>
    <row r="79" spans="2:18">
      <c r="B79" t="s">
        <v>3916</v>
      </c>
      <c r="C79" t="s">
        <v>3843</v>
      </c>
      <c r="D79" t="s">
        <v>3922</v>
      </c>
      <c r="E79"/>
      <c r="F79" t="s">
        <v>537</v>
      </c>
      <c r="G79" t="s">
        <v>271</v>
      </c>
      <c r="H79" t="s">
        <v>215</v>
      </c>
      <c r="I79" s="77">
        <v>7.91</v>
      </c>
      <c r="J79" t="s">
        <v>475</v>
      </c>
      <c r="K79" t="s">
        <v>102</v>
      </c>
      <c r="L79" s="78">
        <v>3.2000000000000001E-2</v>
      </c>
      <c r="M79" s="78">
        <v>2.52E-2</v>
      </c>
      <c r="N79" s="77">
        <v>1305707.4099999999</v>
      </c>
      <c r="O79" s="77">
        <v>105.67</v>
      </c>
      <c r="P79" s="77">
        <v>1379.741020147</v>
      </c>
      <c r="Q79" s="78">
        <v>5.9999999999999995E-4</v>
      </c>
      <c r="R79" s="78">
        <v>1E-4</v>
      </c>
    </row>
    <row r="80" spans="2:18">
      <c r="B80" t="s">
        <v>3916</v>
      </c>
      <c r="C80" t="s">
        <v>3843</v>
      </c>
      <c r="D80" t="s">
        <v>3923</v>
      </c>
      <c r="E80"/>
      <c r="F80" t="s">
        <v>537</v>
      </c>
      <c r="G80" t="s">
        <v>271</v>
      </c>
      <c r="H80" t="s">
        <v>215</v>
      </c>
      <c r="I80" s="77">
        <v>1.51</v>
      </c>
      <c r="J80" t="s">
        <v>475</v>
      </c>
      <c r="K80" t="s">
        <v>102</v>
      </c>
      <c r="L80" s="78">
        <v>2.6800000000000001E-2</v>
      </c>
      <c r="M80" s="78">
        <v>9.7000000000000003E-3</v>
      </c>
      <c r="N80" s="77">
        <v>92840.17</v>
      </c>
      <c r="O80" s="77">
        <v>96.98</v>
      </c>
      <c r="P80" s="77">
        <v>90.036396866000004</v>
      </c>
      <c r="Q80" s="78">
        <v>0</v>
      </c>
      <c r="R80" s="78">
        <v>0</v>
      </c>
    </row>
    <row r="81" spans="2:18">
      <c r="B81" t="s">
        <v>3916</v>
      </c>
      <c r="C81" t="s">
        <v>3843</v>
      </c>
      <c r="D81" t="s">
        <v>3924</v>
      </c>
      <c r="E81"/>
      <c r="F81" t="s">
        <v>537</v>
      </c>
      <c r="G81" t="s">
        <v>271</v>
      </c>
      <c r="H81" t="s">
        <v>215</v>
      </c>
      <c r="I81" s="77">
        <v>7.57</v>
      </c>
      <c r="J81" t="s">
        <v>475</v>
      </c>
      <c r="K81" t="s">
        <v>102</v>
      </c>
      <c r="L81" s="78">
        <v>2.7300000000000001E-2</v>
      </c>
      <c r="M81" s="78">
        <v>5.45E-2</v>
      </c>
      <c r="N81" s="77">
        <v>1371825.36</v>
      </c>
      <c r="O81" s="77">
        <v>98.59</v>
      </c>
      <c r="P81" s="77">
        <v>1352.4826224240001</v>
      </c>
      <c r="Q81" s="78">
        <v>5.9999999999999995E-4</v>
      </c>
      <c r="R81" s="78">
        <v>1E-4</v>
      </c>
    </row>
    <row r="82" spans="2:18">
      <c r="B82" t="s">
        <v>3916</v>
      </c>
      <c r="C82" t="s">
        <v>3843</v>
      </c>
      <c r="D82" t="s">
        <v>3925</v>
      </c>
      <c r="E82"/>
      <c r="F82" t="s">
        <v>537</v>
      </c>
      <c r="G82" t="s">
        <v>271</v>
      </c>
      <c r="H82" t="s">
        <v>215</v>
      </c>
      <c r="I82" s="77">
        <v>7.63</v>
      </c>
      <c r="J82" t="s">
        <v>475</v>
      </c>
      <c r="K82" t="s">
        <v>102</v>
      </c>
      <c r="L82" s="78">
        <v>2.6800000000000001E-2</v>
      </c>
      <c r="M82" s="78">
        <v>5.6599999999999998E-2</v>
      </c>
      <c r="N82" s="77">
        <v>1423992.57</v>
      </c>
      <c r="O82" s="77">
        <v>95.93</v>
      </c>
      <c r="P82" s="77">
        <v>1366.036072401</v>
      </c>
      <c r="Q82" s="78">
        <v>5.9999999999999995E-4</v>
      </c>
      <c r="R82" s="78">
        <v>1E-4</v>
      </c>
    </row>
    <row r="83" spans="2:18">
      <c r="B83" t="s">
        <v>3916</v>
      </c>
      <c r="C83" t="s">
        <v>3843</v>
      </c>
      <c r="D83" t="s">
        <v>3926</v>
      </c>
      <c r="E83"/>
      <c r="F83" t="s">
        <v>537</v>
      </c>
      <c r="G83" t="s">
        <v>271</v>
      </c>
      <c r="H83" t="s">
        <v>215</v>
      </c>
      <c r="I83" s="77">
        <v>8.25</v>
      </c>
      <c r="J83" t="s">
        <v>475</v>
      </c>
      <c r="K83" t="s">
        <v>102</v>
      </c>
      <c r="L83" s="78">
        <v>3.0700000000000002E-2</v>
      </c>
      <c r="M83" s="78">
        <v>8.2699999999999996E-2</v>
      </c>
      <c r="N83" s="77">
        <v>851514.13</v>
      </c>
      <c r="O83" s="77">
        <v>111</v>
      </c>
      <c r="P83" s="77">
        <v>945.18068430000005</v>
      </c>
      <c r="Q83" s="78">
        <v>4.0000000000000002E-4</v>
      </c>
      <c r="R83" s="78">
        <v>1E-4</v>
      </c>
    </row>
    <row r="84" spans="2:18">
      <c r="B84" t="s">
        <v>3916</v>
      </c>
      <c r="C84" t="s">
        <v>3843</v>
      </c>
      <c r="D84" t="s">
        <v>3927</v>
      </c>
      <c r="E84"/>
      <c r="F84" t="s">
        <v>537</v>
      </c>
      <c r="G84" t="s">
        <v>271</v>
      </c>
      <c r="H84" t="s">
        <v>215</v>
      </c>
      <c r="I84" s="77">
        <v>8.07</v>
      </c>
      <c r="J84" t="s">
        <v>475</v>
      </c>
      <c r="K84" t="s">
        <v>102</v>
      </c>
      <c r="L84" s="78">
        <v>2.5999999999999999E-2</v>
      </c>
      <c r="M84" s="78">
        <v>8.1500000000000003E-2</v>
      </c>
      <c r="N84" s="77">
        <v>357619.18</v>
      </c>
      <c r="O84" s="77">
        <v>99.58</v>
      </c>
      <c r="P84" s="77">
        <v>356.11717944399999</v>
      </c>
      <c r="Q84" s="78">
        <v>1E-4</v>
      </c>
      <c r="R84" s="78">
        <v>0</v>
      </c>
    </row>
    <row r="85" spans="2:18">
      <c r="B85" t="s">
        <v>3916</v>
      </c>
      <c r="C85" t="s">
        <v>3843</v>
      </c>
      <c r="D85" t="s">
        <v>3928</v>
      </c>
      <c r="E85"/>
      <c r="F85" t="s">
        <v>537</v>
      </c>
      <c r="G85" t="s">
        <v>271</v>
      </c>
      <c r="H85" t="s">
        <v>215</v>
      </c>
      <c r="I85" s="77">
        <v>8.0500000000000007</v>
      </c>
      <c r="J85" t="s">
        <v>475</v>
      </c>
      <c r="K85" t="s">
        <v>102</v>
      </c>
      <c r="L85" s="78">
        <v>2.5000000000000001E-2</v>
      </c>
      <c r="M85" s="78">
        <v>2.4500000000000001E-2</v>
      </c>
      <c r="N85" s="77">
        <v>560888.93000000005</v>
      </c>
      <c r="O85" s="77">
        <v>100.56</v>
      </c>
      <c r="P85" s="77">
        <v>564.02990800800001</v>
      </c>
      <c r="Q85" s="78">
        <v>2.0000000000000001E-4</v>
      </c>
      <c r="R85" s="78">
        <v>0</v>
      </c>
    </row>
    <row r="86" spans="2:18">
      <c r="B86" t="s">
        <v>3929</v>
      </c>
      <c r="C86" t="s">
        <v>3843</v>
      </c>
      <c r="D86" t="s">
        <v>3930</v>
      </c>
      <c r="E86"/>
      <c r="F86" t="s">
        <v>537</v>
      </c>
      <c r="G86" t="s">
        <v>271</v>
      </c>
      <c r="H86" t="s">
        <v>215</v>
      </c>
      <c r="I86" s="77">
        <v>9.35</v>
      </c>
      <c r="J86" t="s">
        <v>422</v>
      </c>
      <c r="K86" t="s">
        <v>102</v>
      </c>
      <c r="L86" s="78">
        <v>2.69E-2</v>
      </c>
      <c r="M86" s="78">
        <v>2.75E-2</v>
      </c>
      <c r="N86" s="77">
        <v>3657519.54</v>
      </c>
      <c r="O86" s="77">
        <v>110.33265</v>
      </c>
      <c r="P86" s="77">
        <v>4035.4382327498201</v>
      </c>
      <c r="Q86" s="78">
        <v>1.6999999999999999E-3</v>
      </c>
      <c r="R86" s="78">
        <v>2.0000000000000001E-4</v>
      </c>
    </row>
    <row r="87" spans="2:18">
      <c r="B87" t="s">
        <v>3929</v>
      </c>
      <c r="C87" t="s">
        <v>3843</v>
      </c>
      <c r="D87" t="s">
        <v>3931</v>
      </c>
      <c r="E87"/>
      <c r="F87" t="s">
        <v>537</v>
      </c>
      <c r="G87" t="s">
        <v>271</v>
      </c>
      <c r="H87" t="s">
        <v>215</v>
      </c>
      <c r="I87" s="77">
        <v>9.7200000000000006</v>
      </c>
      <c r="J87" t="s">
        <v>422</v>
      </c>
      <c r="K87" t="s">
        <v>102</v>
      </c>
      <c r="L87" s="78">
        <v>2.69E-2</v>
      </c>
      <c r="M87" s="78">
        <v>2.75E-2</v>
      </c>
      <c r="N87" s="77">
        <v>3657519.55</v>
      </c>
      <c r="O87" s="77">
        <v>110.64265</v>
      </c>
      <c r="P87" s="77">
        <v>4046.7765543880801</v>
      </c>
      <c r="Q87" s="78">
        <v>1.6999999999999999E-3</v>
      </c>
      <c r="R87" s="78">
        <v>2.0000000000000001E-4</v>
      </c>
    </row>
    <row r="88" spans="2:18">
      <c r="B88" t="s">
        <v>3929</v>
      </c>
      <c r="C88" t="s">
        <v>3843</v>
      </c>
      <c r="D88" t="s">
        <v>3932</v>
      </c>
      <c r="E88"/>
      <c r="F88" t="s">
        <v>3914</v>
      </c>
      <c r="G88" t="s">
        <v>271</v>
      </c>
      <c r="H88" t="s">
        <v>3845</v>
      </c>
      <c r="I88" s="77">
        <v>10.14</v>
      </c>
      <c r="J88" t="s">
        <v>422</v>
      </c>
      <c r="K88" t="s">
        <v>102</v>
      </c>
      <c r="L88" s="78">
        <v>1.9099999999999999E-2</v>
      </c>
      <c r="M88" s="78">
        <v>1.95E-2</v>
      </c>
      <c r="N88" s="77">
        <v>6583535.1900000004</v>
      </c>
      <c r="O88" s="77">
        <v>100.85478999999999</v>
      </c>
      <c r="P88" s="77">
        <v>6639.8105904506001</v>
      </c>
      <c r="Q88" s="78">
        <v>2.8E-3</v>
      </c>
      <c r="R88" s="78">
        <v>4.0000000000000002E-4</v>
      </c>
    </row>
    <row r="89" spans="2:18">
      <c r="B89" t="s">
        <v>3929</v>
      </c>
      <c r="C89" t="s">
        <v>3843</v>
      </c>
      <c r="D89" t="s">
        <v>3933</v>
      </c>
      <c r="E89"/>
      <c r="F89" t="s">
        <v>3914</v>
      </c>
      <c r="G89" t="s">
        <v>271</v>
      </c>
      <c r="H89" t="s">
        <v>3845</v>
      </c>
      <c r="I89" s="77">
        <v>9.75</v>
      </c>
      <c r="J89" t="s">
        <v>422</v>
      </c>
      <c r="K89" t="s">
        <v>102</v>
      </c>
      <c r="L89" s="78">
        <v>1.8800000000000001E-2</v>
      </c>
      <c r="M89" s="78">
        <v>1.9199999999999998E-2</v>
      </c>
      <c r="N89" s="77">
        <v>4389023.4800000004</v>
      </c>
      <c r="O89" s="77">
        <v>100.66486999999999</v>
      </c>
      <c r="P89" s="77">
        <v>4418.20478041147</v>
      </c>
      <c r="Q89" s="78">
        <v>1.9E-3</v>
      </c>
      <c r="R89" s="78">
        <v>2.0000000000000001E-4</v>
      </c>
    </row>
    <row r="90" spans="2:18">
      <c r="B90" t="s">
        <v>3929</v>
      </c>
      <c r="C90" t="s">
        <v>3843</v>
      </c>
      <c r="D90" t="s">
        <v>3934</v>
      </c>
      <c r="E90"/>
      <c r="F90" t="s">
        <v>3914</v>
      </c>
      <c r="G90" t="s">
        <v>271</v>
      </c>
      <c r="H90" t="s">
        <v>3845</v>
      </c>
      <c r="I90" s="77">
        <v>10.17</v>
      </c>
      <c r="J90" t="s">
        <v>422</v>
      </c>
      <c r="K90" t="s">
        <v>102</v>
      </c>
      <c r="L90" s="78">
        <v>1.95E-2</v>
      </c>
      <c r="M90" s="78">
        <v>1.89E-2</v>
      </c>
      <c r="N90" s="77">
        <v>3748957.56</v>
      </c>
      <c r="O90" s="77">
        <v>99.26</v>
      </c>
      <c r="P90" s="77">
        <v>3721.215274056</v>
      </c>
      <c r="Q90" s="78">
        <v>1.6000000000000001E-3</v>
      </c>
      <c r="R90" s="78">
        <v>2.0000000000000001E-4</v>
      </c>
    </row>
    <row r="91" spans="2:18">
      <c r="B91" t="s">
        <v>3929</v>
      </c>
      <c r="C91" t="s">
        <v>3843</v>
      </c>
      <c r="D91" t="s">
        <v>3935</v>
      </c>
      <c r="E91"/>
      <c r="F91" t="s">
        <v>3914</v>
      </c>
      <c r="G91" t="s">
        <v>271</v>
      </c>
      <c r="H91" t="s">
        <v>3845</v>
      </c>
      <c r="I91" s="77">
        <v>9.7799999999999994</v>
      </c>
      <c r="J91" t="s">
        <v>422</v>
      </c>
      <c r="K91" t="s">
        <v>102</v>
      </c>
      <c r="L91" s="78">
        <v>1.9199999999999998E-2</v>
      </c>
      <c r="M91" s="78">
        <v>1.8599999999999998E-2</v>
      </c>
      <c r="N91" s="77">
        <v>1554445.81</v>
      </c>
      <c r="O91" s="77">
        <v>99.27</v>
      </c>
      <c r="P91" s="77">
        <v>1543.098355587</v>
      </c>
      <c r="Q91" s="78">
        <v>5.9999999999999995E-4</v>
      </c>
      <c r="R91" s="78">
        <v>1E-4</v>
      </c>
    </row>
    <row r="92" spans="2:18">
      <c r="B92" t="s">
        <v>3936</v>
      </c>
      <c r="C92" t="s">
        <v>3843</v>
      </c>
      <c r="D92" t="s">
        <v>3937</v>
      </c>
      <c r="E92"/>
      <c r="F92" t="s">
        <v>537</v>
      </c>
      <c r="G92" t="s">
        <v>3938</v>
      </c>
      <c r="H92" t="s">
        <v>215</v>
      </c>
      <c r="I92" s="77">
        <v>4.97</v>
      </c>
      <c r="J92" t="s">
        <v>713</v>
      </c>
      <c r="K92" t="s">
        <v>102</v>
      </c>
      <c r="L92" s="78">
        <v>5.6599999999999998E-2</v>
      </c>
      <c r="M92" s="78">
        <v>2.4199999999999999E-2</v>
      </c>
      <c r="N92" s="77">
        <v>158031.31</v>
      </c>
      <c r="O92" s="77">
        <v>120.36</v>
      </c>
      <c r="P92" s="77">
        <v>190.20648471600001</v>
      </c>
      <c r="Q92" s="78">
        <v>1E-4</v>
      </c>
      <c r="R92" s="78">
        <v>0</v>
      </c>
    </row>
    <row r="93" spans="2:18">
      <c r="B93" t="s">
        <v>3936</v>
      </c>
      <c r="C93" t="s">
        <v>3843</v>
      </c>
      <c r="D93" t="s">
        <v>3939</v>
      </c>
      <c r="E93"/>
      <c r="F93" t="s">
        <v>537</v>
      </c>
      <c r="G93" t="s">
        <v>3938</v>
      </c>
      <c r="H93" t="s">
        <v>215</v>
      </c>
      <c r="I93" s="77">
        <v>5.09</v>
      </c>
      <c r="J93" t="s">
        <v>713</v>
      </c>
      <c r="K93" t="s">
        <v>102</v>
      </c>
      <c r="L93" s="78">
        <v>5.5300000000000002E-2</v>
      </c>
      <c r="M93" s="78">
        <v>1.29E-2</v>
      </c>
      <c r="N93" s="77">
        <v>582749.06999999995</v>
      </c>
      <c r="O93" s="77">
        <v>126.51</v>
      </c>
      <c r="P93" s="77">
        <v>737.23584845699997</v>
      </c>
      <c r="Q93" s="78">
        <v>2.9999999999999997E-4</v>
      </c>
      <c r="R93" s="78">
        <v>0</v>
      </c>
    </row>
    <row r="94" spans="2:18">
      <c r="B94" t="s">
        <v>3936</v>
      </c>
      <c r="C94" t="s">
        <v>3843</v>
      </c>
      <c r="D94" t="s">
        <v>3940</v>
      </c>
      <c r="E94"/>
      <c r="F94" t="s">
        <v>537</v>
      </c>
      <c r="G94" t="s">
        <v>3938</v>
      </c>
      <c r="H94" t="s">
        <v>215</v>
      </c>
      <c r="I94" s="77">
        <v>5.09</v>
      </c>
      <c r="J94" t="s">
        <v>713</v>
      </c>
      <c r="K94" t="s">
        <v>102</v>
      </c>
      <c r="L94" s="78">
        <v>5.5300000000000002E-2</v>
      </c>
      <c r="M94" s="78">
        <v>1.29E-2</v>
      </c>
      <c r="N94" s="77">
        <v>339144.82</v>
      </c>
      <c r="O94" s="77">
        <v>126.59</v>
      </c>
      <c r="P94" s="77">
        <v>429.323427638</v>
      </c>
      <c r="Q94" s="78">
        <v>2.0000000000000001E-4</v>
      </c>
      <c r="R94" s="78">
        <v>0</v>
      </c>
    </row>
    <row r="95" spans="2:18">
      <c r="B95" t="s">
        <v>3936</v>
      </c>
      <c r="C95" t="s">
        <v>3843</v>
      </c>
      <c r="D95" t="s">
        <v>3941</v>
      </c>
      <c r="E95"/>
      <c r="F95" t="s">
        <v>537</v>
      </c>
      <c r="G95" t="s">
        <v>3938</v>
      </c>
      <c r="H95" t="s">
        <v>215</v>
      </c>
      <c r="I95" s="77">
        <v>5.09</v>
      </c>
      <c r="J95" t="s">
        <v>713</v>
      </c>
      <c r="K95" t="s">
        <v>102</v>
      </c>
      <c r="L95" s="78">
        <v>5.5E-2</v>
      </c>
      <c r="M95" s="78">
        <v>1.29E-2</v>
      </c>
      <c r="N95" s="77">
        <v>238885.65</v>
      </c>
      <c r="O95" s="77">
        <v>124.77</v>
      </c>
      <c r="P95" s="77">
        <v>298.05762550499998</v>
      </c>
      <c r="Q95" s="78">
        <v>1E-4</v>
      </c>
      <c r="R95" s="78">
        <v>0</v>
      </c>
    </row>
    <row r="96" spans="2:18">
      <c r="B96" t="s">
        <v>3936</v>
      </c>
      <c r="C96" t="s">
        <v>3843</v>
      </c>
      <c r="D96" t="s">
        <v>3942</v>
      </c>
      <c r="E96"/>
      <c r="F96" t="s">
        <v>537</v>
      </c>
      <c r="G96" t="s">
        <v>3938</v>
      </c>
      <c r="H96" t="s">
        <v>215</v>
      </c>
      <c r="I96" s="77">
        <v>5.16</v>
      </c>
      <c r="J96" t="s">
        <v>713</v>
      </c>
      <c r="K96" t="s">
        <v>102</v>
      </c>
      <c r="L96" s="78">
        <v>5.5E-2</v>
      </c>
      <c r="M96" s="78">
        <v>6.1999999999999998E-3</v>
      </c>
      <c r="N96" s="77">
        <v>134931.29999999999</v>
      </c>
      <c r="O96" s="77">
        <v>128.84</v>
      </c>
      <c r="P96" s="77">
        <v>173.84548692000001</v>
      </c>
      <c r="Q96" s="78">
        <v>1E-4</v>
      </c>
      <c r="R96" s="78">
        <v>0</v>
      </c>
    </row>
    <row r="97" spans="2:18">
      <c r="B97" t="s">
        <v>3936</v>
      </c>
      <c r="C97" t="s">
        <v>3843</v>
      </c>
      <c r="D97" t="s">
        <v>3943</v>
      </c>
      <c r="E97"/>
      <c r="F97" t="s">
        <v>537</v>
      </c>
      <c r="G97" t="s">
        <v>3938</v>
      </c>
      <c r="H97" t="s">
        <v>215</v>
      </c>
      <c r="I97" s="77">
        <v>5.09</v>
      </c>
      <c r="J97" t="s">
        <v>713</v>
      </c>
      <c r="K97" t="s">
        <v>102</v>
      </c>
      <c r="L97" s="78">
        <v>5.5E-2</v>
      </c>
      <c r="M97" s="78">
        <v>1.29E-2</v>
      </c>
      <c r="N97" s="77">
        <v>273031.96999999997</v>
      </c>
      <c r="O97" s="77">
        <v>124.29</v>
      </c>
      <c r="P97" s="77">
        <v>339.35143551300001</v>
      </c>
      <c r="Q97" s="78">
        <v>1E-4</v>
      </c>
      <c r="R97" s="78">
        <v>0</v>
      </c>
    </row>
    <row r="98" spans="2:18">
      <c r="B98" t="s">
        <v>3936</v>
      </c>
      <c r="C98" t="s">
        <v>3843</v>
      </c>
      <c r="D98" t="s">
        <v>3944</v>
      </c>
      <c r="E98"/>
      <c r="F98" t="s">
        <v>537</v>
      </c>
      <c r="G98" t="s">
        <v>3938</v>
      </c>
      <c r="H98" t="s">
        <v>215</v>
      </c>
      <c r="I98" s="77">
        <v>5.09</v>
      </c>
      <c r="J98" t="s">
        <v>713</v>
      </c>
      <c r="K98" t="s">
        <v>102</v>
      </c>
      <c r="L98" s="78">
        <v>5.5E-2</v>
      </c>
      <c r="M98" s="78">
        <v>1.29E-2</v>
      </c>
      <c r="N98" s="77">
        <v>423246.11</v>
      </c>
      <c r="O98" s="77">
        <v>124.51</v>
      </c>
      <c r="P98" s="77">
        <v>526.98373156100001</v>
      </c>
      <c r="Q98" s="78">
        <v>2.0000000000000001E-4</v>
      </c>
      <c r="R98" s="78">
        <v>0</v>
      </c>
    </row>
    <row r="99" spans="2:18">
      <c r="B99" t="s">
        <v>3936</v>
      </c>
      <c r="C99" t="s">
        <v>3843</v>
      </c>
      <c r="D99" t="s">
        <v>3945</v>
      </c>
      <c r="E99"/>
      <c r="F99" t="s">
        <v>537</v>
      </c>
      <c r="G99" t="s">
        <v>3938</v>
      </c>
      <c r="H99" t="s">
        <v>215</v>
      </c>
      <c r="I99" s="77">
        <v>5.16</v>
      </c>
      <c r="J99" t="s">
        <v>713</v>
      </c>
      <c r="K99" t="s">
        <v>102</v>
      </c>
      <c r="L99" s="78">
        <v>5.5E-2</v>
      </c>
      <c r="M99" s="78">
        <v>6.1999999999999998E-3</v>
      </c>
      <c r="N99" s="77">
        <v>185261.17</v>
      </c>
      <c r="O99" s="77">
        <v>128.56</v>
      </c>
      <c r="P99" s="77">
        <v>238.17176015199999</v>
      </c>
      <c r="Q99" s="78">
        <v>1E-4</v>
      </c>
      <c r="R99" s="78">
        <v>0</v>
      </c>
    </row>
    <row r="100" spans="2:18">
      <c r="B100" t="s">
        <v>3936</v>
      </c>
      <c r="C100" t="s">
        <v>3843</v>
      </c>
      <c r="D100" t="s">
        <v>3946</v>
      </c>
      <c r="E100"/>
      <c r="F100" t="s">
        <v>537</v>
      </c>
      <c r="G100" t="s">
        <v>3938</v>
      </c>
      <c r="H100" t="s">
        <v>215</v>
      </c>
      <c r="I100" s="77">
        <v>5.09</v>
      </c>
      <c r="J100" t="s">
        <v>713</v>
      </c>
      <c r="K100" t="s">
        <v>102</v>
      </c>
      <c r="L100" s="78">
        <v>5.5E-2</v>
      </c>
      <c r="M100" s="78">
        <v>1.29E-2</v>
      </c>
      <c r="N100" s="77">
        <v>439566.13</v>
      </c>
      <c r="O100" s="77">
        <v>124.77</v>
      </c>
      <c r="P100" s="77">
        <v>548.44666040100003</v>
      </c>
      <c r="Q100" s="78">
        <v>2.0000000000000001E-4</v>
      </c>
      <c r="R100" s="78">
        <v>0</v>
      </c>
    </row>
    <row r="101" spans="2:18">
      <c r="B101" t="s">
        <v>3936</v>
      </c>
      <c r="C101" t="s">
        <v>3843</v>
      </c>
      <c r="D101" t="s">
        <v>3947</v>
      </c>
      <c r="E101"/>
      <c r="F101" t="s">
        <v>537</v>
      </c>
      <c r="G101" t="s">
        <v>3938</v>
      </c>
      <c r="H101" t="s">
        <v>215</v>
      </c>
      <c r="I101" s="77">
        <v>5.08</v>
      </c>
      <c r="J101" t="s">
        <v>713</v>
      </c>
      <c r="K101" t="s">
        <v>102</v>
      </c>
      <c r="L101" s="78">
        <v>5.5E-2</v>
      </c>
      <c r="M101" s="78">
        <v>1.3299999999999999E-2</v>
      </c>
      <c r="N101" s="77">
        <v>194925.73</v>
      </c>
      <c r="O101" s="77">
        <v>124.84</v>
      </c>
      <c r="P101" s="77">
        <v>243.34528133200001</v>
      </c>
      <c r="Q101" s="78">
        <v>1E-4</v>
      </c>
      <c r="R101" s="78">
        <v>0</v>
      </c>
    </row>
    <row r="102" spans="2:18">
      <c r="B102" t="s">
        <v>3936</v>
      </c>
      <c r="C102" t="s">
        <v>3843</v>
      </c>
      <c r="D102" t="s">
        <v>3948</v>
      </c>
      <c r="E102"/>
      <c r="F102" t="s">
        <v>537</v>
      </c>
      <c r="G102" t="s">
        <v>3938</v>
      </c>
      <c r="H102" t="s">
        <v>215</v>
      </c>
      <c r="I102" s="77">
        <v>5.09</v>
      </c>
      <c r="J102" t="s">
        <v>713</v>
      </c>
      <c r="K102" t="s">
        <v>102</v>
      </c>
      <c r="L102" s="78">
        <v>5.5E-2</v>
      </c>
      <c r="M102" s="78">
        <v>1.29E-2</v>
      </c>
      <c r="N102" s="77">
        <v>245801.38</v>
      </c>
      <c r="O102" s="77">
        <v>123.71</v>
      </c>
      <c r="P102" s="77">
        <v>304.08088719800003</v>
      </c>
      <c r="Q102" s="78">
        <v>1E-4</v>
      </c>
      <c r="R102" s="78">
        <v>0</v>
      </c>
    </row>
    <row r="103" spans="2:18">
      <c r="B103" t="s">
        <v>3936</v>
      </c>
      <c r="C103" t="s">
        <v>3843</v>
      </c>
      <c r="D103" t="s">
        <v>3949</v>
      </c>
      <c r="E103"/>
      <c r="F103" t="s">
        <v>537</v>
      </c>
      <c r="G103" t="s">
        <v>3938</v>
      </c>
      <c r="H103" t="s">
        <v>215</v>
      </c>
      <c r="I103" s="77">
        <v>5.16</v>
      </c>
      <c r="J103" t="s">
        <v>713</v>
      </c>
      <c r="K103" t="s">
        <v>102</v>
      </c>
      <c r="L103" s="78">
        <v>5.5E-2</v>
      </c>
      <c r="M103" s="78">
        <v>6.1000000000000004E-3</v>
      </c>
      <c r="N103" s="77">
        <v>56198.98</v>
      </c>
      <c r="O103" s="77">
        <v>121.1282650539024</v>
      </c>
      <c r="P103" s="77">
        <v>68.072849451989597</v>
      </c>
      <c r="Q103" s="78">
        <v>0</v>
      </c>
      <c r="R103" s="78">
        <v>0</v>
      </c>
    </row>
    <row r="104" spans="2:18">
      <c r="B104" t="s">
        <v>3936</v>
      </c>
      <c r="C104" t="s">
        <v>3843</v>
      </c>
      <c r="D104" t="s">
        <v>3950</v>
      </c>
      <c r="E104"/>
      <c r="F104" t="s">
        <v>537</v>
      </c>
      <c r="G104" t="s">
        <v>3938</v>
      </c>
      <c r="H104" t="s">
        <v>215</v>
      </c>
      <c r="I104" s="77">
        <v>5.09</v>
      </c>
      <c r="J104" t="s">
        <v>713</v>
      </c>
      <c r="K104" t="s">
        <v>102</v>
      </c>
      <c r="L104" s="78">
        <v>5.5E-2</v>
      </c>
      <c r="M104" s="78">
        <v>1.2800000000000001E-2</v>
      </c>
      <c r="N104" s="77">
        <v>495605.99</v>
      </c>
      <c r="O104" s="77">
        <v>123.95</v>
      </c>
      <c r="P104" s="77">
        <v>614.30362460499998</v>
      </c>
      <c r="Q104" s="78">
        <v>2.9999999999999997E-4</v>
      </c>
      <c r="R104" s="78">
        <v>0</v>
      </c>
    </row>
    <row r="105" spans="2:18">
      <c r="B105" t="s">
        <v>3936</v>
      </c>
      <c r="C105" t="s">
        <v>3843</v>
      </c>
      <c r="D105" t="s">
        <v>3951</v>
      </c>
      <c r="E105"/>
      <c r="F105" t="s">
        <v>537</v>
      </c>
      <c r="G105" t="s">
        <v>3938</v>
      </c>
      <c r="H105" t="s">
        <v>215</v>
      </c>
      <c r="I105" s="77">
        <v>5.16</v>
      </c>
      <c r="J105" t="s">
        <v>713</v>
      </c>
      <c r="K105" t="s">
        <v>102</v>
      </c>
      <c r="L105" s="78">
        <v>5.5E-2</v>
      </c>
      <c r="M105" s="78">
        <v>6.1999999999999998E-3</v>
      </c>
      <c r="N105" s="77">
        <v>111782.21</v>
      </c>
      <c r="O105" s="77">
        <v>127.88</v>
      </c>
      <c r="P105" s="77">
        <v>142.947090148</v>
      </c>
      <c r="Q105" s="78">
        <v>1E-4</v>
      </c>
      <c r="R105" s="78">
        <v>0</v>
      </c>
    </row>
    <row r="106" spans="2:18">
      <c r="B106" t="s">
        <v>3936</v>
      </c>
      <c r="C106" t="s">
        <v>3843</v>
      </c>
      <c r="D106" t="s">
        <v>3952</v>
      </c>
      <c r="E106"/>
      <c r="F106" t="s">
        <v>537</v>
      </c>
      <c r="G106" t="s">
        <v>3938</v>
      </c>
      <c r="H106" t="s">
        <v>215</v>
      </c>
      <c r="I106" s="77">
        <v>5.14</v>
      </c>
      <c r="J106" t="s">
        <v>713</v>
      </c>
      <c r="K106" t="s">
        <v>102</v>
      </c>
      <c r="L106" s="78">
        <v>5.5E-2</v>
      </c>
      <c r="M106" s="78">
        <v>7.7999999999999996E-3</v>
      </c>
      <c r="N106" s="77">
        <v>98166.77</v>
      </c>
      <c r="O106" s="77">
        <v>125.87</v>
      </c>
      <c r="P106" s="77">
        <v>123.562513399</v>
      </c>
      <c r="Q106" s="78">
        <v>1E-4</v>
      </c>
      <c r="R106" s="78">
        <v>0</v>
      </c>
    </row>
    <row r="107" spans="2:18">
      <c r="B107" t="s">
        <v>3936</v>
      </c>
      <c r="C107" t="s">
        <v>3843</v>
      </c>
      <c r="D107" t="s">
        <v>3953</v>
      </c>
      <c r="E107"/>
      <c r="F107" t="s">
        <v>537</v>
      </c>
      <c r="G107" t="s">
        <v>3938</v>
      </c>
      <c r="H107" t="s">
        <v>215</v>
      </c>
      <c r="I107" s="77">
        <v>4.97</v>
      </c>
      <c r="J107" t="s">
        <v>713</v>
      </c>
      <c r="K107" t="s">
        <v>102</v>
      </c>
      <c r="L107" s="78">
        <v>5.5E-2</v>
      </c>
      <c r="M107" s="78">
        <v>2.4799999999999999E-2</v>
      </c>
      <c r="N107" s="77">
        <v>306052.77</v>
      </c>
      <c r="O107" s="77">
        <v>115.35</v>
      </c>
      <c r="P107" s="77">
        <v>353.03187019500001</v>
      </c>
      <c r="Q107" s="78">
        <v>1E-4</v>
      </c>
      <c r="R107" s="78">
        <v>0</v>
      </c>
    </row>
    <row r="108" spans="2:18">
      <c r="B108" t="s">
        <v>3936</v>
      </c>
      <c r="C108" t="s">
        <v>3843</v>
      </c>
      <c r="D108" t="s">
        <v>3954</v>
      </c>
      <c r="E108"/>
      <c r="F108" t="s">
        <v>537</v>
      </c>
      <c r="G108" t="s">
        <v>3938</v>
      </c>
      <c r="H108" t="s">
        <v>215</v>
      </c>
      <c r="I108" s="77">
        <v>4.97</v>
      </c>
      <c r="J108" t="s">
        <v>713</v>
      </c>
      <c r="K108" t="s">
        <v>102</v>
      </c>
      <c r="L108" s="78">
        <v>5.5E-2</v>
      </c>
      <c r="M108" s="78">
        <v>2.4799999999999999E-2</v>
      </c>
      <c r="N108" s="77">
        <v>223941.5</v>
      </c>
      <c r="O108" s="77">
        <v>115.34</v>
      </c>
      <c r="P108" s="77">
        <v>258.29412610000003</v>
      </c>
      <c r="Q108" s="78">
        <v>1E-4</v>
      </c>
      <c r="R108" s="78">
        <v>0</v>
      </c>
    </row>
    <row r="109" spans="2:18">
      <c r="B109" t="s">
        <v>3936</v>
      </c>
      <c r="C109" t="s">
        <v>3843</v>
      </c>
      <c r="D109" t="s">
        <v>3955</v>
      </c>
      <c r="E109"/>
      <c r="F109" t="s">
        <v>537</v>
      </c>
      <c r="G109" t="s">
        <v>3938</v>
      </c>
      <c r="H109" t="s">
        <v>215</v>
      </c>
      <c r="I109" s="77">
        <v>5.12</v>
      </c>
      <c r="J109" t="s">
        <v>713</v>
      </c>
      <c r="K109" t="s">
        <v>102</v>
      </c>
      <c r="L109" s="78">
        <v>5.5E-2</v>
      </c>
      <c r="M109" s="78">
        <v>9.4999999999999998E-3</v>
      </c>
      <c r="N109" s="77">
        <v>109192.8</v>
      </c>
      <c r="O109" s="77">
        <v>124.45</v>
      </c>
      <c r="P109" s="77">
        <v>135.89043960000001</v>
      </c>
      <c r="Q109" s="78">
        <v>1E-4</v>
      </c>
      <c r="R109" s="78">
        <v>0</v>
      </c>
    </row>
    <row r="110" spans="2:18">
      <c r="B110" t="s">
        <v>3936</v>
      </c>
      <c r="C110" t="s">
        <v>3843</v>
      </c>
      <c r="D110" t="s">
        <v>3956</v>
      </c>
      <c r="E110"/>
      <c r="F110" t="s">
        <v>537</v>
      </c>
      <c r="G110" t="s">
        <v>3938</v>
      </c>
      <c r="H110" t="s">
        <v>215</v>
      </c>
      <c r="I110" s="77">
        <v>5.12</v>
      </c>
      <c r="J110" t="s">
        <v>713</v>
      </c>
      <c r="K110" t="s">
        <v>102</v>
      </c>
      <c r="L110" s="78">
        <v>5.5E-2</v>
      </c>
      <c r="M110" s="78">
        <v>9.9000000000000008E-3</v>
      </c>
      <c r="N110" s="77">
        <v>28200.07</v>
      </c>
      <c r="O110" s="77">
        <v>124.16</v>
      </c>
      <c r="P110" s="77">
        <v>35.013206912000001</v>
      </c>
      <c r="Q110" s="78">
        <v>0</v>
      </c>
      <c r="R110" s="78">
        <v>0</v>
      </c>
    </row>
    <row r="111" spans="2:18">
      <c r="B111" t="s">
        <v>3936</v>
      </c>
      <c r="C111" t="s">
        <v>3843</v>
      </c>
      <c r="D111" t="s">
        <v>3957</v>
      </c>
      <c r="E111"/>
      <c r="F111" t="s">
        <v>537</v>
      </c>
      <c r="G111" t="s">
        <v>3938</v>
      </c>
      <c r="H111" t="s">
        <v>215</v>
      </c>
      <c r="I111" s="77">
        <v>5.09</v>
      </c>
      <c r="J111" t="s">
        <v>713</v>
      </c>
      <c r="K111" t="s">
        <v>102</v>
      </c>
      <c r="L111" s="78">
        <v>5.5E-2</v>
      </c>
      <c r="M111" s="78">
        <v>1.29E-2</v>
      </c>
      <c r="N111" s="77">
        <v>320825.87</v>
      </c>
      <c r="O111" s="77">
        <v>122.32</v>
      </c>
      <c r="P111" s="77">
        <v>392.43420418400001</v>
      </c>
      <c r="Q111" s="78">
        <v>2.0000000000000001E-4</v>
      </c>
      <c r="R111" s="78">
        <v>0</v>
      </c>
    </row>
    <row r="112" spans="2:18">
      <c r="B112" t="s">
        <v>3936</v>
      </c>
      <c r="C112" t="s">
        <v>3843</v>
      </c>
      <c r="D112" t="s">
        <v>3958</v>
      </c>
      <c r="E112"/>
      <c r="F112" t="s">
        <v>537</v>
      </c>
      <c r="G112" t="s">
        <v>3938</v>
      </c>
      <c r="H112" t="s">
        <v>215</v>
      </c>
      <c r="I112" s="77">
        <v>5.09</v>
      </c>
      <c r="J112" t="s">
        <v>713</v>
      </c>
      <c r="K112" t="s">
        <v>102</v>
      </c>
      <c r="L112" s="78">
        <v>5.5E-2</v>
      </c>
      <c r="M112" s="78">
        <v>1.29E-2</v>
      </c>
      <c r="N112" s="77">
        <v>62054.07</v>
      </c>
      <c r="O112" s="77">
        <v>122.32</v>
      </c>
      <c r="P112" s="77">
        <v>75.904538423999995</v>
      </c>
      <c r="Q112" s="78">
        <v>0</v>
      </c>
      <c r="R112" s="78">
        <v>0</v>
      </c>
    </row>
    <row r="113" spans="2:18">
      <c r="B113" t="s">
        <v>3936</v>
      </c>
      <c r="C113" t="s">
        <v>3843</v>
      </c>
      <c r="D113" t="s">
        <v>3959</v>
      </c>
      <c r="E113"/>
      <c r="F113" t="s">
        <v>537</v>
      </c>
      <c r="G113" t="s">
        <v>3938</v>
      </c>
      <c r="H113" t="s">
        <v>215</v>
      </c>
      <c r="I113" s="77">
        <v>5.09</v>
      </c>
      <c r="J113" t="s">
        <v>713</v>
      </c>
      <c r="K113" t="s">
        <v>102</v>
      </c>
      <c r="L113" s="78">
        <v>5.5E-2</v>
      </c>
      <c r="M113" s="78">
        <v>1.29E-2</v>
      </c>
      <c r="N113" s="77">
        <v>59727.02</v>
      </c>
      <c r="O113" s="77">
        <v>122.8</v>
      </c>
      <c r="P113" s="77">
        <v>73.344780560000004</v>
      </c>
      <c r="Q113" s="78">
        <v>0</v>
      </c>
      <c r="R113" s="78">
        <v>0</v>
      </c>
    </row>
    <row r="114" spans="2:18">
      <c r="B114" t="s">
        <v>3936</v>
      </c>
      <c r="C114" t="s">
        <v>3843</v>
      </c>
      <c r="D114" t="s">
        <v>3960</v>
      </c>
      <c r="E114"/>
      <c r="F114" t="s">
        <v>537</v>
      </c>
      <c r="G114" t="s">
        <v>3938</v>
      </c>
      <c r="H114" t="s">
        <v>215</v>
      </c>
      <c r="I114" s="77">
        <v>5.09</v>
      </c>
      <c r="J114" t="s">
        <v>713</v>
      </c>
      <c r="K114" t="s">
        <v>102</v>
      </c>
      <c r="L114" s="78">
        <v>5.5E-2</v>
      </c>
      <c r="M114" s="78">
        <v>1.29E-2</v>
      </c>
      <c r="N114" s="77">
        <v>118948.19</v>
      </c>
      <c r="O114" s="77">
        <v>123.03</v>
      </c>
      <c r="P114" s="77">
        <v>146.34195815699999</v>
      </c>
      <c r="Q114" s="78">
        <v>1E-4</v>
      </c>
      <c r="R114" s="78">
        <v>0</v>
      </c>
    </row>
    <row r="115" spans="2:18">
      <c r="B115" t="s">
        <v>3936</v>
      </c>
      <c r="C115" t="s">
        <v>3843</v>
      </c>
      <c r="D115" t="s">
        <v>3961</v>
      </c>
      <c r="E115"/>
      <c r="F115" t="s">
        <v>537</v>
      </c>
      <c r="G115" t="s">
        <v>3938</v>
      </c>
      <c r="H115" t="s">
        <v>215</v>
      </c>
      <c r="I115" s="77">
        <v>5.09</v>
      </c>
      <c r="J115" t="s">
        <v>713</v>
      </c>
      <c r="K115" t="s">
        <v>102</v>
      </c>
      <c r="L115" s="78">
        <v>5.5E-2</v>
      </c>
      <c r="M115" s="78">
        <v>1.29E-2</v>
      </c>
      <c r="N115" s="77">
        <v>74885.87</v>
      </c>
      <c r="O115" s="77">
        <v>122.56</v>
      </c>
      <c r="P115" s="77">
        <v>91.780122272</v>
      </c>
      <c r="Q115" s="78">
        <v>0</v>
      </c>
      <c r="R115" s="78">
        <v>0</v>
      </c>
    </row>
    <row r="116" spans="2:18">
      <c r="B116" t="s">
        <v>3936</v>
      </c>
      <c r="C116" t="s">
        <v>3843</v>
      </c>
      <c r="D116" t="s">
        <v>3962</v>
      </c>
      <c r="E116"/>
      <c r="F116" t="s">
        <v>537</v>
      </c>
      <c r="G116" t="s">
        <v>3938</v>
      </c>
      <c r="H116" t="s">
        <v>215</v>
      </c>
      <c r="I116" s="77">
        <v>5.09</v>
      </c>
      <c r="J116" t="s">
        <v>713</v>
      </c>
      <c r="K116" t="s">
        <v>102</v>
      </c>
      <c r="L116" s="78">
        <v>5.5E-2</v>
      </c>
      <c r="M116" s="78">
        <v>1.29E-2</v>
      </c>
      <c r="N116" s="77">
        <v>42104.86</v>
      </c>
      <c r="O116" s="77">
        <v>122.44</v>
      </c>
      <c r="P116" s="77">
        <v>51.553190583999999</v>
      </c>
      <c r="Q116" s="78">
        <v>0</v>
      </c>
      <c r="R116" s="78">
        <v>0</v>
      </c>
    </row>
    <row r="117" spans="2:18">
      <c r="B117" t="s">
        <v>3936</v>
      </c>
      <c r="C117" t="s">
        <v>3843</v>
      </c>
      <c r="D117" t="s">
        <v>3963</v>
      </c>
      <c r="E117"/>
      <c r="F117" t="s">
        <v>537</v>
      </c>
      <c r="G117" t="s">
        <v>3938</v>
      </c>
      <c r="H117" t="s">
        <v>215</v>
      </c>
      <c r="I117" s="77">
        <v>5.09</v>
      </c>
      <c r="J117" t="s">
        <v>713</v>
      </c>
      <c r="K117" t="s">
        <v>102</v>
      </c>
      <c r="L117" s="78">
        <v>5.5E-2</v>
      </c>
      <c r="M117" s="78">
        <v>1.29E-2</v>
      </c>
      <c r="N117" s="77">
        <v>125172.82</v>
      </c>
      <c r="O117" s="77">
        <v>122.33</v>
      </c>
      <c r="P117" s="77">
        <v>153.123910706</v>
      </c>
      <c r="Q117" s="78">
        <v>1E-4</v>
      </c>
      <c r="R117" s="78">
        <v>0</v>
      </c>
    </row>
    <row r="118" spans="2:18">
      <c r="B118" t="s">
        <v>3936</v>
      </c>
      <c r="C118" t="s">
        <v>3843</v>
      </c>
      <c r="D118" t="s">
        <v>3964</v>
      </c>
      <c r="E118"/>
      <c r="F118" t="s">
        <v>537</v>
      </c>
      <c r="G118" t="s">
        <v>3938</v>
      </c>
      <c r="H118" t="s">
        <v>215</v>
      </c>
      <c r="I118" s="77">
        <v>5.09</v>
      </c>
      <c r="J118" t="s">
        <v>713</v>
      </c>
      <c r="K118" t="s">
        <v>102</v>
      </c>
      <c r="L118" s="78">
        <v>5.5E-2</v>
      </c>
      <c r="M118" s="78">
        <v>1.29E-2</v>
      </c>
      <c r="N118" s="77">
        <v>49130.17</v>
      </c>
      <c r="O118" s="77">
        <v>122.33</v>
      </c>
      <c r="P118" s="77">
        <v>60.100936961000002</v>
      </c>
      <c r="Q118" s="78">
        <v>0</v>
      </c>
      <c r="R118" s="78">
        <v>0</v>
      </c>
    </row>
    <row r="119" spans="2:18">
      <c r="B119" t="s">
        <v>3936</v>
      </c>
      <c r="C119" t="s">
        <v>3843</v>
      </c>
      <c r="D119" t="s">
        <v>3965</v>
      </c>
      <c r="E119"/>
      <c r="F119" t="s">
        <v>537</v>
      </c>
      <c r="G119" t="s">
        <v>3938</v>
      </c>
      <c r="H119" t="s">
        <v>215</v>
      </c>
      <c r="I119" s="77">
        <v>5.09</v>
      </c>
      <c r="J119" t="s">
        <v>713</v>
      </c>
      <c r="K119" t="s">
        <v>102</v>
      </c>
      <c r="L119" s="78">
        <v>5.5E-2</v>
      </c>
      <c r="M119" s="78">
        <v>1.29E-2</v>
      </c>
      <c r="N119" s="77">
        <v>327034.33</v>
      </c>
      <c r="O119" s="77">
        <v>122.32</v>
      </c>
      <c r="P119" s="77">
        <v>400.02839245600001</v>
      </c>
      <c r="Q119" s="78">
        <v>2.0000000000000001E-4</v>
      </c>
      <c r="R119" s="78">
        <v>0</v>
      </c>
    </row>
    <row r="120" spans="2:18">
      <c r="B120" t="s">
        <v>3936</v>
      </c>
      <c r="C120" t="s">
        <v>3843</v>
      </c>
      <c r="D120" t="s">
        <v>3966</v>
      </c>
      <c r="E120"/>
      <c r="F120" t="s">
        <v>537</v>
      </c>
      <c r="G120" t="s">
        <v>3967</v>
      </c>
      <c r="H120" t="s">
        <v>215</v>
      </c>
      <c r="I120" s="77">
        <v>5.09</v>
      </c>
      <c r="J120" t="s">
        <v>713</v>
      </c>
      <c r="K120" t="s">
        <v>102</v>
      </c>
      <c r="L120" s="78">
        <v>5.5E-2</v>
      </c>
      <c r="M120" s="78">
        <v>1.29E-2</v>
      </c>
      <c r="N120" s="77">
        <v>638832.34</v>
      </c>
      <c r="O120" s="77">
        <v>123.42</v>
      </c>
      <c r="P120" s="77">
        <v>788.44687402800002</v>
      </c>
      <c r="Q120" s="78">
        <v>2.9999999999999997E-4</v>
      </c>
      <c r="R120" s="78">
        <v>0</v>
      </c>
    </row>
    <row r="121" spans="2:18">
      <c r="B121" t="s">
        <v>3936</v>
      </c>
      <c r="C121" t="s">
        <v>3843</v>
      </c>
      <c r="D121" t="s">
        <v>3968</v>
      </c>
      <c r="E121"/>
      <c r="F121" t="s">
        <v>537</v>
      </c>
      <c r="G121" t="s">
        <v>3938</v>
      </c>
      <c r="H121" t="s">
        <v>215</v>
      </c>
      <c r="I121" s="77">
        <v>4.8899999999999997</v>
      </c>
      <c r="J121" t="s">
        <v>713</v>
      </c>
      <c r="K121" t="s">
        <v>102</v>
      </c>
      <c r="L121" s="78">
        <v>5.5E-2</v>
      </c>
      <c r="M121" s="78">
        <v>-3.7000000000000002E-3</v>
      </c>
      <c r="N121" s="77">
        <v>67852.78</v>
      </c>
      <c r="O121" s="77">
        <v>128.02000000000001</v>
      </c>
      <c r="P121" s="77">
        <v>86.865128956000007</v>
      </c>
      <c r="Q121" s="78">
        <v>0</v>
      </c>
      <c r="R121" s="78">
        <v>0</v>
      </c>
    </row>
    <row r="122" spans="2:18">
      <c r="B122" t="s">
        <v>3936</v>
      </c>
      <c r="C122" t="s">
        <v>3843</v>
      </c>
      <c r="D122" t="s">
        <v>3966</v>
      </c>
      <c r="E122"/>
      <c r="F122" t="s">
        <v>537</v>
      </c>
      <c r="G122" t="s">
        <v>3967</v>
      </c>
      <c r="H122" t="s">
        <v>215</v>
      </c>
      <c r="I122" s="77">
        <v>4.87</v>
      </c>
      <c r="J122" t="s">
        <v>713</v>
      </c>
      <c r="K122" t="s">
        <v>102</v>
      </c>
      <c r="L122" s="78">
        <v>5.5E-2</v>
      </c>
      <c r="M122" s="78">
        <v>1.1299999999999999E-2</v>
      </c>
      <c r="N122" s="77">
        <v>779751.67</v>
      </c>
      <c r="O122" s="77">
        <v>123.92</v>
      </c>
      <c r="P122" s="77">
        <v>966.26826946400001</v>
      </c>
      <c r="Q122" s="78">
        <v>4.0000000000000002E-4</v>
      </c>
      <c r="R122" s="78">
        <v>1E-4</v>
      </c>
    </row>
    <row r="123" spans="2:18">
      <c r="B123" t="s">
        <v>3936</v>
      </c>
      <c r="C123" t="s">
        <v>3843</v>
      </c>
      <c r="D123" t="s">
        <v>3969</v>
      </c>
      <c r="E123"/>
      <c r="F123" t="s">
        <v>537</v>
      </c>
      <c r="G123" t="s">
        <v>3938</v>
      </c>
      <c r="H123" t="s">
        <v>215</v>
      </c>
      <c r="I123" s="77">
        <v>4.87</v>
      </c>
      <c r="J123" t="s">
        <v>713</v>
      </c>
      <c r="K123" t="s">
        <v>102</v>
      </c>
      <c r="L123" s="78">
        <v>5.5899999999999998E-2</v>
      </c>
      <c r="M123" s="78">
        <v>-2.5999999999999999E-3</v>
      </c>
      <c r="N123" s="77">
        <v>154024.49</v>
      </c>
      <c r="O123" s="77">
        <v>126.73</v>
      </c>
      <c r="P123" s="77">
        <v>195.195236177</v>
      </c>
      <c r="Q123" s="78">
        <v>1E-4</v>
      </c>
      <c r="R123" s="78">
        <v>0</v>
      </c>
    </row>
    <row r="124" spans="2:18">
      <c r="B124" t="s">
        <v>3936</v>
      </c>
      <c r="C124" t="s">
        <v>3843</v>
      </c>
      <c r="D124" t="s">
        <v>3970</v>
      </c>
      <c r="E124"/>
      <c r="F124" t="s">
        <v>537</v>
      </c>
      <c r="G124" t="s">
        <v>3938</v>
      </c>
      <c r="H124" t="s">
        <v>215</v>
      </c>
      <c r="I124" s="77">
        <v>4.8099999999999996</v>
      </c>
      <c r="J124" t="s">
        <v>713</v>
      </c>
      <c r="K124" t="s">
        <v>102</v>
      </c>
      <c r="L124" s="78">
        <v>5.5E-2</v>
      </c>
      <c r="M124" s="78">
        <v>4.3E-3</v>
      </c>
      <c r="N124" s="77">
        <v>3953686.87</v>
      </c>
      <c r="O124" s="77">
        <v>133.54</v>
      </c>
      <c r="P124" s="77">
        <v>5279.7534461980003</v>
      </c>
      <c r="Q124" s="78">
        <v>2.2000000000000001E-3</v>
      </c>
      <c r="R124" s="78">
        <v>2.9999999999999997E-4</v>
      </c>
    </row>
    <row r="125" spans="2:18">
      <c r="B125" t="s">
        <v>3971</v>
      </c>
      <c r="C125" t="s">
        <v>3843</v>
      </c>
      <c r="D125" t="s">
        <v>3972</v>
      </c>
      <c r="E125"/>
      <c r="F125" t="s">
        <v>211</v>
      </c>
      <c r="G125" t="s">
        <v>2831</v>
      </c>
      <c r="H125" t="s">
        <v>150</v>
      </c>
      <c r="I125" s="77">
        <v>5.97</v>
      </c>
      <c r="J125" t="s">
        <v>713</v>
      </c>
      <c r="K125" t="s">
        <v>102</v>
      </c>
      <c r="L125" s="78">
        <v>5.3499999999999999E-2</v>
      </c>
      <c r="M125" s="78">
        <v>1.2200000000000001E-2</v>
      </c>
      <c r="N125" s="77">
        <v>286911.68</v>
      </c>
      <c r="O125" s="77">
        <v>126.72</v>
      </c>
      <c r="P125" s="77">
        <v>363.57448089600001</v>
      </c>
      <c r="Q125" s="78">
        <v>2.0000000000000001E-4</v>
      </c>
      <c r="R125" s="78">
        <v>0</v>
      </c>
    </row>
    <row r="126" spans="2:18">
      <c r="B126" t="s">
        <v>3971</v>
      </c>
      <c r="C126" t="s">
        <v>3843</v>
      </c>
      <c r="D126" t="s">
        <v>3973</v>
      </c>
      <c r="E126"/>
      <c r="F126" t="s">
        <v>211</v>
      </c>
      <c r="G126" t="s">
        <v>2831</v>
      </c>
      <c r="H126" t="s">
        <v>150</v>
      </c>
      <c r="I126" s="77">
        <v>5.97</v>
      </c>
      <c r="J126" t="s">
        <v>713</v>
      </c>
      <c r="K126" t="s">
        <v>102</v>
      </c>
      <c r="L126" s="78">
        <v>5.3499999999999999E-2</v>
      </c>
      <c r="M126" s="78">
        <v>1.2200000000000001E-2</v>
      </c>
      <c r="N126" s="77">
        <v>366606.31</v>
      </c>
      <c r="O126" s="77">
        <v>126.72</v>
      </c>
      <c r="P126" s="77">
        <v>464.563516032</v>
      </c>
      <c r="Q126" s="78">
        <v>2.0000000000000001E-4</v>
      </c>
      <c r="R126" s="78">
        <v>0</v>
      </c>
    </row>
    <row r="127" spans="2:18">
      <c r="B127" t="s">
        <v>3971</v>
      </c>
      <c r="C127" t="s">
        <v>3843</v>
      </c>
      <c r="D127" t="s">
        <v>3974</v>
      </c>
      <c r="E127"/>
      <c r="F127" t="s">
        <v>211</v>
      </c>
      <c r="G127" t="s">
        <v>2831</v>
      </c>
      <c r="H127" t="s">
        <v>150</v>
      </c>
      <c r="I127" s="77">
        <v>6.07</v>
      </c>
      <c r="J127" t="s">
        <v>713</v>
      </c>
      <c r="K127" t="s">
        <v>102</v>
      </c>
      <c r="L127" s="78">
        <v>5.3499999999999999E-2</v>
      </c>
      <c r="M127" s="78">
        <v>3.5999999999999999E-3</v>
      </c>
      <c r="N127" s="77">
        <v>2437280.64</v>
      </c>
      <c r="O127" s="77">
        <v>135.38</v>
      </c>
      <c r="P127" s="77">
        <v>3299.5905304319999</v>
      </c>
      <c r="Q127" s="78">
        <v>1.4E-3</v>
      </c>
      <c r="R127" s="78">
        <v>2.0000000000000001E-4</v>
      </c>
    </row>
    <row r="128" spans="2:18">
      <c r="B128" t="s">
        <v>3971</v>
      </c>
      <c r="C128" t="s">
        <v>3843</v>
      </c>
      <c r="D128" t="s">
        <v>3975</v>
      </c>
      <c r="E128"/>
      <c r="F128" t="s">
        <v>211</v>
      </c>
      <c r="G128" t="s">
        <v>2831</v>
      </c>
      <c r="H128" t="s">
        <v>150</v>
      </c>
      <c r="I128" s="77">
        <v>5.97</v>
      </c>
      <c r="J128" t="s">
        <v>713</v>
      </c>
      <c r="K128" t="s">
        <v>102</v>
      </c>
      <c r="L128" s="78">
        <v>5.3499999999999999E-2</v>
      </c>
      <c r="M128" s="78">
        <v>1.2200000000000001E-2</v>
      </c>
      <c r="N128" s="77">
        <v>430363.8</v>
      </c>
      <c r="O128" s="77">
        <v>126.72</v>
      </c>
      <c r="P128" s="77">
        <v>545.35700736000001</v>
      </c>
      <c r="Q128" s="78">
        <v>2.0000000000000001E-4</v>
      </c>
      <c r="R128" s="78">
        <v>0</v>
      </c>
    </row>
    <row r="129" spans="2:18">
      <c r="B129" t="s">
        <v>3971</v>
      </c>
      <c r="C129" t="s">
        <v>3843</v>
      </c>
      <c r="D129" t="s">
        <v>3976</v>
      </c>
      <c r="E129"/>
      <c r="F129" t="s">
        <v>211</v>
      </c>
      <c r="G129" t="s">
        <v>2831</v>
      </c>
      <c r="H129" t="s">
        <v>150</v>
      </c>
      <c r="I129" s="77">
        <v>6.07</v>
      </c>
      <c r="J129" t="s">
        <v>713</v>
      </c>
      <c r="K129" t="s">
        <v>102</v>
      </c>
      <c r="L129" s="78">
        <v>5.3499999999999999E-2</v>
      </c>
      <c r="M129" s="78">
        <v>3.5999999999999999E-3</v>
      </c>
      <c r="N129" s="77">
        <v>1755668.38</v>
      </c>
      <c r="O129" s="77">
        <v>135.38</v>
      </c>
      <c r="P129" s="77">
        <v>2376.8238528440002</v>
      </c>
      <c r="Q129" s="78">
        <v>1E-3</v>
      </c>
      <c r="R129" s="78">
        <v>1E-4</v>
      </c>
    </row>
    <row r="130" spans="2:18">
      <c r="B130" t="s">
        <v>3971</v>
      </c>
      <c r="C130" t="s">
        <v>3843</v>
      </c>
      <c r="D130" t="s">
        <v>3977</v>
      </c>
      <c r="E130"/>
      <c r="F130" t="s">
        <v>211</v>
      </c>
      <c r="G130" t="s">
        <v>2831</v>
      </c>
      <c r="H130" t="s">
        <v>150</v>
      </c>
      <c r="I130" s="77">
        <v>5.97</v>
      </c>
      <c r="J130" t="s">
        <v>713</v>
      </c>
      <c r="K130" t="s">
        <v>102</v>
      </c>
      <c r="L130" s="78">
        <v>5.3499999999999999E-2</v>
      </c>
      <c r="M130" s="78">
        <v>1.2200000000000001E-2</v>
      </c>
      <c r="N130" s="77">
        <v>350586.16</v>
      </c>
      <c r="O130" s="77">
        <v>126.72</v>
      </c>
      <c r="P130" s="77">
        <v>444.26278195200001</v>
      </c>
      <c r="Q130" s="78">
        <v>2.0000000000000001E-4</v>
      </c>
      <c r="R130" s="78">
        <v>0</v>
      </c>
    </row>
    <row r="131" spans="2:18">
      <c r="B131" t="s">
        <v>3971</v>
      </c>
      <c r="C131" t="s">
        <v>3843</v>
      </c>
      <c r="D131" t="s">
        <v>3978</v>
      </c>
      <c r="E131"/>
      <c r="F131" t="s">
        <v>211</v>
      </c>
      <c r="G131" t="s">
        <v>2831</v>
      </c>
      <c r="H131" t="s">
        <v>150</v>
      </c>
      <c r="I131" s="77">
        <v>6.07</v>
      </c>
      <c r="J131" t="s">
        <v>713</v>
      </c>
      <c r="K131" t="s">
        <v>102</v>
      </c>
      <c r="L131" s="78">
        <v>5.3499999999999999E-2</v>
      </c>
      <c r="M131" s="78">
        <v>3.5999999999999999E-3</v>
      </c>
      <c r="N131" s="77">
        <v>2108523.36</v>
      </c>
      <c r="O131" s="77">
        <v>135.38</v>
      </c>
      <c r="P131" s="77">
        <v>2854.518924768</v>
      </c>
      <c r="Q131" s="78">
        <v>1.1999999999999999E-3</v>
      </c>
      <c r="R131" s="78">
        <v>2.0000000000000001E-4</v>
      </c>
    </row>
    <row r="132" spans="2:18">
      <c r="B132" t="s">
        <v>3971</v>
      </c>
      <c r="C132" t="s">
        <v>3843</v>
      </c>
      <c r="D132" t="s">
        <v>3979</v>
      </c>
      <c r="E132"/>
      <c r="F132" t="s">
        <v>211</v>
      </c>
      <c r="G132" t="s">
        <v>2831</v>
      </c>
      <c r="H132" t="s">
        <v>150</v>
      </c>
      <c r="I132" s="77">
        <v>5.97</v>
      </c>
      <c r="J132" t="s">
        <v>713</v>
      </c>
      <c r="K132" t="s">
        <v>102</v>
      </c>
      <c r="L132" s="78">
        <v>5.3499999999999999E-2</v>
      </c>
      <c r="M132" s="78">
        <v>1.2200000000000001E-2</v>
      </c>
      <c r="N132" s="77">
        <v>366606.23</v>
      </c>
      <c r="O132" s="77">
        <v>126.72</v>
      </c>
      <c r="P132" s="77">
        <v>464.56341465600002</v>
      </c>
      <c r="Q132" s="78">
        <v>2.0000000000000001E-4</v>
      </c>
      <c r="R132" s="78">
        <v>0</v>
      </c>
    </row>
    <row r="133" spans="2:18">
      <c r="B133" t="s">
        <v>3971</v>
      </c>
      <c r="C133" t="s">
        <v>3843</v>
      </c>
      <c r="D133" t="s">
        <v>3980</v>
      </c>
      <c r="E133"/>
      <c r="F133" t="s">
        <v>211</v>
      </c>
      <c r="G133" t="s">
        <v>271</v>
      </c>
      <c r="H133" t="s">
        <v>150</v>
      </c>
      <c r="I133" s="77">
        <v>6.03</v>
      </c>
      <c r="J133" t="s">
        <v>713</v>
      </c>
      <c r="K133" t="s">
        <v>102</v>
      </c>
      <c r="L133" s="78">
        <v>5.3499999999999999E-2</v>
      </c>
      <c r="M133" s="78">
        <v>6.7999999999999996E-3</v>
      </c>
      <c r="N133" s="77">
        <v>1934570.44</v>
      </c>
      <c r="O133" s="77">
        <v>135.47</v>
      </c>
      <c r="P133" s="77">
        <v>2620.7625750679999</v>
      </c>
      <c r="Q133" s="78">
        <v>1.1000000000000001E-3</v>
      </c>
      <c r="R133" s="78">
        <v>1E-4</v>
      </c>
    </row>
    <row r="134" spans="2:18">
      <c r="B134" t="s">
        <v>3971</v>
      </c>
      <c r="C134" t="s">
        <v>3843</v>
      </c>
      <c r="D134" t="s">
        <v>3981</v>
      </c>
      <c r="E134"/>
      <c r="F134" t="s">
        <v>211</v>
      </c>
      <c r="G134" t="s">
        <v>271</v>
      </c>
      <c r="H134" t="s">
        <v>150</v>
      </c>
      <c r="I134" s="77">
        <v>6.03</v>
      </c>
      <c r="J134" t="s">
        <v>713</v>
      </c>
      <c r="K134" t="s">
        <v>102</v>
      </c>
      <c r="L134" s="78">
        <v>5.3499999999999999E-2</v>
      </c>
      <c r="M134" s="78">
        <v>6.7999999999999996E-3</v>
      </c>
      <c r="N134" s="77">
        <v>1820772.96</v>
      </c>
      <c r="O134" s="77">
        <v>135.47</v>
      </c>
      <c r="P134" s="77">
        <v>2466.6011289120001</v>
      </c>
      <c r="Q134" s="78">
        <v>1E-3</v>
      </c>
      <c r="R134" s="78">
        <v>1E-4</v>
      </c>
    </row>
    <row r="135" spans="2:18">
      <c r="B135" t="s">
        <v>3982</v>
      </c>
      <c r="C135" t="s">
        <v>3843</v>
      </c>
      <c r="D135" t="s">
        <v>3983</v>
      </c>
      <c r="E135"/>
      <c r="F135" t="s">
        <v>211</v>
      </c>
      <c r="G135" t="s">
        <v>3887</v>
      </c>
      <c r="H135" t="s">
        <v>150</v>
      </c>
      <c r="I135" s="77">
        <v>5.51</v>
      </c>
      <c r="J135" t="s">
        <v>908</v>
      </c>
      <c r="K135" t="s">
        <v>102</v>
      </c>
      <c r="L135" s="78">
        <v>2.5600000000000001E-2</v>
      </c>
      <c r="M135" s="78">
        <v>8.0000000000000002E-3</v>
      </c>
      <c r="N135" s="77">
        <v>47685817.399999999</v>
      </c>
      <c r="O135" s="77">
        <v>108.75</v>
      </c>
      <c r="P135" s="77">
        <v>51858.326422500002</v>
      </c>
      <c r="Q135" s="78">
        <v>2.18E-2</v>
      </c>
      <c r="R135" s="78">
        <v>2.8E-3</v>
      </c>
    </row>
    <row r="136" spans="2:18">
      <c r="B136" t="s">
        <v>3984</v>
      </c>
      <c r="C136" t="s">
        <v>3843</v>
      </c>
      <c r="D136" t="s">
        <v>3985</v>
      </c>
      <c r="E136"/>
      <c r="F136" t="s">
        <v>537</v>
      </c>
      <c r="G136" t="s">
        <v>271</v>
      </c>
      <c r="H136" t="s">
        <v>215</v>
      </c>
      <c r="I136" s="77">
        <v>1.68</v>
      </c>
      <c r="J136" t="s">
        <v>127</v>
      </c>
      <c r="K136" t="s">
        <v>102</v>
      </c>
      <c r="L136" s="78">
        <v>3.6999999999999998E-2</v>
      </c>
      <c r="M136" s="78">
        <v>3.73E-2</v>
      </c>
      <c r="N136" s="77">
        <v>11448624.4</v>
      </c>
      <c r="O136" s="77">
        <v>105.75</v>
      </c>
      <c r="P136" s="77">
        <v>12106.920303000001</v>
      </c>
      <c r="Q136" s="78">
        <v>5.1000000000000004E-3</v>
      </c>
      <c r="R136" s="78">
        <v>6.9999999999999999E-4</v>
      </c>
    </row>
    <row r="137" spans="2:18">
      <c r="B137" t="s">
        <v>3984</v>
      </c>
      <c r="C137" t="s">
        <v>3843</v>
      </c>
      <c r="D137" t="s">
        <v>3986</v>
      </c>
      <c r="E137"/>
      <c r="F137" t="s">
        <v>3914</v>
      </c>
      <c r="G137" t="s">
        <v>271</v>
      </c>
      <c r="H137" t="s">
        <v>3845</v>
      </c>
      <c r="I137" s="77">
        <v>2.14</v>
      </c>
      <c r="J137" t="s">
        <v>127</v>
      </c>
      <c r="K137" t="s">
        <v>102</v>
      </c>
      <c r="L137" s="78">
        <v>3.6999999999999998E-2</v>
      </c>
      <c r="M137" s="78">
        <v>3.73E-2</v>
      </c>
      <c r="N137" s="77">
        <v>4906553.97</v>
      </c>
      <c r="O137" s="77">
        <v>107.05</v>
      </c>
      <c r="P137" s="77">
        <v>5252.466031248</v>
      </c>
      <c r="Q137" s="78">
        <v>2.2000000000000001E-3</v>
      </c>
      <c r="R137" s="78">
        <v>2.9999999999999997E-4</v>
      </c>
    </row>
    <row r="138" spans="2:18">
      <c r="B138" t="s">
        <v>3984</v>
      </c>
      <c r="C138" t="s">
        <v>3843</v>
      </c>
      <c r="D138" t="s">
        <v>3987</v>
      </c>
      <c r="E138"/>
      <c r="F138" t="s">
        <v>3914</v>
      </c>
      <c r="G138" t="s">
        <v>271</v>
      </c>
      <c r="H138" t="s">
        <v>3845</v>
      </c>
      <c r="I138" s="77">
        <v>3.07</v>
      </c>
      <c r="J138" t="s">
        <v>127</v>
      </c>
      <c r="K138" t="s">
        <v>102</v>
      </c>
      <c r="L138" s="78">
        <v>3.8800000000000001E-2</v>
      </c>
      <c r="M138" s="78">
        <v>3.9100000000000003E-2</v>
      </c>
      <c r="N138" s="77">
        <v>3370081.83</v>
      </c>
      <c r="O138" s="77">
        <v>106.87</v>
      </c>
      <c r="P138" s="77">
        <v>3601.6064517210002</v>
      </c>
      <c r="Q138" s="78">
        <v>1.5E-3</v>
      </c>
      <c r="R138" s="78">
        <v>2.0000000000000001E-4</v>
      </c>
    </row>
    <row r="139" spans="2:18">
      <c r="B139" t="s">
        <v>3984</v>
      </c>
      <c r="C139" t="s">
        <v>3843</v>
      </c>
      <c r="D139" t="s">
        <v>3988</v>
      </c>
      <c r="E139"/>
      <c r="F139" t="s">
        <v>3914</v>
      </c>
      <c r="G139" t="s">
        <v>271</v>
      </c>
      <c r="H139" t="s">
        <v>3845</v>
      </c>
      <c r="I139" s="77">
        <v>3.2</v>
      </c>
      <c r="J139" t="s">
        <v>127</v>
      </c>
      <c r="K139" t="s">
        <v>102</v>
      </c>
      <c r="L139" s="78">
        <v>2.3E-2</v>
      </c>
      <c r="M139" s="78">
        <v>1.04E-2</v>
      </c>
      <c r="N139" s="77">
        <v>3370081.83</v>
      </c>
      <c r="O139" s="77">
        <v>104.85</v>
      </c>
      <c r="P139" s="77">
        <v>3533.530798755</v>
      </c>
      <c r="Q139" s="78">
        <v>1.5E-3</v>
      </c>
      <c r="R139" s="78">
        <v>2.0000000000000001E-4</v>
      </c>
    </row>
    <row r="140" spans="2:18">
      <c r="B140" t="s">
        <v>3989</v>
      </c>
      <c r="C140" t="s">
        <v>3843</v>
      </c>
      <c r="D140" t="s">
        <v>3990</v>
      </c>
      <c r="E140"/>
      <c r="F140" t="s">
        <v>3914</v>
      </c>
      <c r="G140" t="s">
        <v>3887</v>
      </c>
      <c r="H140" t="s">
        <v>3845</v>
      </c>
      <c r="I140" s="77">
        <v>5.41</v>
      </c>
      <c r="J140" t="s">
        <v>713</v>
      </c>
      <c r="K140" t="s">
        <v>102</v>
      </c>
      <c r="L140" s="78">
        <v>2.98E-2</v>
      </c>
      <c r="M140" s="78">
        <v>9.4000000000000004E-3</v>
      </c>
      <c r="N140" s="77">
        <v>7559410.1600000001</v>
      </c>
      <c r="O140" s="77">
        <v>114.8</v>
      </c>
      <c r="P140" s="77">
        <v>8678.2028636800005</v>
      </c>
      <c r="Q140" s="78">
        <v>3.5999999999999999E-3</v>
      </c>
      <c r="R140" s="78">
        <v>5.0000000000000001E-4</v>
      </c>
    </row>
    <row r="141" spans="2:18">
      <c r="B141" t="s">
        <v>3991</v>
      </c>
      <c r="C141" t="s">
        <v>3843</v>
      </c>
      <c r="D141" t="s">
        <v>3992</v>
      </c>
      <c r="E141"/>
      <c r="F141" t="s">
        <v>3914</v>
      </c>
      <c r="G141" t="s">
        <v>3887</v>
      </c>
      <c r="H141" t="s">
        <v>3845</v>
      </c>
      <c r="I141" s="77">
        <v>5.42</v>
      </c>
      <c r="J141" t="s">
        <v>713</v>
      </c>
      <c r="K141" t="s">
        <v>102</v>
      </c>
      <c r="L141" s="78">
        <v>2.98E-2</v>
      </c>
      <c r="M141" s="78">
        <v>9.2999999999999992E-3</v>
      </c>
      <c r="N141" s="77">
        <v>6255745.8499999996</v>
      </c>
      <c r="O141" s="77">
        <v>115.03</v>
      </c>
      <c r="P141" s="77">
        <v>7195.9844512549998</v>
      </c>
      <c r="Q141" s="78">
        <v>3.0000000000000001E-3</v>
      </c>
      <c r="R141" s="78">
        <v>4.0000000000000002E-4</v>
      </c>
    </row>
    <row r="142" spans="2:18">
      <c r="B142" t="s">
        <v>3993</v>
      </c>
      <c r="C142" t="s">
        <v>3843</v>
      </c>
      <c r="D142" t="s">
        <v>3994</v>
      </c>
      <c r="E142"/>
      <c r="F142" t="s">
        <v>537</v>
      </c>
      <c r="G142" t="s">
        <v>271</v>
      </c>
      <c r="H142" t="s">
        <v>215</v>
      </c>
      <c r="I142" s="77">
        <v>2</v>
      </c>
      <c r="J142" t="s">
        <v>713</v>
      </c>
      <c r="K142" t="s">
        <v>102</v>
      </c>
      <c r="L142" s="78">
        <v>0.04</v>
      </c>
      <c r="M142" s="78">
        <v>4.0300000000000002E-2</v>
      </c>
      <c r="N142" s="77">
        <v>12584704.279999999</v>
      </c>
      <c r="O142" s="77">
        <v>105.81</v>
      </c>
      <c r="P142" s="77">
        <v>13315.875598668001</v>
      </c>
      <c r="Q142" s="78">
        <v>5.5999999999999999E-3</v>
      </c>
      <c r="R142" s="78">
        <v>6.9999999999999999E-4</v>
      </c>
    </row>
    <row r="143" spans="2:18">
      <c r="B143" t="s">
        <v>3906</v>
      </c>
      <c r="C143" t="s">
        <v>3843</v>
      </c>
      <c r="D143" t="s">
        <v>3995</v>
      </c>
      <c r="E143"/>
      <c r="F143" t="s">
        <v>537</v>
      </c>
      <c r="G143" t="s">
        <v>3996</v>
      </c>
      <c r="H143" t="s">
        <v>215</v>
      </c>
      <c r="I143" s="77">
        <v>3.38</v>
      </c>
      <c r="J143" t="s">
        <v>713</v>
      </c>
      <c r="K143" t="s">
        <v>102</v>
      </c>
      <c r="L143" s="78">
        <v>3.85E-2</v>
      </c>
      <c r="M143" s="78">
        <v>-3.0999999999999999E-3</v>
      </c>
      <c r="N143" s="77">
        <v>374114.01</v>
      </c>
      <c r="O143" s="77">
        <v>141.34</v>
      </c>
      <c r="P143" s="77">
        <v>528.77274173399996</v>
      </c>
      <c r="Q143" s="78">
        <v>2.0000000000000001E-4</v>
      </c>
      <c r="R143" s="78">
        <v>0</v>
      </c>
    </row>
    <row r="144" spans="2:18" s="89" customFormat="1">
      <c r="B144" s="84" t="s">
        <v>4520</v>
      </c>
      <c r="C144" s="85" t="s">
        <v>3843</v>
      </c>
      <c r="D144" s="85" t="s">
        <v>3997</v>
      </c>
      <c r="E144" s="85"/>
      <c r="F144" s="85" t="s">
        <v>537</v>
      </c>
      <c r="G144" s="85" t="s">
        <v>3265</v>
      </c>
      <c r="H144" s="85" t="s">
        <v>215</v>
      </c>
      <c r="I144" s="86">
        <v>11.48</v>
      </c>
      <c r="J144" s="85" t="s">
        <v>713</v>
      </c>
      <c r="K144" s="85" t="s">
        <v>102</v>
      </c>
      <c r="L144" s="87">
        <v>3.95E-2</v>
      </c>
      <c r="M144" s="87">
        <v>2.4E-2</v>
      </c>
      <c r="N144" s="88">
        <v>6014261.1699999999</v>
      </c>
      <c r="O144" s="88">
        <v>96.75</v>
      </c>
      <c r="P144" s="88">
        <v>5818.7976819750002</v>
      </c>
      <c r="Q144" s="87">
        <v>2.3999999999999998E-3</v>
      </c>
      <c r="R144" s="87">
        <v>2.9999999999999997E-4</v>
      </c>
    </row>
    <row r="145" spans="2:18">
      <c r="B145" s="82" t="s">
        <v>3998</v>
      </c>
      <c r="C145" t="s">
        <v>3843</v>
      </c>
      <c r="D145" t="s">
        <v>3999</v>
      </c>
      <c r="E145"/>
      <c r="F145" t="s">
        <v>950</v>
      </c>
      <c r="G145" t="s">
        <v>271</v>
      </c>
      <c r="H145" t="s">
        <v>3845</v>
      </c>
      <c r="I145" s="77">
        <v>4.46</v>
      </c>
      <c r="J145" t="s">
        <v>127</v>
      </c>
      <c r="K145" t="s">
        <v>102</v>
      </c>
      <c r="L145" s="78">
        <v>2.3900000000000001E-2</v>
      </c>
      <c r="M145" s="78">
        <v>1.8200000000000001E-2</v>
      </c>
      <c r="N145" s="77">
        <v>4411822.7</v>
      </c>
      <c r="O145" s="77">
        <v>103.18</v>
      </c>
      <c r="P145" s="77">
        <v>4552.1186618600004</v>
      </c>
      <c r="Q145" s="78">
        <v>1.9E-3</v>
      </c>
      <c r="R145" s="78">
        <v>2.0000000000000001E-4</v>
      </c>
    </row>
    <row r="146" spans="2:18">
      <c r="B146" s="82" t="s">
        <v>3998</v>
      </c>
      <c r="C146" t="s">
        <v>3843</v>
      </c>
      <c r="D146" t="s">
        <v>4000</v>
      </c>
      <c r="E146"/>
      <c r="F146" t="s">
        <v>950</v>
      </c>
      <c r="G146" t="s">
        <v>271</v>
      </c>
      <c r="H146" t="s">
        <v>3845</v>
      </c>
      <c r="I146" s="77">
        <v>4.5999999999999996</v>
      </c>
      <c r="J146" t="s">
        <v>127</v>
      </c>
      <c r="K146" t="s">
        <v>102</v>
      </c>
      <c r="L146" s="78">
        <v>1.2999999999999999E-2</v>
      </c>
      <c r="M146" s="78">
        <v>8.0000000000000002E-3</v>
      </c>
      <c r="N146" s="77">
        <v>10032374.199999999</v>
      </c>
      <c r="O146" s="77">
        <v>102.64</v>
      </c>
      <c r="P146" s="77">
        <v>10297.22887888</v>
      </c>
      <c r="Q146" s="78">
        <v>4.3E-3</v>
      </c>
      <c r="R146" s="78">
        <v>5.9999999999999995E-4</v>
      </c>
    </row>
    <row r="147" spans="2:18">
      <c r="B147" t="s">
        <v>4001</v>
      </c>
      <c r="C147" t="s">
        <v>3843</v>
      </c>
      <c r="D147" t="s">
        <v>4002</v>
      </c>
      <c r="E147"/>
      <c r="F147" t="s">
        <v>810</v>
      </c>
      <c r="G147" t="s">
        <v>271</v>
      </c>
      <c r="H147" t="s">
        <v>215</v>
      </c>
      <c r="I147" s="77">
        <v>10.34</v>
      </c>
      <c r="J147" t="s">
        <v>123</v>
      </c>
      <c r="K147" t="s">
        <v>102</v>
      </c>
      <c r="L147" s="78">
        <v>4.8000000000000001E-2</v>
      </c>
      <c r="M147" s="78">
        <v>4.7800000000000002E-2</v>
      </c>
      <c r="N147" s="77">
        <v>3477376.14</v>
      </c>
      <c r="O147" s="77">
        <v>115.44</v>
      </c>
      <c r="P147" s="77">
        <v>4014.2830160160001</v>
      </c>
      <c r="Q147" s="78">
        <v>1.6999999999999999E-3</v>
      </c>
      <c r="R147" s="78">
        <v>2.0000000000000001E-4</v>
      </c>
    </row>
    <row r="148" spans="2:18">
      <c r="B148" t="s">
        <v>4001</v>
      </c>
      <c r="C148" t="s">
        <v>3843</v>
      </c>
      <c r="D148" t="s">
        <v>4003</v>
      </c>
      <c r="E148"/>
      <c r="F148" t="s">
        <v>810</v>
      </c>
      <c r="G148" t="s">
        <v>271</v>
      </c>
      <c r="H148" t="s">
        <v>215</v>
      </c>
      <c r="I148" s="77">
        <v>7.34</v>
      </c>
      <c r="J148" t="s">
        <v>123</v>
      </c>
      <c r="K148" t="s">
        <v>102</v>
      </c>
      <c r="L148" s="78">
        <v>4.8000000000000001E-2</v>
      </c>
      <c r="M148" s="78">
        <v>3.9699999999999999E-2</v>
      </c>
      <c r="N148" s="77">
        <v>744025.17</v>
      </c>
      <c r="O148" s="77">
        <v>112.49</v>
      </c>
      <c r="P148" s="77">
        <v>836.95391373300004</v>
      </c>
      <c r="Q148" s="78">
        <v>4.0000000000000002E-4</v>
      </c>
      <c r="R148" s="78">
        <v>0</v>
      </c>
    </row>
    <row r="149" spans="2:18">
      <c r="B149" t="s">
        <v>4001</v>
      </c>
      <c r="C149" t="s">
        <v>3843</v>
      </c>
      <c r="D149" t="s">
        <v>4004</v>
      </c>
      <c r="E149"/>
      <c r="F149" t="s">
        <v>810</v>
      </c>
      <c r="G149" t="s">
        <v>271</v>
      </c>
      <c r="H149" t="s">
        <v>215</v>
      </c>
      <c r="I149" s="77">
        <v>7.46</v>
      </c>
      <c r="J149" t="s">
        <v>123</v>
      </c>
      <c r="K149" t="s">
        <v>102</v>
      </c>
      <c r="L149" s="78">
        <v>4.8000000000000001E-2</v>
      </c>
      <c r="M149" s="78">
        <v>3.78E-2</v>
      </c>
      <c r="N149" s="77">
        <v>1323345.33</v>
      </c>
      <c r="O149" s="77">
        <v>106.07</v>
      </c>
      <c r="P149" s="77">
        <v>1403.6723915309999</v>
      </c>
      <c r="Q149" s="78">
        <v>5.9999999999999995E-4</v>
      </c>
      <c r="R149" s="78">
        <v>1E-4</v>
      </c>
    </row>
    <row r="150" spans="2:18">
      <c r="B150" t="s">
        <v>4001</v>
      </c>
      <c r="C150" t="s">
        <v>3843</v>
      </c>
      <c r="D150" t="s">
        <v>4005</v>
      </c>
      <c r="E150"/>
      <c r="F150" t="s">
        <v>810</v>
      </c>
      <c r="G150" t="s">
        <v>271</v>
      </c>
      <c r="H150" t="s">
        <v>215</v>
      </c>
      <c r="I150" s="77">
        <v>8.01</v>
      </c>
      <c r="J150" t="s">
        <v>123</v>
      </c>
      <c r="K150" t="s">
        <v>102</v>
      </c>
      <c r="L150" s="78">
        <v>3.7900000000000003E-2</v>
      </c>
      <c r="M150" s="78">
        <v>2.9899999999999999E-2</v>
      </c>
      <c r="N150" s="77">
        <v>854159.77</v>
      </c>
      <c r="O150" s="77">
        <v>110.29</v>
      </c>
      <c r="P150" s="77">
        <v>942.05281033300002</v>
      </c>
      <c r="Q150" s="78">
        <v>4.0000000000000002E-4</v>
      </c>
      <c r="R150" s="78">
        <v>1E-4</v>
      </c>
    </row>
    <row r="151" spans="2:18">
      <c r="B151" t="s">
        <v>4001</v>
      </c>
      <c r="C151" t="s">
        <v>3843</v>
      </c>
      <c r="D151" t="s">
        <v>4006</v>
      </c>
      <c r="E151"/>
      <c r="F151" t="s">
        <v>810</v>
      </c>
      <c r="G151" t="s">
        <v>271</v>
      </c>
      <c r="H151" t="s">
        <v>215</v>
      </c>
      <c r="I151" s="77">
        <v>8.33</v>
      </c>
      <c r="J151" t="s">
        <v>123</v>
      </c>
      <c r="K151" t="s">
        <v>102</v>
      </c>
      <c r="L151" s="78">
        <v>3.7900000000000003E-2</v>
      </c>
      <c r="M151" s="78">
        <v>2.07E-2</v>
      </c>
      <c r="N151" s="77">
        <v>1136282.6200000001</v>
      </c>
      <c r="O151" s="77">
        <v>110.91</v>
      </c>
      <c r="P151" s="77">
        <v>1260.2510538419999</v>
      </c>
      <c r="Q151" s="78">
        <v>5.0000000000000001E-4</v>
      </c>
      <c r="R151" s="78">
        <v>1E-4</v>
      </c>
    </row>
    <row r="152" spans="2:18">
      <c r="B152" t="s">
        <v>4001</v>
      </c>
      <c r="C152" t="s">
        <v>3843</v>
      </c>
      <c r="D152" t="s">
        <v>4007</v>
      </c>
      <c r="E152"/>
      <c r="F152" t="s">
        <v>810</v>
      </c>
      <c r="G152" t="s">
        <v>271</v>
      </c>
      <c r="H152" t="s">
        <v>215</v>
      </c>
      <c r="I152" s="77">
        <v>8.24</v>
      </c>
      <c r="J152" t="s">
        <v>123</v>
      </c>
      <c r="K152" t="s">
        <v>102</v>
      </c>
      <c r="L152" s="78">
        <v>3.9699999999999999E-2</v>
      </c>
      <c r="M152" s="78">
        <v>2.4299999999999999E-2</v>
      </c>
      <c r="N152" s="77">
        <v>2272919.36</v>
      </c>
      <c r="O152" s="77">
        <v>109.09</v>
      </c>
      <c r="P152" s="77">
        <v>2479.5277298239998</v>
      </c>
      <c r="Q152" s="78">
        <v>1E-3</v>
      </c>
      <c r="R152" s="78">
        <v>1E-4</v>
      </c>
    </row>
    <row r="153" spans="2:18">
      <c r="B153" t="s">
        <v>4001</v>
      </c>
      <c r="C153" t="s">
        <v>3843</v>
      </c>
      <c r="D153" t="s">
        <v>4008</v>
      </c>
      <c r="E153"/>
      <c r="F153" t="s">
        <v>656</v>
      </c>
      <c r="G153" t="s">
        <v>271</v>
      </c>
      <c r="H153" t="s">
        <v>150</v>
      </c>
      <c r="I153" s="77">
        <v>10.18</v>
      </c>
      <c r="J153" t="s">
        <v>123</v>
      </c>
      <c r="K153" t="s">
        <v>102</v>
      </c>
      <c r="L153" s="78">
        <v>4.0000000000000002E-4</v>
      </c>
      <c r="M153" s="78">
        <v>1.03E-2</v>
      </c>
      <c r="N153" s="77">
        <v>1601640.46</v>
      </c>
      <c r="O153" s="77">
        <v>118.66</v>
      </c>
      <c r="P153" s="77">
        <v>1900.5065698359999</v>
      </c>
      <c r="Q153" s="78">
        <v>8.0000000000000004E-4</v>
      </c>
      <c r="R153" s="78">
        <v>1E-4</v>
      </c>
    </row>
    <row r="154" spans="2:18">
      <c r="B154" t="s">
        <v>4001</v>
      </c>
      <c r="C154" t="s">
        <v>3843</v>
      </c>
      <c r="D154" t="s">
        <v>4009</v>
      </c>
      <c r="E154"/>
      <c r="F154" t="s">
        <v>656</v>
      </c>
      <c r="G154" t="s">
        <v>271</v>
      </c>
      <c r="H154" t="s">
        <v>150</v>
      </c>
      <c r="I154" s="77">
        <v>10.19</v>
      </c>
      <c r="J154" t="s">
        <v>1019</v>
      </c>
      <c r="K154" t="s">
        <v>102</v>
      </c>
      <c r="L154" s="78">
        <v>4.0000000000000002E-4</v>
      </c>
      <c r="M154" s="78">
        <v>-5.4000000000000003E-3</v>
      </c>
      <c r="N154" s="77">
        <v>3824336.29</v>
      </c>
      <c r="O154" s="77">
        <v>110.02</v>
      </c>
      <c r="P154" s="77">
        <v>4207.5347862580002</v>
      </c>
      <c r="Q154" s="78">
        <v>1.8E-3</v>
      </c>
      <c r="R154" s="78">
        <v>2.0000000000000001E-4</v>
      </c>
    </row>
    <row r="155" spans="2:18">
      <c r="B155" t="s">
        <v>4001</v>
      </c>
      <c r="C155" t="s">
        <v>3843</v>
      </c>
      <c r="D155" t="s">
        <v>4010</v>
      </c>
      <c r="E155"/>
      <c r="F155" t="s">
        <v>656</v>
      </c>
      <c r="G155" t="s">
        <v>271</v>
      </c>
      <c r="H155" t="s">
        <v>150</v>
      </c>
      <c r="I155" s="77">
        <v>8.4</v>
      </c>
      <c r="J155" t="s">
        <v>123</v>
      </c>
      <c r="K155" t="s">
        <v>102</v>
      </c>
      <c r="L155" s="78">
        <v>3.1E-2</v>
      </c>
      <c r="M155" s="78">
        <v>5.57E-2</v>
      </c>
      <c r="N155" s="77">
        <v>4486647.72</v>
      </c>
      <c r="O155" s="77">
        <v>97.77</v>
      </c>
      <c r="P155" s="77">
        <v>4386.5954758440002</v>
      </c>
      <c r="Q155" s="78">
        <v>1.8E-3</v>
      </c>
      <c r="R155" s="78">
        <v>2.0000000000000001E-4</v>
      </c>
    </row>
    <row r="156" spans="2:18">
      <c r="B156" t="s">
        <v>4001</v>
      </c>
      <c r="C156" t="s">
        <v>3843</v>
      </c>
      <c r="D156" t="s">
        <v>4011</v>
      </c>
      <c r="E156"/>
      <c r="F156" t="s">
        <v>810</v>
      </c>
      <c r="G156" t="s">
        <v>271</v>
      </c>
      <c r="H156" t="s">
        <v>215</v>
      </c>
      <c r="I156" s="77">
        <v>8.57</v>
      </c>
      <c r="J156" t="s">
        <v>123</v>
      </c>
      <c r="K156" t="s">
        <v>102</v>
      </c>
      <c r="L156" s="78">
        <v>3.1399999999999997E-2</v>
      </c>
      <c r="M156" s="78">
        <v>2.7300000000000001E-2</v>
      </c>
      <c r="N156" s="77">
        <v>912369.9</v>
      </c>
      <c r="O156" s="77">
        <v>112.3</v>
      </c>
      <c r="P156" s="77">
        <v>1024.5913977</v>
      </c>
      <c r="Q156" s="78">
        <v>4.0000000000000002E-4</v>
      </c>
      <c r="R156" s="78">
        <v>1E-4</v>
      </c>
    </row>
    <row r="157" spans="2:18">
      <c r="B157" t="s">
        <v>4001</v>
      </c>
      <c r="C157" t="s">
        <v>3843</v>
      </c>
      <c r="D157" t="s">
        <v>4012</v>
      </c>
      <c r="E157"/>
      <c r="F157" t="s">
        <v>810</v>
      </c>
      <c r="G157" t="s">
        <v>271</v>
      </c>
      <c r="H157" t="s">
        <v>215</v>
      </c>
      <c r="I157" s="77">
        <v>9.59</v>
      </c>
      <c r="J157" t="s">
        <v>123</v>
      </c>
      <c r="K157" t="s">
        <v>102</v>
      </c>
      <c r="L157" s="78">
        <v>3.1E-2</v>
      </c>
      <c r="M157" s="78">
        <v>2.8199999999999999E-2</v>
      </c>
      <c r="N157" s="77">
        <v>752517.87</v>
      </c>
      <c r="O157" s="77">
        <v>103.5</v>
      </c>
      <c r="P157" s="77">
        <v>778.85599545000002</v>
      </c>
      <c r="Q157" s="78">
        <v>2.9999999999999997E-4</v>
      </c>
      <c r="R157" s="78">
        <v>0</v>
      </c>
    </row>
    <row r="158" spans="2:18">
      <c r="B158" t="s">
        <v>4013</v>
      </c>
      <c r="C158" t="s">
        <v>3843</v>
      </c>
      <c r="D158" t="s">
        <v>4014</v>
      </c>
      <c r="E158"/>
      <c r="F158" t="s">
        <v>950</v>
      </c>
      <c r="G158" t="s">
        <v>2762</v>
      </c>
      <c r="H158" t="s">
        <v>3845</v>
      </c>
      <c r="I158" s="77">
        <v>6.56</v>
      </c>
      <c r="J158" t="s">
        <v>422</v>
      </c>
      <c r="K158" t="s">
        <v>102</v>
      </c>
      <c r="L158" s="78">
        <v>3.1E-2</v>
      </c>
      <c r="M158" s="78">
        <v>1E-4</v>
      </c>
      <c r="N158" s="77">
        <v>6702557.8200000003</v>
      </c>
      <c r="O158" s="77">
        <v>108.39</v>
      </c>
      <c r="P158" s="77">
        <v>7264.9024210979996</v>
      </c>
      <c r="Q158" s="78">
        <v>3.0999999999999999E-3</v>
      </c>
      <c r="R158" s="78">
        <v>4.0000000000000002E-4</v>
      </c>
    </row>
    <row r="159" spans="2:18">
      <c r="B159" t="s">
        <v>4013</v>
      </c>
      <c r="C159" t="s">
        <v>3843</v>
      </c>
      <c r="D159" t="s">
        <v>4015</v>
      </c>
      <c r="E159"/>
      <c r="F159" t="s">
        <v>950</v>
      </c>
      <c r="G159" t="s">
        <v>271</v>
      </c>
      <c r="H159" t="s">
        <v>3845</v>
      </c>
      <c r="I159" s="77">
        <v>5.31</v>
      </c>
      <c r="J159" t="s">
        <v>422</v>
      </c>
      <c r="K159" t="s">
        <v>102</v>
      </c>
      <c r="L159" s="78">
        <v>2.4899999999999999E-2</v>
      </c>
      <c r="M159" s="78">
        <v>7.7000000000000002E-3</v>
      </c>
      <c r="N159" s="77">
        <v>2839955.18</v>
      </c>
      <c r="O159" s="77">
        <v>106.12</v>
      </c>
      <c r="P159" s="77">
        <v>3013.7604370160002</v>
      </c>
      <c r="Q159" s="78">
        <v>1.2999999999999999E-3</v>
      </c>
      <c r="R159" s="78">
        <v>2.0000000000000001E-4</v>
      </c>
    </row>
    <row r="160" spans="2:18">
      <c r="B160" t="s">
        <v>4013</v>
      </c>
      <c r="C160" t="s">
        <v>3843</v>
      </c>
      <c r="D160" t="s">
        <v>4016</v>
      </c>
      <c r="E160"/>
      <c r="F160" t="s">
        <v>950</v>
      </c>
      <c r="G160" t="s">
        <v>271</v>
      </c>
      <c r="H160" t="s">
        <v>3845</v>
      </c>
      <c r="I160" s="77">
        <v>6.44</v>
      </c>
      <c r="J160" t="s">
        <v>422</v>
      </c>
      <c r="K160" t="s">
        <v>102</v>
      </c>
      <c r="L160" s="78">
        <v>3.5999999999999997E-2</v>
      </c>
      <c r="M160" s="78">
        <v>1E-4</v>
      </c>
      <c r="N160" s="77">
        <v>1796187.73</v>
      </c>
      <c r="O160" s="77">
        <v>112.53</v>
      </c>
      <c r="P160" s="77">
        <v>2021.250052569</v>
      </c>
      <c r="Q160" s="78">
        <v>8.0000000000000004E-4</v>
      </c>
      <c r="R160" s="78">
        <v>1E-4</v>
      </c>
    </row>
    <row r="161" spans="2:18">
      <c r="B161" t="s">
        <v>4017</v>
      </c>
      <c r="C161" t="s">
        <v>3843</v>
      </c>
      <c r="D161" t="s">
        <v>4018</v>
      </c>
      <c r="E161"/>
      <c r="F161" t="s">
        <v>810</v>
      </c>
      <c r="G161" t="s">
        <v>271</v>
      </c>
      <c r="H161" t="s">
        <v>215</v>
      </c>
      <c r="I161" s="77">
        <v>6.06</v>
      </c>
      <c r="J161" t="s">
        <v>507</v>
      </c>
      <c r="K161" t="s">
        <v>110</v>
      </c>
      <c r="L161" s="78">
        <v>4.2299999999999997E-2</v>
      </c>
      <c r="M161" s="78">
        <v>2.47E-2</v>
      </c>
      <c r="N161" s="77">
        <v>8620072.5399999991</v>
      </c>
      <c r="O161" s="77">
        <v>97.769999999999939</v>
      </c>
      <c r="P161" s="77">
        <v>33928.818088428998</v>
      </c>
      <c r="Q161" s="78">
        <v>1.43E-2</v>
      </c>
      <c r="R161" s="78">
        <v>1.9E-3</v>
      </c>
    </row>
    <row r="162" spans="2:18">
      <c r="B162" t="s">
        <v>4019</v>
      </c>
      <c r="C162" t="s">
        <v>3843</v>
      </c>
      <c r="D162" t="s">
        <v>4020</v>
      </c>
      <c r="E162"/>
      <c r="F162" t="s">
        <v>950</v>
      </c>
      <c r="G162" t="s">
        <v>271</v>
      </c>
      <c r="H162" t="s">
        <v>3845</v>
      </c>
      <c r="I162" s="77">
        <v>7.83</v>
      </c>
      <c r="J162" t="s">
        <v>422</v>
      </c>
      <c r="K162" t="s">
        <v>102</v>
      </c>
      <c r="L162" s="78">
        <v>2.7E-2</v>
      </c>
      <c r="M162" s="78">
        <v>1.54E-2</v>
      </c>
      <c r="N162" s="77">
        <v>6036165.0700000003</v>
      </c>
      <c r="O162" s="77">
        <v>110.19</v>
      </c>
      <c r="P162" s="77">
        <v>6651.2502906330001</v>
      </c>
      <c r="Q162" s="78">
        <v>2.8E-3</v>
      </c>
      <c r="R162" s="78">
        <v>4.0000000000000002E-4</v>
      </c>
    </row>
    <row r="163" spans="2:18">
      <c r="B163" t="s">
        <v>4019</v>
      </c>
      <c r="C163" t="s">
        <v>3843</v>
      </c>
      <c r="D163" t="s">
        <v>4021</v>
      </c>
      <c r="E163"/>
      <c r="F163" t="s">
        <v>950</v>
      </c>
      <c r="G163" t="s">
        <v>271</v>
      </c>
      <c r="H163" t="s">
        <v>3845</v>
      </c>
      <c r="I163" s="77">
        <v>7.81</v>
      </c>
      <c r="J163" t="s">
        <v>422</v>
      </c>
      <c r="K163" t="s">
        <v>102</v>
      </c>
      <c r="L163" s="78">
        <v>2.9499999999999998E-2</v>
      </c>
      <c r="M163" s="78">
        <v>1.8800000000000001E-2</v>
      </c>
      <c r="N163" s="77">
        <v>295431.96999999997</v>
      </c>
      <c r="O163" s="77">
        <v>107.4</v>
      </c>
      <c r="P163" s="77">
        <v>317.29393578000003</v>
      </c>
      <c r="Q163" s="78">
        <v>1E-4</v>
      </c>
      <c r="R163" s="78">
        <v>0</v>
      </c>
    </row>
    <row r="164" spans="2:18">
      <c r="B164" t="s">
        <v>4019</v>
      </c>
      <c r="C164" t="s">
        <v>3843</v>
      </c>
      <c r="D164" t="s">
        <v>4022</v>
      </c>
      <c r="E164"/>
      <c r="F164" t="s">
        <v>950</v>
      </c>
      <c r="G164" t="s">
        <v>271</v>
      </c>
      <c r="H164" t="s">
        <v>3845</v>
      </c>
      <c r="I164" s="77">
        <v>7.78</v>
      </c>
      <c r="J164" t="s">
        <v>422</v>
      </c>
      <c r="K164" t="s">
        <v>102</v>
      </c>
      <c r="L164" s="78">
        <v>2.9499999999999998E-2</v>
      </c>
      <c r="M164" s="78">
        <v>2.3199999999999998E-2</v>
      </c>
      <c r="N164" s="77">
        <v>431169.73</v>
      </c>
      <c r="O164" s="77">
        <v>103.8</v>
      </c>
      <c r="P164" s="77">
        <v>447.55417974</v>
      </c>
      <c r="Q164" s="78">
        <v>2.0000000000000001E-4</v>
      </c>
      <c r="R164" s="78">
        <v>0</v>
      </c>
    </row>
    <row r="165" spans="2:18">
      <c r="B165" t="s">
        <v>4019</v>
      </c>
      <c r="C165" t="s">
        <v>3843</v>
      </c>
      <c r="D165" t="s">
        <v>4023</v>
      </c>
      <c r="E165"/>
      <c r="F165" t="s">
        <v>950</v>
      </c>
      <c r="G165" t="s">
        <v>271</v>
      </c>
      <c r="H165" t="s">
        <v>3845</v>
      </c>
      <c r="I165" s="77">
        <v>7.78</v>
      </c>
      <c r="J165" t="s">
        <v>422</v>
      </c>
      <c r="K165" t="s">
        <v>102</v>
      </c>
      <c r="L165" s="78">
        <v>2.7E-2</v>
      </c>
      <c r="M165" s="78">
        <v>2.41E-2</v>
      </c>
      <c r="N165" s="77">
        <v>384281.61</v>
      </c>
      <c r="O165" s="77">
        <v>103.1</v>
      </c>
      <c r="P165" s="77">
        <v>396.19433991</v>
      </c>
      <c r="Q165" s="78">
        <v>2.0000000000000001E-4</v>
      </c>
      <c r="R165" s="78">
        <v>0</v>
      </c>
    </row>
    <row r="166" spans="2:18">
      <c r="B166" t="s">
        <v>4019</v>
      </c>
      <c r="C166" t="s">
        <v>3843</v>
      </c>
      <c r="D166" t="s">
        <v>4024</v>
      </c>
      <c r="E166"/>
      <c r="F166" t="s">
        <v>950</v>
      </c>
      <c r="G166" t="s">
        <v>271</v>
      </c>
      <c r="H166" t="s">
        <v>3845</v>
      </c>
      <c r="I166" s="77">
        <v>7.8</v>
      </c>
      <c r="J166" t="s">
        <v>713</v>
      </c>
      <c r="K166" t="s">
        <v>102</v>
      </c>
      <c r="L166" s="78">
        <v>2.7E-2</v>
      </c>
      <c r="M166" s="78">
        <v>2.7400000000000001E-2</v>
      </c>
      <c r="N166" s="77">
        <v>737480.28</v>
      </c>
      <c r="O166" s="77">
        <v>99.95</v>
      </c>
      <c r="P166" s="77">
        <v>737.11153985999999</v>
      </c>
      <c r="Q166" s="78">
        <v>2.9999999999999997E-4</v>
      </c>
      <c r="R166" s="78">
        <v>0</v>
      </c>
    </row>
    <row r="167" spans="2:18">
      <c r="B167" t="s">
        <v>3893</v>
      </c>
      <c r="C167" t="s">
        <v>3843</v>
      </c>
      <c r="D167" t="s">
        <v>4025</v>
      </c>
      <c r="E167"/>
      <c r="F167" t="s">
        <v>810</v>
      </c>
      <c r="G167" t="s">
        <v>2648</v>
      </c>
      <c r="H167" t="s">
        <v>215</v>
      </c>
      <c r="I167" s="77">
        <v>7.05</v>
      </c>
      <c r="J167" t="s">
        <v>422</v>
      </c>
      <c r="K167" t="s">
        <v>102</v>
      </c>
      <c r="L167" s="78">
        <v>0.06</v>
      </c>
      <c r="M167" s="78">
        <v>1.6299999999999999E-2</v>
      </c>
      <c r="N167" s="77">
        <v>22405681.050000001</v>
      </c>
      <c r="O167" s="77">
        <v>154.68</v>
      </c>
      <c r="P167" s="77">
        <v>34657.107448139999</v>
      </c>
      <c r="Q167" s="78">
        <v>1.46E-2</v>
      </c>
      <c r="R167" s="78">
        <v>1.9E-3</v>
      </c>
    </row>
    <row r="168" spans="2:18">
      <c r="B168" t="s">
        <v>4026</v>
      </c>
      <c r="C168" t="s">
        <v>3843</v>
      </c>
      <c r="D168" t="s">
        <v>4027</v>
      </c>
      <c r="E168"/>
      <c r="F168" t="s">
        <v>810</v>
      </c>
      <c r="G168" t="s">
        <v>3903</v>
      </c>
      <c r="H168" t="s">
        <v>215</v>
      </c>
      <c r="I168" s="77">
        <v>4.18</v>
      </c>
      <c r="J168" t="s">
        <v>665</v>
      </c>
      <c r="K168" t="s">
        <v>102</v>
      </c>
      <c r="L168" s="78">
        <v>0.05</v>
      </c>
      <c r="M168" s="78">
        <v>7.1999999999999998E-3</v>
      </c>
      <c r="N168" s="77">
        <v>5485000.21</v>
      </c>
      <c r="O168" s="77">
        <v>121.5</v>
      </c>
      <c r="P168" s="77">
        <v>6664.2752551499998</v>
      </c>
      <c r="Q168" s="78">
        <v>2.8E-3</v>
      </c>
      <c r="R168" s="78">
        <v>4.0000000000000002E-4</v>
      </c>
    </row>
    <row r="169" spans="2:18">
      <c r="B169" t="s">
        <v>4026</v>
      </c>
      <c r="C169" t="s">
        <v>3843</v>
      </c>
      <c r="D169" t="s">
        <v>4028</v>
      </c>
      <c r="E169"/>
      <c r="F169" t="s">
        <v>810</v>
      </c>
      <c r="G169" t="s">
        <v>3903</v>
      </c>
      <c r="H169" t="s">
        <v>215</v>
      </c>
      <c r="I169" s="77">
        <v>4.05</v>
      </c>
      <c r="J169" t="s">
        <v>665</v>
      </c>
      <c r="K169" t="s">
        <v>102</v>
      </c>
      <c r="L169" s="78">
        <v>0.05</v>
      </c>
      <c r="M169" s="78">
        <v>2.8199999999999999E-2</v>
      </c>
      <c r="N169" s="77">
        <v>1764084.98</v>
      </c>
      <c r="O169" s="77">
        <v>121.5</v>
      </c>
      <c r="P169" s="77">
        <v>2143.3632507000002</v>
      </c>
      <c r="Q169" s="78">
        <v>8.9999999999999998E-4</v>
      </c>
      <c r="R169" s="78">
        <v>1E-4</v>
      </c>
    </row>
    <row r="170" spans="2:18">
      <c r="B170" t="s">
        <v>4026</v>
      </c>
      <c r="C170" t="s">
        <v>3843</v>
      </c>
      <c r="D170" t="s">
        <v>4029</v>
      </c>
      <c r="E170"/>
      <c r="F170" t="s">
        <v>656</v>
      </c>
      <c r="G170" t="s">
        <v>2638</v>
      </c>
      <c r="H170" t="s">
        <v>150</v>
      </c>
      <c r="I170" s="77">
        <v>8.24</v>
      </c>
      <c r="J170" t="s">
        <v>665</v>
      </c>
      <c r="K170" t="s">
        <v>102</v>
      </c>
      <c r="L170" s="78">
        <v>4.1000000000000002E-2</v>
      </c>
      <c r="M170" s="78">
        <v>2.0500000000000001E-2</v>
      </c>
      <c r="N170" s="77">
        <v>4661743.03</v>
      </c>
      <c r="O170" s="77">
        <v>122.98</v>
      </c>
      <c r="P170" s="77">
        <v>5733.0115782940002</v>
      </c>
      <c r="Q170" s="78">
        <v>2.3999999999999998E-3</v>
      </c>
      <c r="R170" s="78">
        <v>2.9999999999999997E-4</v>
      </c>
    </row>
    <row r="171" spans="2:18">
      <c r="B171" t="s">
        <v>4026</v>
      </c>
      <c r="C171" t="s">
        <v>3843</v>
      </c>
      <c r="D171" t="s">
        <v>4030</v>
      </c>
      <c r="E171"/>
      <c r="F171" t="s">
        <v>810</v>
      </c>
      <c r="G171" t="s">
        <v>3903</v>
      </c>
      <c r="H171" t="s">
        <v>215</v>
      </c>
      <c r="I171" s="77">
        <v>6.39</v>
      </c>
      <c r="J171" t="s">
        <v>665</v>
      </c>
      <c r="K171" t="s">
        <v>102</v>
      </c>
      <c r="L171" s="78">
        <v>0.05</v>
      </c>
      <c r="M171" s="78">
        <v>1.32E-2</v>
      </c>
      <c r="N171" s="77">
        <v>5666902.29</v>
      </c>
      <c r="O171" s="77">
        <v>126.86</v>
      </c>
      <c r="P171" s="77">
        <v>7189.0322450940002</v>
      </c>
      <c r="Q171" s="78">
        <v>3.0000000000000001E-3</v>
      </c>
      <c r="R171" s="78">
        <v>4.0000000000000002E-4</v>
      </c>
    </row>
    <row r="172" spans="2:18">
      <c r="B172" t="s">
        <v>4026</v>
      </c>
      <c r="C172" t="s">
        <v>3843</v>
      </c>
      <c r="D172" t="s">
        <v>4031</v>
      </c>
      <c r="E172"/>
      <c r="F172" t="s">
        <v>810</v>
      </c>
      <c r="G172" t="s">
        <v>3903</v>
      </c>
      <c r="H172" t="s">
        <v>215</v>
      </c>
      <c r="I172" s="77">
        <v>8.41</v>
      </c>
      <c r="J172" t="s">
        <v>665</v>
      </c>
      <c r="K172" t="s">
        <v>102</v>
      </c>
      <c r="L172" s="78">
        <v>4.1000000000000002E-2</v>
      </c>
      <c r="M172" s="78">
        <v>1.35E-2</v>
      </c>
      <c r="N172" s="77">
        <v>15709283.800000001</v>
      </c>
      <c r="O172" s="77">
        <v>126.36</v>
      </c>
      <c r="P172" s="77">
        <v>19850.25100968</v>
      </c>
      <c r="Q172" s="78">
        <v>8.3000000000000001E-3</v>
      </c>
      <c r="R172" s="78">
        <v>1.1000000000000001E-3</v>
      </c>
    </row>
    <row r="173" spans="2:18">
      <c r="B173" t="s">
        <v>4032</v>
      </c>
      <c r="C173" t="s">
        <v>3843</v>
      </c>
      <c r="D173" t="s">
        <v>4033</v>
      </c>
      <c r="E173"/>
      <c r="F173" t="s">
        <v>810</v>
      </c>
      <c r="G173" t="s">
        <v>2762</v>
      </c>
      <c r="H173" t="s">
        <v>215</v>
      </c>
      <c r="I173" s="77">
        <v>1.74</v>
      </c>
      <c r="J173" t="s">
        <v>127</v>
      </c>
      <c r="K173" t="s">
        <v>102</v>
      </c>
      <c r="L173" s="78">
        <v>3.1800000000000002E-2</v>
      </c>
      <c r="M173" s="78">
        <v>1.5900000000000001E-2</v>
      </c>
      <c r="N173" s="77">
        <v>2391720.34</v>
      </c>
      <c r="O173" s="77">
        <v>101.3</v>
      </c>
      <c r="P173" s="77">
        <v>2422.81270442</v>
      </c>
      <c r="Q173" s="78">
        <v>1E-3</v>
      </c>
      <c r="R173" s="78">
        <v>1E-4</v>
      </c>
    </row>
    <row r="174" spans="2:18">
      <c r="B174" t="s">
        <v>4032</v>
      </c>
      <c r="C174" t="s">
        <v>3843</v>
      </c>
      <c r="D174" t="s">
        <v>4034</v>
      </c>
      <c r="E174"/>
      <c r="F174" t="s">
        <v>810</v>
      </c>
      <c r="G174" t="s">
        <v>2762</v>
      </c>
      <c r="H174" t="s">
        <v>215</v>
      </c>
      <c r="I174" s="77">
        <v>2.82</v>
      </c>
      <c r="J174" t="s">
        <v>127</v>
      </c>
      <c r="K174" t="s">
        <v>102</v>
      </c>
      <c r="L174" s="78">
        <v>3.3700000000000001E-2</v>
      </c>
      <c r="M174" s="78">
        <v>1.6799999999999999E-2</v>
      </c>
      <c r="N174" s="77">
        <v>659053.36</v>
      </c>
      <c r="O174" s="77">
        <v>102.58</v>
      </c>
      <c r="P174" s="77">
        <v>676.05693668799995</v>
      </c>
      <c r="Q174" s="78">
        <v>2.9999999999999997E-4</v>
      </c>
      <c r="R174" s="78">
        <v>0</v>
      </c>
    </row>
    <row r="175" spans="2:18">
      <c r="B175" t="s">
        <v>4032</v>
      </c>
      <c r="C175" t="s">
        <v>3843</v>
      </c>
      <c r="D175" t="s">
        <v>4035</v>
      </c>
      <c r="E175"/>
      <c r="F175" t="s">
        <v>810</v>
      </c>
      <c r="G175" t="s">
        <v>2762</v>
      </c>
      <c r="H175" t="s">
        <v>215</v>
      </c>
      <c r="I175" s="77">
        <v>3.7</v>
      </c>
      <c r="J175" t="s">
        <v>127</v>
      </c>
      <c r="K175" t="s">
        <v>102</v>
      </c>
      <c r="L175" s="78">
        <v>3.6700000000000003E-2</v>
      </c>
      <c r="M175" s="78">
        <v>1.8100000000000002E-2</v>
      </c>
      <c r="N175" s="77">
        <v>2288021.15</v>
      </c>
      <c r="O175" s="77">
        <v>104.4</v>
      </c>
      <c r="P175" s="77">
        <v>2388.6940805999998</v>
      </c>
      <c r="Q175" s="78">
        <v>1E-3</v>
      </c>
      <c r="R175" s="78">
        <v>1E-4</v>
      </c>
    </row>
    <row r="176" spans="2:18">
      <c r="B176" t="s">
        <v>4032</v>
      </c>
      <c r="C176" t="s">
        <v>3843</v>
      </c>
      <c r="D176" t="s">
        <v>4036</v>
      </c>
      <c r="E176"/>
      <c r="F176" t="s">
        <v>810</v>
      </c>
      <c r="G176" t="s">
        <v>2762</v>
      </c>
      <c r="H176" t="s">
        <v>215</v>
      </c>
      <c r="I176" s="77">
        <v>1.75</v>
      </c>
      <c r="J176" t="s">
        <v>127</v>
      </c>
      <c r="K176" t="s">
        <v>102</v>
      </c>
      <c r="L176" s="78">
        <v>2.1999999999999999E-2</v>
      </c>
      <c r="M176" s="78">
        <v>1.66E-2</v>
      </c>
      <c r="N176" s="77">
        <v>2335614.9</v>
      </c>
      <c r="O176" s="77">
        <v>99.99</v>
      </c>
      <c r="P176" s="77">
        <v>2335.3813385100002</v>
      </c>
      <c r="Q176" s="78">
        <v>1E-3</v>
      </c>
      <c r="R176" s="78">
        <v>1E-4</v>
      </c>
    </row>
    <row r="177" spans="2:18">
      <c r="B177" t="s">
        <v>4032</v>
      </c>
      <c r="C177" t="s">
        <v>3843</v>
      </c>
      <c r="D177" t="s">
        <v>4037</v>
      </c>
      <c r="E177"/>
      <c r="F177" t="s">
        <v>810</v>
      </c>
      <c r="G177" t="s">
        <v>2762</v>
      </c>
      <c r="H177" t="s">
        <v>215</v>
      </c>
      <c r="I177" s="77">
        <v>2.86</v>
      </c>
      <c r="J177" t="s">
        <v>127</v>
      </c>
      <c r="K177" t="s">
        <v>102</v>
      </c>
      <c r="L177" s="78">
        <v>2.3E-2</v>
      </c>
      <c r="M177" s="78">
        <v>1.34E-2</v>
      </c>
      <c r="N177" s="77">
        <v>1271871.03</v>
      </c>
      <c r="O177" s="77">
        <v>101.82</v>
      </c>
      <c r="P177" s="77">
        <v>1295.0190827460001</v>
      </c>
      <c r="Q177" s="78">
        <v>5.0000000000000001E-4</v>
      </c>
      <c r="R177" s="78">
        <v>1E-4</v>
      </c>
    </row>
    <row r="178" spans="2:18">
      <c r="B178" t="s">
        <v>4032</v>
      </c>
      <c r="C178" t="s">
        <v>3843</v>
      </c>
      <c r="D178" t="s">
        <v>4038</v>
      </c>
      <c r="E178"/>
      <c r="F178" t="s">
        <v>810</v>
      </c>
      <c r="G178" t="s">
        <v>2762</v>
      </c>
      <c r="H178" t="s">
        <v>215</v>
      </c>
      <c r="I178" s="77">
        <v>2.95</v>
      </c>
      <c r="J178" t="s">
        <v>127</v>
      </c>
      <c r="K178" t="s">
        <v>102</v>
      </c>
      <c r="L178" s="78">
        <v>3.8399999999999997E-2</v>
      </c>
      <c r="M178" s="78">
        <v>1.8800000000000001E-2</v>
      </c>
      <c r="N178" s="77">
        <v>499388.97</v>
      </c>
      <c r="O178" s="77">
        <v>102.26</v>
      </c>
      <c r="P178" s="77">
        <v>510.67516072199999</v>
      </c>
      <c r="Q178" s="78">
        <v>2.0000000000000001E-4</v>
      </c>
      <c r="R178" s="78">
        <v>0</v>
      </c>
    </row>
    <row r="179" spans="2:18">
      <c r="B179" t="s">
        <v>4032</v>
      </c>
      <c r="C179" t="s">
        <v>3843</v>
      </c>
      <c r="D179" t="s">
        <v>4039</v>
      </c>
      <c r="E179"/>
      <c r="F179" t="s">
        <v>810</v>
      </c>
      <c r="G179" t="s">
        <v>271</v>
      </c>
      <c r="H179" t="s">
        <v>215</v>
      </c>
      <c r="I179" s="77">
        <v>2.95</v>
      </c>
      <c r="J179" t="s">
        <v>127</v>
      </c>
      <c r="K179" t="s">
        <v>102</v>
      </c>
      <c r="L179" s="78">
        <v>3.85E-2</v>
      </c>
      <c r="M179" s="78">
        <v>1.8800000000000001E-2</v>
      </c>
      <c r="N179" s="77">
        <v>167034.99</v>
      </c>
      <c r="O179" s="77">
        <v>102.26</v>
      </c>
      <c r="P179" s="77">
        <v>170.809980774</v>
      </c>
      <c r="Q179" s="78">
        <v>1E-4</v>
      </c>
      <c r="R179" s="78">
        <v>0</v>
      </c>
    </row>
    <row r="180" spans="2:18">
      <c r="B180" t="s">
        <v>4040</v>
      </c>
      <c r="C180" t="s">
        <v>3843</v>
      </c>
      <c r="D180" t="s">
        <v>4041</v>
      </c>
      <c r="E180"/>
      <c r="F180" t="s">
        <v>950</v>
      </c>
      <c r="G180" t="s">
        <v>3903</v>
      </c>
      <c r="H180" t="s">
        <v>3845</v>
      </c>
      <c r="I180" s="77">
        <v>6.47</v>
      </c>
      <c r="J180" t="s">
        <v>908</v>
      </c>
      <c r="K180" t="s">
        <v>102</v>
      </c>
      <c r="L180" s="78">
        <v>0.04</v>
      </c>
      <c r="M180" s="78">
        <v>2.7199999999999998E-2</v>
      </c>
      <c r="N180" s="77">
        <v>14111756.890000001</v>
      </c>
      <c r="O180" s="77">
        <v>110.09</v>
      </c>
      <c r="P180" s="77">
        <v>15535.633160201</v>
      </c>
      <c r="Q180" s="78">
        <v>6.4999999999999997E-3</v>
      </c>
      <c r="R180" s="78">
        <v>8.9999999999999998E-4</v>
      </c>
    </row>
    <row r="181" spans="2:18">
      <c r="B181" t="s">
        <v>4040</v>
      </c>
      <c r="C181" t="s">
        <v>3843</v>
      </c>
      <c r="D181" t="s">
        <v>4042</v>
      </c>
      <c r="E181"/>
      <c r="F181" t="s">
        <v>810</v>
      </c>
      <c r="G181" t="s">
        <v>3201</v>
      </c>
      <c r="H181" t="s">
        <v>215</v>
      </c>
      <c r="I181" s="77">
        <v>7.41</v>
      </c>
      <c r="J181" t="s">
        <v>908</v>
      </c>
      <c r="K181" t="s">
        <v>102</v>
      </c>
      <c r="L181" s="78">
        <v>0.04</v>
      </c>
      <c r="M181" s="78">
        <v>3.8600000000000002E-2</v>
      </c>
      <c r="N181" s="77">
        <v>858903.28</v>
      </c>
      <c r="O181" s="77">
        <v>108.11</v>
      </c>
      <c r="P181" s="77">
        <v>928.56033600800004</v>
      </c>
      <c r="Q181" s="78">
        <v>4.0000000000000002E-4</v>
      </c>
      <c r="R181" s="78">
        <v>1E-4</v>
      </c>
    </row>
    <row r="182" spans="2:18">
      <c r="B182" t="s">
        <v>4043</v>
      </c>
      <c r="C182" t="s">
        <v>3843</v>
      </c>
      <c r="D182" t="s">
        <v>4044</v>
      </c>
      <c r="E182"/>
      <c r="F182" t="s">
        <v>656</v>
      </c>
      <c r="G182" t="s">
        <v>3887</v>
      </c>
      <c r="H182" t="s">
        <v>150</v>
      </c>
      <c r="I182" s="77">
        <v>5.44</v>
      </c>
      <c r="J182" t="s">
        <v>713</v>
      </c>
      <c r="K182" t="s">
        <v>102</v>
      </c>
      <c r="L182" s="78">
        <v>2.98E-2</v>
      </c>
      <c r="M182" s="78">
        <v>9.2999999999999992E-3</v>
      </c>
      <c r="N182" s="77">
        <v>5490438.4900000002</v>
      </c>
      <c r="O182" s="77">
        <v>105.86</v>
      </c>
      <c r="P182" s="77">
        <v>5812.1781855139998</v>
      </c>
      <c r="Q182" s="78">
        <v>2.3999999999999998E-3</v>
      </c>
      <c r="R182" s="78">
        <v>2.9999999999999997E-4</v>
      </c>
    </row>
    <row r="183" spans="2:18">
      <c r="B183" t="s">
        <v>4043</v>
      </c>
      <c r="C183" t="s">
        <v>3843</v>
      </c>
      <c r="D183" t="s">
        <v>4045</v>
      </c>
      <c r="E183"/>
      <c r="F183" t="s">
        <v>656</v>
      </c>
      <c r="G183" t="s">
        <v>3887</v>
      </c>
      <c r="H183" t="s">
        <v>150</v>
      </c>
      <c r="I183" s="77">
        <v>5.44</v>
      </c>
      <c r="J183" t="s">
        <v>713</v>
      </c>
      <c r="K183" t="s">
        <v>102</v>
      </c>
      <c r="L183" s="78">
        <v>2.98E-2</v>
      </c>
      <c r="M183" s="78">
        <v>9.2999999999999992E-3</v>
      </c>
      <c r="N183" s="77">
        <v>155272.63</v>
      </c>
      <c r="O183" s="77">
        <v>105.86</v>
      </c>
      <c r="P183" s="77">
        <v>164.37160611799999</v>
      </c>
      <c r="Q183" s="78">
        <v>1E-4</v>
      </c>
      <c r="R183" s="78">
        <v>0</v>
      </c>
    </row>
    <row r="184" spans="2:18">
      <c r="B184" t="s">
        <v>4046</v>
      </c>
      <c r="C184" t="s">
        <v>3843</v>
      </c>
      <c r="D184" t="s">
        <v>4047</v>
      </c>
      <c r="E184"/>
      <c r="F184" t="s">
        <v>656</v>
      </c>
      <c r="G184" t="s">
        <v>271</v>
      </c>
      <c r="H184" t="s">
        <v>150</v>
      </c>
      <c r="I184" s="77">
        <v>6.04</v>
      </c>
      <c r="J184" t="s">
        <v>1019</v>
      </c>
      <c r="K184" t="s">
        <v>102</v>
      </c>
      <c r="L184" s="78">
        <v>2.5399999999999999E-2</v>
      </c>
      <c r="M184" s="78">
        <v>1.43E-2</v>
      </c>
      <c r="N184" s="77">
        <v>8437106.5999999996</v>
      </c>
      <c r="O184" s="77">
        <v>113.26</v>
      </c>
      <c r="P184" s="77">
        <v>9555.8669351600001</v>
      </c>
      <c r="Q184" s="78">
        <v>4.0000000000000001E-3</v>
      </c>
      <c r="R184" s="78">
        <v>5.0000000000000001E-4</v>
      </c>
    </row>
    <row r="185" spans="2:18">
      <c r="B185" t="s">
        <v>4048</v>
      </c>
      <c r="C185" t="s">
        <v>3843</v>
      </c>
      <c r="D185" t="s">
        <v>4049</v>
      </c>
      <c r="E185"/>
      <c r="F185" t="s">
        <v>656</v>
      </c>
      <c r="G185" t="s">
        <v>4050</v>
      </c>
      <c r="H185" t="s">
        <v>150</v>
      </c>
      <c r="I185" s="77">
        <v>8.6199999999999992</v>
      </c>
      <c r="J185" t="s">
        <v>713</v>
      </c>
      <c r="K185" t="s">
        <v>102</v>
      </c>
      <c r="L185" s="78">
        <v>3.4000000000000002E-2</v>
      </c>
      <c r="M185" s="78">
        <v>2.92E-2</v>
      </c>
      <c r="N185" s="77">
        <v>2809203.87</v>
      </c>
      <c r="O185" s="77">
        <v>112.66</v>
      </c>
      <c r="P185" s="77">
        <v>3164.8490799420001</v>
      </c>
      <c r="Q185" s="78">
        <v>1.2999999999999999E-3</v>
      </c>
      <c r="R185" s="78">
        <v>2.0000000000000001E-4</v>
      </c>
    </row>
    <row r="186" spans="2:18">
      <c r="B186" t="s">
        <v>4048</v>
      </c>
      <c r="C186" t="s">
        <v>3843</v>
      </c>
      <c r="D186" t="s">
        <v>4051</v>
      </c>
      <c r="E186"/>
      <c r="F186" t="s">
        <v>656</v>
      </c>
      <c r="G186" t="s">
        <v>4050</v>
      </c>
      <c r="H186" t="s">
        <v>150</v>
      </c>
      <c r="I186" s="77">
        <v>8.99</v>
      </c>
      <c r="J186" t="s">
        <v>713</v>
      </c>
      <c r="K186" t="s">
        <v>102</v>
      </c>
      <c r="L186" s="78">
        <v>3.4000000000000002E-2</v>
      </c>
      <c r="M186" s="78">
        <v>1.5699999999999999E-2</v>
      </c>
      <c r="N186" s="77">
        <v>2576898.75</v>
      </c>
      <c r="O186" s="77">
        <v>112.74</v>
      </c>
      <c r="P186" s="77">
        <v>2905.1956507499999</v>
      </c>
      <c r="Q186" s="78">
        <v>1.1999999999999999E-3</v>
      </c>
      <c r="R186" s="78">
        <v>2.0000000000000001E-4</v>
      </c>
    </row>
    <row r="187" spans="2:18">
      <c r="B187" t="s">
        <v>4048</v>
      </c>
      <c r="C187" t="s">
        <v>3843</v>
      </c>
      <c r="D187" t="s">
        <v>4052</v>
      </c>
      <c r="E187"/>
      <c r="F187" t="s">
        <v>656</v>
      </c>
      <c r="G187" t="s">
        <v>4050</v>
      </c>
      <c r="H187" t="s">
        <v>150</v>
      </c>
      <c r="I187" s="77">
        <v>8.91</v>
      </c>
      <c r="J187" t="s">
        <v>713</v>
      </c>
      <c r="K187" t="s">
        <v>102</v>
      </c>
      <c r="L187" s="78">
        <v>3.4000000000000002E-2</v>
      </c>
      <c r="M187" s="78">
        <v>1.83E-2</v>
      </c>
      <c r="N187" s="77">
        <v>1800413.6</v>
      </c>
      <c r="O187" s="77">
        <v>112.13</v>
      </c>
      <c r="P187" s="77">
        <v>2018.80376968</v>
      </c>
      <c r="Q187" s="78">
        <v>8.0000000000000004E-4</v>
      </c>
      <c r="R187" s="78">
        <v>1E-4</v>
      </c>
    </row>
    <row r="188" spans="2:18">
      <c r="B188" t="s">
        <v>4048</v>
      </c>
      <c r="C188" t="s">
        <v>3843</v>
      </c>
      <c r="D188" t="s">
        <v>4053</v>
      </c>
      <c r="E188"/>
      <c r="F188" t="s">
        <v>656</v>
      </c>
      <c r="G188" t="s">
        <v>4050</v>
      </c>
      <c r="H188" t="s">
        <v>150</v>
      </c>
      <c r="I188" s="77">
        <v>8.4499999999999993</v>
      </c>
      <c r="J188" t="s">
        <v>713</v>
      </c>
      <c r="K188" t="s">
        <v>102</v>
      </c>
      <c r="L188" s="78">
        <v>3.4000000000000002E-2</v>
      </c>
      <c r="M188" s="78">
        <v>2.5999999999999999E-2</v>
      </c>
      <c r="N188" s="77">
        <v>667859.81000000006</v>
      </c>
      <c r="O188" s="77">
        <v>114.67</v>
      </c>
      <c r="P188" s="77">
        <v>765.834844127</v>
      </c>
      <c r="Q188" s="78">
        <v>2.9999999999999997E-4</v>
      </c>
      <c r="R188" s="78">
        <v>0</v>
      </c>
    </row>
    <row r="189" spans="2:18">
      <c r="B189" t="s">
        <v>4048</v>
      </c>
      <c r="C189" t="s">
        <v>3843</v>
      </c>
      <c r="D189" t="s">
        <v>4054</v>
      </c>
      <c r="E189"/>
      <c r="F189" t="s">
        <v>656</v>
      </c>
      <c r="G189" t="s">
        <v>4055</v>
      </c>
      <c r="H189" t="s">
        <v>150</v>
      </c>
      <c r="I189" s="77">
        <v>8.3800000000000008</v>
      </c>
      <c r="J189" t="s">
        <v>713</v>
      </c>
      <c r="K189" t="s">
        <v>102</v>
      </c>
      <c r="L189" s="78">
        <v>3.4000000000000002E-2</v>
      </c>
      <c r="M189" s="78">
        <v>3.09E-2</v>
      </c>
      <c r="N189" s="77">
        <v>1323327.1200000001</v>
      </c>
      <c r="O189" s="77">
        <v>101.7</v>
      </c>
      <c r="P189" s="77">
        <v>1345.8236810400001</v>
      </c>
      <c r="Q189" s="78">
        <v>5.9999999999999995E-4</v>
      </c>
      <c r="R189" s="78">
        <v>1E-4</v>
      </c>
    </row>
    <row r="190" spans="2:18">
      <c r="B190" t="s">
        <v>4048</v>
      </c>
      <c r="C190" t="s">
        <v>3843</v>
      </c>
      <c r="D190" t="s">
        <v>4056</v>
      </c>
      <c r="E190"/>
      <c r="F190" t="s">
        <v>656</v>
      </c>
      <c r="G190" t="s">
        <v>4055</v>
      </c>
      <c r="H190" t="s">
        <v>150</v>
      </c>
      <c r="I190" s="77">
        <v>8.39</v>
      </c>
      <c r="J190" t="s">
        <v>713</v>
      </c>
      <c r="K190" t="s">
        <v>102</v>
      </c>
      <c r="L190" s="78">
        <v>3.4000000000000002E-2</v>
      </c>
      <c r="M190" s="78">
        <v>3.0499999999999999E-2</v>
      </c>
      <c r="N190" s="77">
        <v>3608412.25</v>
      </c>
      <c r="O190" s="77">
        <v>102.7</v>
      </c>
      <c r="P190" s="77">
        <v>3705.8393807500001</v>
      </c>
      <c r="Q190" s="78">
        <v>1.6000000000000001E-3</v>
      </c>
      <c r="R190" s="78">
        <v>2.0000000000000001E-4</v>
      </c>
    </row>
    <row r="191" spans="2:18">
      <c r="B191" t="s">
        <v>4057</v>
      </c>
      <c r="C191" t="s">
        <v>3843</v>
      </c>
      <c r="D191" t="s">
        <v>4058</v>
      </c>
      <c r="E191"/>
      <c r="F191" t="s">
        <v>656</v>
      </c>
      <c r="G191" t="s">
        <v>4050</v>
      </c>
      <c r="H191" t="s">
        <v>150</v>
      </c>
      <c r="I191" s="77">
        <v>0.01</v>
      </c>
      <c r="J191" t="s">
        <v>713</v>
      </c>
      <c r="K191" t="s">
        <v>102</v>
      </c>
      <c r="L191" s="78">
        <v>3.4000000000000002E-2</v>
      </c>
      <c r="M191" s="78">
        <v>5.9999999999999995E-4</v>
      </c>
      <c r="N191" s="77">
        <v>1262106.04</v>
      </c>
      <c r="O191" s="77">
        <v>116.83</v>
      </c>
      <c r="P191" s="77">
        <v>1474.518486532</v>
      </c>
      <c r="Q191" s="78">
        <v>5.9999999999999995E-4</v>
      </c>
      <c r="R191" s="78">
        <v>1E-4</v>
      </c>
    </row>
    <row r="192" spans="2:18">
      <c r="B192" t="s">
        <v>4057</v>
      </c>
      <c r="C192" t="s">
        <v>3843</v>
      </c>
      <c r="D192" t="s">
        <v>4059</v>
      </c>
      <c r="E192"/>
      <c r="F192" t="s">
        <v>656</v>
      </c>
      <c r="G192" t="s">
        <v>4050</v>
      </c>
      <c r="H192" t="s">
        <v>150</v>
      </c>
      <c r="I192" s="77">
        <v>8.99</v>
      </c>
      <c r="J192" t="s">
        <v>713</v>
      </c>
      <c r="K192" t="s">
        <v>102</v>
      </c>
      <c r="L192" s="78">
        <v>3.4000000000000002E-2</v>
      </c>
      <c r="M192" s="78">
        <v>1.5699999999999999E-2</v>
      </c>
      <c r="N192" s="77">
        <v>1157736.96</v>
      </c>
      <c r="O192" s="77">
        <v>116.8</v>
      </c>
      <c r="P192" s="77">
        <v>1352.2367692800001</v>
      </c>
      <c r="Q192" s="78">
        <v>5.9999999999999995E-4</v>
      </c>
      <c r="R192" s="78">
        <v>1E-4</v>
      </c>
    </row>
    <row r="193" spans="2:18">
      <c r="B193" t="s">
        <v>4057</v>
      </c>
      <c r="C193" t="s">
        <v>3843</v>
      </c>
      <c r="D193" t="s">
        <v>4060</v>
      </c>
      <c r="E193"/>
      <c r="F193" t="s">
        <v>656</v>
      </c>
      <c r="G193" t="s">
        <v>4050</v>
      </c>
      <c r="H193" t="s">
        <v>150</v>
      </c>
      <c r="I193" s="77">
        <v>8.3699999999999992</v>
      </c>
      <c r="J193" t="s">
        <v>713</v>
      </c>
      <c r="K193" t="s">
        <v>102</v>
      </c>
      <c r="L193" s="78">
        <v>3.4000000000000002E-2</v>
      </c>
      <c r="M193" s="78">
        <v>2.8500000000000001E-2</v>
      </c>
      <c r="N193" s="77">
        <v>808882.28</v>
      </c>
      <c r="O193" s="77">
        <v>116.01</v>
      </c>
      <c r="P193" s="77">
        <v>938.38433302800001</v>
      </c>
      <c r="Q193" s="78">
        <v>4.0000000000000002E-4</v>
      </c>
      <c r="R193" s="78">
        <v>1E-4</v>
      </c>
    </row>
    <row r="194" spans="2:18">
      <c r="B194" t="s">
        <v>4057</v>
      </c>
      <c r="C194" t="s">
        <v>3843</v>
      </c>
      <c r="D194" t="s">
        <v>4061</v>
      </c>
      <c r="E194"/>
      <c r="F194" t="s">
        <v>656</v>
      </c>
      <c r="G194" t="s">
        <v>4050</v>
      </c>
      <c r="H194" t="s">
        <v>150</v>
      </c>
      <c r="I194" s="77">
        <v>1.25</v>
      </c>
      <c r="J194" t="s">
        <v>713</v>
      </c>
      <c r="K194" t="s">
        <v>102</v>
      </c>
      <c r="L194" s="78">
        <v>3.4000000000000002E-2</v>
      </c>
      <c r="M194" s="78">
        <v>1.34E-2</v>
      </c>
      <c r="N194" s="77">
        <v>300052.95</v>
      </c>
      <c r="O194" s="77">
        <v>117.21</v>
      </c>
      <c r="P194" s="77">
        <v>351.692062695</v>
      </c>
      <c r="Q194" s="78">
        <v>1E-4</v>
      </c>
      <c r="R194" s="78">
        <v>0</v>
      </c>
    </row>
    <row r="195" spans="2:18">
      <c r="B195" t="s">
        <v>4057</v>
      </c>
      <c r="C195" t="s">
        <v>3843</v>
      </c>
      <c r="D195" t="s">
        <v>4062</v>
      </c>
      <c r="E195"/>
      <c r="F195" t="s">
        <v>656</v>
      </c>
      <c r="G195" t="s">
        <v>4050</v>
      </c>
      <c r="H195" t="s">
        <v>150</v>
      </c>
      <c r="I195" s="77">
        <v>8.36</v>
      </c>
      <c r="J195" t="s">
        <v>713</v>
      </c>
      <c r="K195" t="s">
        <v>102</v>
      </c>
      <c r="L195" s="78">
        <v>3.4000000000000002E-2</v>
      </c>
      <c r="M195" s="78">
        <v>2.87E-2</v>
      </c>
      <c r="N195" s="77">
        <v>958151.21</v>
      </c>
      <c r="O195" s="77">
        <v>110.05</v>
      </c>
      <c r="P195" s="77">
        <v>1054.445406605</v>
      </c>
      <c r="Q195" s="78">
        <v>4.0000000000000002E-4</v>
      </c>
      <c r="R195" s="78">
        <v>1E-4</v>
      </c>
    </row>
    <row r="196" spans="2:18">
      <c r="B196" t="s">
        <v>4057</v>
      </c>
      <c r="C196" t="s">
        <v>3843</v>
      </c>
      <c r="D196" t="s">
        <v>4063</v>
      </c>
      <c r="E196"/>
      <c r="F196" t="s">
        <v>656</v>
      </c>
      <c r="G196" t="s">
        <v>4050</v>
      </c>
      <c r="H196" t="s">
        <v>150</v>
      </c>
      <c r="I196" s="77">
        <v>0.01</v>
      </c>
      <c r="J196" t="s">
        <v>713</v>
      </c>
      <c r="K196" t="s">
        <v>102</v>
      </c>
      <c r="L196" s="78">
        <v>3.4000000000000002E-2</v>
      </c>
      <c r="M196" s="78">
        <v>8.3799999999999999E-2</v>
      </c>
      <c r="N196" s="77">
        <v>594538.13</v>
      </c>
      <c r="O196" s="77">
        <v>105</v>
      </c>
      <c r="P196" s="77">
        <v>624.26503649999995</v>
      </c>
      <c r="Q196" s="78">
        <v>2.9999999999999997E-4</v>
      </c>
      <c r="R196" s="78">
        <v>0</v>
      </c>
    </row>
    <row r="197" spans="2:18">
      <c r="B197" t="s">
        <v>4057</v>
      </c>
      <c r="C197" t="s">
        <v>3843</v>
      </c>
      <c r="D197" t="s">
        <v>4064</v>
      </c>
      <c r="E197"/>
      <c r="F197" t="s">
        <v>656</v>
      </c>
      <c r="G197" t="s">
        <v>4055</v>
      </c>
      <c r="H197" t="s">
        <v>150</v>
      </c>
      <c r="I197" s="77">
        <v>8.39</v>
      </c>
      <c r="J197" t="s">
        <v>713</v>
      </c>
      <c r="K197" t="s">
        <v>102</v>
      </c>
      <c r="L197" s="78">
        <v>3.4000000000000002E-2</v>
      </c>
      <c r="M197" s="78">
        <v>3.0499999999999999E-2</v>
      </c>
      <c r="N197" s="77">
        <v>1621170.56</v>
      </c>
      <c r="O197" s="77">
        <v>109.24</v>
      </c>
      <c r="P197" s="77">
        <v>1770.9667197440001</v>
      </c>
      <c r="Q197" s="78">
        <v>6.9999999999999999E-4</v>
      </c>
      <c r="R197" s="78">
        <v>1E-4</v>
      </c>
    </row>
    <row r="198" spans="2:18">
      <c r="B198" t="s">
        <v>4065</v>
      </c>
      <c r="C198" t="s">
        <v>4066</v>
      </c>
      <c r="D198" t="s">
        <v>4067</v>
      </c>
      <c r="E198"/>
      <c r="F198" t="s">
        <v>810</v>
      </c>
      <c r="G198" t="s">
        <v>2918</v>
      </c>
      <c r="H198" t="s">
        <v>215</v>
      </c>
      <c r="I198" s="77">
        <v>4.99</v>
      </c>
      <c r="J198" t="s">
        <v>127</v>
      </c>
      <c r="K198" t="s">
        <v>102</v>
      </c>
      <c r="L198" s="78">
        <v>2.3300000000000001E-2</v>
      </c>
      <c r="M198" s="78">
        <v>1.8200000000000001E-2</v>
      </c>
      <c r="N198" s="77">
        <v>14251065.35</v>
      </c>
      <c r="O198" s="77">
        <v>102.2</v>
      </c>
      <c r="P198" s="77">
        <v>14564.5887877</v>
      </c>
      <c r="Q198" s="78">
        <v>6.1000000000000004E-3</v>
      </c>
      <c r="R198" s="78">
        <v>8.0000000000000004E-4</v>
      </c>
    </row>
    <row r="199" spans="2:18">
      <c r="B199" t="s">
        <v>4068</v>
      </c>
      <c r="C199" t="s">
        <v>3843</v>
      </c>
      <c r="D199" t="s">
        <v>4069</v>
      </c>
      <c r="E199"/>
      <c r="F199" t="s">
        <v>810</v>
      </c>
      <c r="G199" t="s">
        <v>271</v>
      </c>
      <c r="H199" t="s">
        <v>215</v>
      </c>
      <c r="I199" s="77">
        <v>0.26</v>
      </c>
      <c r="J199" t="s">
        <v>127</v>
      </c>
      <c r="K199" t="s">
        <v>102</v>
      </c>
      <c r="L199" s="78">
        <v>2.2700000000000001E-2</v>
      </c>
      <c r="M199" s="78">
        <v>2.29E-2</v>
      </c>
      <c r="N199" s="77">
        <v>745984.97</v>
      </c>
      <c r="O199" s="77">
        <v>100.72</v>
      </c>
      <c r="P199" s="77">
        <v>751.35606178399996</v>
      </c>
      <c r="Q199" s="78">
        <v>2.9999999999999997E-4</v>
      </c>
      <c r="R199" s="78">
        <v>0</v>
      </c>
    </row>
    <row r="200" spans="2:18">
      <c r="B200" t="s">
        <v>4068</v>
      </c>
      <c r="C200" t="s">
        <v>3843</v>
      </c>
      <c r="D200" t="s">
        <v>4070</v>
      </c>
      <c r="E200"/>
      <c r="F200" t="s">
        <v>810</v>
      </c>
      <c r="G200" t="s">
        <v>271</v>
      </c>
      <c r="H200" t="s">
        <v>215</v>
      </c>
      <c r="I200" s="77">
        <v>0.34</v>
      </c>
      <c r="J200" t="s">
        <v>127</v>
      </c>
      <c r="K200" t="s">
        <v>102</v>
      </c>
      <c r="L200" s="78">
        <v>2.2700000000000001E-2</v>
      </c>
      <c r="M200" s="78">
        <v>2.3E-2</v>
      </c>
      <c r="N200" s="77">
        <v>745984.98</v>
      </c>
      <c r="O200" s="77">
        <v>100.57</v>
      </c>
      <c r="P200" s="77">
        <v>750.23709438599997</v>
      </c>
      <c r="Q200" s="78">
        <v>2.9999999999999997E-4</v>
      </c>
      <c r="R200" s="78">
        <v>0</v>
      </c>
    </row>
    <row r="201" spans="2:18">
      <c r="B201" t="s">
        <v>4068</v>
      </c>
      <c r="C201" t="s">
        <v>3843</v>
      </c>
      <c r="D201" t="s">
        <v>4071</v>
      </c>
      <c r="E201"/>
      <c r="F201" t="s">
        <v>810</v>
      </c>
      <c r="G201" t="s">
        <v>271</v>
      </c>
      <c r="H201" t="s">
        <v>215</v>
      </c>
      <c r="I201" s="77">
        <v>0.41</v>
      </c>
      <c r="J201" t="s">
        <v>127</v>
      </c>
      <c r="K201" t="s">
        <v>102</v>
      </c>
      <c r="L201" s="78">
        <v>2.2700000000000001E-2</v>
      </c>
      <c r="M201" s="78">
        <v>2.23E-2</v>
      </c>
      <c r="N201" s="77">
        <v>745984.98</v>
      </c>
      <c r="O201" s="77">
        <v>100.3</v>
      </c>
      <c r="P201" s="77">
        <v>748.22293493999996</v>
      </c>
      <c r="Q201" s="78">
        <v>2.9999999999999997E-4</v>
      </c>
      <c r="R201" s="78">
        <v>0</v>
      </c>
    </row>
    <row r="202" spans="2:18">
      <c r="B202" t="s">
        <v>4068</v>
      </c>
      <c r="C202" t="s">
        <v>3843</v>
      </c>
      <c r="D202" t="s">
        <v>4072</v>
      </c>
      <c r="E202"/>
      <c r="F202" t="s">
        <v>810</v>
      </c>
      <c r="G202" t="s">
        <v>271</v>
      </c>
      <c r="H202" t="s">
        <v>215</v>
      </c>
      <c r="I202" s="77">
        <v>0.62</v>
      </c>
      <c r="J202" t="s">
        <v>475</v>
      </c>
      <c r="K202" t="s">
        <v>102</v>
      </c>
      <c r="L202" s="78">
        <v>2.0799999999999999E-2</v>
      </c>
      <c r="M202" s="78">
        <v>2.0899999999999998E-2</v>
      </c>
      <c r="N202" s="77">
        <v>994646.6</v>
      </c>
      <c r="O202" s="77">
        <v>100.16</v>
      </c>
      <c r="P202" s="77">
        <v>996.23803455999996</v>
      </c>
      <c r="Q202" s="78">
        <v>4.0000000000000002E-4</v>
      </c>
      <c r="R202" s="78">
        <v>1E-4</v>
      </c>
    </row>
    <row r="203" spans="2:18">
      <c r="B203" t="s">
        <v>4068</v>
      </c>
      <c r="C203" t="s">
        <v>3843</v>
      </c>
      <c r="D203" t="s">
        <v>4073</v>
      </c>
      <c r="E203"/>
      <c r="F203" t="s">
        <v>810</v>
      </c>
      <c r="G203" t="s">
        <v>271</v>
      </c>
      <c r="H203" t="s">
        <v>215</v>
      </c>
      <c r="I203" s="77">
        <v>0.97</v>
      </c>
      <c r="J203" t="s">
        <v>475</v>
      </c>
      <c r="K203" t="s">
        <v>102</v>
      </c>
      <c r="L203" s="78">
        <v>2.4E-2</v>
      </c>
      <c r="M203" s="78">
        <v>1.67E-2</v>
      </c>
      <c r="N203" s="77">
        <v>2205911.39</v>
      </c>
      <c r="O203" s="77">
        <v>101.06</v>
      </c>
      <c r="P203" s="77">
        <v>2229.2940507339999</v>
      </c>
      <c r="Q203" s="78">
        <v>8.9999999999999998E-4</v>
      </c>
      <c r="R203" s="78">
        <v>1E-4</v>
      </c>
    </row>
    <row r="204" spans="2:18">
      <c r="B204" t="s">
        <v>4068</v>
      </c>
      <c r="C204" t="s">
        <v>3843</v>
      </c>
      <c r="D204" t="s">
        <v>4074</v>
      </c>
      <c r="E204"/>
      <c r="F204" t="s">
        <v>810</v>
      </c>
      <c r="G204" t="s">
        <v>271</v>
      </c>
      <c r="H204" t="s">
        <v>215</v>
      </c>
      <c r="I204" s="77">
        <v>1.03</v>
      </c>
      <c r="J204" t="s">
        <v>475</v>
      </c>
      <c r="K204" t="s">
        <v>102</v>
      </c>
      <c r="L204" s="78">
        <v>2.3800000000000002E-2</v>
      </c>
      <c r="M204" s="78">
        <v>1.72E-2</v>
      </c>
      <c r="N204" s="77">
        <v>2205911.39</v>
      </c>
      <c r="O204" s="77">
        <v>100.88</v>
      </c>
      <c r="P204" s="77">
        <v>2225.3234102319998</v>
      </c>
      <c r="Q204" s="78">
        <v>8.9999999999999998E-4</v>
      </c>
      <c r="R204" s="78">
        <v>1E-4</v>
      </c>
    </row>
    <row r="205" spans="2:18">
      <c r="B205" t="s">
        <v>4068</v>
      </c>
      <c r="C205" t="s">
        <v>3843</v>
      </c>
      <c r="D205" t="s">
        <v>4075</v>
      </c>
      <c r="E205"/>
      <c r="F205" t="s">
        <v>950</v>
      </c>
      <c r="G205" t="s">
        <v>271</v>
      </c>
      <c r="H205" t="s">
        <v>3845</v>
      </c>
      <c r="I205" s="77">
        <v>1.39</v>
      </c>
      <c r="J205" t="s">
        <v>475</v>
      </c>
      <c r="K205" t="s">
        <v>102</v>
      </c>
      <c r="L205" s="78">
        <v>2.4299999999999999E-2</v>
      </c>
      <c r="M205" s="78">
        <v>1.8599999999999998E-2</v>
      </c>
      <c r="N205" s="77">
        <v>3033128.13</v>
      </c>
      <c r="O205" s="77">
        <v>101</v>
      </c>
      <c r="P205" s="77">
        <v>3063.4594112999998</v>
      </c>
      <c r="Q205" s="78">
        <v>1.2999999999999999E-3</v>
      </c>
      <c r="R205" s="78">
        <v>2.0000000000000001E-4</v>
      </c>
    </row>
    <row r="206" spans="2:18">
      <c r="B206" t="s">
        <v>4068</v>
      </c>
      <c r="C206" t="s">
        <v>3843</v>
      </c>
      <c r="D206" t="s">
        <v>4076</v>
      </c>
      <c r="E206"/>
      <c r="F206" t="s">
        <v>810</v>
      </c>
      <c r="G206" t="s">
        <v>271</v>
      </c>
      <c r="H206" t="s">
        <v>215</v>
      </c>
      <c r="I206" s="77">
        <v>1.61</v>
      </c>
      <c r="J206" t="s">
        <v>475</v>
      </c>
      <c r="K206" t="s">
        <v>102</v>
      </c>
      <c r="L206" s="78">
        <v>2.0799999999999999E-2</v>
      </c>
      <c r="M206" s="78">
        <v>2.4799999999999999E-2</v>
      </c>
      <c r="N206" s="77">
        <v>3860344.91</v>
      </c>
      <c r="O206" s="77">
        <v>99.85</v>
      </c>
      <c r="P206" s="77">
        <v>3854.5543926350001</v>
      </c>
      <c r="Q206" s="78">
        <v>1.6000000000000001E-3</v>
      </c>
      <c r="R206" s="78">
        <v>2.0000000000000001E-4</v>
      </c>
    </row>
    <row r="207" spans="2:18">
      <c r="B207" t="s">
        <v>4077</v>
      </c>
      <c r="C207" t="s">
        <v>3843</v>
      </c>
      <c r="D207" t="s">
        <v>4078</v>
      </c>
      <c r="E207"/>
      <c r="F207" t="s">
        <v>4079</v>
      </c>
      <c r="G207" t="s">
        <v>271</v>
      </c>
      <c r="H207" t="s">
        <v>3845</v>
      </c>
      <c r="I207" s="77">
        <v>2.5099999999999998</v>
      </c>
      <c r="J207" t="s">
        <v>127</v>
      </c>
      <c r="K207" t="s">
        <v>102</v>
      </c>
      <c r="L207" s="78">
        <v>2.76E-2</v>
      </c>
      <c r="M207" s="78">
        <v>2.7799999999999998E-2</v>
      </c>
      <c r="N207" s="77">
        <v>2127833.31</v>
      </c>
      <c r="O207" s="77">
        <v>101.56</v>
      </c>
      <c r="P207" s="77">
        <v>2161.0275096360001</v>
      </c>
      <c r="Q207" s="78">
        <v>8.9999999999999998E-4</v>
      </c>
      <c r="R207" s="78">
        <v>1E-4</v>
      </c>
    </row>
    <row r="208" spans="2:18">
      <c r="B208" t="s">
        <v>4077</v>
      </c>
      <c r="C208" t="s">
        <v>3843</v>
      </c>
      <c r="D208" t="s">
        <v>4080</v>
      </c>
      <c r="E208"/>
      <c r="F208" t="s">
        <v>670</v>
      </c>
      <c r="G208" t="s">
        <v>271</v>
      </c>
      <c r="H208" t="s">
        <v>215</v>
      </c>
      <c r="I208" s="77">
        <v>2.52</v>
      </c>
      <c r="J208" t="s">
        <v>127</v>
      </c>
      <c r="K208" t="s">
        <v>102</v>
      </c>
      <c r="L208" s="78">
        <v>2.3E-2</v>
      </c>
      <c r="M208" s="78">
        <v>2.3E-2</v>
      </c>
      <c r="N208" s="77">
        <v>911928.56</v>
      </c>
      <c r="O208" s="77">
        <v>100.58</v>
      </c>
      <c r="P208" s="77">
        <v>917.217745648</v>
      </c>
      <c r="Q208" s="78">
        <v>4.0000000000000002E-4</v>
      </c>
      <c r="R208" s="78">
        <v>1E-4</v>
      </c>
    </row>
    <row r="209" spans="2:18">
      <c r="B209" t="s">
        <v>4081</v>
      </c>
      <c r="C209" t="s">
        <v>3843</v>
      </c>
      <c r="D209" t="s">
        <v>4082</v>
      </c>
      <c r="E209"/>
      <c r="F209" t="s">
        <v>670</v>
      </c>
      <c r="G209" t="s">
        <v>271</v>
      </c>
      <c r="H209" t="s">
        <v>215</v>
      </c>
      <c r="I209" s="77">
        <v>8.02</v>
      </c>
      <c r="J209" t="s">
        <v>1019</v>
      </c>
      <c r="K209" t="s">
        <v>102</v>
      </c>
      <c r="L209" s="78">
        <v>2.8199999999999999E-2</v>
      </c>
      <c r="M209" s="78">
        <v>2.41E-2</v>
      </c>
      <c r="N209" s="77">
        <v>2631708.02</v>
      </c>
      <c r="O209" s="77">
        <v>105.41</v>
      </c>
      <c r="P209" s="77">
        <v>2774.0834238819998</v>
      </c>
      <c r="Q209" s="78">
        <v>1.1999999999999999E-3</v>
      </c>
      <c r="R209" s="78">
        <v>2.0000000000000001E-4</v>
      </c>
    </row>
    <row r="210" spans="2:18">
      <c r="B210" t="s">
        <v>4081</v>
      </c>
      <c r="C210" t="s">
        <v>3843</v>
      </c>
      <c r="D210" t="s">
        <v>4083</v>
      </c>
      <c r="E210"/>
      <c r="F210" t="s">
        <v>670</v>
      </c>
      <c r="G210" t="s">
        <v>271</v>
      </c>
      <c r="H210" t="s">
        <v>215</v>
      </c>
      <c r="I210" s="77">
        <v>9.1199999999999992</v>
      </c>
      <c r="J210" t="s">
        <v>1019</v>
      </c>
      <c r="K210" t="s">
        <v>102</v>
      </c>
      <c r="L210" s="78">
        <v>2.98E-2</v>
      </c>
      <c r="M210" s="78">
        <v>3.09E-2</v>
      </c>
      <c r="N210" s="77">
        <v>419720.01</v>
      </c>
      <c r="O210" s="77">
        <v>109.82</v>
      </c>
      <c r="P210" s="77">
        <v>460.93651498200001</v>
      </c>
      <c r="Q210" s="78">
        <v>2.0000000000000001E-4</v>
      </c>
      <c r="R210" s="78">
        <v>0</v>
      </c>
    </row>
    <row r="211" spans="2:18">
      <c r="B211" t="s">
        <v>4081</v>
      </c>
      <c r="C211" t="s">
        <v>3843</v>
      </c>
      <c r="D211" t="s">
        <v>4084</v>
      </c>
      <c r="E211"/>
      <c r="F211" t="s">
        <v>670</v>
      </c>
      <c r="G211" t="s">
        <v>271</v>
      </c>
      <c r="H211" t="s">
        <v>215</v>
      </c>
      <c r="I211" s="77">
        <v>8.06</v>
      </c>
      <c r="J211" t="s">
        <v>1019</v>
      </c>
      <c r="K211" t="s">
        <v>102</v>
      </c>
      <c r="L211" s="78">
        <v>2.5000000000000001E-2</v>
      </c>
      <c r="M211" s="78">
        <v>2.1499999999999998E-2</v>
      </c>
      <c r="N211" s="77">
        <v>490875.52</v>
      </c>
      <c r="O211" s="77">
        <v>109.88</v>
      </c>
      <c r="P211" s="77">
        <v>539.37402137599997</v>
      </c>
      <c r="Q211" s="78">
        <v>2.0000000000000001E-4</v>
      </c>
      <c r="R211" s="78">
        <v>0</v>
      </c>
    </row>
    <row r="212" spans="2:18">
      <c r="B212" t="s">
        <v>4081</v>
      </c>
      <c r="C212" t="s">
        <v>3843</v>
      </c>
      <c r="D212" t="s">
        <v>4085</v>
      </c>
      <c r="E212"/>
      <c r="F212" t="s">
        <v>670</v>
      </c>
      <c r="G212" t="s">
        <v>271</v>
      </c>
      <c r="H212" t="s">
        <v>215</v>
      </c>
      <c r="I212" s="77">
        <v>8.32</v>
      </c>
      <c r="J212" t="s">
        <v>1019</v>
      </c>
      <c r="K212" t="s">
        <v>102</v>
      </c>
      <c r="L212" s="78">
        <v>2.5000000000000001E-2</v>
      </c>
      <c r="M212" s="78">
        <v>1.44E-2</v>
      </c>
      <c r="N212" s="77">
        <v>3130787.92</v>
      </c>
      <c r="O212" s="77">
        <v>111.76</v>
      </c>
      <c r="P212" s="77">
        <v>3498.9685793919998</v>
      </c>
      <c r="Q212" s="78">
        <v>1.5E-3</v>
      </c>
      <c r="R212" s="78">
        <v>2.0000000000000001E-4</v>
      </c>
    </row>
    <row r="213" spans="2:18">
      <c r="B213" t="s">
        <v>4081</v>
      </c>
      <c r="C213" t="s">
        <v>3843</v>
      </c>
      <c r="D213" t="s">
        <v>4086</v>
      </c>
      <c r="E213"/>
      <c r="F213" t="s">
        <v>670</v>
      </c>
      <c r="G213" t="s">
        <v>271</v>
      </c>
      <c r="H213" t="s">
        <v>215</v>
      </c>
      <c r="I213" s="77">
        <v>8.06</v>
      </c>
      <c r="J213" t="s">
        <v>1019</v>
      </c>
      <c r="K213" t="s">
        <v>102</v>
      </c>
      <c r="L213" s="78">
        <v>3.0499999999999999E-2</v>
      </c>
      <c r="M213" s="78">
        <v>2.1000000000000001E-2</v>
      </c>
      <c r="N213" s="77">
        <v>2749813.95</v>
      </c>
      <c r="O213" s="77">
        <v>110.89</v>
      </c>
      <c r="P213" s="77">
        <v>3049.2686891550002</v>
      </c>
      <c r="Q213" s="78">
        <v>1.2999999999999999E-3</v>
      </c>
      <c r="R213" s="78">
        <v>2.0000000000000001E-4</v>
      </c>
    </row>
    <row r="214" spans="2:18">
      <c r="B214" t="s">
        <v>4081</v>
      </c>
      <c r="C214" t="s">
        <v>3843</v>
      </c>
      <c r="D214" t="s">
        <v>4087</v>
      </c>
      <c r="E214"/>
      <c r="F214" t="s">
        <v>670</v>
      </c>
      <c r="G214" t="s">
        <v>271</v>
      </c>
      <c r="H214" t="s">
        <v>215</v>
      </c>
      <c r="I214" s="77">
        <v>8.3800000000000008</v>
      </c>
      <c r="J214" t="s">
        <v>1019</v>
      </c>
      <c r="K214" t="s">
        <v>102</v>
      </c>
      <c r="L214" s="78">
        <v>2.5000000000000001E-2</v>
      </c>
      <c r="M214" s="78">
        <v>1.21E-2</v>
      </c>
      <c r="N214" s="77">
        <v>3956371.9</v>
      </c>
      <c r="O214" s="77">
        <v>113.09</v>
      </c>
      <c r="P214" s="77">
        <v>4474.2609817100001</v>
      </c>
      <c r="Q214" s="78">
        <v>1.9E-3</v>
      </c>
      <c r="R214" s="78">
        <v>2.0000000000000001E-4</v>
      </c>
    </row>
    <row r="215" spans="2:18">
      <c r="B215" t="s">
        <v>4081</v>
      </c>
      <c r="C215" t="s">
        <v>3843</v>
      </c>
      <c r="D215" t="s">
        <v>4088</v>
      </c>
      <c r="E215"/>
      <c r="F215" t="s">
        <v>666</v>
      </c>
      <c r="G215" t="s">
        <v>271</v>
      </c>
      <c r="H215" t="s">
        <v>150</v>
      </c>
      <c r="I215" s="77">
        <v>8.81</v>
      </c>
      <c r="J215" t="s">
        <v>1019</v>
      </c>
      <c r="K215" t="s">
        <v>102</v>
      </c>
      <c r="L215" s="78">
        <v>2.5000000000000001E-2</v>
      </c>
      <c r="M215" s="78">
        <v>2.5000000000000001E-2</v>
      </c>
      <c r="N215" s="77">
        <v>339752.34</v>
      </c>
      <c r="O215" s="77">
        <v>109.34</v>
      </c>
      <c r="P215" s="77">
        <v>371.48520855599998</v>
      </c>
      <c r="Q215" s="78">
        <v>2.0000000000000001E-4</v>
      </c>
      <c r="R215" s="78">
        <v>0</v>
      </c>
    </row>
    <row r="216" spans="2:18">
      <c r="B216" t="s">
        <v>4081</v>
      </c>
      <c r="C216" t="s">
        <v>3843</v>
      </c>
      <c r="D216" t="s">
        <v>4089</v>
      </c>
      <c r="E216"/>
      <c r="F216" t="s">
        <v>670</v>
      </c>
      <c r="G216" t="s">
        <v>271</v>
      </c>
      <c r="H216" t="s">
        <v>215</v>
      </c>
      <c r="I216" s="77">
        <v>8.67</v>
      </c>
      <c r="J216" t="s">
        <v>1019</v>
      </c>
      <c r="K216" t="s">
        <v>102</v>
      </c>
      <c r="L216" s="78">
        <v>2.7199999999999998E-2</v>
      </c>
      <c r="M216" s="78">
        <v>2.3199999999999998E-2</v>
      </c>
      <c r="N216" s="77">
        <v>1044223.39</v>
      </c>
      <c r="O216" s="77">
        <v>106.93</v>
      </c>
      <c r="P216" s="77">
        <v>1116.588070927</v>
      </c>
      <c r="Q216" s="78">
        <v>5.0000000000000001E-4</v>
      </c>
      <c r="R216" s="78">
        <v>1E-4</v>
      </c>
    </row>
    <row r="217" spans="2:18">
      <c r="B217" t="s">
        <v>4081</v>
      </c>
      <c r="C217" t="s">
        <v>3843</v>
      </c>
      <c r="D217" t="s">
        <v>4090</v>
      </c>
      <c r="E217"/>
      <c r="F217" t="s">
        <v>666</v>
      </c>
      <c r="G217" t="s">
        <v>271</v>
      </c>
      <c r="H217" t="s">
        <v>150</v>
      </c>
      <c r="I217" s="77">
        <v>8.5</v>
      </c>
      <c r="J217" t="s">
        <v>1019</v>
      </c>
      <c r="K217" t="s">
        <v>102</v>
      </c>
      <c r="L217" s="78">
        <v>2.7199999999999998E-2</v>
      </c>
      <c r="M217" s="78">
        <v>2.0299999999999999E-2</v>
      </c>
      <c r="N217" s="77">
        <v>1030235.8</v>
      </c>
      <c r="O217" s="77">
        <v>103.15</v>
      </c>
      <c r="P217" s="77">
        <v>1062.6882277</v>
      </c>
      <c r="Q217" s="78">
        <v>4.0000000000000002E-4</v>
      </c>
      <c r="R217" s="78">
        <v>1E-4</v>
      </c>
    </row>
    <row r="218" spans="2:18">
      <c r="B218" t="s">
        <v>4081</v>
      </c>
      <c r="C218" t="s">
        <v>3843</v>
      </c>
      <c r="D218" t="s">
        <v>4091</v>
      </c>
      <c r="E218"/>
      <c r="F218" t="s">
        <v>4079</v>
      </c>
      <c r="G218" t="s">
        <v>271</v>
      </c>
      <c r="H218" t="s">
        <v>3845</v>
      </c>
      <c r="I218" s="77">
        <v>7.97</v>
      </c>
      <c r="J218" t="s">
        <v>1019</v>
      </c>
      <c r="K218" t="s">
        <v>102</v>
      </c>
      <c r="L218" s="78">
        <v>2.53E-2</v>
      </c>
      <c r="M218" s="78">
        <v>2.7799999999999998E-2</v>
      </c>
      <c r="N218" s="77">
        <v>1276051.92</v>
      </c>
      <c r="O218" s="77">
        <v>99.42</v>
      </c>
      <c r="P218" s="77">
        <v>1268.650818864</v>
      </c>
      <c r="Q218" s="78">
        <v>5.0000000000000001E-4</v>
      </c>
      <c r="R218" s="78">
        <v>1E-4</v>
      </c>
    </row>
    <row r="219" spans="2:18">
      <c r="B219" t="s">
        <v>4081</v>
      </c>
      <c r="C219" t="s">
        <v>3843</v>
      </c>
      <c r="D219" t="s">
        <v>4092</v>
      </c>
      <c r="E219"/>
      <c r="F219" t="s">
        <v>666</v>
      </c>
      <c r="G219" t="s">
        <v>271</v>
      </c>
      <c r="H219" t="s">
        <v>150</v>
      </c>
      <c r="I219" s="77">
        <v>7.86</v>
      </c>
      <c r="J219" t="s">
        <v>1019</v>
      </c>
      <c r="K219" t="s">
        <v>102</v>
      </c>
      <c r="L219" s="78">
        <v>2.7199999999999998E-2</v>
      </c>
      <c r="M219" s="78">
        <v>3.09E-2</v>
      </c>
      <c r="N219" s="77">
        <v>710581.3</v>
      </c>
      <c r="O219" s="77">
        <v>99.920853842849411</v>
      </c>
      <c r="P219" s="77">
        <v>700.49817284999995</v>
      </c>
      <c r="Q219" s="78">
        <v>2.9999999999999997E-4</v>
      </c>
      <c r="R219" s="78">
        <v>0</v>
      </c>
    </row>
    <row r="220" spans="2:18">
      <c r="B220" t="s">
        <v>4093</v>
      </c>
      <c r="C220" t="s">
        <v>3843</v>
      </c>
      <c r="D220" t="s">
        <v>4094</v>
      </c>
      <c r="E220"/>
      <c r="F220" t="s">
        <v>670</v>
      </c>
      <c r="G220" t="s">
        <v>4095</v>
      </c>
      <c r="H220" t="s">
        <v>215</v>
      </c>
      <c r="I220" s="77">
        <v>1.23</v>
      </c>
      <c r="J220" t="s">
        <v>908</v>
      </c>
      <c r="K220" t="s">
        <v>106</v>
      </c>
      <c r="L220" s="78">
        <v>3.9800000000000002E-2</v>
      </c>
      <c r="M220" s="78">
        <v>8.9399999999999993E-2</v>
      </c>
      <c r="N220" s="77">
        <v>2360894.6</v>
      </c>
      <c r="O220" s="77">
        <v>100.96</v>
      </c>
      <c r="P220" s="77">
        <v>8201.8271664585609</v>
      </c>
      <c r="Q220" s="78">
        <v>3.3999999999999998E-3</v>
      </c>
      <c r="R220" s="78">
        <v>4.0000000000000002E-4</v>
      </c>
    </row>
    <row r="221" spans="2:18">
      <c r="B221" t="s">
        <v>4093</v>
      </c>
      <c r="C221" t="s">
        <v>3843</v>
      </c>
      <c r="D221" t="s">
        <v>4096</v>
      </c>
      <c r="E221"/>
      <c r="F221" t="s">
        <v>670</v>
      </c>
      <c r="G221" t="s">
        <v>4097</v>
      </c>
      <c r="H221" t="s">
        <v>215</v>
      </c>
      <c r="I221" s="77">
        <v>1.23</v>
      </c>
      <c r="J221" t="s">
        <v>908</v>
      </c>
      <c r="K221" t="s">
        <v>106</v>
      </c>
      <c r="L221" s="78">
        <v>3.9800000000000002E-2</v>
      </c>
      <c r="M221" s="78">
        <v>3.3300000000000003E-2</v>
      </c>
      <c r="N221" s="77">
        <v>1079266.1000000001</v>
      </c>
      <c r="O221" s="77">
        <v>100.71</v>
      </c>
      <c r="P221" s="77">
        <v>3740.12230811571</v>
      </c>
      <c r="Q221" s="78">
        <v>1.6000000000000001E-3</v>
      </c>
      <c r="R221" s="78">
        <v>2.0000000000000001E-4</v>
      </c>
    </row>
    <row r="222" spans="2:18">
      <c r="B222" t="s">
        <v>4093</v>
      </c>
      <c r="C222" t="s">
        <v>3843</v>
      </c>
      <c r="D222" t="s">
        <v>4098</v>
      </c>
      <c r="E222"/>
      <c r="F222" t="s">
        <v>670</v>
      </c>
      <c r="G222" t="s">
        <v>4099</v>
      </c>
      <c r="H222" t="s">
        <v>215</v>
      </c>
      <c r="I222" s="77">
        <v>2.14</v>
      </c>
      <c r="J222" t="s">
        <v>908</v>
      </c>
      <c r="K222" t="s">
        <v>106</v>
      </c>
      <c r="L222" s="78">
        <v>3.9800000000000002E-2</v>
      </c>
      <c r="M222" s="78">
        <v>6.0600000000000001E-2</v>
      </c>
      <c r="N222" s="77">
        <v>1011812</v>
      </c>
      <c r="O222" s="77">
        <v>100.71</v>
      </c>
      <c r="P222" s="77">
        <v>3506.3647721532002</v>
      </c>
      <c r="Q222" s="78">
        <v>1.5E-3</v>
      </c>
      <c r="R222" s="78">
        <v>2.0000000000000001E-4</v>
      </c>
    </row>
    <row r="223" spans="2:18">
      <c r="B223" t="s">
        <v>4093</v>
      </c>
      <c r="C223" t="s">
        <v>3843</v>
      </c>
      <c r="D223" t="s">
        <v>4100</v>
      </c>
      <c r="E223"/>
      <c r="F223" t="s">
        <v>670</v>
      </c>
      <c r="G223" t="s">
        <v>2663</v>
      </c>
      <c r="H223" t="s">
        <v>215</v>
      </c>
      <c r="I223" s="77">
        <v>1.67</v>
      </c>
      <c r="J223" t="s">
        <v>908</v>
      </c>
      <c r="K223" t="s">
        <v>106</v>
      </c>
      <c r="L223" s="78">
        <v>3.9800000000000002E-2</v>
      </c>
      <c r="M223" s="78">
        <v>7.7899999999999997E-2</v>
      </c>
      <c r="N223" s="77">
        <v>1146720.3700000001</v>
      </c>
      <c r="O223" s="77">
        <v>100.71000000000008</v>
      </c>
      <c r="P223" s="77">
        <v>3973.8804332015102</v>
      </c>
      <c r="Q223" s="78">
        <v>1.6999999999999999E-3</v>
      </c>
      <c r="R223" s="78">
        <v>2.0000000000000001E-4</v>
      </c>
    </row>
    <row r="224" spans="2:18">
      <c r="B224" t="s">
        <v>4093</v>
      </c>
      <c r="C224" t="s">
        <v>3843</v>
      </c>
      <c r="D224" t="s">
        <v>4101</v>
      </c>
      <c r="E224"/>
      <c r="F224" t="s">
        <v>670</v>
      </c>
      <c r="G224" t="s">
        <v>2732</v>
      </c>
      <c r="H224" t="s">
        <v>215</v>
      </c>
      <c r="I224" s="77">
        <v>1.68</v>
      </c>
      <c r="J224" t="s">
        <v>908</v>
      </c>
      <c r="K224" t="s">
        <v>106</v>
      </c>
      <c r="L224" s="78">
        <v>3.9800000000000002E-2</v>
      </c>
      <c r="M224" s="78">
        <v>5.1499999999999997E-2</v>
      </c>
      <c r="N224" s="77">
        <v>337270.67</v>
      </c>
      <c r="O224" s="77">
        <v>101.31000000000026</v>
      </c>
      <c r="P224" s="77">
        <v>1175.7515591886599</v>
      </c>
      <c r="Q224" s="78">
        <v>5.0000000000000001E-4</v>
      </c>
      <c r="R224" s="78">
        <v>1E-4</v>
      </c>
    </row>
    <row r="225" spans="2:18">
      <c r="B225" t="s">
        <v>4093</v>
      </c>
      <c r="C225" t="s">
        <v>3843</v>
      </c>
      <c r="D225" t="s">
        <v>4102</v>
      </c>
      <c r="E225"/>
      <c r="F225" t="s">
        <v>670</v>
      </c>
      <c r="G225" t="s">
        <v>4103</v>
      </c>
      <c r="H225" t="s">
        <v>215</v>
      </c>
      <c r="I225" s="77">
        <v>1.47</v>
      </c>
      <c r="J225" t="s">
        <v>908</v>
      </c>
      <c r="K225" t="s">
        <v>106</v>
      </c>
      <c r="L225" s="78">
        <v>3.9800000000000002E-2</v>
      </c>
      <c r="M225" s="78">
        <v>4.7899999999999998E-2</v>
      </c>
      <c r="N225" s="77">
        <v>1024448.73</v>
      </c>
      <c r="O225" s="77">
        <v>100.70999999999991</v>
      </c>
      <c r="P225" s="77">
        <v>3550.1564892974998</v>
      </c>
      <c r="Q225" s="78">
        <v>1.5E-3</v>
      </c>
      <c r="R225" s="78">
        <v>2.0000000000000001E-4</v>
      </c>
    </row>
    <row r="226" spans="2:18">
      <c r="B226" t="s">
        <v>4104</v>
      </c>
      <c r="C226" t="s">
        <v>3843</v>
      </c>
      <c r="D226" t="s">
        <v>4105</v>
      </c>
      <c r="E226"/>
      <c r="F226" t="s">
        <v>666</v>
      </c>
      <c r="G226" t="s">
        <v>271</v>
      </c>
      <c r="H226" t="s">
        <v>150</v>
      </c>
      <c r="I226" s="77">
        <v>10.87</v>
      </c>
      <c r="J226" t="s">
        <v>713</v>
      </c>
      <c r="K226" t="s">
        <v>102</v>
      </c>
      <c r="L226" s="78">
        <v>3.4000000000000002E-2</v>
      </c>
      <c r="M226" s="78">
        <v>4.3799999999999999E-2</v>
      </c>
      <c r="N226" s="77">
        <v>6076940.3700000001</v>
      </c>
      <c r="O226" s="77">
        <v>102.58</v>
      </c>
      <c r="P226" s="77">
        <v>6233.7254315460004</v>
      </c>
      <c r="Q226" s="78">
        <v>2.5999999999999999E-3</v>
      </c>
      <c r="R226" s="78">
        <v>2.9999999999999997E-4</v>
      </c>
    </row>
    <row r="227" spans="2:18">
      <c r="B227" t="s">
        <v>4106</v>
      </c>
      <c r="C227" t="s">
        <v>3843</v>
      </c>
      <c r="D227" t="s">
        <v>4107</v>
      </c>
      <c r="E227"/>
      <c r="F227" t="s">
        <v>666</v>
      </c>
      <c r="G227" t="s">
        <v>271</v>
      </c>
      <c r="H227" t="s">
        <v>150</v>
      </c>
      <c r="I227" s="77">
        <v>11.01</v>
      </c>
      <c r="J227" t="s">
        <v>713</v>
      </c>
      <c r="K227" t="s">
        <v>102</v>
      </c>
      <c r="L227" s="78">
        <v>3.4000000000000002E-2</v>
      </c>
      <c r="M227" s="78">
        <v>4.3900000000000002E-2</v>
      </c>
      <c r="N227" s="77">
        <v>12706080.07</v>
      </c>
      <c r="O227" s="77">
        <v>102.66</v>
      </c>
      <c r="P227" s="77">
        <v>13044.061799862</v>
      </c>
      <c r="Q227" s="78">
        <v>5.4999999999999997E-3</v>
      </c>
      <c r="R227" s="78">
        <v>6.9999999999999999E-4</v>
      </c>
    </row>
    <row r="228" spans="2:18">
      <c r="B228" t="s">
        <v>4108</v>
      </c>
      <c r="C228" t="s">
        <v>3843</v>
      </c>
      <c r="D228" t="s">
        <v>4109</v>
      </c>
      <c r="E228"/>
      <c r="F228" t="s">
        <v>670</v>
      </c>
      <c r="G228" t="s">
        <v>271</v>
      </c>
      <c r="H228" t="s">
        <v>215</v>
      </c>
      <c r="I228" s="77">
        <v>4.3600000000000003</v>
      </c>
      <c r="J228" t="s">
        <v>422</v>
      </c>
      <c r="K228" t="s">
        <v>102</v>
      </c>
      <c r="L228" s="78">
        <v>2.3599999999999999E-2</v>
      </c>
      <c r="M228" s="78">
        <v>1.83E-2</v>
      </c>
      <c r="N228" s="77">
        <v>12643951.880000001</v>
      </c>
      <c r="O228" s="77">
        <v>104.36</v>
      </c>
      <c r="P228" s="77">
        <v>13195.228181967999</v>
      </c>
      <c r="Q228" s="78">
        <v>5.4999999999999997E-3</v>
      </c>
      <c r="R228" s="78">
        <v>6.9999999999999999E-4</v>
      </c>
    </row>
    <row r="229" spans="2:18">
      <c r="B229" t="s">
        <v>4110</v>
      </c>
      <c r="C229" t="s">
        <v>3843</v>
      </c>
      <c r="D229" t="s">
        <v>4111</v>
      </c>
      <c r="E229"/>
      <c r="F229" t="s">
        <v>670</v>
      </c>
      <c r="G229" t="s">
        <v>271</v>
      </c>
      <c r="H229" t="s">
        <v>215</v>
      </c>
      <c r="I229" s="77">
        <v>6.92</v>
      </c>
      <c r="J229" t="s">
        <v>127</v>
      </c>
      <c r="K229" t="s">
        <v>102</v>
      </c>
      <c r="L229" s="78">
        <v>4.4999999999999998E-2</v>
      </c>
      <c r="M229" s="78">
        <v>1.9099999999999999E-2</v>
      </c>
      <c r="N229" s="77">
        <v>3036270.41</v>
      </c>
      <c r="O229" s="77">
        <v>123.21</v>
      </c>
      <c r="P229" s="77">
        <v>3740.9887721609998</v>
      </c>
      <c r="Q229" s="78">
        <v>1.6000000000000001E-3</v>
      </c>
      <c r="R229" s="78">
        <v>2.0000000000000001E-4</v>
      </c>
    </row>
    <row r="230" spans="2:18">
      <c r="B230" t="s">
        <v>4110</v>
      </c>
      <c r="C230" t="s">
        <v>3843</v>
      </c>
      <c r="D230" t="s">
        <v>4112</v>
      </c>
      <c r="E230"/>
      <c r="F230" t="s">
        <v>670</v>
      </c>
      <c r="G230" t="s">
        <v>271</v>
      </c>
      <c r="H230" t="s">
        <v>215</v>
      </c>
      <c r="I230" s="77">
        <v>6.83</v>
      </c>
      <c r="J230" t="s">
        <v>127</v>
      </c>
      <c r="K230" t="s">
        <v>102</v>
      </c>
      <c r="L230" s="78">
        <v>4.4999999999999998E-2</v>
      </c>
      <c r="M230" s="78">
        <v>1.8599999999999998E-2</v>
      </c>
      <c r="N230" s="77">
        <v>2054649.37</v>
      </c>
      <c r="O230" s="77">
        <v>123.97</v>
      </c>
      <c r="P230" s="77">
        <v>2547.148823989</v>
      </c>
      <c r="Q230" s="78">
        <v>1.1000000000000001E-3</v>
      </c>
      <c r="R230" s="78">
        <v>1E-4</v>
      </c>
    </row>
    <row r="231" spans="2:18">
      <c r="B231" t="s">
        <v>4110</v>
      </c>
      <c r="C231" t="s">
        <v>3843</v>
      </c>
      <c r="D231" t="s">
        <v>4113</v>
      </c>
      <c r="E231"/>
      <c r="F231" t="s">
        <v>670</v>
      </c>
      <c r="G231" t="s">
        <v>271</v>
      </c>
      <c r="H231" t="s">
        <v>215</v>
      </c>
      <c r="I231" s="77">
        <v>11.51</v>
      </c>
      <c r="J231" t="s">
        <v>127</v>
      </c>
      <c r="K231" t="s">
        <v>102</v>
      </c>
      <c r="L231" s="78">
        <v>4.4999999999999998E-2</v>
      </c>
      <c r="M231" s="78">
        <v>2.24E-2</v>
      </c>
      <c r="N231" s="77">
        <v>1888814.49</v>
      </c>
      <c r="O231" s="77">
        <v>123.72</v>
      </c>
      <c r="P231" s="77">
        <v>2336.8412870279999</v>
      </c>
      <c r="Q231" s="78">
        <v>1E-3</v>
      </c>
      <c r="R231" s="78">
        <v>1E-4</v>
      </c>
    </row>
    <row r="232" spans="2:18">
      <c r="B232" t="s">
        <v>4110</v>
      </c>
      <c r="C232" t="s">
        <v>3843</v>
      </c>
      <c r="D232" t="s">
        <v>4114</v>
      </c>
      <c r="E232"/>
      <c r="F232" t="s">
        <v>670</v>
      </c>
      <c r="G232" t="s">
        <v>271</v>
      </c>
      <c r="H232" t="s">
        <v>215</v>
      </c>
      <c r="I232" s="77">
        <v>11.51</v>
      </c>
      <c r="J232" t="s">
        <v>127</v>
      </c>
      <c r="K232" t="s">
        <v>102</v>
      </c>
      <c r="L232" s="78">
        <v>4.4999999999999998E-2</v>
      </c>
      <c r="M232" s="78">
        <v>2.24E-2</v>
      </c>
      <c r="N232" s="77">
        <v>2243317.2400000002</v>
      </c>
      <c r="O232" s="77">
        <v>124.98</v>
      </c>
      <c r="P232" s="77">
        <v>2803.697886552</v>
      </c>
      <c r="Q232" s="78">
        <v>1.1999999999999999E-3</v>
      </c>
      <c r="R232" s="78">
        <v>2.0000000000000001E-4</v>
      </c>
    </row>
    <row r="233" spans="2:18">
      <c r="B233" t="s">
        <v>4110</v>
      </c>
      <c r="C233" t="s">
        <v>3843</v>
      </c>
      <c r="D233" t="s">
        <v>4115</v>
      </c>
      <c r="E233"/>
      <c r="F233" t="s">
        <v>670</v>
      </c>
      <c r="G233" t="s">
        <v>271</v>
      </c>
      <c r="H233" t="s">
        <v>215</v>
      </c>
      <c r="I233" s="77">
        <v>6.95</v>
      </c>
      <c r="J233" t="s">
        <v>127</v>
      </c>
      <c r="K233" t="s">
        <v>102</v>
      </c>
      <c r="L233" s="78">
        <v>4.4999999999999998E-2</v>
      </c>
      <c r="M233" s="78">
        <v>1.2500000000000001E-2</v>
      </c>
      <c r="N233" s="77">
        <v>2181502.31</v>
      </c>
      <c r="O233" s="77">
        <v>123.97</v>
      </c>
      <c r="P233" s="77">
        <v>2704.4084137069999</v>
      </c>
      <c r="Q233" s="78">
        <v>1.1000000000000001E-3</v>
      </c>
      <c r="R233" s="78">
        <v>1E-4</v>
      </c>
    </row>
    <row r="234" spans="2:18">
      <c r="B234" t="s">
        <v>4110</v>
      </c>
      <c r="C234" t="s">
        <v>3843</v>
      </c>
      <c r="D234" t="s">
        <v>4116</v>
      </c>
      <c r="E234"/>
      <c r="F234" t="s">
        <v>670</v>
      </c>
      <c r="G234" t="s">
        <v>271</v>
      </c>
      <c r="H234" t="s">
        <v>215</v>
      </c>
      <c r="I234" s="77">
        <v>11.51</v>
      </c>
      <c r="J234" t="s">
        <v>127</v>
      </c>
      <c r="K234" t="s">
        <v>102</v>
      </c>
      <c r="L234" s="78">
        <v>4.4999999999999998E-2</v>
      </c>
      <c r="M234" s="78">
        <v>2.24E-2</v>
      </c>
      <c r="N234" s="77">
        <v>1577923.18</v>
      </c>
      <c r="O234" s="77">
        <v>123.63</v>
      </c>
      <c r="P234" s="77">
        <v>1950.786427434</v>
      </c>
      <c r="Q234" s="78">
        <v>8.0000000000000004E-4</v>
      </c>
      <c r="R234" s="78">
        <v>1E-4</v>
      </c>
    </row>
    <row r="235" spans="2:18">
      <c r="B235" t="s">
        <v>4110</v>
      </c>
      <c r="C235" t="s">
        <v>3843</v>
      </c>
      <c r="D235" t="s">
        <v>4117</v>
      </c>
      <c r="E235"/>
      <c r="F235" t="s">
        <v>670</v>
      </c>
      <c r="G235" t="s">
        <v>271</v>
      </c>
      <c r="H235" t="s">
        <v>215</v>
      </c>
      <c r="I235" s="77">
        <v>11.51</v>
      </c>
      <c r="J235" t="s">
        <v>127</v>
      </c>
      <c r="K235" t="s">
        <v>102</v>
      </c>
      <c r="L235" s="78">
        <v>4.4999999999999998E-2</v>
      </c>
      <c r="M235" s="78">
        <v>2.24E-2</v>
      </c>
      <c r="N235" s="77">
        <v>2063409.23</v>
      </c>
      <c r="O235" s="77">
        <v>119.44</v>
      </c>
      <c r="P235" s="77">
        <v>2464.535984312</v>
      </c>
      <c r="Q235" s="78">
        <v>1E-3</v>
      </c>
      <c r="R235" s="78">
        <v>1E-4</v>
      </c>
    </row>
    <row r="236" spans="2:18">
      <c r="B236" t="s">
        <v>4110</v>
      </c>
      <c r="C236" t="s">
        <v>3843</v>
      </c>
      <c r="D236" t="s">
        <v>4118</v>
      </c>
      <c r="E236"/>
      <c r="F236" t="s">
        <v>670</v>
      </c>
      <c r="G236" t="s">
        <v>271</v>
      </c>
      <c r="H236" t="s">
        <v>215</v>
      </c>
      <c r="I236" s="77">
        <v>11.51</v>
      </c>
      <c r="J236" t="s">
        <v>127</v>
      </c>
      <c r="K236" t="s">
        <v>102</v>
      </c>
      <c r="L236" s="78">
        <v>4.4999999999999998E-2</v>
      </c>
      <c r="M236" s="78">
        <v>2.2700000000000001E-2</v>
      </c>
      <c r="N236" s="77">
        <v>845475.54</v>
      </c>
      <c r="O236" s="77">
        <v>119.43</v>
      </c>
      <c r="P236" s="77">
        <v>1009.751437422</v>
      </c>
      <c r="Q236" s="78">
        <v>4.0000000000000002E-4</v>
      </c>
      <c r="R236" s="78">
        <v>1E-4</v>
      </c>
    </row>
    <row r="237" spans="2:18">
      <c r="B237" t="s">
        <v>4110</v>
      </c>
      <c r="C237" t="s">
        <v>3843</v>
      </c>
      <c r="D237" t="s">
        <v>4119</v>
      </c>
      <c r="E237"/>
      <c r="F237" t="s">
        <v>670</v>
      </c>
      <c r="G237" t="s">
        <v>271</v>
      </c>
      <c r="H237" t="s">
        <v>215</v>
      </c>
      <c r="I237" s="77">
        <v>11.51</v>
      </c>
      <c r="J237" t="s">
        <v>127</v>
      </c>
      <c r="K237" t="s">
        <v>102</v>
      </c>
      <c r="L237" s="78">
        <v>4.4999999999999998E-2</v>
      </c>
      <c r="M237" s="78">
        <v>2.2700000000000001E-2</v>
      </c>
      <c r="N237" s="77">
        <v>639651.93000000005</v>
      </c>
      <c r="O237" s="77">
        <v>121.57</v>
      </c>
      <c r="P237" s="77">
        <v>777.62485130100004</v>
      </c>
      <c r="Q237" s="78">
        <v>2.9999999999999997E-4</v>
      </c>
      <c r="R237" s="78">
        <v>0</v>
      </c>
    </row>
    <row r="238" spans="2:18">
      <c r="B238" t="s">
        <v>4110</v>
      </c>
      <c r="C238" t="s">
        <v>3843</v>
      </c>
      <c r="D238" t="s">
        <v>4120</v>
      </c>
      <c r="E238"/>
      <c r="F238" t="s">
        <v>670</v>
      </c>
      <c r="G238" t="s">
        <v>271</v>
      </c>
      <c r="H238" t="s">
        <v>215</v>
      </c>
      <c r="I238" s="77">
        <v>11.51</v>
      </c>
      <c r="J238" t="s">
        <v>127</v>
      </c>
      <c r="K238" t="s">
        <v>102</v>
      </c>
      <c r="L238" s="78">
        <v>4.4999999999999998E-2</v>
      </c>
      <c r="M238" s="78">
        <v>2.2700000000000001E-2</v>
      </c>
      <c r="N238" s="77">
        <v>4099369.64</v>
      </c>
      <c r="O238" s="77">
        <v>118.22</v>
      </c>
      <c r="P238" s="77">
        <v>4846.2747884079999</v>
      </c>
      <c r="Q238" s="78">
        <v>2E-3</v>
      </c>
      <c r="R238" s="78">
        <v>2.9999999999999997E-4</v>
      </c>
    </row>
    <row r="239" spans="2:18">
      <c r="B239" t="s">
        <v>4110</v>
      </c>
      <c r="C239" t="s">
        <v>3843</v>
      </c>
      <c r="D239" t="s">
        <v>4121</v>
      </c>
      <c r="E239"/>
      <c r="F239" t="s">
        <v>670</v>
      </c>
      <c r="G239" t="s">
        <v>271</v>
      </c>
      <c r="H239" t="s">
        <v>215</v>
      </c>
      <c r="I239" s="77">
        <v>11.5</v>
      </c>
      <c r="J239" t="s">
        <v>127</v>
      </c>
      <c r="K239" t="s">
        <v>102</v>
      </c>
      <c r="L239" s="78">
        <v>4.4999999999999998E-2</v>
      </c>
      <c r="M239" s="78">
        <v>2.3E-2</v>
      </c>
      <c r="N239" s="77">
        <v>770986.36</v>
      </c>
      <c r="O239" s="77">
        <v>115.5</v>
      </c>
      <c r="P239" s="77">
        <v>890.48924580000005</v>
      </c>
      <c r="Q239" s="78">
        <v>4.0000000000000002E-4</v>
      </c>
      <c r="R239" s="78">
        <v>0</v>
      </c>
    </row>
    <row r="240" spans="2:18">
      <c r="B240" t="s">
        <v>4110</v>
      </c>
      <c r="C240" t="s">
        <v>3843</v>
      </c>
      <c r="D240" t="s">
        <v>4122</v>
      </c>
      <c r="E240"/>
      <c r="F240" t="s">
        <v>670</v>
      </c>
      <c r="G240" t="s">
        <v>271</v>
      </c>
      <c r="H240" t="s">
        <v>215</v>
      </c>
      <c r="I240" s="77">
        <v>11.5</v>
      </c>
      <c r="J240" t="s">
        <v>127</v>
      </c>
      <c r="K240" t="s">
        <v>102</v>
      </c>
      <c r="L240" s="78">
        <v>4.4999999999999998E-2</v>
      </c>
      <c r="M240" s="78">
        <v>2.3E-2</v>
      </c>
      <c r="N240" s="77">
        <v>971539.87</v>
      </c>
      <c r="O240" s="77">
        <v>115.17</v>
      </c>
      <c r="P240" s="77">
        <v>1118.922468279</v>
      </c>
      <c r="Q240" s="78">
        <v>5.0000000000000001E-4</v>
      </c>
      <c r="R240" s="78">
        <v>1E-4</v>
      </c>
    </row>
    <row r="241" spans="2:18">
      <c r="B241" t="s">
        <v>4110</v>
      </c>
      <c r="C241" t="s">
        <v>3843</v>
      </c>
      <c r="D241" t="s">
        <v>4123</v>
      </c>
      <c r="E241"/>
      <c r="F241" t="s">
        <v>670</v>
      </c>
      <c r="G241" t="s">
        <v>271</v>
      </c>
      <c r="H241" t="s">
        <v>215</v>
      </c>
      <c r="I241" s="77">
        <v>11.49</v>
      </c>
      <c r="J241" t="s">
        <v>127</v>
      </c>
      <c r="K241" t="s">
        <v>102</v>
      </c>
      <c r="L241" s="78">
        <v>4.4999999999999998E-2</v>
      </c>
      <c r="M241" s="78">
        <v>2.3199999999999998E-2</v>
      </c>
      <c r="N241" s="77">
        <v>301016.64</v>
      </c>
      <c r="O241" s="77">
        <v>112.37</v>
      </c>
      <c r="P241" s="77">
        <v>338.252398368</v>
      </c>
      <c r="Q241" s="78">
        <v>1E-4</v>
      </c>
      <c r="R241" s="78">
        <v>0</v>
      </c>
    </row>
    <row r="242" spans="2:18">
      <c r="B242" t="s">
        <v>4110</v>
      </c>
      <c r="C242" t="s">
        <v>3843</v>
      </c>
      <c r="D242" t="s">
        <v>4124</v>
      </c>
      <c r="E242"/>
      <c r="F242" t="s">
        <v>670</v>
      </c>
      <c r="G242" t="s">
        <v>271</v>
      </c>
      <c r="H242" t="s">
        <v>215</v>
      </c>
      <c r="I242" s="77">
        <v>11.16</v>
      </c>
      <c r="J242" t="s">
        <v>127</v>
      </c>
      <c r="K242" t="s">
        <v>102</v>
      </c>
      <c r="L242" s="78">
        <v>4.4999999999999998E-2</v>
      </c>
      <c r="M242" s="78">
        <v>3.7100000000000001E-2</v>
      </c>
      <c r="N242" s="77">
        <v>224915.19</v>
      </c>
      <c r="O242" s="77">
        <v>112.93</v>
      </c>
      <c r="P242" s="77">
        <v>253.996724067</v>
      </c>
      <c r="Q242" s="78">
        <v>1E-4</v>
      </c>
      <c r="R242" s="78">
        <v>0</v>
      </c>
    </row>
    <row r="243" spans="2:18">
      <c r="B243" t="s">
        <v>4110</v>
      </c>
      <c r="C243" t="s">
        <v>3843</v>
      </c>
      <c r="D243" t="s">
        <v>4125</v>
      </c>
      <c r="E243"/>
      <c r="F243" t="s">
        <v>670</v>
      </c>
      <c r="G243" t="s">
        <v>2732</v>
      </c>
      <c r="H243" t="s">
        <v>215</v>
      </c>
      <c r="I243" s="77">
        <v>11.25</v>
      </c>
      <c r="J243" t="s">
        <v>127</v>
      </c>
      <c r="K243" t="s">
        <v>102</v>
      </c>
      <c r="L243" s="78">
        <v>4.4999999999999998E-2</v>
      </c>
      <c r="M243" s="78">
        <v>3.3300000000000003E-2</v>
      </c>
      <c r="N243" s="77">
        <v>564257.84</v>
      </c>
      <c r="O243" s="77">
        <v>113.46</v>
      </c>
      <c r="P243" s="77">
        <v>640.20694526399996</v>
      </c>
      <c r="Q243" s="78">
        <v>2.9999999999999997E-4</v>
      </c>
      <c r="R243" s="78">
        <v>0</v>
      </c>
    </row>
    <row r="244" spans="2:18">
      <c r="B244" t="s">
        <v>4110</v>
      </c>
      <c r="C244" t="s">
        <v>3843</v>
      </c>
      <c r="D244" t="s">
        <v>4126</v>
      </c>
      <c r="E244"/>
      <c r="F244" t="s">
        <v>666</v>
      </c>
      <c r="G244" t="s">
        <v>3421</v>
      </c>
      <c r="H244" t="s">
        <v>150</v>
      </c>
      <c r="I244" s="77">
        <v>12.07</v>
      </c>
      <c r="J244" t="s">
        <v>127</v>
      </c>
      <c r="K244" t="s">
        <v>102</v>
      </c>
      <c r="L244" s="78">
        <v>4.4999999999999998E-2</v>
      </c>
      <c r="M244" s="78">
        <v>4.9000000000000002E-2</v>
      </c>
      <c r="N244" s="77">
        <v>581968.43999999994</v>
      </c>
      <c r="O244" s="77">
        <v>102.25</v>
      </c>
      <c r="P244" s="77">
        <v>595.06272990000002</v>
      </c>
      <c r="Q244" s="78">
        <v>2.9999999999999997E-4</v>
      </c>
      <c r="R244" s="78">
        <v>0</v>
      </c>
    </row>
    <row r="245" spans="2:18">
      <c r="B245" t="s">
        <v>4110</v>
      </c>
      <c r="C245" t="s">
        <v>3843</v>
      </c>
      <c r="D245" t="s">
        <v>4127</v>
      </c>
      <c r="E245"/>
      <c r="F245" t="s">
        <v>670</v>
      </c>
      <c r="G245" t="s">
        <v>271</v>
      </c>
      <c r="H245" t="s">
        <v>215</v>
      </c>
      <c r="I245" s="77">
        <v>9.07</v>
      </c>
      <c r="J245" t="s">
        <v>127</v>
      </c>
      <c r="K245" t="s">
        <v>102</v>
      </c>
      <c r="L245" s="78">
        <v>4.4999999999999998E-2</v>
      </c>
      <c r="M245" s="78">
        <v>2.5499999999999998E-2</v>
      </c>
      <c r="N245" s="77">
        <v>595685.66</v>
      </c>
      <c r="O245" s="77">
        <v>123.12</v>
      </c>
      <c r="P245" s="77">
        <v>733.408184592</v>
      </c>
      <c r="Q245" s="78">
        <v>2.9999999999999997E-4</v>
      </c>
      <c r="R245" s="78">
        <v>0</v>
      </c>
    </row>
    <row r="246" spans="2:18">
      <c r="B246" t="s">
        <v>4110</v>
      </c>
      <c r="C246" t="s">
        <v>3843</v>
      </c>
      <c r="D246" t="s">
        <v>4128</v>
      </c>
      <c r="E246"/>
      <c r="F246" t="s">
        <v>670</v>
      </c>
      <c r="G246" t="s">
        <v>271</v>
      </c>
      <c r="H246" t="s">
        <v>215</v>
      </c>
      <c r="I246" s="77">
        <v>9.0500000000000007</v>
      </c>
      <c r="J246" t="s">
        <v>127</v>
      </c>
      <c r="K246" t="s">
        <v>102</v>
      </c>
      <c r="L246" s="78">
        <v>4.4999999999999998E-2</v>
      </c>
      <c r="M246" s="78">
        <v>2.63E-2</v>
      </c>
      <c r="N246" s="77">
        <v>1090736.33</v>
      </c>
      <c r="O246" s="77">
        <v>123.14</v>
      </c>
      <c r="P246" s="77">
        <v>1343.132716762</v>
      </c>
      <c r="Q246" s="78">
        <v>5.9999999999999995E-4</v>
      </c>
      <c r="R246" s="78">
        <v>1E-4</v>
      </c>
    </row>
    <row r="247" spans="2:18">
      <c r="B247" t="s">
        <v>4129</v>
      </c>
      <c r="C247" t="s">
        <v>3843</v>
      </c>
      <c r="D247" t="s">
        <v>4130</v>
      </c>
      <c r="E247"/>
      <c r="F247" t="s">
        <v>670</v>
      </c>
      <c r="G247" t="s">
        <v>4131</v>
      </c>
      <c r="H247" t="s">
        <v>215</v>
      </c>
      <c r="I247" s="77">
        <v>10.9</v>
      </c>
      <c r="J247" t="s">
        <v>123</v>
      </c>
      <c r="K247" t="s">
        <v>113</v>
      </c>
      <c r="L247" s="78">
        <v>6.3299999999999995E-2</v>
      </c>
      <c r="M247" s="78">
        <v>3.2099999999999997E-2</v>
      </c>
      <c r="N247" s="77">
        <v>69353.7</v>
      </c>
      <c r="O247" s="77">
        <v>101.43</v>
      </c>
      <c r="P247" s="77">
        <v>310.279745749428</v>
      </c>
      <c r="Q247" s="78">
        <v>1E-4</v>
      </c>
      <c r="R247" s="78">
        <v>0</v>
      </c>
    </row>
    <row r="248" spans="2:18">
      <c r="B248" t="s">
        <v>4132</v>
      </c>
      <c r="C248" t="s">
        <v>3843</v>
      </c>
      <c r="D248" t="s">
        <v>4133</v>
      </c>
      <c r="E248"/>
      <c r="F248" t="s">
        <v>670</v>
      </c>
      <c r="G248" t="s">
        <v>2697</v>
      </c>
      <c r="H248" t="s">
        <v>215</v>
      </c>
      <c r="I248" s="77">
        <v>1.22</v>
      </c>
      <c r="J248" t="s">
        <v>908</v>
      </c>
      <c r="K248" t="s">
        <v>106</v>
      </c>
      <c r="L248" s="78">
        <v>3.9800000000000002E-2</v>
      </c>
      <c r="M248" s="78">
        <v>3.8800000000000001E-2</v>
      </c>
      <c r="N248" s="77">
        <v>857113.65</v>
      </c>
      <c r="O248" s="77">
        <v>100.71000000000016</v>
      </c>
      <c r="P248" s="77">
        <v>2970.2682989445202</v>
      </c>
      <c r="Q248" s="78">
        <v>1.1999999999999999E-3</v>
      </c>
      <c r="R248" s="78">
        <v>2.0000000000000001E-4</v>
      </c>
    </row>
    <row r="249" spans="2:18">
      <c r="B249" t="s">
        <v>4048</v>
      </c>
      <c r="C249" t="s">
        <v>3843</v>
      </c>
      <c r="D249" t="s">
        <v>4134</v>
      </c>
      <c r="E249"/>
      <c r="F249" t="s">
        <v>666</v>
      </c>
      <c r="G249" t="s">
        <v>4050</v>
      </c>
      <c r="H249" t="s">
        <v>150</v>
      </c>
      <c r="I249" s="77">
        <v>8.0500000000000007</v>
      </c>
      <c r="J249" t="s">
        <v>713</v>
      </c>
      <c r="K249" t="s">
        <v>102</v>
      </c>
      <c r="L249" s="78">
        <v>3.4000000000000002E-2</v>
      </c>
      <c r="M249" s="78">
        <v>4.2200000000000001E-2</v>
      </c>
      <c r="N249" s="77">
        <v>2132659.23</v>
      </c>
      <c r="O249" s="77">
        <v>104.52</v>
      </c>
      <c r="P249" s="77">
        <v>2229.055427196</v>
      </c>
      <c r="Q249" s="78">
        <v>8.9999999999999998E-4</v>
      </c>
      <c r="R249" s="78">
        <v>1E-4</v>
      </c>
    </row>
    <row r="250" spans="2:18">
      <c r="B250" t="s">
        <v>4135</v>
      </c>
      <c r="C250" t="s">
        <v>3843</v>
      </c>
      <c r="D250" t="s">
        <v>4136</v>
      </c>
      <c r="E250"/>
      <c r="F250" t="s">
        <v>4079</v>
      </c>
      <c r="G250" t="s">
        <v>271</v>
      </c>
      <c r="H250" t="s">
        <v>3845</v>
      </c>
      <c r="I250" s="77">
        <v>4.72</v>
      </c>
      <c r="J250" t="s">
        <v>962</v>
      </c>
      <c r="K250" t="s">
        <v>102</v>
      </c>
      <c r="L250" s="78">
        <v>3.7600000000000001E-2</v>
      </c>
      <c r="M250" s="78">
        <v>3.56E-2</v>
      </c>
      <c r="N250" s="77">
        <v>7399170.5599999996</v>
      </c>
      <c r="O250" s="77">
        <v>103.5</v>
      </c>
      <c r="P250" s="77">
        <v>7658.1415295999996</v>
      </c>
      <c r="Q250" s="78">
        <v>3.2000000000000002E-3</v>
      </c>
      <c r="R250" s="78">
        <v>4.0000000000000002E-4</v>
      </c>
    </row>
    <row r="251" spans="2:18">
      <c r="B251" t="s">
        <v>4137</v>
      </c>
      <c r="C251" t="s">
        <v>3843</v>
      </c>
      <c r="D251" t="s">
        <v>4138</v>
      </c>
      <c r="E251"/>
      <c r="F251" t="s">
        <v>666</v>
      </c>
      <c r="G251" t="s">
        <v>3887</v>
      </c>
      <c r="H251" t="s">
        <v>150</v>
      </c>
      <c r="I251" s="77">
        <v>6.32</v>
      </c>
      <c r="J251" t="s">
        <v>127</v>
      </c>
      <c r="K251" t="s">
        <v>102</v>
      </c>
      <c r="L251" s="78">
        <v>2.9000000000000001E-2</v>
      </c>
      <c r="M251" s="78">
        <v>3.6600000000000001E-2</v>
      </c>
      <c r="N251" s="77">
        <v>16821389</v>
      </c>
      <c r="O251" s="77">
        <v>111.33</v>
      </c>
      <c r="P251" s="77">
        <v>18727.252373700001</v>
      </c>
      <c r="Q251" s="78">
        <v>7.9000000000000008E-3</v>
      </c>
      <c r="R251" s="78">
        <v>1E-3</v>
      </c>
    </row>
    <row r="252" spans="2:18">
      <c r="B252" t="s">
        <v>4139</v>
      </c>
      <c r="C252" t="s">
        <v>3843</v>
      </c>
      <c r="D252" t="s">
        <v>4140</v>
      </c>
      <c r="E252"/>
      <c r="F252" t="s">
        <v>692</v>
      </c>
      <c r="G252" t="s">
        <v>2606</v>
      </c>
      <c r="H252" t="s">
        <v>215</v>
      </c>
      <c r="I252" s="77">
        <v>5.12</v>
      </c>
      <c r="J252" t="s">
        <v>123</v>
      </c>
      <c r="K252" t="s">
        <v>102</v>
      </c>
      <c r="L252" s="78">
        <v>5.5899999999999998E-2</v>
      </c>
      <c r="M252" s="78">
        <v>3.4099999999999998E-2</v>
      </c>
      <c r="N252" s="77">
        <v>4688727.01</v>
      </c>
      <c r="O252" s="77">
        <v>117.46</v>
      </c>
      <c r="P252" s="77">
        <v>5507.378745946</v>
      </c>
      <c r="Q252" s="78">
        <v>2.3E-3</v>
      </c>
      <c r="R252" s="78">
        <v>2.9999999999999997E-4</v>
      </c>
    </row>
    <row r="253" spans="2:18">
      <c r="B253" t="s">
        <v>4139</v>
      </c>
      <c r="C253" t="s">
        <v>3843</v>
      </c>
      <c r="D253" t="s">
        <v>4141</v>
      </c>
      <c r="E253"/>
      <c r="F253" t="s">
        <v>692</v>
      </c>
      <c r="G253" t="s">
        <v>3221</v>
      </c>
      <c r="H253" t="s">
        <v>215</v>
      </c>
      <c r="I253" s="77">
        <v>5.64</v>
      </c>
      <c r="J253" t="s">
        <v>123</v>
      </c>
      <c r="K253" t="s">
        <v>102</v>
      </c>
      <c r="L253" s="78">
        <v>4.5100000000000001E-2</v>
      </c>
      <c r="M253" s="78">
        <v>4.6600000000000003E-2</v>
      </c>
      <c r="N253" s="77">
        <v>5871029.8200000003</v>
      </c>
      <c r="O253" s="77">
        <v>99.83</v>
      </c>
      <c r="P253" s="77">
        <v>5861.0490693060001</v>
      </c>
      <c r="Q253" s="78">
        <v>2.5000000000000001E-3</v>
      </c>
      <c r="R253" s="78">
        <v>2.9999999999999997E-4</v>
      </c>
    </row>
    <row r="254" spans="2:18">
      <c r="B254" s="82" t="s">
        <v>4142</v>
      </c>
      <c r="C254" t="s">
        <v>3843</v>
      </c>
      <c r="D254" t="s">
        <v>4143</v>
      </c>
      <c r="E254"/>
      <c r="F254" t="s">
        <v>4144</v>
      </c>
      <c r="G254" t="s">
        <v>271</v>
      </c>
      <c r="H254" t="s">
        <v>215</v>
      </c>
      <c r="I254" s="77">
        <v>8.82</v>
      </c>
      <c r="J254" t="s">
        <v>713</v>
      </c>
      <c r="K254" t="s">
        <v>102</v>
      </c>
      <c r="L254" s="78">
        <v>6.7000000000000004E-2</v>
      </c>
      <c r="M254" s="78">
        <v>2.18E-2</v>
      </c>
      <c r="N254" s="77">
        <v>9318350.1600000001</v>
      </c>
      <c r="O254" s="77">
        <v>141.75</v>
      </c>
      <c r="P254" s="77">
        <v>13208.7613518</v>
      </c>
      <c r="Q254" s="78">
        <v>5.5999999999999999E-3</v>
      </c>
      <c r="R254" s="78">
        <v>6.9999999999999999E-4</v>
      </c>
    </row>
    <row r="255" spans="2:18">
      <c r="B255" s="82" t="s">
        <v>4145</v>
      </c>
      <c r="C255" t="s">
        <v>3843</v>
      </c>
      <c r="D255" t="s">
        <v>4146</v>
      </c>
      <c r="E255"/>
      <c r="F255" t="s">
        <v>1003</v>
      </c>
      <c r="G255" t="s">
        <v>4147</v>
      </c>
      <c r="H255" t="s">
        <v>215</v>
      </c>
      <c r="I255" s="77">
        <v>5.26</v>
      </c>
      <c r="J255" t="s">
        <v>1019</v>
      </c>
      <c r="K255" t="s">
        <v>116</v>
      </c>
      <c r="L255" s="78">
        <v>4.4999999999999998E-2</v>
      </c>
      <c r="M255" s="78">
        <v>4.2599999999999999E-2</v>
      </c>
      <c r="N255" s="77">
        <v>1444413.75</v>
      </c>
      <c r="O255" s="77">
        <v>101.06000000000013</v>
      </c>
      <c r="P255" s="77">
        <v>3751.0541395167802</v>
      </c>
      <c r="Q255" s="78">
        <v>1.6000000000000001E-3</v>
      </c>
      <c r="R255" s="78">
        <v>2.0000000000000001E-4</v>
      </c>
    </row>
    <row r="256" spans="2:18">
      <c r="B256" s="82" t="s">
        <v>4664</v>
      </c>
      <c r="C256" t="s">
        <v>3843</v>
      </c>
      <c r="D256" t="s">
        <v>4148</v>
      </c>
      <c r="E256"/>
      <c r="F256" t="s">
        <v>4149</v>
      </c>
      <c r="G256" t="s">
        <v>2648</v>
      </c>
      <c r="H256" t="s">
        <v>3845</v>
      </c>
      <c r="I256" s="77">
        <v>0.74</v>
      </c>
      <c r="J256" t="s">
        <v>422</v>
      </c>
      <c r="K256" t="s">
        <v>102</v>
      </c>
      <c r="L256" s="78">
        <v>6.2E-2</v>
      </c>
      <c r="M256" s="78">
        <v>2.24E-2</v>
      </c>
      <c r="N256" s="77">
        <v>18499721.760000002</v>
      </c>
      <c r="O256" s="77">
        <v>9.9999999999999995E-7</v>
      </c>
      <c r="P256" s="77">
        <v>1.8499721760000001E-4</v>
      </c>
      <c r="Q256" s="78">
        <v>0</v>
      </c>
      <c r="R256" s="78">
        <v>0</v>
      </c>
    </row>
    <row r="257" spans="2:18">
      <c r="B257" t="s">
        <v>4150</v>
      </c>
      <c r="C257" t="s">
        <v>3843</v>
      </c>
      <c r="D257" t="s">
        <v>4151</v>
      </c>
      <c r="E257"/>
      <c r="F257" t="s">
        <v>2528</v>
      </c>
      <c r="G257" t="s">
        <v>4152</v>
      </c>
      <c r="H257" t="s">
        <v>215</v>
      </c>
      <c r="I257" s="77">
        <v>3.06</v>
      </c>
      <c r="J257" t="s">
        <v>123</v>
      </c>
      <c r="K257" t="s">
        <v>110</v>
      </c>
      <c r="L257" s="78">
        <v>0.03</v>
      </c>
      <c r="M257" s="78">
        <v>1.89E-2</v>
      </c>
      <c r="N257" s="77">
        <v>5246116.74</v>
      </c>
      <c r="O257" s="77">
        <v>99.610000000000184</v>
      </c>
      <c r="P257" s="77">
        <v>21037.449486481401</v>
      </c>
      <c r="Q257" s="78">
        <v>8.8000000000000005E-3</v>
      </c>
      <c r="R257" s="78">
        <v>1.1999999999999999E-3</v>
      </c>
    </row>
    <row r="258" spans="2:18">
      <c r="B258" t="s">
        <v>4153</v>
      </c>
      <c r="C258" t="s">
        <v>3843</v>
      </c>
      <c r="D258" t="s">
        <v>4154</v>
      </c>
      <c r="E258"/>
      <c r="F258" t="s">
        <v>2528</v>
      </c>
      <c r="G258" t="s">
        <v>4155</v>
      </c>
      <c r="H258" t="s">
        <v>215</v>
      </c>
      <c r="I258" s="77">
        <v>6.4</v>
      </c>
      <c r="J258" t="s">
        <v>1019</v>
      </c>
      <c r="K258" t="s">
        <v>113</v>
      </c>
      <c r="L258" s="78">
        <v>3.39E-2</v>
      </c>
      <c r="M258" s="78">
        <v>3.2899999999999999E-2</v>
      </c>
      <c r="N258" s="77">
        <v>3551003.71</v>
      </c>
      <c r="O258" s="77">
        <v>100.84000000000019</v>
      </c>
      <c r="P258" s="77">
        <v>15794.334408246201</v>
      </c>
      <c r="Q258" s="78">
        <v>6.6E-3</v>
      </c>
      <c r="R258" s="78">
        <v>8.9999999999999998E-4</v>
      </c>
    </row>
    <row r="259" spans="2:18">
      <c r="B259" t="s">
        <v>4156</v>
      </c>
      <c r="C259" t="s">
        <v>3843</v>
      </c>
      <c r="D259" t="s">
        <v>4157</v>
      </c>
      <c r="E259"/>
      <c r="F259" t="s">
        <v>2528</v>
      </c>
      <c r="G259" t="s">
        <v>4158</v>
      </c>
      <c r="H259" t="s">
        <v>215</v>
      </c>
      <c r="I259" s="77">
        <v>2.44</v>
      </c>
      <c r="J259" t="s">
        <v>127</v>
      </c>
      <c r="K259" t="s">
        <v>106</v>
      </c>
      <c r="L259" s="78">
        <v>2.5999999999999999E-3</v>
      </c>
      <c r="M259" s="78">
        <v>3.2000000000000001E-2</v>
      </c>
      <c r="N259" s="77">
        <v>1073772.3700000001</v>
      </c>
      <c r="O259" s="77">
        <v>100</v>
      </c>
      <c r="P259" s="77">
        <v>3694.8507251699998</v>
      </c>
      <c r="Q259" s="78">
        <v>1.6000000000000001E-3</v>
      </c>
      <c r="R259" s="78">
        <v>2.0000000000000001E-4</v>
      </c>
    </row>
    <row r="260" spans="2:18">
      <c r="B260" t="s">
        <v>4159</v>
      </c>
      <c r="C260" t="s">
        <v>3843</v>
      </c>
      <c r="D260" t="s">
        <v>4160</v>
      </c>
      <c r="E260"/>
      <c r="F260" t="s">
        <v>2528</v>
      </c>
      <c r="G260" t="s">
        <v>4161</v>
      </c>
      <c r="H260" t="s">
        <v>215</v>
      </c>
      <c r="I260" s="77">
        <v>4.25</v>
      </c>
      <c r="J260" t="s">
        <v>127</v>
      </c>
      <c r="K260" t="s">
        <v>106</v>
      </c>
      <c r="L260" s="78">
        <v>2.5999999999999999E-3</v>
      </c>
      <c r="M260" s="78">
        <v>2.2700000000000001E-2</v>
      </c>
      <c r="N260" s="77">
        <v>2333536.71</v>
      </c>
      <c r="O260" s="77">
        <v>104.06000000000004</v>
      </c>
      <c r="P260" s="77">
        <v>8355.7056317658698</v>
      </c>
      <c r="Q260" s="78">
        <v>3.5000000000000001E-3</v>
      </c>
      <c r="R260" s="78">
        <v>5.0000000000000001E-4</v>
      </c>
    </row>
    <row r="261" spans="2:18">
      <c r="B261" t="s">
        <v>4162</v>
      </c>
      <c r="C261" t="s">
        <v>3843</v>
      </c>
      <c r="D261" t="s">
        <v>4163</v>
      </c>
      <c r="E261"/>
      <c r="F261" t="s">
        <v>2528</v>
      </c>
      <c r="G261" t="s">
        <v>4164</v>
      </c>
      <c r="H261" t="s">
        <v>215</v>
      </c>
      <c r="I261" s="77">
        <v>10.9</v>
      </c>
      <c r="J261" t="s">
        <v>123</v>
      </c>
      <c r="K261" t="s">
        <v>113</v>
      </c>
      <c r="L261" s="78">
        <v>6.3299999999999995E-2</v>
      </c>
      <c r="M261" s="78">
        <v>3.2099999999999997E-2</v>
      </c>
      <c r="N261" s="77">
        <v>15119.72</v>
      </c>
      <c r="O261" s="77">
        <v>101.43</v>
      </c>
      <c r="P261" s="77">
        <v>67.643728847956794</v>
      </c>
      <c r="Q261" s="78">
        <v>0</v>
      </c>
      <c r="R261" s="78">
        <v>0</v>
      </c>
    </row>
    <row r="262" spans="2:18">
      <c r="B262" t="s">
        <v>4162</v>
      </c>
      <c r="C262" t="s">
        <v>3843</v>
      </c>
      <c r="D262" t="s">
        <v>4165</v>
      </c>
      <c r="E262"/>
      <c r="F262" t="s">
        <v>2528</v>
      </c>
      <c r="G262" t="s">
        <v>4166</v>
      </c>
      <c r="H262" t="s">
        <v>215</v>
      </c>
      <c r="I262" s="77">
        <v>10.9</v>
      </c>
      <c r="J262" t="s">
        <v>123</v>
      </c>
      <c r="K262" t="s">
        <v>113</v>
      </c>
      <c r="L262" s="78">
        <v>6.3299999999999995E-2</v>
      </c>
      <c r="M262" s="78">
        <v>3.2099999999999997E-2</v>
      </c>
      <c r="N262" s="77">
        <v>71111.66</v>
      </c>
      <c r="O262" s="77">
        <v>101.45</v>
      </c>
      <c r="P262" s="77">
        <v>318.207369921956</v>
      </c>
      <c r="Q262" s="78">
        <v>1E-4</v>
      </c>
      <c r="R262" s="78">
        <v>0</v>
      </c>
    </row>
    <row r="263" spans="2:18">
      <c r="B263" t="s">
        <v>4162</v>
      </c>
      <c r="C263" t="s">
        <v>3843</v>
      </c>
      <c r="D263" t="s">
        <v>4167</v>
      </c>
      <c r="E263"/>
      <c r="F263" t="s">
        <v>2528</v>
      </c>
      <c r="G263" t="s">
        <v>4168</v>
      </c>
      <c r="H263" t="s">
        <v>215</v>
      </c>
      <c r="I263" s="77">
        <v>10.9</v>
      </c>
      <c r="J263" t="s">
        <v>123</v>
      </c>
      <c r="K263" t="s">
        <v>113</v>
      </c>
      <c r="L263" s="78">
        <v>6.3299999999999995E-2</v>
      </c>
      <c r="M263" s="78">
        <v>3.2099999999999997E-2</v>
      </c>
      <c r="N263" s="77">
        <v>68611.320000000007</v>
      </c>
      <c r="O263" s="77">
        <v>101.43000000000006</v>
      </c>
      <c r="P263" s="77">
        <v>306.95843084266102</v>
      </c>
      <c r="Q263" s="78">
        <v>1E-4</v>
      </c>
      <c r="R263" s="78">
        <v>0</v>
      </c>
    </row>
    <row r="264" spans="2:18">
      <c r="B264" t="s">
        <v>4162</v>
      </c>
      <c r="C264" t="s">
        <v>3843</v>
      </c>
      <c r="D264" t="s">
        <v>4169</v>
      </c>
      <c r="E264"/>
      <c r="F264" t="s">
        <v>2528</v>
      </c>
      <c r="G264" t="s">
        <v>4170</v>
      </c>
      <c r="H264" t="s">
        <v>215</v>
      </c>
      <c r="I264" s="77">
        <v>10.9</v>
      </c>
      <c r="J264" t="s">
        <v>123</v>
      </c>
      <c r="K264" t="s">
        <v>113</v>
      </c>
      <c r="L264" s="78">
        <v>6.3299999999999995E-2</v>
      </c>
      <c r="M264" s="78">
        <v>3.2099999999999997E-2</v>
      </c>
      <c r="N264" s="77">
        <v>128490.34</v>
      </c>
      <c r="O264" s="77">
        <v>101.43000000000006</v>
      </c>
      <c r="P264" s="77">
        <v>574.84964791290997</v>
      </c>
      <c r="Q264" s="78">
        <v>2.0000000000000001E-4</v>
      </c>
      <c r="R264" s="78">
        <v>0</v>
      </c>
    </row>
    <row r="265" spans="2:18">
      <c r="B265" t="s">
        <v>4162</v>
      </c>
      <c r="C265" t="s">
        <v>3843</v>
      </c>
      <c r="D265" t="s">
        <v>4171</v>
      </c>
      <c r="E265"/>
      <c r="F265" t="s">
        <v>2528</v>
      </c>
      <c r="G265" t="s">
        <v>2638</v>
      </c>
      <c r="H265" t="s">
        <v>215</v>
      </c>
      <c r="I265" s="77">
        <v>10.9</v>
      </c>
      <c r="J265" t="s">
        <v>123</v>
      </c>
      <c r="K265" t="s">
        <v>113</v>
      </c>
      <c r="L265" s="78">
        <v>6.3299999999999995E-2</v>
      </c>
      <c r="M265" s="78">
        <v>3.2099999999999997E-2</v>
      </c>
      <c r="N265" s="77">
        <v>46729.54</v>
      </c>
      <c r="O265" s="77">
        <v>101.43000000000019</v>
      </c>
      <c r="P265" s="77">
        <v>209.062094598958</v>
      </c>
      <c r="Q265" s="78">
        <v>1E-4</v>
      </c>
      <c r="R265" s="78">
        <v>0</v>
      </c>
    </row>
    <row r="266" spans="2:18">
      <c r="B266" t="s">
        <v>4162</v>
      </c>
      <c r="C266" t="s">
        <v>3843</v>
      </c>
      <c r="D266" t="s">
        <v>4172</v>
      </c>
      <c r="E266"/>
      <c r="F266" t="s">
        <v>2528</v>
      </c>
      <c r="G266" t="s">
        <v>3004</v>
      </c>
      <c r="H266" t="s">
        <v>215</v>
      </c>
      <c r="I266" s="77">
        <v>10.9</v>
      </c>
      <c r="J266" t="s">
        <v>123</v>
      </c>
      <c r="K266" t="s">
        <v>113</v>
      </c>
      <c r="L266" s="78">
        <v>6.3299999999999995E-2</v>
      </c>
      <c r="M266" s="78">
        <v>3.2099999999999997E-2</v>
      </c>
      <c r="N266" s="77">
        <v>156415.37</v>
      </c>
      <c r="O266" s="77">
        <v>101.43000000000004</v>
      </c>
      <c r="P266" s="77">
        <v>699.78272586614298</v>
      </c>
      <c r="Q266" s="78">
        <v>2.9999999999999997E-4</v>
      </c>
      <c r="R266" s="78">
        <v>0</v>
      </c>
    </row>
    <row r="267" spans="2:18">
      <c r="B267" t="s">
        <v>4162</v>
      </c>
      <c r="C267" t="s">
        <v>3843</v>
      </c>
      <c r="D267" t="s">
        <v>4173</v>
      </c>
      <c r="E267"/>
      <c r="F267" t="s">
        <v>2528</v>
      </c>
      <c r="G267" t="s">
        <v>4174</v>
      </c>
      <c r="H267" t="s">
        <v>215</v>
      </c>
      <c r="I267" s="77">
        <v>10.9</v>
      </c>
      <c r="J267" t="s">
        <v>123</v>
      </c>
      <c r="K267" t="s">
        <v>113</v>
      </c>
      <c r="L267" s="78">
        <v>6.3299999999999995E-2</v>
      </c>
      <c r="M267" s="78">
        <v>3.2099999999999997E-2</v>
      </c>
      <c r="N267" s="77">
        <v>166357.60999999999</v>
      </c>
      <c r="O267" s="77">
        <v>101.43</v>
      </c>
      <c r="P267" s="77">
        <v>744.26305927848796</v>
      </c>
      <c r="Q267" s="78">
        <v>2.9999999999999997E-4</v>
      </c>
      <c r="R267" s="78">
        <v>0</v>
      </c>
    </row>
    <row r="268" spans="2:18">
      <c r="B268" t="s">
        <v>4162</v>
      </c>
      <c r="C268" t="s">
        <v>3843</v>
      </c>
      <c r="D268" t="s">
        <v>4175</v>
      </c>
      <c r="E268"/>
      <c r="F268" t="s">
        <v>2528</v>
      </c>
      <c r="G268" t="s">
        <v>4176</v>
      </c>
      <c r="H268" t="s">
        <v>215</v>
      </c>
      <c r="I268" s="77">
        <v>10.9</v>
      </c>
      <c r="J268" t="s">
        <v>123</v>
      </c>
      <c r="K268" t="s">
        <v>113</v>
      </c>
      <c r="L268" s="78">
        <v>6.3299999999999995E-2</v>
      </c>
      <c r="M268" s="78">
        <v>3.2099999999999997E-2</v>
      </c>
      <c r="N268" s="77">
        <v>447876.09</v>
      </c>
      <c r="O268" s="77">
        <v>101.42999999999974</v>
      </c>
      <c r="P268" s="77">
        <v>2003.7413913381399</v>
      </c>
      <c r="Q268" s="78">
        <v>8.0000000000000004E-4</v>
      </c>
      <c r="R268" s="78">
        <v>1E-4</v>
      </c>
    </row>
    <row r="269" spans="2:18">
      <c r="B269" t="s">
        <v>4162</v>
      </c>
      <c r="C269" t="s">
        <v>3843</v>
      </c>
      <c r="D269" t="s">
        <v>4177</v>
      </c>
      <c r="E269"/>
      <c r="F269" t="s">
        <v>2528</v>
      </c>
      <c r="G269" t="s">
        <v>2913</v>
      </c>
      <c r="H269" t="s">
        <v>215</v>
      </c>
      <c r="I269" s="77">
        <v>10.9</v>
      </c>
      <c r="J269" t="s">
        <v>123</v>
      </c>
      <c r="K269" t="s">
        <v>113</v>
      </c>
      <c r="L269" s="78">
        <v>6.3299999999999995E-2</v>
      </c>
      <c r="M269" s="78">
        <v>3.2099999999999997E-2</v>
      </c>
      <c r="N269" s="77">
        <v>86024.65</v>
      </c>
      <c r="O269" s="77">
        <v>101.43000000000006</v>
      </c>
      <c r="P269" s="77">
        <v>384.86348284494602</v>
      </c>
      <c r="Q269" s="78">
        <v>2.0000000000000001E-4</v>
      </c>
      <c r="R269" s="78">
        <v>0</v>
      </c>
    </row>
    <row r="270" spans="2:18">
      <c r="B270" t="s">
        <v>4178</v>
      </c>
      <c r="C270" t="s">
        <v>3843</v>
      </c>
      <c r="D270" t="s">
        <v>4179</v>
      </c>
      <c r="E270"/>
      <c r="F270" t="s">
        <v>2528</v>
      </c>
      <c r="G270" t="s">
        <v>4180</v>
      </c>
      <c r="H270" t="s">
        <v>215</v>
      </c>
      <c r="I270" s="77">
        <v>5.78</v>
      </c>
      <c r="J270" t="s">
        <v>123</v>
      </c>
      <c r="K270" t="s">
        <v>106</v>
      </c>
      <c r="L270" s="78">
        <v>3.2300000000000002E-2</v>
      </c>
      <c r="M270" s="78">
        <v>2.9700000000000001E-2</v>
      </c>
      <c r="N270" s="77">
        <v>324163.33</v>
      </c>
      <c r="O270" s="77">
        <v>103.69</v>
      </c>
      <c r="P270" s="77">
        <v>1156.60597661376</v>
      </c>
      <c r="Q270" s="78">
        <v>5.0000000000000001E-4</v>
      </c>
      <c r="R270" s="78">
        <v>1E-4</v>
      </c>
    </row>
    <row r="271" spans="2:18">
      <c r="B271" t="s">
        <v>4178</v>
      </c>
      <c r="C271" t="s">
        <v>3843</v>
      </c>
      <c r="D271" t="s">
        <v>4181</v>
      </c>
      <c r="E271"/>
      <c r="F271" t="s">
        <v>2528</v>
      </c>
      <c r="G271" t="s">
        <v>4182</v>
      </c>
      <c r="H271" t="s">
        <v>215</v>
      </c>
      <c r="I271" s="77">
        <v>0.4</v>
      </c>
      <c r="J271" t="s">
        <v>123</v>
      </c>
      <c r="K271" t="s">
        <v>106</v>
      </c>
      <c r="L271" s="78">
        <v>0.03</v>
      </c>
      <c r="M271" s="78">
        <v>2.0799999999999999E-2</v>
      </c>
      <c r="N271" s="77">
        <v>111738.08</v>
      </c>
      <c r="O271" s="77">
        <v>103.21</v>
      </c>
      <c r="P271" s="77">
        <v>396.83288581828799</v>
      </c>
      <c r="Q271" s="78">
        <v>2.0000000000000001E-4</v>
      </c>
      <c r="R271" s="78">
        <v>0</v>
      </c>
    </row>
    <row r="272" spans="2:18">
      <c r="B272" t="s">
        <v>4178</v>
      </c>
      <c r="C272" t="s">
        <v>3843</v>
      </c>
      <c r="D272" t="s">
        <v>4183</v>
      </c>
      <c r="E272"/>
      <c r="F272" t="s">
        <v>2528</v>
      </c>
      <c r="G272" t="s">
        <v>4168</v>
      </c>
      <c r="H272" t="s">
        <v>215</v>
      </c>
      <c r="I272" s="77">
        <v>5.78</v>
      </c>
      <c r="J272" t="s">
        <v>123</v>
      </c>
      <c r="K272" t="s">
        <v>106</v>
      </c>
      <c r="L272" s="78">
        <v>3.2300000000000002E-2</v>
      </c>
      <c r="M272" s="78">
        <v>2.9700000000000001E-2</v>
      </c>
      <c r="N272" s="77">
        <v>211511.39</v>
      </c>
      <c r="O272" s="77">
        <v>103.69</v>
      </c>
      <c r="P272" s="77">
        <v>754.66690756133096</v>
      </c>
      <c r="Q272" s="78">
        <v>2.9999999999999997E-4</v>
      </c>
      <c r="R272" s="78">
        <v>0</v>
      </c>
    </row>
    <row r="273" spans="2:18">
      <c r="B273" t="s">
        <v>4178</v>
      </c>
      <c r="C273" t="s">
        <v>3843</v>
      </c>
      <c r="D273" t="s">
        <v>4184</v>
      </c>
      <c r="E273"/>
      <c r="F273" t="s">
        <v>2528</v>
      </c>
      <c r="G273" t="s">
        <v>2968</v>
      </c>
      <c r="H273" t="s">
        <v>215</v>
      </c>
      <c r="I273" s="77">
        <v>5.78</v>
      </c>
      <c r="J273" t="s">
        <v>123</v>
      </c>
      <c r="K273" t="s">
        <v>106</v>
      </c>
      <c r="L273" s="78">
        <v>3.2300000000000002E-2</v>
      </c>
      <c r="M273" s="78">
        <v>2.9700000000000001E-2</v>
      </c>
      <c r="N273" s="77">
        <v>38229.33</v>
      </c>
      <c r="O273" s="77">
        <v>103.69</v>
      </c>
      <c r="P273" s="77">
        <v>136.40121342515701</v>
      </c>
      <c r="Q273" s="78">
        <v>1E-4</v>
      </c>
      <c r="R273" s="78">
        <v>0</v>
      </c>
    </row>
    <row r="274" spans="2:18">
      <c r="B274" t="s">
        <v>4178</v>
      </c>
      <c r="C274" t="s">
        <v>3843</v>
      </c>
      <c r="D274" t="s">
        <v>4185</v>
      </c>
      <c r="E274"/>
      <c r="F274" t="s">
        <v>2528</v>
      </c>
      <c r="G274" t="s">
        <v>2638</v>
      </c>
      <c r="H274" t="s">
        <v>215</v>
      </c>
      <c r="I274" s="77">
        <v>5.78</v>
      </c>
      <c r="J274" t="s">
        <v>123</v>
      </c>
      <c r="K274" t="s">
        <v>106</v>
      </c>
      <c r="L274" s="78">
        <v>3.2300000000000002E-2</v>
      </c>
      <c r="M274" s="78">
        <v>2.9700000000000001E-2</v>
      </c>
      <c r="N274" s="77">
        <v>256517.06</v>
      </c>
      <c r="O274" s="77">
        <v>103.69</v>
      </c>
      <c r="P274" s="77">
        <v>915.24591846767396</v>
      </c>
      <c r="Q274" s="78">
        <v>4.0000000000000002E-4</v>
      </c>
      <c r="R274" s="78">
        <v>1E-4</v>
      </c>
    </row>
    <row r="275" spans="2:18">
      <c r="B275" t="s">
        <v>4178</v>
      </c>
      <c r="C275" t="s">
        <v>3843</v>
      </c>
      <c r="D275" t="s">
        <v>4186</v>
      </c>
      <c r="E275"/>
      <c r="F275" t="s">
        <v>2528</v>
      </c>
      <c r="G275" t="s">
        <v>3004</v>
      </c>
      <c r="H275" t="s">
        <v>215</v>
      </c>
      <c r="I275" s="77">
        <v>5.78</v>
      </c>
      <c r="J275" t="s">
        <v>123</v>
      </c>
      <c r="K275" t="s">
        <v>106</v>
      </c>
      <c r="L275" s="78">
        <v>3.2300000000000002E-2</v>
      </c>
      <c r="M275" s="78">
        <v>2.9700000000000001E-2</v>
      </c>
      <c r="N275" s="77">
        <v>261366.08</v>
      </c>
      <c r="O275" s="77">
        <v>103.69</v>
      </c>
      <c r="P275" s="77">
        <v>932.54709041923195</v>
      </c>
      <c r="Q275" s="78">
        <v>4.0000000000000002E-4</v>
      </c>
      <c r="R275" s="78">
        <v>1E-4</v>
      </c>
    </row>
    <row r="276" spans="2:18">
      <c r="B276" t="s">
        <v>4178</v>
      </c>
      <c r="C276" t="s">
        <v>3843</v>
      </c>
      <c r="D276" t="s">
        <v>4187</v>
      </c>
      <c r="E276"/>
      <c r="F276" t="s">
        <v>2528</v>
      </c>
      <c r="G276" t="s">
        <v>3007</v>
      </c>
      <c r="H276" t="s">
        <v>215</v>
      </c>
      <c r="I276" s="77">
        <v>0.4</v>
      </c>
      <c r="J276" t="s">
        <v>123</v>
      </c>
      <c r="K276" t="s">
        <v>106</v>
      </c>
      <c r="L276" s="78">
        <v>3.2300000000000002E-2</v>
      </c>
      <c r="M276" s="78">
        <v>2.69E-2</v>
      </c>
      <c r="N276" s="77">
        <v>289181.93</v>
      </c>
      <c r="O276" s="77">
        <v>103.69</v>
      </c>
      <c r="P276" s="77">
        <v>1031.7932894097</v>
      </c>
      <c r="Q276" s="78">
        <v>4.0000000000000002E-4</v>
      </c>
      <c r="R276" s="78">
        <v>1E-4</v>
      </c>
    </row>
    <row r="277" spans="2:18">
      <c r="B277" t="s">
        <v>4178</v>
      </c>
      <c r="C277" t="s">
        <v>3843</v>
      </c>
      <c r="D277" t="s">
        <v>4188</v>
      </c>
      <c r="E277"/>
      <c r="F277" t="s">
        <v>2528</v>
      </c>
      <c r="G277" t="s">
        <v>2913</v>
      </c>
      <c r="H277" t="s">
        <v>215</v>
      </c>
      <c r="I277" s="77">
        <v>5.78</v>
      </c>
      <c r="J277" t="s">
        <v>123</v>
      </c>
      <c r="K277" t="s">
        <v>106</v>
      </c>
      <c r="L277" s="78">
        <v>3.2300000000000002E-2</v>
      </c>
      <c r="M277" s="78">
        <v>2.9700000000000001E-2</v>
      </c>
      <c r="N277" s="77">
        <v>247853.21</v>
      </c>
      <c r="O277" s="77">
        <v>103.69</v>
      </c>
      <c r="P277" s="77">
        <v>884.33353645800901</v>
      </c>
      <c r="Q277" s="78">
        <v>4.0000000000000002E-4</v>
      </c>
      <c r="R277" s="78">
        <v>0</v>
      </c>
    </row>
    <row r="278" spans="2:18">
      <c r="B278" t="s">
        <v>4189</v>
      </c>
      <c r="C278" t="s">
        <v>4066</v>
      </c>
      <c r="D278" t="s">
        <v>4190</v>
      </c>
      <c r="E278"/>
      <c r="F278" t="s">
        <v>2528</v>
      </c>
      <c r="G278" t="s">
        <v>3905</v>
      </c>
      <c r="H278" t="s">
        <v>215</v>
      </c>
      <c r="I278" s="77">
        <v>3.28</v>
      </c>
      <c r="J278" t="s">
        <v>908</v>
      </c>
      <c r="K278" t="s">
        <v>106</v>
      </c>
      <c r="L278" s="78">
        <v>4.4200000000000003E-2</v>
      </c>
      <c r="M278" s="78">
        <v>3.0499999999999999E-2</v>
      </c>
      <c r="N278" s="77">
        <v>670793.82999999996</v>
      </c>
      <c r="O278" s="77">
        <v>104.3899999999998</v>
      </c>
      <c r="P278" s="77">
        <v>2409.5316179104202</v>
      </c>
      <c r="Q278" s="78">
        <v>1E-3</v>
      </c>
      <c r="R278" s="78">
        <v>1E-4</v>
      </c>
    </row>
    <row r="279" spans="2:18">
      <c r="B279" t="s">
        <v>4189</v>
      </c>
      <c r="C279" t="s">
        <v>4066</v>
      </c>
      <c r="D279" t="s">
        <v>4191</v>
      </c>
      <c r="E279"/>
      <c r="F279" t="s">
        <v>2528</v>
      </c>
      <c r="G279" t="s">
        <v>3905</v>
      </c>
      <c r="H279" t="s">
        <v>215</v>
      </c>
      <c r="I279" s="77">
        <v>3.27</v>
      </c>
      <c r="J279" t="s">
        <v>908</v>
      </c>
      <c r="K279" t="s">
        <v>106</v>
      </c>
      <c r="L279" s="78">
        <v>4.4200000000000003E-2</v>
      </c>
      <c r="M279" s="78">
        <v>3.0499999999999999E-2</v>
      </c>
      <c r="N279" s="77">
        <v>682533.62</v>
      </c>
      <c r="O279" s="77">
        <v>104.74</v>
      </c>
      <c r="P279" s="77">
        <v>2459.9217404563001</v>
      </c>
      <c r="Q279" s="78">
        <v>1E-3</v>
      </c>
      <c r="R279" s="78">
        <v>1E-4</v>
      </c>
    </row>
    <row r="280" spans="2:18">
      <c r="B280" t="s">
        <v>4189</v>
      </c>
      <c r="C280" t="s">
        <v>4066</v>
      </c>
      <c r="D280" t="s">
        <v>4192</v>
      </c>
      <c r="E280"/>
      <c r="F280" t="s">
        <v>2528</v>
      </c>
      <c r="G280" t="s">
        <v>3905</v>
      </c>
      <c r="H280" t="s">
        <v>215</v>
      </c>
      <c r="I280" s="77">
        <v>3.26</v>
      </c>
      <c r="J280" t="s">
        <v>908</v>
      </c>
      <c r="K280" t="s">
        <v>106</v>
      </c>
      <c r="L280" s="78">
        <v>4.4200000000000003E-2</v>
      </c>
      <c r="M280" s="78">
        <v>3.0499999999999999E-2</v>
      </c>
      <c r="N280" s="77">
        <v>682533.62</v>
      </c>
      <c r="O280" s="77">
        <v>105.10999999999993</v>
      </c>
      <c r="P280" s="77">
        <v>2468.6115537460601</v>
      </c>
      <c r="Q280" s="78">
        <v>1E-3</v>
      </c>
      <c r="R280" s="78">
        <v>1E-4</v>
      </c>
    </row>
    <row r="281" spans="2:18">
      <c r="B281" t="s">
        <v>4189</v>
      </c>
      <c r="C281" t="s">
        <v>4066</v>
      </c>
      <c r="D281" t="s">
        <v>4193</v>
      </c>
      <c r="E281"/>
      <c r="F281" t="s">
        <v>2528</v>
      </c>
      <c r="G281" t="s">
        <v>3007</v>
      </c>
      <c r="H281" t="s">
        <v>215</v>
      </c>
      <c r="I281" s="77">
        <v>3.26</v>
      </c>
      <c r="J281" t="s">
        <v>908</v>
      </c>
      <c r="K281" t="s">
        <v>106</v>
      </c>
      <c r="L281" s="78">
        <v>4.4200000000000003E-2</v>
      </c>
      <c r="M281" s="78">
        <v>3.0499999999999999E-2</v>
      </c>
      <c r="N281" s="77">
        <v>15020.23</v>
      </c>
      <c r="O281" s="77">
        <v>105.12</v>
      </c>
      <c r="P281" s="77">
        <v>54.330863535215997</v>
      </c>
      <c r="Q281" s="78">
        <v>0</v>
      </c>
      <c r="R281" s="78">
        <v>0</v>
      </c>
    </row>
    <row r="282" spans="2:18">
      <c r="B282" t="s">
        <v>4194</v>
      </c>
      <c r="C282" t="s">
        <v>3843</v>
      </c>
      <c r="D282" t="s">
        <v>4195</v>
      </c>
      <c r="E282"/>
      <c r="F282" t="s">
        <v>2528</v>
      </c>
      <c r="G282" t="s">
        <v>4196</v>
      </c>
      <c r="H282" t="s">
        <v>215</v>
      </c>
      <c r="I282" s="77">
        <v>6.46</v>
      </c>
      <c r="J282" t="s">
        <v>127</v>
      </c>
      <c r="K282" t="s">
        <v>102</v>
      </c>
      <c r="L282" s="78">
        <v>3.9800000000000002E-2</v>
      </c>
      <c r="M282" s="78">
        <v>-3.5999999999999999E-3</v>
      </c>
      <c r="N282" s="77">
        <v>3663039.88</v>
      </c>
      <c r="O282" s="77">
        <v>119.73</v>
      </c>
      <c r="P282" s="77">
        <v>4385.757648324</v>
      </c>
      <c r="Q282" s="78">
        <v>1.8E-3</v>
      </c>
      <c r="R282" s="78">
        <v>2.0000000000000001E-4</v>
      </c>
    </row>
    <row r="283" spans="2:18">
      <c r="B283" t="s">
        <v>4197</v>
      </c>
      <c r="C283" t="s">
        <v>3843</v>
      </c>
      <c r="D283" t="s">
        <v>4198</v>
      </c>
      <c r="E283"/>
      <c r="F283" t="s">
        <v>2528</v>
      </c>
      <c r="G283" t="s">
        <v>271</v>
      </c>
      <c r="H283" t="s">
        <v>215</v>
      </c>
      <c r="I283" s="77">
        <v>3.2</v>
      </c>
      <c r="J283" t="s">
        <v>507</v>
      </c>
      <c r="K283" t="s">
        <v>102</v>
      </c>
      <c r="L283" s="78">
        <v>4.1300000000000003E-2</v>
      </c>
      <c r="M283" s="78">
        <v>4.1799999999999997E-2</v>
      </c>
      <c r="N283" s="77">
        <v>18113514.969999999</v>
      </c>
      <c r="O283" s="77">
        <v>108.21</v>
      </c>
      <c r="P283" s="77">
        <v>19600.634549037</v>
      </c>
      <c r="Q283" s="78">
        <v>8.2000000000000007E-3</v>
      </c>
      <c r="R283" s="78">
        <v>1.1000000000000001E-3</v>
      </c>
    </row>
    <row r="284" spans="2:18">
      <c r="B284" t="s">
        <v>4150</v>
      </c>
      <c r="C284" t="s">
        <v>3843</v>
      </c>
      <c r="D284" t="s">
        <v>4199</v>
      </c>
      <c r="E284"/>
      <c r="F284" t="s">
        <v>223</v>
      </c>
      <c r="G284" t="s">
        <v>3265</v>
      </c>
      <c r="H284" t="s">
        <v>224</v>
      </c>
      <c r="I284" s="77">
        <v>3.94</v>
      </c>
      <c r="J284" t="s">
        <v>123</v>
      </c>
      <c r="K284" t="s">
        <v>106</v>
      </c>
      <c r="L284" s="78">
        <v>2.5000000000000001E-2</v>
      </c>
      <c r="M284" s="78">
        <v>3.27E-2</v>
      </c>
      <c r="N284" s="77">
        <v>2253330.19</v>
      </c>
      <c r="O284" s="77">
        <v>98.359999999999957</v>
      </c>
      <c r="P284" s="77">
        <v>7626.54835317584</v>
      </c>
      <c r="Q284" s="78">
        <v>3.2000000000000002E-3</v>
      </c>
      <c r="R284" s="78">
        <v>4.0000000000000002E-4</v>
      </c>
    </row>
    <row r="285" spans="2:18">
      <c r="B285" t="s">
        <v>4200</v>
      </c>
      <c r="C285" t="s">
        <v>3843</v>
      </c>
      <c r="D285" t="s">
        <v>4201</v>
      </c>
      <c r="E285"/>
      <c r="F285" t="s">
        <v>223</v>
      </c>
      <c r="G285" t="s">
        <v>3550</v>
      </c>
      <c r="H285" t="s">
        <v>224</v>
      </c>
      <c r="I285" s="77">
        <v>2.37</v>
      </c>
      <c r="J285" t="s">
        <v>123</v>
      </c>
      <c r="K285" t="s">
        <v>106</v>
      </c>
      <c r="L285" s="78">
        <v>3.5000000000000003E-2</v>
      </c>
      <c r="M285" s="78">
        <v>4.1799999999999997E-2</v>
      </c>
      <c r="N285" s="77">
        <v>171722.33</v>
      </c>
      <c r="O285" s="77">
        <v>99</v>
      </c>
      <c r="P285" s="77">
        <v>584.98757215470005</v>
      </c>
      <c r="Q285" s="78">
        <v>2.0000000000000001E-4</v>
      </c>
      <c r="R285" s="78">
        <v>0</v>
      </c>
    </row>
    <row r="286" spans="2:18">
      <c r="B286" t="s">
        <v>4200</v>
      </c>
      <c r="C286" t="s">
        <v>3843</v>
      </c>
      <c r="D286" t="s">
        <v>4202</v>
      </c>
      <c r="E286"/>
      <c r="F286" t="s">
        <v>223</v>
      </c>
      <c r="G286" t="s">
        <v>2905</v>
      </c>
      <c r="H286" t="s">
        <v>224</v>
      </c>
      <c r="I286" s="77">
        <v>2.37</v>
      </c>
      <c r="J286" t="s">
        <v>123</v>
      </c>
      <c r="K286" t="s">
        <v>106</v>
      </c>
      <c r="L286" s="78">
        <v>3.5000000000000003E-2</v>
      </c>
      <c r="M286" s="78">
        <v>4.1799999999999997E-2</v>
      </c>
      <c r="N286" s="77">
        <v>77243.56</v>
      </c>
      <c r="O286" s="77">
        <v>100.08751418451911</v>
      </c>
      <c r="P286" s="77">
        <v>266.02766026799998</v>
      </c>
      <c r="Q286" s="78">
        <v>1E-4</v>
      </c>
      <c r="R286" s="78">
        <v>0</v>
      </c>
    </row>
    <row r="287" spans="2:18">
      <c r="B287" t="s">
        <v>4162</v>
      </c>
      <c r="C287" t="s">
        <v>3843</v>
      </c>
      <c r="D287" t="s">
        <v>4203</v>
      </c>
      <c r="E287"/>
      <c r="F287" t="s">
        <v>223</v>
      </c>
      <c r="G287" t="s">
        <v>3017</v>
      </c>
      <c r="H287" t="s">
        <v>224</v>
      </c>
      <c r="I287" s="77">
        <v>10.9</v>
      </c>
      <c r="J287" t="s">
        <v>123</v>
      </c>
      <c r="K287" t="s">
        <v>113</v>
      </c>
      <c r="L287" s="78">
        <v>6.3299999999999995E-2</v>
      </c>
      <c r="M287" s="78">
        <v>3.2099999999999997E-2</v>
      </c>
      <c r="N287" s="77">
        <v>5199.83</v>
      </c>
      <c r="O287" s="77">
        <v>101.43</v>
      </c>
      <c r="P287" s="77">
        <v>23.263386529345201</v>
      </c>
      <c r="Q287" s="78">
        <v>0</v>
      </c>
      <c r="R287" s="78">
        <v>0</v>
      </c>
    </row>
    <row r="288" spans="2:18">
      <c r="B288" t="s">
        <v>4162</v>
      </c>
      <c r="C288" t="s">
        <v>3843</v>
      </c>
      <c r="D288" t="s">
        <v>4204</v>
      </c>
      <c r="E288"/>
      <c r="F288" t="s">
        <v>223</v>
      </c>
      <c r="G288" t="s">
        <v>3201</v>
      </c>
      <c r="H288" t="s">
        <v>224</v>
      </c>
      <c r="I288" s="77">
        <v>10.9</v>
      </c>
      <c r="J288" t="s">
        <v>123</v>
      </c>
      <c r="K288" t="s">
        <v>113</v>
      </c>
      <c r="L288" s="78">
        <v>6.3299999999999995E-2</v>
      </c>
      <c r="M288" s="78">
        <v>3.2099999999999997E-2</v>
      </c>
      <c r="N288" s="77">
        <v>325558.28999999998</v>
      </c>
      <c r="O288" s="77">
        <v>101.43000000000006</v>
      </c>
      <c r="P288" s="77">
        <v>1456.5069123610999</v>
      </c>
      <c r="Q288" s="78">
        <v>5.9999999999999995E-4</v>
      </c>
      <c r="R288" s="78">
        <v>1E-4</v>
      </c>
    </row>
    <row r="289" spans="2:18">
      <c r="B289" t="s">
        <v>4178</v>
      </c>
      <c r="C289" t="s">
        <v>3843</v>
      </c>
      <c r="D289" t="s">
        <v>4205</v>
      </c>
      <c r="E289"/>
      <c r="F289" t="s">
        <v>223</v>
      </c>
      <c r="G289" t="s">
        <v>3201</v>
      </c>
      <c r="H289" t="s">
        <v>224</v>
      </c>
      <c r="I289" s="77">
        <v>5.78</v>
      </c>
      <c r="J289" t="s">
        <v>123</v>
      </c>
      <c r="K289" t="s">
        <v>106</v>
      </c>
      <c r="L289" s="78">
        <v>3.2300000000000002E-2</v>
      </c>
      <c r="M289" s="78">
        <v>2.9700000000000001E-2</v>
      </c>
      <c r="N289" s="77">
        <v>379481.56</v>
      </c>
      <c r="O289" s="77">
        <v>103.69</v>
      </c>
      <c r="P289" s="77">
        <v>1353.9799221297301</v>
      </c>
      <c r="Q289" s="78">
        <v>5.9999999999999995E-4</v>
      </c>
      <c r="R289" s="78">
        <v>1E-4</v>
      </c>
    </row>
    <row r="290" spans="2:18">
      <c r="B290" t="s">
        <v>4178</v>
      </c>
      <c r="C290" t="s">
        <v>3843</v>
      </c>
      <c r="D290" t="s">
        <v>4206</v>
      </c>
      <c r="E290"/>
      <c r="F290" t="s">
        <v>223</v>
      </c>
      <c r="G290" t="s">
        <v>2788</v>
      </c>
      <c r="H290" t="s">
        <v>224</v>
      </c>
      <c r="I290" s="77">
        <v>5.78</v>
      </c>
      <c r="J290" t="s">
        <v>123</v>
      </c>
      <c r="K290" t="s">
        <v>106</v>
      </c>
      <c r="L290" s="78">
        <v>3.2300000000000002E-2</v>
      </c>
      <c r="M290" s="78">
        <v>2.9700000000000001E-2</v>
      </c>
      <c r="N290" s="77">
        <v>398649.85</v>
      </c>
      <c r="O290" s="77">
        <v>103.69</v>
      </c>
      <c r="P290" s="77">
        <v>1422.3718613890601</v>
      </c>
      <c r="Q290" s="78">
        <v>5.9999999999999995E-4</v>
      </c>
      <c r="R290" s="78">
        <v>1E-4</v>
      </c>
    </row>
    <row r="291" spans="2:18">
      <c r="B291" t="s">
        <v>4178</v>
      </c>
      <c r="C291" t="s">
        <v>3843</v>
      </c>
      <c r="D291" t="s">
        <v>4207</v>
      </c>
      <c r="E291"/>
      <c r="F291" t="s">
        <v>223</v>
      </c>
      <c r="G291" t="s">
        <v>3265</v>
      </c>
      <c r="H291" t="s">
        <v>224</v>
      </c>
      <c r="I291" s="77">
        <v>5.78</v>
      </c>
      <c r="J291" t="s">
        <v>123</v>
      </c>
      <c r="K291" t="s">
        <v>106</v>
      </c>
      <c r="L291" s="78">
        <v>3.2300000000000002E-2</v>
      </c>
      <c r="M291" s="78">
        <v>2.9700000000000001E-2</v>
      </c>
      <c r="N291" s="77">
        <v>455672.46</v>
      </c>
      <c r="O291" s="77">
        <v>103.7</v>
      </c>
      <c r="P291" s="77">
        <v>1625.9837854498201</v>
      </c>
      <c r="Q291" s="78">
        <v>6.9999999999999999E-4</v>
      </c>
      <c r="R291" s="78">
        <v>1E-4</v>
      </c>
    </row>
    <row r="292" spans="2:18">
      <c r="B292" t="s">
        <v>4178</v>
      </c>
      <c r="C292" t="s">
        <v>3843</v>
      </c>
      <c r="D292" t="s">
        <v>4208</v>
      </c>
      <c r="E292"/>
      <c r="F292" t="s">
        <v>223</v>
      </c>
      <c r="G292" t="s">
        <v>271</v>
      </c>
      <c r="H292" t="s">
        <v>224</v>
      </c>
      <c r="I292" s="77">
        <v>5.78</v>
      </c>
      <c r="J292" t="s">
        <v>123</v>
      </c>
      <c r="K292" t="s">
        <v>106</v>
      </c>
      <c r="L292" s="78">
        <v>3.2300000000000002E-2</v>
      </c>
      <c r="M292" s="78">
        <v>3.04E-2</v>
      </c>
      <c r="N292" s="77">
        <v>374235.66</v>
      </c>
      <c r="O292" s="77">
        <v>103.29</v>
      </c>
      <c r="P292" s="77">
        <v>1330.11171346937</v>
      </c>
      <c r="Q292" s="78">
        <v>5.9999999999999995E-4</v>
      </c>
      <c r="R292" s="78">
        <v>1E-4</v>
      </c>
    </row>
    <row r="293" spans="2:18">
      <c r="B293" t="s">
        <v>4209</v>
      </c>
      <c r="C293" t="s">
        <v>3843</v>
      </c>
      <c r="D293" t="s">
        <v>4210</v>
      </c>
      <c r="E293"/>
      <c r="F293" t="s">
        <v>223</v>
      </c>
      <c r="G293" t="s">
        <v>271</v>
      </c>
      <c r="H293" t="s">
        <v>224</v>
      </c>
      <c r="I293" s="77">
        <v>1.51</v>
      </c>
      <c r="J293" t="s">
        <v>665</v>
      </c>
      <c r="K293" t="s">
        <v>102</v>
      </c>
      <c r="L293" s="78">
        <v>2.1000000000000001E-2</v>
      </c>
      <c r="M293" s="78">
        <v>2.0299999999999999E-2</v>
      </c>
      <c r="N293" s="77">
        <v>3869633.25</v>
      </c>
      <c r="O293" s="77">
        <v>99.97</v>
      </c>
      <c r="P293" s="77">
        <v>3868.4723600249999</v>
      </c>
      <c r="Q293" s="78">
        <v>1.6000000000000001E-3</v>
      </c>
      <c r="R293" s="78">
        <v>2.0000000000000001E-4</v>
      </c>
    </row>
    <row r="294" spans="2:18">
      <c r="B294" t="s">
        <v>4209</v>
      </c>
      <c r="C294" t="s">
        <v>3843</v>
      </c>
      <c r="D294" t="s">
        <v>4211</v>
      </c>
      <c r="E294"/>
      <c r="F294" t="s">
        <v>223</v>
      </c>
      <c r="G294" t="s">
        <v>271</v>
      </c>
      <c r="H294" t="s">
        <v>224</v>
      </c>
      <c r="I294" s="77">
        <v>1.51</v>
      </c>
      <c r="J294" t="s">
        <v>665</v>
      </c>
      <c r="K294" t="s">
        <v>102</v>
      </c>
      <c r="L294" s="78">
        <v>2.1000000000000001E-2</v>
      </c>
      <c r="M294" s="78">
        <v>2.3099999999999999E-2</v>
      </c>
      <c r="N294" s="77">
        <v>2063928.86</v>
      </c>
      <c r="O294" s="77">
        <v>99.55</v>
      </c>
      <c r="P294" s="77">
        <v>2054.6411801300001</v>
      </c>
      <c r="Q294" s="78">
        <v>8.9999999999999998E-4</v>
      </c>
      <c r="R294" s="78">
        <v>1E-4</v>
      </c>
    </row>
    <row r="295" spans="2:18">
      <c r="B295" t="s">
        <v>4209</v>
      </c>
      <c r="C295" t="s">
        <v>3843</v>
      </c>
      <c r="D295" t="s">
        <v>4212</v>
      </c>
      <c r="E295"/>
      <c r="F295" t="s">
        <v>223</v>
      </c>
      <c r="G295" t="s">
        <v>271</v>
      </c>
      <c r="H295" t="s">
        <v>224</v>
      </c>
      <c r="I295" s="77">
        <v>2</v>
      </c>
      <c r="J295" t="s">
        <v>665</v>
      </c>
      <c r="K295" t="s">
        <v>102</v>
      </c>
      <c r="L295" s="78">
        <v>2.1000000000000001E-2</v>
      </c>
      <c r="M295" s="78">
        <v>4.7899999999999998E-2</v>
      </c>
      <c r="N295" s="77">
        <v>280198.58</v>
      </c>
      <c r="O295" s="77">
        <v>98.71</v>
      </c>
      <c r="P295" s="77">
        <v>276.58401831800001</v>
      </c>
      <c r="Q295" s="78">
        <v>1E-4</v>
      </c>
      <c r="R295" s="78">
        <v>0</v>
      </c>
    </row>
    <row r="296" spans="2:18">
      <c r="B296" t="s">
        <v>4019</v>
      </c>
      <c r="C296" t="s">
        <v>3843</v>
      </c>
      <c r="D296" t="s">
        <v>4213</v>
      </c>
      <c r="E296"/>
      <c r="F296" t="s">
        <v>223</v>
      </c>
      <c r="G296" t="s">
        <v>271</v>
      </c>
      <c r="H296" t="s">
        <v>224</v>
      </c>
      <c r="I296" s="77">
        <v>7.81</v>
      </c>
      <c r="J296" t="s">
        <v>713</v>
      </c>
      <c r="K296" t="s">
        <v>102</v>
      </c>
      <c r="L296" s="78">
        <v>2.7E-2</v>
      </c>
      <c r="M296" s="78">
        <v>2.2800000000000001E-2</v>
      </c>
      <c r="N296" s="77">
        <v>258621.05</v>
      </c>
      <c r="O296" s="77">
        <v>103.8</v>
      </c>
      <c r="P296" s="77">
        <v>268.44864990000002</v>
      </c>
      <c r="Q296" s="78">
        <v>1E-4</v>
      </c>
      <c r="R296" s="78">
        <v>0</v>
      </c>
    </row>
    <row r="297" spans="2:18">
      <c r="B297" t="s">
        <v>4019</v>
      </c>
      <c r="C297" t="s">
        <v>3843</v>
      </c>
      <c r="D297" t="s">
        <v>4214</v>
      </c>
      <c r="E297"/>
      <c r="F297" t="s">
        <v>223</v>
      </c>
      <c r="G297" t="s">
        <v>271</v>
      </c>
      <c r="H297" t="s">
        <v>224</v>
      </c>
      <c r="I297" s="77">
        <v>7.8</v>
      </c>
      <c r="J297" t="s">
        <v>713</v>
      </c>
      <c r="K297" t="s">
        <v>102</v>
      </c>
      <c r="L297" s="78">
        <v>2.7E-2</v>
      </c>
      <c r="M297" s="78">
        <v>2.5600000000000001E-2</v>
      </c>
      <c r="N297" s="77">
        <v>472241.5</v>
      </c>
      <c r="O297" s="77">
        <v>101.6</v>
      </c>
      <c r="P297" s="77">
        <v>479.79736400000002</v>
      </c>
      <c r="Q297" s="78">
        <v>2.0000000000000001E-4</v>
      </c>
      <c r="R297" s="78">
        <v>0</v>
      </c>
    </row>
    <row r="298" spans="2:18">
      <c r="B298" t="s">
        <v>3929</v>
      </c>
      <c r="C298" t="s">
        <v>3843</v>
      </c>
      <c r="D298" t="s">
        <v>4215</v>
      </c>
      <c r="E298"/>
      <c r="F298" t="s">
        <v>223</v>
      </c>
      <c r="G298" t="s">
        <v>271</v>
      </c>
      <c r="H298" t="s">
        <v>224</v>
      </c>
      <c r="I298" s="77">
        <v>9.74</v>
      </c>
      <c r="J298" t="s">
        <v>422</v>
      </c>
      <c r="K298" t="s">
        <v>102</v>
      </c>
      <c r="L298" s="78">
        <v>2.35E-2</v>
      </c>
      <c r="M298" s="78">
        <v>1.9400000000000001E-2</v>
      </c>
      <c r="N298" s="77">
        <v>2651701.6800000002</v>
      </c>
      <c r="O298" s="77">
        <v>100.53</v>
      </c>
      <c r="P298" s="77">
        <v>2665.7556989039999</v>
      </c>
      <c r="Q298" s="78">
        <v>1.1000000000000001E-3</v>
      </c>
      <c r="R298" s="78">
        <v>1E-4</v>
      </c>
    </row>
    <row r="299" spans="2:18">
      <c r="B299" t="s">
        <v>3929</v>
      </c>
      <c r="C299" t="s">
        <v>3843</v>
      </c>
      <c r="D299" t="s">
        <v>4216</v>
      </c>
      <c r="E299"/>
      <c r="F299" t="s">
        <v>223</v>
      </c>
      <c r="G299" t="s">
        <v>271</v>
      </c>
      <c r="H299" t="s">
        <v>224</v>
      </c>
      <c r="I299" s="77">
        <v>10.14</v>
      </c>
      <c r="J299" t="s">
        <v>422</v>
      </c>
      <c r="K299" t="s">
        <v>102</v>
      </c>
      <c r="L299" s="78">
        <v>2.35E-2</v>
      </c>
      <c r="M299" s="78">
        <v>1.9E-2</v>
      </c>
      <c r="N299" s="77">
        <v>4663337.45</v>
      </c>
      <c r="O299" s="77">
        <v>100.54</v>
      </c>
      <c r="P299" s="77">
        <v>4688.5194722300002</v>
      </c>
      <c r="Q299" s="78">
        <v>2E-3</v>
      </c>
      <c r="R299" s="78">
        <v>2.9999999999999997E-4</v>
      </c>
    </row>
    <row r="300" spans="2:18">
      <c r="B300" t="s">
        <v>4217</v>
      </c>
      <c r="C300" t="s">
        <v>3843</v>
      </c>
      <c r="D300" t="s">
        <v>4218</v>
      </c>
      <c r="E300"/>
      <c r="F300" t="s">
        <v>223</v>
      </c>
      <c r="G300" t="s">
        <v>3265</v>
      </c>
      <c r="H300" t="s">
        <v>224</v>
      </c>
      <c r="I300" s="77">
        <v>4.5599999999999996</v>
      </c>
      <c r="J300" t="s">
        <v>123</v>
      </c>
      <c r="K300" t="s">
        <v>113</v>
      </c>
      <c r="L300" s="78">
        <v>3.2300000000000002E-2</v>
      </c>
      <c r="M300" s="78">
        <v>3.1800000000000002E-2</v>
      </c>
      <c r="N300" s="77">
        <v>1859731.97</v>
      </c>
      <c r="O300" s="77">
        <v>100.16000000000027</v>
      </c>
      <c r="P300" s="77">
        <v>8216.0304225132404</v>
      </c>
      <c r="Q300" s="78">
        <v>3.5000000000000001E-3</v>
      </c>
      <c r="R300" s="78">
        <v>4.0000000000000002E-4</v>
      </c>
    </row>
    <row r="301" spans="2:18">
      <c r="B301" t="s">
        <v>4217</v>
      </c>
      <c r="C301" t="s">
        <v>3843</v>
      </c>
      <c r="D301" t="s">
        <v>4219</v>
      </c>
      <c r="E301"/>
      <c r="F301" t="s">
        <v>223</v>
      </c>
      <c r="G301" t="s">
        <v>3265</v>
      </c>
      <c r="H301" t="s">
        <v>224</v>
      </c>
      <c r="I301" s="77">
        <v>4.5599999999999996</v>
      </c>
      <c r="J301" t="s">
        <v>123</v>
      </c>
      <c r="K301" t="s">
        <v>113</v>
      </c>
      <c r="L301" s="78">
        <v>3.2300000000000002E-2</v>
      </c>
      <c r="M301" s="78">
        <v>3.2000000000000001E-2</v>
      </c>
      <c r="N301" s="77">
        <v>1145594.8799999999</v>
      </c>
      <c r="O301" s="77">
        <v>100.09000000000016</v>
      </c>
      <c r="P301" s="77">
        <v>5057.5375876110402</v>
      </c>
      <c r="Q301" s="78">
        <v>2.0999999999999999E-3</v>
      </c>
      <c r="R301" s="78">
        <v>2.9999999999999997E-4</v>
      </c>
    </row>
    <row r="302" spans="2:18">
      <c r="B302" t="s">
        <v>4217</v>
      </c>
      <c r="C302" t="s">
        <v>3843</v>
      </c>
      <c r="D302" t="s">
        <v>4220</v>
      </c>
      <c r="E302"/>
      <c r="F302" t="s">
        <v>223</v>
      </c>
      <c r="G302" t="s">
        <v>2686</v>
      </c>
      <c r="H302" t="s">
        <v>224</v>
      </c>
      <c r="I302" s="77">
        <v>4.5599999999999996</v>
      </c>
      <c r="J302" t="s">
        <v>123</v>
      </c>
      <c r="K302" t="s">
        <v>113</v>
      </c>
      <c r="L302" s="78">
        <v>3.2300000000000002E-2</v>
      </c>
      <c r="M302" s="78">
        <v>3.2000000000000001E-2</v>
      </c>
      <c r="N302" s="77">
        <v>294581.53999999998</v>
      </c>
      <c r="O302" s="77">
        <v>100.09</v>
      </c>
      <c r="P302" s="77">
        <v>1300.5096628629699</v>
      </c>
      <c r="Q302" s="78">
        <v>5.0000000000000001E-4</v>
      </c>
      <c r="R302" s="78">
        <v>1E-4</v>
      </c>
    </row>
    <row r="303" spans="2:18">
      <c r="B303" t="s">
        <v>4129</v>
      </c>
      <c r="C303" t="s">
        <v>3843</v>
      </c>
      <c r="D303" t="s">
        <v>4221</v>
      </c>
      <c r="E303"/>
      <c r="F303" t="s">
        <v>223</v>
      </c>
      <c r="G303" t="s">
        <v>2788</v>
      </c>
      <c r="H303" t="s">
        <v>224</v>
      </c>
      <c r="I303" s="77">
        <v>10.9</v>
      </c>
      <c r="J303" t="s">
        <v>123</v>
      </c>
      <c r="K303" t="s">
        <v>113</v>
      </c>
      <c r="L303" s="78">
        <v>6.3299999999999995E-2</v>
      </c>
      <c r="M303" s="78">
        <v>3.2099999999999997E-2</v>
      </c>
      <c r="N303" s="77">
        <v>205390.35</v>
      </c>
      <c r="O303" s="77">
        <v>101.43</v>
      </c>
      <c r="P303" s="77">
        <v>918.890637087654</v>
      </c>
      <c r="Q303" s="78">
        <v>4.0000000000000002E-4</v>
      </c>
      <c r="R303" s="78">
        <v>1E-4</v>
      </c>
    </row>
    <row r="304" spans="2:18">
      <c r="B304" t="s">
        <v>4129</v>
      </c>
      <c r="C304" t="s">
        <v>3843</v>
      </c>
      <c r="D304" t="s">
        <v>4222</v>
      </c>
      <c r="E304"/>
      <c r="F304" t="s">
        <v>223</v>
      </c>
      <c r="G304" t="s">
        <v>3542</v>
      </c>
      <c r="H304" t="s">
        <v>224</v>
      </c>
      <c r="I304" s="77">
        <v>10.9</v>
      </c>
      <c r="J304" t="s">
        <v>123</v>
      </c>
      <c r="K304" t="s">
        <v>113</v>
      </c>
      <c r="L304" s="78">
        <v>6.3299999999999995E-2</v>
      </c>
      <c r="M304" s="78">
        <v>3.2099999999999997E-2</v>
      </c>
      <c r="N304" s="77">
        <v>247646.22</v>
      </c>
      <c r="O304" s="77">
        <v>101.43000000000045</v>
      </c>
      <c r="P304" s="77">
        <v>1107.93809382064</v>
      </c>
      <c r="Q304" s="78">
        <v>5.0000000000000001E-4</v>
      </c>
      <c r="R304" s="78">
        <v>1E-4</v>
      </c>
    </row>
    <row r="305" spans="2:18">
      <c r="B305" t="s">
        <v>4129</v>
      </c>
      <c r="C305" t="s">
        <v>3843</v>
      </c>
      <c r="D305" t="s">
        <v>4223</v>
      </c>
      <c r="E305"/>
      <c r="F305" t="s">
        <v>223</v>
      </c>
      <c r="G305" t="s">
        <v>271</v>
      </c>
      <c r="H305" t="s">
        <v>224</v>
      </c>
      <c r="I305" s="77">
        <v>10.9</v>
      </c>
      <c r="J305" t="s">
        <v>123</v>
      </c>
      <c r="K305" t="s">
        <v>113</v>
      </c>
      <c r="L305" s="78">
        <v>6.3299999999999995E-2</v>
      </c>
      <c r="M305" s="78">
        <v>3.3099999999999997E-2</v>
      </c>
      <c r="N305" s="77">
        <v>276016.21000000002</v>
      </c>
      <c r="O305" s="77">
        <v>100</v>
      </c>
      <c r="P305" s="77">
        <v>1217.452299068</v>
      </c>
      <c r="Q305" s="78">
        <v>5.0000000000000001E-4</v>
      </c>
      <c r="R305" s="78">
        <v>1E-4</v>
      </c>
    </row>
    <row r="306" spans="2:18">
      <c r="B306" s="79" t="s">
        <v>4224</v>
      </c>
      <c r="I306" s="81">
        <v>0</v>
      </c>
      <c r="M306" s="80">
        <v>0</v>
      </c>
      <c r="N306" s="81">
        <v>0</v>
      </c>
      <c r="P306" s="81">
        <v>0</v>
      </c>
      <c r="Q306" s="80">
        <v>0</v>
      </c>
      <c r="R306" s="80">
        <v>0</v>
      </c>
    </row>
    <row r="307" spans="2:18">
      <c r="B307" t="s">
        <v>223</v>
      </c>
      <c r="D307" t="s">
        <v>223</v>
      </c>
      <c r="F307" t="s">
        <v>223</v>
      </c>
      <c r="I307" s="77">
        <v>0</v>
      </c>
      <c r="J307" t="s">
        <v>223</v>
      </c>
      <c r="K307" t="s">
        <v>223</v>
      </c>
      <c r="L307" s="78">
        <v>0</v>
      </c>
      <c r="M307" s="78">
        <v>0</v>
      </c>
      <c r="N307" s="77">
        <v>0</v>
      </c>
      <c r="O307" s="77">
        <v>0</v>
      </c>
      <c r="P307" s="77">
        <v>0</v>
      </c>
      <c r="Q307" s="78">
        <v>0</v>
      </c>
      <c r="R307" s="78">
        <v>0</v>
      </c>
    </row>
    <row r="308" spans="2:18">
      <c r="B308" s="79" t="s">
        <v>4225</v>
      </c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s="79" t="s">
        <v>4226</v>
      </c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18">
      <c r="B310" t="s">
        <v>223</v>
      </c>
      <c r="D310" t="s">
        <v>223</v>
      </c>
      <c r="F310" t="s">
        <v>223</v>
      </c>
      <c r="I310" s="77">
        <v>0</v>
      </c>
      <c r="J310" t="s">
        <v>223</v>
      </c>
      <c r="K310" t="s">
        <v>223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s="79" t="s">
        <v>4227</v>
      </c>
      <c r="I311" s="81">
        <v>0</v>
      </c>
      <c r="M311" s="80">
        <v>0</v>
      </c>
      <c r="N311" s="81">
        <v>0</v>
      </c>
      <c r="P311" s="81">
        <v>0</v>
      </c>
      <c r="Q311" s="80">
        <v>0</v>
      </c>
      <c r="R311" s="80">
        <v>0</v>
      </c>
    </row>
    <row r="312" spans="2:18">
      <c r="B312" t="s">
        <v>223</v>
      </c>
      <c r="D312" t="s">
        <v>223</v>
      </c>
      <c r="F312" t="s">
        <v>223</v>
      </c>
      <c r="I312" s="77">
        <v>0</v>
      </c>
      <c r="J312" t="s">
        <v>223</v>
      </c>
      <c r="K312" t="s">
        <v>223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18">
      <c r="B313" s="79" t="s">
        <v>4228</v>
      </c>
      <c r="I313" s="81">
        <v>0</v>
      </c>
      <c r="M313" s="80">
        <v>0</v>
      </c>
      <c r="N313" s="81">
        <v>0</v>
      </c>
      <c r="P313" s="81">
        <v>0</v>
      </c>
      <c r="Q313" s="80">
        <v>0</v>
      </c>
      <c r="R313" s="80">
        <v>0</v>
      </c>
    </row>
    <row r="314" spans="2:18">
      <c r="B314" t="s">
        <v>223</v>
      </c>
      <c r="D314" t="s">
        <v>223</v>
      </c>
      <c r="F314" t="s">
        <v>223</v>
      </c>
      <c r="I314" s="77">
        <v>0</v>
      </c>
      <c r="J314" t="s">
        <v>223</v>
      </c>
      <c r="K314" t="s">
        <v>223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18">
      <c r="B315" s="79" t="s">
        <v>4229</v>
      </c>
      <c r="I315" s="81">
        <v>0</v>
      </c>
      <c r="M315" s="80">
        <v>0</v>
      </c>
      <c r="N315" s="81">
        <v>0</v>
      </c>
      <c r="P315" s="81">
        <v>0</v>
      </c>
      <c r="Q315" s="80">
        <v>0</v>
      </c>
      <c r="R315" s="80">
        <v>0</v>
      </c>
    </row>
    <row r="316" spans="2:18">
      <c r="B316" t="s">
        <v>223</v>
      </c>
      <c r="D316" t="s">
        <v>223</v>
      </c>
      <c r="F316" t="s">
        <v>223</v>
      </c>
      <c r="I316" s="77">
        <v>0</v>
      </c>
      <c r="J316" t="s">
        <v>223</v>
      </c>
      <c r="K316" t="s">
        <v>223</v>
      </c>
      <c r="L316" s="78">
        <v>0</v>
      </c>
      <c r="M316" s="78">
        <v>0</v>
      </c>
      <c r="N316" s="77">
        <v>0</v>
      </c>
      <c r="O316" s="77">
        <v>0</v>
      </c>
      <c r="P316" s="77">
        <v>0</v>
      </c>
      <c r="Q316" s="78">
        <v>0</v>
      </c>
      <c r="R316" s="78">
        <v>0</v>
      </c>
    </row>
    <row r="317" spans="2:18">
      <c r="B317" s="79" t="s">
        <v>263</v>
      </c>
      <c r="I317" s="81">
        <v>3.75</v>
      </c>
      <c r="M317" s="80">
        <v>3.1099999999999999E-2</v>
      </c>
      <c r="N317" s="81">
        <v>150719989.84</v>
      </c>
      <c r="P317" s="81">
        <v>529678.62952206878</v>
      </c>
      <c r="Q317" s="80">
        <v>0.22259999999999999</v>
      </c>
      <c r="R317" s="80">
        <v>2.9000000000000001E-2</v>
      </c>
    </row>
    <row r="318" spans="2:18">
      <c r="B318" s="79" t="s">
        <v>4230</v>
      </c>
      <c r="I318" s="81">
        <v>0</v>
      </c>
      <c r="M318" s="80">
        <v>0</v>
      </c>
      <c r="N318" s="81">
        <v>0</v>
      </c>
      <c r="P318" s="81">
        <v>0</v>
      </c>
      <c r="Q318" s="80">
        <v>0</v>
      </c>
      <c r="R318" s="80">
        <v>0</v>
      </c>
    </row>
    <row r="319" spans="2:18">
      <c r="B319" t="s">
        <v>223</v>
      </c>
      <c r="D319" t="s">
        <v>223</v>
      </c>
      <c r="F319" t="s">
        <v>223</v>
      </c>
      <c r="I319" s="77">
        <v>0</v>
      </c>
      <c r="J319" t="s">
        <v>223</v>
      </c>
      <c r="K319" t="s">
        <v>223</v>
      </c>
      <c r="L319" s="78">
        <v>0</v>
      </c>
      <c r="M319" s="78">
        <v>0</v>
      </c>
      <c r="N319" s="77">
        <v>0</v>
      </c>
      <c r="O319" s="77">
        <v>0</v>
      </c>
      <c r="P319" s="77">
        <v>0</v>
      </c>
      <c r="Q319" s="78">
        <v>0</v>
      </c>
      <c r="R319" s="78">
        <v>0</v>
      </c>
    </row>
    <row r="320" spans="2:18">
      <c r="B320" s="79" t="s">
        <v>3883</v>
      </c>
      <c r="I320" s="81">
        <v>0</v>
      </c>
      <c r="M320" s="80">
        <v>0</v>
      </c>
      <c r="N320" s="81">
        <v>0</v>
      </c>
      <c r="P320" s="81">
        <v>0</v>
      </c>
      <c r="Q320" s="80">
        <v>0</v>
      </c>
      <c r="R320" s="80">
        <v>0</v>
      </c>
    </row>
    <row r="321" spans="2:18">
      <c r="B321" t="s">
        <v>223</v>
      </c>
      <c r="D321" t="s">
        <v>223</v>
      </c>
      <c r="F321" t="s">
        <v>223</v>
      </c>
      <c r="I321" s="77">
        <v>0</v>
      </c>
      <c r="J321" t="s">
        <v>223</v>
      </c>
      <c r="K321" t="s">
        <v>223</v>
      </c>
      <c r="L321" s="78">
        <v>0</v>
      </c>
      <c r="M321" s="78">
        <v>0</v>
      </c>
      <c r="N321" s="77">
        <v>0</v>
      </c>
      <c r="O321" s="77">
        <v>0</v>
      </c>
      <c r="P321" s="77">
        <v>0</v>
      </c>
      <c r="Q321" s="78">
        <v>0</v>
      </c>
      <c r="R321" s="78">
        <v>0</v>
      </c>
    </row>
    <row r="322" spans="2:18">
      <c r="B322" s="79" t="s">
        <v>3884</v>
      </c>
      <c r="I322" s="81">
        <v>3.75</v>
      </c>
      <c r="M322" s="80">
        <v>3.1099999999999999E-2</v>
      </c>
      <c r="N322" s="81">
        <v>150719989.84</v>
      </c>
      <c r="P322" s="81">
        <v>529678.62952206878</v>
      </c>
      <c r="Q322" s="80">
        <v>0.22259999999999999</v>
      </c>
      <c r="R322" s="80">
        <v>2.9000000000000001E-2</v>
      </c>
    </row>
    <row r="323" spans="2:18">
      <c r="B323" s="82" t="s">
        <v>4661</v>
      </c>
      <c r="C323" t="s">
        <v>3843</v>
      </c>
      <c r="D323" t="s">
        <v>4231</v>
      </c>
      <c r="E323"/>
      <c r="F323" t="s">
        <v>537</v>
      </c>
      <c r="G323" t="s">
        <v>3903</v>
      </c>
      <c r="H323" t="s">
        <v>215</v>
      </c>
      <c r="I323" s="77">
        <v>5.3</v>
      </c>
      <c r="J323" t="s">
        <v>125</v>
      </c>
      <c r="K323" t="s">
        <v>106</v>
      </c>
      <c r="L323" s="78">
        <v>4.8000000000000001E-2</v>
      </c>
      <c r="M323" s="78">
        <v>2.1499999999999998E-2</v>
      </c>
      <c r="N323" s="77">
        <v>7093018</v>
      </c>
      <c r="O323" s="77">
        <v>115.06</v>
      </c>
      <c r="P323" s="77">
        <v>28082.7804236628</v>
      </c>
      <c r="Q323" s="78">
        <v>1.18E-2</v>
      </c>
      <c r="R323" s="78">
        <v>1.5E-3</v>
      </c>
    </row>
    <row r="324" spans="2:18">
      <c r="B324" s="82" t="s">
        <v>4661</v>
      </c>
      <c r="C324" t="s">
        <v>3843</v>
      </c>
      <c r="D324" t="s">
        <v>4232</v>
      </c>
      <c r="E324"/>
      <c r="F324" t="s">
        <v>537</v>
      </c>
      <c r="G324" t="s">
        <v>4233</v>
      </c>
      <c r="H324" t="s">
        <v>215</v>
      </c>
      <c r="I324" s="77">
        <v>4.07</v>
      </c>
      <c r="J324" t="s">
        <v>125</v>
      </c>
      <c r="K324" t="s">
        <v>106</v>
      </c>
      <c r="L324" s="78">
        <v>4.8000000000000001E-2</v>
      </c>
      <c r="M324" s="78">
        <v>4.2099999999999999E-2</v>
      </c>
      <c r="N324" s="77">
        <v>3779936.71</v>
      </c>
      <c r="O324" s="77">
        <v>110.18999999999998</v>
      </c>
      <c r="P324" s="77">
        <v>14332.151289237299</v>
      </c>
      <c r="Q324" s="78">
        <v>6.0000000000000001E-3</v>
      </c>
      <c r="R324" s="78">
        <v>8.0000000000000004E-4</v>
      </c>
    </row>
    <row r="325" spans="2:18">
      <c r="B325" s="82" t="s">
        <v>4661</v>
      </c>
      <c r="C325" t="s">
        <v>3843</v>
      </c>
      <c r="D325" t="s">
        <v>4234</v>
      </c>
      <c r="E325"/>
      <c r="F325" t="s">
        <v>537</v>
      </c>
      <c r="G325" t="s">
        <v>3300</v>
      </c>
      <c r="H325" t="s">
        <v>215</v>
      </c>
      <c r="I325" s="77">
        <v>4.32</v>
      </c>
      <c r="J325" t="s">
        <v>1023</v>
      </c>
      <c r="K325" t="s">
        <v>106</v>
      </c>
      <c r="L325" s="78">
        <v>5.9900000000000002E-2</v>
      </c>
      <c r="M325" s="78">
        <v>4.2900000000000001E-2</v>
      </c>
      <c r="N325" s="77">
        <v>3869838.74</v>
      </c>
      <c r="O325" s="77">
        <v>109.76000000000002</v>
      </c>
      <c r="P325" s="77">
        <v>14615.767938523601</v>
      </c>
      <c r="Q325" s="78">
        <v>6.1000000000000004E-3</v>
      </c>
      <c r="R325" s="78">
        <v>8.0000000000000004E-4</v>
      </c>
    </row>
    <row r="326" spans="2:18">
      <c r="B326" t="s">
        <v>4235</v>
      </c>
      <c r="C326" t="s">
        <v>3843</v>
      </c>
      <c r="D326" t="s">
        <v>4236</v>
      </c>
      <c r="E326"/>
      <c r="F326" t="s">
        <v>930</v>
      </c>
      <c r="G326" t="s">
        <v>4237</v>
      </c>
      <c r="H326" t="s">
        <v>225</v>
      </c>
      <c r="I326" s="77">
        <v>0.66</v>
      </c>
      <c r="J326" t="s">
        <v>1019</v>
      </c>
      <c r="K326" t="s">
        <v>106</v>
      </c>
      <c r="L326" s="78">
        <v>5.3900000000000003E-2</v>
      </c>
      <c r="M326" s="78">
        <v>1.84E-2</v>
      </c>
      <c r="N326" s="77">
        <v>4683806.0199999996</v>
      </c>
      <c r="O326" s="77">
        <v>124.54999999999994</v>
      </c>
      <c r="P326" s="77">
        <v>20073.6942492083</v>
      </c>
      <c r="Q326" s="78">
        <v>8.3999999999999995E-3</v>
      </c>
      <c r="R326" s="78">
        <v>1.1000000000000001E-3</v>
      </c>
    </row>
    <row r="327" spans="2:18">
      <c r="B327" t="s">
        <v>4235</v>
      </c>
      <c r="C327" t="s">
        <v>3843</v>
      </c>
      <c r="D327" t="s">
        <v>4238</v>
      </c>
      <c r="E327"/>
      <c r="F327" t="s">
        <v>930</v>
      </c>
      <c r="G327" t="s">
        <v>4239</v>
      </c>
      <c r="H327" t="s">
        <v>225</v>
      </c>
      <c r="I327" s="77">
        <v>9.11</v>
      </c>
      <c r="J327" t="s">
        <v>1019</v>
      </c>
      <c r="K327" t="s">
        <v>106</v>
      </c>
      <c r="L327" s="78">
        <v>4.36E-2</v>
      </c>
      <c r="M327" s="78">
        <v>2.6100000000000002E-2</v>
      </c>
      <c r="N327" s="77">
        <v>4496033.08</v>
      </c>
      <c r="O327" s="77">
        <v>103.85999999999999</v>
      </c>
      <c r="P327" s="77">
        <v>16068.0246316515</v>
      </c>
      <c r="Q327" s="78">
        <v>6.7999999999999996E-3</v>
      </c>
      <c r="R327" s="78">
        <v>8.9999999999999998E-4</v>
      </c>
    </row>
    <row r="328" spans="2:18">
      <c r="B328" t="s">
        <v>4240</v>
      </c>
      <c r="C328" t="s">
        <v>3843</v>
      </c>
      <c r="D328" t="s">
        <v>4241</v>
      </c>
      <c r="E328"/>
      <c r="F328" t="s">
        <v>2518</v>
      </c>
      <c r="G328" t="s">
        <v>4233</v>
      </c>
      <c r="H328" t="s">
        <v>150</v>
      </c>
      <c r="I328" s="77">
        <v>6.96</v>
      </c>
      <c r="J328" t="s">
        <v>123</v>
      </c>
      <c r="K328" t="s">
        <v>106</v>
      </c>
      <c r="L328" s="78">
        <v>5.0000000000000001E-4</v>
      </c>
      <c r="M328" s="78">
        <v>3.1699999999999999E-2</v>
      </c>
      <c r="N328" s="77">
        <v>3971392.23</v>
      </c>
      <c r="O328" s="77">
        <v>112.18999999999987</v>
      </c>
      <c r="P328" s="77">
        <v>15331.3925083021</v>
      </c>
      <c r="Q328" s="78">
        <v>6.4000000000000003E-3</v>
      </c>
      <c r="R328" s="78">
        <v>8.0000000000000004E-4</v>
      </c>
    </row>
    <row r="329" spans="2:18">
      <c r="B329" t="s">
        <v>4242</v>
      </c>
      <c r="C329" t="s">
        <v>3843</v>
      </c>
      <c r="D329" t="s">
        <v>4243</v>
      </c>
      <c r="E329"/>
      <c r="F329" t="s">
        <v>935</v>
      </c>
      <c r="G329" t="s">
        <v>4244</v>
      </c>
      <c r="H329" t="s">
        <v>225</v>
      </c>
      <c r="I329" s="77">
        <v>10.199999999999999</v>
      </c>
      <c r="J329" t="s">
        <v>123</v>
      </c>
      <c r="K329" t="s">
        <v>106</v>
      </c>
      <c r="L329" s="78">
        <v>4.4999999999999998E-2</v>
      </c>
      <c r="M329" s="78">
        <v>4.4999999999999998E-2</v>
      </c>
      <c r="N329" s="77">
        <v>1728463.24</v>
      </c>
      <c r="O329" s="77">
        <v>101.07999999999997</v>
      </c>
      <c r="P329" s="77">
        <v>6011.8765425354704</v>
      </c>
      <c r="Q329" s="78">
        <v>2.5000000000000001E-3</v>
      </c>
      <c r="R329" s="78">
        <v>2.9999999999999997E-4</v>
      </c>
    </row>
    <row r="330" spans="2:18">
      <c r="B330" t="s">
        <v>4242</v>
      </c>
      <c r="C330" t="s">
        <v>3843</v>
      </c>
      <c r="D330" t="s">
        <v>4245</v>
      </c>
      <c r="E330"/>
      <c r="F330" t="s">
        <v>935</v>
      </c>
      <c r="G330" t="s">
        <v>4246</v>
      </c>
      <c r="H330" t="s">
        <v>225</v>
      </c>
      <c r="I330" s="77">
        <v>10.199999999999999</v>
      </c>
      <c r="J330" t="s">
        <v>123</v>
      </c>
      <c r="K330" t="s">
        <v>106</v>
      </c>
      <c r="L330" s="78">
        <v>4.4999999999999998E-2</v>
      </c>
      <c r="M330" s="78">
        <v>4.4999999999999998E-2</v>
      </c>
      <c r="N330" s="77">
        <v>334040.56</v>
      </c>
      <c r="O330" s="77">
        <v>101.08000000000017</v>
      </c>
      <c r="P330" s="77">
        <v>1161.8474494831701</v>
      </c>
      <c r="Q330" s="78">
        <v>5.0000000000000001E-4</v>
      </c>
      <c r="R330" s="78">
        <v>1E-4</v>
      </c>
    </row>
    <row r="331" spans="2:18">
      <c r="B331" t="s">
        <v>4242</v>
      </c>
      <c r="C331" t="s">
        <v>3843</v>
      </c>
      <c r="D331" t="s">
        <v>4247</v>
      </c>
      <c r="E331"/>
      <c r="F331" t="s">
        <v>935</v>
      </c>
      <c r="G331" t="s">
        <v>4248</v>
      </c>
      <c r="H331" t="s">
        <v>225</v>
      </c>
      <c r="I331" s="77">
        <v>10.18</v>
      </c>
      <c r="J331" t="s">
        <v>123</v>
      </c>
      <c r="K331" t="s">
        <v>106</v>
      </c>
      <c r="L331" s="78">
        <v>4.4999999999999998E-2</v>
      </c>
      <c r="M331" s="78">
        <v>2.3900000000000001E-2</v>
      </c>
      <c r="N331" s="77">
        <v>305366.57</v>
      </c>
      <c r="O331" s="77">
        <v>101.08000000000038</v>
      </c>
      <c r="P331" s="77">
        <v>1062.1146441376</v>
      </c>
      <c r="Q331" s="78">
        <v>4.0000000000000002E-4</v>
      </c>
      <c r="R331" s="78">
        <v>1E-4</v>
      </c>
    </row>
    <row r="332" spans="2:18">
      <c r="B332" t="s">
        <v>4242</v>
      </c>
      <c r="C332" t="s">
        <v>3843</v>
      </c>
      <c r="D332" t="s">
        <v>4249</v>
      </c>
      <c r="E332"/>
      <c r="F332" t="s">
        <v>935</v>
      </c>
      <c r="G332" t="s">
        <v>4250</v>
      </c>
      <c r="H332" t="s">
        <v>225</v>
      </c>
      <c r="I332" s="77">
        <v>10.199999999999999</v>
      </c>
      <c r="J332" t="s">
        <v>123</v>
      </c>
      <c r="K332" t="s">
        <v>106</v>
      </c>
      <c r="L332" s="78">
        <v>4.4999999999999998E-2</v>
      </c>
      <c r="M332" s="78">
        <v>4.4999999999999998E-2</v>
      </c>
      <c r="N332" s="77">
        <v>289618.34000000003</v>
      </c>
      <c r="O332" s="77">
        <v>101.0799999999998</v>
      </c>
      <c r="P332" s="77">
        <v>1007.33973638575</v>
      </c>
      <c r="Q332" s="78">
        <v>4.0000000000000002E-4</v>
      </c>
      <c r="R332" s="78">
        <v>1E-4</v>
      </c>
    </row>
    <row r="333" spans="2:18">
      <c r="B333" t="s">
        <v>4242</v>
      </c>
      <c r="C333" t="s">
        <v>3843</v>
      </c>
      <c r="D333" t="s">
        <v>4251</v>
      </c>
      <c r="E333"/>
      <c r="F333" t="s">
        <v>1003</v>
      </c>
      <c r="G333" t="s">
        <v>4252</v>
      </c>
      <c r="H333" t="s">
        <v>215</v>
      </c>
      <c r="I333" s="77">
        <v>9.82</v>
      </c>
      <c r="J333" t="s">
        <v>507</v>
      </c>
      <c r="K333" t="s">
        <v>106</v>
      </c>
      <c r="L333" s="78">
        <v>4.9000000000000002E-2</v>
      </c>
      <c r="M333" s="78">
        <v>3.1600000000000003E-2</v>
      </c>
      <c r="N333" s="77">
        <v>1462526.92</v>
      </c>
      <c r="O333" s="77">
        <v>113.55</v>
      </c>
      <c r="P333" s="77">
        <v>5714.4663520680697</v>
      </c>
      <c r="Q333" s="78">
        <v>2.3999999999999998E-3</v>
      </c>
      <c r="R333" s="78">
        <v>2.9999999999999997E-4</v>
      </c>
    </row>
    <row r="334" spans="2:18">
      <c r="B334" t="s">
        <v>4253</v>
      </c>
      <c r="C334" t="s">
        <v>3843</v>
      </c>
      <c r="D334" t="s">
        <v>4254</v>
      </c>
      <c r="E334"/>
      <c r="F334" t="s">
        <v>935</v>
      </c>
      <c r="G334" t="s">
        <v>3903</v>
      </c>
      <c r="H334" t="s">
        <v>225</v>
      </c>
      <c r="I334" s="77">
        <v>3.87</v>
      </c>
      <c r="J334" t="s">
        <v>127</v>
      </c>
      <c r="K334" t="s">
        <v>106</v>
      </c>
      <c r="L334" s="78">
        <v>5.0200000000000002E-2</v>
      </c>
      <c r="M334" s="78">
        <v>2.0299999999999999E-2</v>
      </c>
      <c r="N334" s="77">
        <v>2478132</v>
      </c>
      <c r="O334" s="77">
        <v>112.38</v>
      </c>
      <c r="P334" s="77">
        <v>9582.9260358455995</v>
      </c>
      <c r="Q334" s="78">
        <v>4.0000000000000001E-3</v>
      </c>
      <c r="R334" s="78">
        <v>5.0000000000000001E-4</v>
      </c>
    </row>
    <row r="335" spans="2:18">
      <c r="B335" t="s">
        <v>4255</v>
      </c>
      <c r="C335" t="s">
        <v>3843</v>
      </c>
      <c r="D335" t="s">
        <v>4256</v>
      </c>
      <c r="E335"/>
      <c r="F335" t="s">
        <v>1049</v>
      </c>
      <c r="G335" t="s">
        <v>4257</v>
      </c>
      <c r="H335" t="s">
        <v>225</v>
      </c>
      <c r="I335" s="77">
        <v>6.94</v>
      </c>
      <c r="J335" t="s">
        <v>1019</v>
      </c>
      <c r="K335" t="s">
        <v>106</v>
      </c>
      <c r="L335" s="78">
        <v>5.3499999999999999E-2</v>
      </c>
      <c r="M335" s="78">
        <v>3.6499999999999998E-2</v>
      </c>
      <c r="N335" s="77">
        <v>3233727.38</v>
      </c>
      <c r="O335" s="77">
        <v>112.24000000000007</v>
      </c>
      <c r="P335" s="77">
        <v>12489.2320385246</v>
      </c>
      <c r="Q335" s="78">
        <v>5.1999999999999998E-3</v>
      </c>
      <c r="R335" s="78">
        <v>6.9999999999999999E-4</v>
      </c>
    </row>
    <row r="336" spans="2:18">
      <c r="B336" t="s">
        <v>4258</v>
      </c>
      <c r="C336" t="s">
        <v>3843</v>
      </c>
      <c r="D336" t="s">
        <v>4259</v>
      </c>
      <c r="E336"/>
      <c r="F336" t="s">
        <v>4260</v>
      </c>
      <c r="G336" t="s">
        <v>2638</v>
      </c>
      <c r="H336" t="s">
        <v>215</v>
      </c>
      <c r="I336" s="77">
        <v>0.95</v>
      </c>
      <c r="J336" t="s">
        <v>962</v>
      </c>
      <c r="K336" t="s">
        <v>106</v>
      </c>
      <c r="L336" s="78">
        <v>4.1099999999999998E-2</v>
      </c>
      <c r="M336" s="78">
        <v>4.1099999999999998E-2</v>
      </c>
      <c r="N336" s="77">
        <v>2640940.15</v>
      </c>
      <c r="O336" s="77">
        <v>99.91</v>
      </c>
      <c r="P336" s="77">
        <v>9079.2963285994701</v>
      </c>
      <c r="Q336" s="78">
        <v>3.8E-3</v>
      </c>
      <c r="R336" s="78">
        <v>5.0000000000000001E-4</v>
      </c>
    </row>
    <row r="337" spans="2:18">
      <c r="B337" t="s">
        <v>4258</v>
      </c>
      <c r="C337" t="s">
        <v>3843</v>
      </c>
      <c r="D337" t="s">
        <v>4261</v>
      </c>
      <c r="E337"/>
      <c r="F337" t="s">
        <v>4262</v>
      </c>
      <c r="G337" t="s">
        <v>2638</v>
      </c>
      <c r="H337" t="s">
        <v>225</v>
      </c>
      <c r="I337" s="77">
        <v>1.94</v>
      </c>
      <c r="J337" t="s">
        <v>962</v>
      </c>
      <c r="K337" t="s">
        <v>106</v>
      </c>
      <c r="L337" s="78">
        <v>7.0000000000000007E-2</v>
      </c>
      <c r="M337" s="78">
        <v>5.6899999999999999E-2</v>
      </c>
      <c r="N337" s="77">
        <v>978880.9</v>
      </c>
      <c r="O337" s="77">
        <v>101.14</v>
      </c>
      <c r="P337" s="77">
        <v>3406.7281295166599</v>
      </c>
      <c r="Q337" s="78">
        <v>1.4E-3</v>
      </c>
      <c r="R337" s="78">
        <v>2.0000000000000001E-4</v>
      </c>
    </row>
    <row r="338" spans="2:18">
      <c r="B338" t="s">
        <v>4263</v>
      </c>
      <c r="C338" t="s">
        <v>3843</v>
      </c>
      <c r="D338" t="s">
        <v>4264</v>
      </c>
      <c r="E338"/>
      <c r="F338" t="s">
        <v>2528</v>
      </c>
      <c r="G338" t="s">
        <v>4265</v>
      </c>
      <c r="H338" t="s">
        <v>215</v>
      </c>
      <c r="I338" s="77">
        <v>7.16</v>
      </c>
      <c r="J338" t="s">
        <v>1019</v>
      </c>
      <c r="K338" t="s">
        <v>113</v>
      </c>
      <c r="L338" s="78">
        <v>2.76E-2</v>
      </c>
      <c r="M338" s="78">
        <v>2.6599999999999999E-2</v>
      </c>
      <c r="N338" s="77">
        <v>533342.02</v>
      </c>
      <c r="O338" s="77">
        <v>100</v>
      </c>
      <c r="P338" s="77">
        <v>2352.4649818160001</v>
      </c>
      <c r="Q338" s="78">
        <v>1E-3</v>
      </c>
      <c r="R338" s="78">
        <v>1E-4</v>
      </c>
    </row>
    <row r="339" spans="2:18">
      <c r="B339" t="s">
        <v>4266</v>
      </c>
      <c r="C339" t="s">
        <v>3843</v>
      </c>
      <c r="D339" t="s">
        <v>4267</v>
      </c>
      <c r="E339"/>
      <c r="F339" t="s">
        <v>2528</v>
      </c>
      <c r="G339" t="s">
        <v>2663</v>
      </c>
      <c r="H339" t="s">
        <v>215</v>
      </c>
      <c r="I339" s="77">
        <v>1.92</v>
      </c>
      <c r="J339" t="s">
        <v>1141</v>
      </c>
      <c r="K339" t="s">
        <v>106</v>
      </c>
      <c r="L339" s="78">
        <v>3.49E-2</v>
      </c>
      <c r="M339" s="78">
        <v>2.98E-2</v>
      </c>
      <c r="N339" s="77">
        <v>7672336.21</v>
      </c>
      <c r="O339" s="77">
        <v>98.680000000000192</v>
      </c>
      <c r="P339" s="77">
        <v>26052.022181148401</v>
      </c>
      <c r="Q339" s="78">
        <v>1.09E-2</v>
      </c>
      <c r="R339" s="78">
        <v>1.4E-3</v>
      </c>
    </row>
    <row r="340" spans="2:18">
      <c r="B340" t="s">
        <v>4266</v>
      </c>
      <c r="C340" t="s">
        <v>3843</v>
      </c>
      <c r="D340" t="s">
        <v>4268</v>
      </c>
      <c r="E340"/>
      <c r="F340" t="s">
        <v>2528</v>
      </c>
      <c r="G340" t="s">
        <v>2663</v>
      </c>
      <c r="H340" t="s">
        <v>215</v>
      </c>
      <c r="I340" s="77">
        <v>1.92</v>
      </c>
      <c r="J340" t="s">
        <v>1141</v>
      </c>
      <c r="K340" t="s">
        <v>106</v>
      </c>
      <c r="L340" s="78">
        <v>3.49E-2</v>
      </c>
      <c r="M340" s="78">
        <v>2.98E-2</v>
      </c>
      <c r="N340" s="77">
        <v>234199.37</v>
      </c>
      <c r="O340" s="77">
        <v>98.68</v>
      </c>
      <c r="P340" s="77">
        <v>795.24241574535597</v>
      </c>
      <c r="Q340" s="78">
        <v>2.9999999999999997E-4</v>
      </c>
      <c r="R340" s="78">
        <v>0</v>
      </c>
    </row>
    <row r="341" spans="2:18">
      <c r="B341" t="s">
        <v>4266</v>
      </c>
      <c r="C341" t="s">
        <v>3843</v>
      </c>
      <c r="D341" t="s">
        <v>4269</v>
      </c>
      <c r="E341"/>
      <c r="F341" t="s">
        <v>2528</v>
      </c>
      <c r="G341" t="s">
        <v>4174</v>
      </c>
      <c r="H341" t="s">
        <v>215</v>
      </c>
      <c r="I341" s="77">
        <v>1.92</v>
      </c>
      <c r="J341" t="s">
        <v>1141</v>
      </c>
      <c r="K341" t="s">
        <v>106</v>
      </c>
      <c r="L341" s="78">
        <v>3.49E-2</v>
      </c>
      <c r="M341" s="78">
        <v>2.98E-2</v>
      </c>
      <c r="N341" s="77">
        <v>65261.73</v>
      </c>
      <c r="O341" s="77">
        <v>98.68</v>
      </c>
      <c r="P341" s="77">
        <v>221.60134683932401</v>
      </c>
      <c r="Q341" s="78">
        <v>1E-4</v>
      </c>
      <c r="R341" s="78">
        <v>0</v>
      </c>
    </row>
    <row r="342" spans="2:18">
      <c r="B342" t="s">
        <v>4266</v>
      </c>
      <c r="C342" t="s">
        <v>3843</v>
      </c>
      <c r="D342" t="s">
        <v>4270</v>
      </c>
      <c r="E342"/>
      <c r="F342" t="s">
        <v>2528</v>
      </c>
      <c r="G342" t="s">
        <v>2943</v>
      </c>
      <c r="H342" t="s">
        <v>215</v>
      </c>
      <c r="I342" s="77">
        <v>0.15</v>
      </c>
      <c r="J342" t="s">
        <v>1141</v>
      </c>
      <c r="K342" t="s">
        <v>106</v>
      </c>
      <c r="L342" s="78">
        <v>3.49E-2</v>
      </c>
      <c r="M342" s="78">
        <v>5.7700000000000001E-2</v>
      </c>
      <c r="N342" s="77">
        <v>21545.67</v>
      </c>
      <c r="O342" s="77">
        <v>98.68</v>
      </c>
      <c r="P342" s="77">
        <v>73.160020283796001</v>
      </c>
      <c r="Q342" s="78">
        <v>0</v>
      </c>
      <c r="R342" s="78">
        <v>0</v>
      </c>
    </row>
    <row r="343" spans="2:18">
      <c r="B343" t="s">
        <v>4266</v>
      </c>
      <c r="C343" t="s">
        <v>3843</v>
      </c>
      <c r="D343" t="s">
        <v>4271</v>
      </c>
      <c r="E343"/>
      <c r="F343" t="s">
        <v>2528</v>
      </c>
      <c r="G343" t="s">
        <v>2657</v>
      </c>
      <c r="H343" t="s">
        <v>215</v>
      </c>
      <c r="I343" s="77">
        <v>1.92</v>
      </c>
      <c r="J343" t="s">
        <v>1141</v>
      </c>
      <c r="K343" t="s">
        <v>106</v>
      </c>
      <c r="L343" s="78">
        <v>3.49E-2</v>
      </c>
      <c r="M343" s="78">
        <v>2.98E-2</v>
      </c>
      <c r="N343" s="77">
        <v>32675.19</v>
      </c>
      <c r="O343" s="77">
        <v>98.68</v>
      </c>
      <c r="P343" s="77">
        <v>110.95118244997199</v>
      </c>
      <c r="Q343" s="78">
        <v>0</v>
      </c>
      <c r="R343" s="78">
        <v>0</v>
      </c>
    </row>
    <row r="344" spans="2:18">
      <c r="B344" t="s">
        <v>4272</v>
      </c>
      <c r="C344" t="s">
        <v>4066</v>
      </c>
      <c r="D344" t="s">
        <v>4273</v>
      </c>
      <c r="E344"/>
      <c r="F344" t="s">
        <v>2528</v>
      </c>
      <c r="G344" t="s">
        <v>271</v>
      </c>
      <c r="H344" t="s">
        <v>215</v>
      </c>
      <c r="I344" s="77">
        <v>2.71</v>
      </c>
      <c r="J344" t="s">
        <v>422</v>
      </c>
      <c r="K344" t="s">
        <v>106</v>
      </c>
      <c r="L344" s="78">
        <v>2.92E-2</v>
      </c>
      <c r="M344" s="78">
        <v>3.4700000000000002E-2</v>
      </c>
      <c r="N344" s="77">
        <v>608228.52</v>
      </c>
      <c r="O344" s="77">
        <v>98.22</v>
      </c>
      <c r="P344" s="77">
        <v>2055.6604621157098</v>
      </c>
      <c r="Q344" s="78">
        <v>8.9999999999999998E-4</v>
      </c>
      <c r="R344" s="78">
        <v>1E-4</v>
      </c>
    </row>
    <row r="345" spans="2:18">
      <c r="B345" t="s">
        <v>4274</v>
      </c>
      <c r="C345" t="s">
        <v>3843</v>
      </c>
      <c r="D345" t="s">
        <v>4275</v>
      </c>
      <c r="E345"/>
      <c r="F345" t="s">
        <v>2528</v>
      </c>
      <c r="G345" t="s">
        <v>4276</v>
      </c>
      <c r="H345" t="s">
        <v>215</v>
      </c>
      <c r="I345" s="77">
        <v>0.77</v>
      </c>
      <c r="J345" t="s">
        <v>1141</v>
      </c>
      <c r="K345" t="s">
        <v>106</v>
      </c>
      <c r="L345" s="78">
        <v>3.49E-2</v>
      </c>
      <c r="M345" s="78">
        <v>3.1899999999999998E-2</v>
      </c>
      <c r="N345" s="77">
        <v>29579.03</v>
      </c>
      <c r="O345" s="77">
        <v>99.29</v>
      </c>
      <c r="P345" s="77">
        <v>101.058793990167</v>
      </c>
      <c r="Q345" s="78">
        <v>0</v>
      </c>
      <c r="R345" s="78">
        <v>0</v>
      </c>
    </row>
    <row r="346" spans="2:18">
      <c r="B346" t="s">
        <v>4274</v>
      </c>
      <c r="C346" t="s">
        <v>3843</v>
      </c>
      <c r="D346" t="s">
        <v>4277</v>
      </c>
      <c r="E346"/>
      <c r="F346" t="s">
        <v>2528</v>
      </c>
      <c r="G346" t="s">
        <v>4278</v>
      </c>
      <c r="H346" t="s">
        <v>215</v>
      </c>
      <c r="I346" s="77">
        <v>0.77</v>
      </c>
      <c r="J346" t="s">
        <v>1141</v>
      </c>
      <c r="K346" t="s">
        <v>106</v>
      </c>
      <c r="L346" s="78">
        <v>3.49E-2</v>
      </c>
      <c r="M346" s="78">
        <v>3.1899999999999998E-2</v>
      </c>
      <c r="N346" s="77">
        <v>105773.66</v>
      </c>
      <c r="O346" s="77">
        <v>99.29</v>
      </c>
      <c r="P346" s="77">
        <v>361.38299719517403</v>
      </c>
      <c r="Q346" s="78">
        <v>2.0000000000000001E-4</v>
      </c>
      <c r="R346" s="78">
        <v>0</v>
      </c>
    </row>
    <row r="347" spans="2:18">
      <c r="B347" t="s">
        <v>4274</v>
      </c>
      <c r="C347" t="s">
        <v>3843</v>
      </c>
      <c r="D347" t="s">
        <v>4279</v>
      </c>
      <c r="E347"/>
      <c r="F347" t="s">
        <v>2528</v>
      </c>
      <c r="G347" t="s">
        <v>4280</v>
      </c>
      <c r="H347" t="s">
        <v>215</v>
      </c>
      <c r="I347" s="77">
        <v>0.77</v>
      </c>
      <c r="J347" t="s">
        <v>1141</v>
      </c>
      <c r="K347" t="s">
        <v>106</v>
      </c>
      <c r="L347" s="78">
        <v>2.1399999999999999E-2</v>
      </c>
      <c r="M347" s="78">
        <v>3.1899999999999998E-2</v>
      </c>
      <c r="N347" s="77">
        <v>46416.75</v>
      </c>
      <c r="O347" s="77">
        <v>99.29</v>
      </c>
      <c r="P347" s="77">
        <v>158.58602448907499</v>
      </c>
      <c r="Q347" s="78">
        <v>1E-4</v>
      </c>
      <c r="R347" s="78">
        <v>0</v>
      </c>
    </row>
    <row r="348" spans="2:18">
      <c r="B348" t="s">
        <v>4274</v>
      </c>
      <c r="C348" t="s">
        <v>3843</v>
      </c>
      <c r="D348" t="s">
        <v>4281</v>
      </c>
      <c r="E348"/>
      <c r="F348" t="s">
        <v>2528</v>
      </c>
      <c r="G348" t="s">
        <v>4282</v>
      </c>
      <c r="H348" t="s">
        <v>215</v>
      </c>
      <c r="I348" s="77">
        <v>0.77</v>
      </c>
      <c r="J348" t="s">
        <v>1141</v>
      </c>
      <c r="K348" t="s">
        <v>106</v>
      </c>
      <c r="L348" s="78">
        <v>2.8199999999999999E-2</v>
      </c>
      <c r="M348" s="78">
        <v>3.1899999999999998E-2</v>
      </c>
      <c r="N348" s="77">
        <v>26024.51</v>
      </c>
      <c r="O348" s="77">
        <v>99.29</v>
      </c>
      <c r="P348" s="77">
        <v>88.914531503738999</v>
      </c>
      <c r="Q348" s="78">
        <v>0</v>
      </c>
      <c r="R348" s="78">
        <v>0</v>
      </c>
    </row>
    <row r="349" spans="2:18">
      <c r="B349" t="s">
        <v>4274</v>
      </c>
      <c r="C349" t="s">
        <v>3843</v>
      </c>
      <c r="D349" t="s">
        <v>4283</v>
      </c>
      <c r="E349"/>
      <c r="F349" t="s">
        <v>2528</v>
      </c>
      <c r="G349" t="s">
        <v>4284</v>
      </c>
      <c r="H349" t="s">
        <v>215</v>
      </c>
      <c r="I349" s="77">
        <v>0.77</v>
      </c>
      <c r="J349" t="s">
        <v>1141</v>
      </c>
      <c r="K349" t="s">
        <v>106</v>
      </c>
      <c r="L349" s="78">
        <v>2.8199999999999999E-2</v>
      </c>
      <c r="M349" s="78">
        <v>3.1899999999999998E-2</v>
      </c>
      <c r="N349" s="77">
        <v>23630.99</v>
      </c>
      <c r="O349" s="77">
        <v>99.29</v>
      </c>
      <c r="P349" s="77">
        <v>80.736905510211002</v>
      </c>
      <c r="Q349" s="78">
        <v>0</v>
      </c>
      <c r="R349" s="78">
        <v>0</v>
      </c>
    </row>
    <row r="350" spans="2:18">
      <c r="B350" t="s">
        <v>4274</v>
      </c>
      <c r="C350" t="s">
        <v>3843</v>
      </c>
      <c r="D350" t="s">
        <v>4285</v>
      </c>
      <c r="E350"/>
      <c r="F350" t="s">
        <v>2528</v>
      </c>
      <c r="G350" t="s">
        <v>2940</v>
      </c>
      <c r="H350" t="s">
        <v>215</v>
      </c>
      <c r="I350" s="77">
        <v>0.77</v>
      </c>
      <c r="J350" t="s">
        <v>1141</v>
      </c>
      <c r="K350" t="s">
        <v>106</v>
      </c>
      <c r="L350" s="78">
        <v>2.8199999999999999E-2</v>
      </c>
      <c r="M350" s="78">
        <v>3.1899999999999998E-2</v>
      </c>
      <c r="N350" s="77">
        <v>67755.48</v>
      </c>
      <c r="O350" s="77">
        <v>99.29</v>
      </c>
      <c r="P350" s="77">
        <v>231.49126577257201</v>
      </c>
      <c r="Q350" s="78">
        <v>1E-4</v>
      </c>
      <c r="R350" s="78">
        <v>0</v>
      </c>
    </row>
    <row r="351" spans="2:18">
      <c r="B351" t="s">
        <v>4274</v>
      </c>
      <c r="C351" t="s">
        <v>3843</v>
      </c>
      <c r="D351" t="s">
        <v>4286</v>
      </c>
      <c r="E351"/>
      <c r="F351" t="s">
        <v>2528</v>
      </c>
      <c r="G351" t="s">
        <v>3346</v>
      </c>
      <c r="H351" t="s">
        <v>215</v>
      </c>
      <c r="I351" s="77">
        <v>0.77</v>
      </c>
      <c r="J351" t="s">
        <v>1141</v>
      </c>
      <c r="K351" t="s">
        <v>106</v>
      </c>
      <c r="L351" s="78">
        <v>2.8199999999999999E-2</v>
      </c>
      <c r="M351" s="78">
        <v>3.1899999999999998E-2</v>
      </c>
      <c r="N351" s="77">
        <v>113959.06</v>
      </c>
      <c r="O351" s="77">
        <v>99.29</v>
      </c>
      <c r="P351" s="77">
        <v>389.348980269234</v>
      </c>
      <c r="Q351" s="78">
        <v>2.0000000000000001E-4</v>
      </c>
      <c r="R351" s="78">
        <v>0</v>
      </c>
    </row>
    <row r="352" spans="2:18">
      <c r="B352" t="s">
        <v>4274</v>
      </c>
      <c r="C352" t="s">
        <v>3843</v>
      </c>
      <c r="D352" t="s">
        <v>4287</v>
      </c>
      <c r="E352"/>
      <c r="F352" t="s">
        <v>2528</v>
      </c>
      <c r="G352" t="s">
        <v>2745</v>
      </c>
      <c r="H352" t="s">
        <v>215</v>
      </c>
      <c r="I352" s="77">
        <v>0.77</v>
      </c>
      <c r="J352" t="s">
        <v>1141</v>
      </c>
      <c r="K352" t="s">
        <v>106</v>
      </c>
      <c r="L352" s="78">
        <v>2.8199999999999999E-2</v>
      </c>
      <c r="M352" s="78">
        <v>3.1899999999999998E-2</v>
      </c>
      <c r="N352" s="77">
        <v>10411.51</v>
      </c>
      <c r="O352" s="77">
        <v>99.29</v>
      </c>
      <c r="P352" s="77">
        <v>35.571641268039002</v>
      </c>
      <c r="Q352" s="78">
        <v>0</v>
      </c>
      <c r="R352" s="78">
        <v>0</v>
      </c>
    </row>
    <row r="353" spans="2:18">
      <c r="B353" t="s">
        <v>4274</v>
      </c>
      <c r="C353" t="s">
        <v>3843</v>
      </c>
      <c r="D353" t="s">
        <v>4288</v>
      </c>
      <c r="E353"/>
      <c r="F353" t="s">
        <v>2528</v>
      </c>
      <c r="G353" t="s">
        <v>4131</v>
      </c>
      <c r="H353" t="s">
        <v>215</v>
      </c>
      <c r="I353" s="77">
        <v>0.77</v>
      </c>
      <c r="J353" t="s">
        <v>1141</v>
      </c>
      <c r="K353" t="s">
        <v>106</v>
      </c>
      <c r="L353" s="78">
        <v>2.8199999999999999E-2</v>
      </c>
      <c r="M353" s="78">
        <v>3.1899999999999998E-2</v>
      </c>
      <c r="N353" s="77">
        <v>12293.18</v>
      </c>
      <c r="O353" s="77">
        <v>99.29</v>
      </c>
      <c r="P353" s="77">
        <v>42.000496470102</v>
      </c>
      <c r="Q353" s="78">
        <v>0</v>
      </c>
      <c r="R353" s="78">
        <v>0</v>
      </c>
    </row>
    <row r="354" spans="2:18">
      <c r="B354" t="s">
        <v>4274</v>
      </c>
      <c r="C354" t="s">
        <v>3843</v>
      </c>
      <c r="D354" t="s">
        <v>4289</v>
      </c>
      <c r="E354"/>
      <c r="F354" t="s">
        <v>2528</v>
      </c>
      <c r="G354" t="s">
        <v>4290</v>
      </c>
      <c r="H354" t="s">
        <v>215</v>
      </c>
      <c r="I354" s="77">
        <v>0.77</v>
      </c>
      <c r="J354" t="s">
        <v>1141</v>
      </c>
      <c r="K354" t="s">
        <v>106</v>
      </c>
      <c r="L354" s="78">
        <v>2.8199999999999999E-2</v>
      </c>
      <c r="M354" s="78">
        <v>3.1899999999999998E-2</v>
      </c>
      <c r="N354" s="77">
        <v>7513.84</v>
      </c>
      <c r="O354" s="77">
        <v>99.29</v>
      </c>
      <c r="P354" s="77">
        <v>25.671552063576002</v>
      </c>
      <c r="Q354" s="78">
        <v>0</v>
      </c>
      <c r="R354" s="78">
        <v>0</v>
      </c>
    </row>
    <row r="355" spans="2:18">
      <c r="B355" t="s">
        <v>4291</v>
      </c>
      <c r="C355" t="s">
        <v>3843</v>
      </c>
      <c r="D355" t="s">
        <v>4292</v>
      </c>
      <c r="E355"/>
      <c r="F355" t="s">
        <v>2528</v>
      </c>
      <c r="G355" t="s">
        <v>4293</v>
      </c>
      <c r="H355" t="s">
        <v>215</v>
      </c>
      <c r="I355" s="77">
        <v>0.77</v>
      </c>
      <c r="J355" t="s">
        <v>1141</v>
      </c>
      <c r="K355" t="s">
        <v>106</v>
      </c>
      <c r="L355" s="78">
        <v>2.7900000000000001E-2</v>
      </c>
      <c r="M355" s="78">
        <v>2.7900000000000001E-2</v>
      </c>
      <c r="N355" s="77">
        <v>3668194.46</v>
      </c>
      <c r="O355" s="77">
        <v>99.559999999999874</v>
      </c>
      <c r="P355" s="77">
        <v>12566.719205457801</v>
      </c>
      <c r="Q355" s="78">
        <v>5.3E-3</v>
      </c>
      <c r="R355" s="78">
        <v>6.9999999999999999E-4</v>
      </c>
    </row>
    <row r="356" spans="2:18">
      <c r="B356" t="s">
        <v>4294</v>
      </c>
      <c r="C356" t="s">
        <v>3843</v>
      </c>
      <c r="D356" t="s">
        <v>4295</v>
      </c>
      <c r="E356"/>
      <c r="F356" t="s">
        <v>2528</v>
      </c>
      <c r="G356" t="s">
        <v>4296</v>
      </c>
      <c r="H356" t="s">
        <v>215</v>
      </c>
      <c r="I356" s="77">
        <v>4.9400000000000004</v>
      </c>
      <c r="J356" t="s">
        <v>1019</v>
      </c>
      <c r="K356" t="s">
        <v>106</v>
      </c>
      <c r="L356" s="78">
        <v>1.32E-2</v>
      </c>
      <c r="M356" s="78">
        <v>2.24E-2</v>
      </c>
      <c r="N356" s="77">
        <v>1141986.44</v>
      </c>
      <c r="O356" s="77">
        <v>102.5</v>
      </c>
      <c r="P356" s="77">
        <v>4027.8147235410001</v>
      </c>
      <c r="Q356" s="78">
        <v>1.6999999999999999E-3</v>
      </c>
      <c r="R356" s="78">
        <v>2.0000000000000001E-4</v>
      </c>
    </row>
    <row r="357" spans="2:18">
      <c r="B357" t="s">
        <v>4294</v>
      </c>
      <c r="C357" t="s">
        <v>3843</v>
      </c>
      <c r="D357" t="s">
        <v>4297</v>
      </c>
      <c r="E357"/>
      <c r="F357" t="s">
        <v>2528</v>
      </c>
      <c r="G357" t="s">
        <v>4298</v>
      </c>
      <c r="H357" t="s">
        <v>215</v>
      </c>
      <c r="I357" s="77">
        <v>4.95</v>
      </c>
      <c r="J357" t="s">
        <v>1019</v>
      </c>
      <c r="K357" t="s">
        <v>106</v>
      </c>
      <c r="L357" s="78">
        <v>2.4799999999999999E-2</v>
      </c>
      <c r="M357" s="78">
        <v>2.2499999999999999E-2</v>
      </c>
      <c r="N357" s="77">
        <v>921434.54</v>
      </c>
      <c r="O357" s="77">
        <v>102.5</v>
      </c>
      <c r="P357" s="77">
        <v>3249.9226584435</v>
      </c>
      <c r="Q357" s="78">
        <v>1.4E-3</v>
      </c>
      <c r="R357" s="78">
        <v>2.0000000000000001E-4</v>
      </c>
    </row>
    <row r="358" spans="2:18">
      <c r="B358" t="s">
        <v>4294</v>
      </c>
      <c r="C358" t="s">
        <v>3843</v>
      </c>
      <c r="D358" t="s">
        <v>4299</v>
      </c>
      <c r="E358"/>
      <c r="F358" t="s">
        <v>2528</v>
      </c>
      <c r="G358" t="s">
        <v>271</v>
      </c>
      <c r="H358" t="s">
        <v>215</v>
      </c>
      <c r="I358" s="77">
        <v>4.95</v>
      </c>
      <c r="J358" t="s">
        <v>1019</v>
      </c>
      <c r="K358" t="s">
        <v>106</v>
      </c>
      <c r="L358" s="78">
        <v>2.4799999999999999E-2</v>
      </c>
      <c r="M358" s="78">
        <v>2.2499999999999999E-2</v>
      </c>
      <c r="N358" s="77">
        <v>1130882</v>
      </c>
      <c r="O358" s="77">
        <v>102.5</v>
      </c>
      <c r="P358" s="77">
        <v>3988.6490860499998</v>
      </c>
      <c r="Q358" s="78">
        <v>1.6999999999999999E-3</v>
      </c>
      <c r="R358" s="78">
        <v>2.0000000000000001E-4</v>
      </c>
    </row>
    <row r="359" spans="2:18">
      <c r="B359" t="s">
        <v>4300</v>
      </c>
      <c r="C359" t="s">
        <v>3843</v>
      </c>
      <c r="D359" t="s">
        <v>4301</v>
      </c>
      <c r="E359"/>
      <c r="F359" t="s">
        <v>2528</v>
      </c>
      <c r="G359" t="s">
        <v>4302</v>
      </c>
      <c r="H359" t="s">
        <v>215</v>
      </c>
      <c r="I359" s="77">
        <v>1.01</v>
      </c>
      <c r="J359" t="s">
        <v>1141</v>
      </c>
      <c r="K359" t="s">
        <v>106</v>
      </c>
      <c r="L359" s="78">
        <v>3.2899999999999999E-2</v>
      </c>
      <c r="M359" s="78">
        <v>3.3000000000000002E-2</v>
      </c>
      <c r="N359" s="77">
        <v>4167021.78</v>
      </c>
      <c r="O359" s="77">
        <v>99.389999999999844</v>
      </c>
      <c r="P359" s="77">
        <v>14251.255741115599</v>
      </c>
      <c r="Q359" s="78">
        <v>6.0000000000000001E-3</v>
      </c>
      <c r="R359" s="78">
        <v>8.0000000000000004E-4</v>
      </c>
    </row>
    <row r="360" spans="2:18">
      <c r="B360" t="s">
        <v>4300</v>
      </c>
      <c r="C360" t="s">
        <v>3843</v>
      </c>
      <c r="D360" t="s">
        <v>4303</v>
      </c>
      <c r="E360"/>
      <c r="F360" t="s">
        <v>2528</v>
      </c>
      <c r="G360" t="s">
        <v>4304</v>
      </c>
      <c r="H360" t="s">
        <v>215</v>
      </c>
      <c r="I360" s="77">
        <v>1.01</v>
      </c>
      <c r="J360" t="s">
        <v>1141</v>
      </c>
      <c r="K360" t="s">
        <v>106</v>
      </c>
      <c r="L360" s="78">
        <v>3.2899999999999999E-2</v>
      </c>
      <c r="M360" s="78">
        <v>3.3000000000000002E-2</v>
      </c>
      <c r="N360" s="77">
        <v>5633.66</v>
      </c>
      <c r="O360" s="77">
        <v>99.39</v>
      </c>
      <c r="P360" s="77">
        <v>19.267172973234</v>
      </c>
      <c r="Q360" s="78">
        <v>0</v>
      </c>
      <c r="R360" s="78">
        <v>0</v>
      </c>
    </row>
    <row r="361" spans="2:18">
      <c r="B361" t="s">
        <v>4300</v>
      </c>
      <c r="C361" t="s">
        <v>3843</v>
      </c>
      <c r="D361" t="s">
        <v>4305</v>
      </c>
      <c r="E361"/>
      <c r="F361" t="s">
        <v>2528</v>
      </c>
      <c r="G361" t="s">
        <v>4306</v>
      </c>
      <c r="H361" t="s">
        <v>215</v>
      </c>
      <c r="I361" s="77">
        <v>0.31</v>
      </c>
      <c r="J361" t="s">
        <v>1141</v>
      </c>
      <c r="K361" t="s">
        <v>106</v>
      </c>
      <c r="L361" s="78">
        <v>3.2899999999999999E-2</v>
      </c>
      <c r="M361" s="78">
        <v>3.6999999999999998E-2</v>
      </c>
      <c r="N361" s="77">
        <v>10968.3</v>
      </c>
      <c r="O361" s="77">
        <v>99.39</v>
      </c>
      <c r="P361" s="77">
        <v>37.511694586170002</v>
      </c>
      <c r="Q361" s="78">
        <v>0</v>
      </c>
      <c r="R361" s="78">
        <v>0</v>
      </c>
    </row>
    <row r="362" spans="2:18">
      <c r="B362" t="s">
        <v>4300</v>
      </c>
      <c r="C362" t="s">
        <v>3843</v>
      </c>
      <c r="D362" t="s">
        <v>4307</v>
      </c>
      <c r="E362"/>
      <c r="F362" t="s">
        <v>2528</v>
      </c>
      <c r="G362" t="s">
        <v>4308</v>
      </c>
      <c r="H362" t="s">
        <v>215</v>
      </c>
      <c r="I362" s="77">
        <v>1.01</v>
      </c>
      <c r="J362" t="s">
        <v>1141</v>
      </c>
      <c r="K362" t="s">
        <v>106</v>
      </c>
      <c r="L362" s="78">
        <v>3.49E-2</v>
      </c>
      <c r="M362" s="78">
        <v>3.3000000000000002E-2</v>
      </c>
      <c r="N362" s="77">
        <v>4812.9399999999996</v>
      </c>
      <c r="O362" s="77">
        <v>99.39</v>
      </c>
      <c r="P362" s="77">
        <v>16.460302448105999</v>
      </c>
      <c r="Q362" s="78">
        <v>0</v>
      </c>
      <c r="R362" s="78">
        <v>0</v>
      </c>
    </row>
    <row r="363" spans="2:18">
      <c r="B363" t="s">
        <v>4300</v>
      </c>
      <c r="C363" t="s">
        <v>3843</v>
      </c>
      <c r="D363" t="s">
        <v>4309</v>
      </c>
      <c r="E363"/>
      <c r="F363" t="s">
        <v>2528</v>
      </c>
      <c r="G363" t="s">
        <v>4310</v>
      </c>
      <c r="H363" t="s">
        <v>215</v>
      </c>
      <c r="I363" s="77">
        <v>0.01</v>
      </c>
      <c r="J363" t="s">
        <v>1141</v>
      </c>
      <c r="K363" t="s">
        <v>106</v>
      </c>
      <c r="L363" s="78">
        <v>2.29E-2</v>
      </c>
      <c r="M363" s="78">
        <v>-2.8999999999999998E-3</v>
      </c>
      <c r="N363" s="77">
        <v>16747.72</v>
      </c>
      <c r="O363" s="77">
        <v>99.39</v>
      </c>
      <c r="P363" s="77">
        <v>57.277368202428001</v>
      </c>
      <c r="Q363" s="78">
        <v>0</v>
      </c>
      <c r="R363" s="78">
        <v>0</v>
      </c>
    </row>
    <row r="364" spans="2:18">
      <c r="B364" t="s">
        <v>4311</v>
      </c>
      <c r="C364" t="s">
        <v>3843</v>
      </c>
      <c r="D364" t="s">
        <v>4312</v>
      </c>
      <c r="E364"/>
      <c r="F364" t="s">
        <v>2528</v>
      </c>
      <c r="G364" t="s">
        <v>271</v>
      </c>
      <c r="H364" t="s">
        <v>215</v>
      </c>
      <c r="I364" s="77">
        <v>0.62</v>
      </c>
      <c r="J364" t="s">
        <v>422</v>
      </c>
      <c r="K364" t="s">
        <v>106</v>
      </c>
      <c r="L364" s="78">
        <v>3.49E-2</v>
      </c>
      <c r="M364" s="78">
        <v>2.4E-2</v>
      </c>
      <c r="N364" s="77">
        <v>419231.71</v>
      </c>
      <c r="O364" s="77">
        <v>100.12</v>
      </c>
      <c r="P364" s="77">
        <v>1444.30740568694</v>
      </c>
      <c r="Q364" s="78">
        <v>5.9999999999999995E-4</v>
      </c>
      <c r="R364" s="78">
        <v>1E-4</v>
      </c>
    </row>
    <row r="365" spans="2:18">
      <c r="B365" t="s">
        <v>4311</v>
      </c>
      <c r="C365" t="s">
        <v>3843</v>
      </c>
      <c r="D365" t="s">
        <v>4313</v>
      </c>
      <c r="E365"/>
      <c r="F365" t="s">
        <v>2528</v>
      </c>
      <c r="G365" t="s">
        <v>4314</v>
      </c>
      <c r="H365" t="s">
        <v>215</v>
      </c>
      <c r="I365" s="77">
        <v>0.62</v>
      </c>
      <c r="J365" t="s">
        <v>422</v>
      </c>
      <c r="K365" t="s">
        <v>106</v>
      </c>
      <c r="L365" s="78">
        <v>3.49E-2</v>
      </c>
      <c r="M365" s="78">
        <v>2.7199999999999998E-2</v>
      </c>
      <c r="N365" s="77">
        <v>94174.43</v>
      </c>
      <c r="O365" s="77">
        <v>100.12</v>
      </c>
      <c r="P365" s="77">
        <v>324.44307868635599</v>
      </c>
      <c r="Q365" s="78">
        <v>1E-4</v>
      </c>
      <c r="R365" s="78">
        <v>0</v>
      </c>
    </row>
    <row r="366" spans="2:18">
      <c r="B366" t="s">
        <v>4311</v>
      </c>
      <c r="C366" t="s">
        <v>3843</v>
      </c>
      <c r="D366" t="s">
        <v>4315</v>
      </c>
      <c r="E366"/>
      <c r="F366" t="s">
        <v>2528</v>
      </c>
      <c r="G366" t="s">
        <v>4316</v>
      </c>
      <c r="H366" t="s">
        <v>215</v>
      </c>
      <c r="I366" s="77">
        <v>0.62</v>
      </c>
      <c r="J366" t="s">
        <v>422</v>
      </c>
      <c r="K366" t="s">
        <v>106</v>
      </c>
      <c r="L366" s="78">
        <v>3.49E-2</v>
      </c>
      <c r="M366" s="78">
        <v>2.7199999999999998E-2</v>
      </c>
      <c r="N366" s="77">
        <v>144926.14000000001</v>
      </c>
      <c r="O366" s="77">
        <v>100.12</v>
      </c>
      <c r="P366" s="77">
        <v>499.28927675728801</v>
      </c>
      <c r="Q366" s="78">
        <v>2.0000000000000001E-4</v>
      </c>
      <c r="R366" s="78">
        <v>0</v>
      </c>
    </row>
    <row r="367" spans="2:18">
      <c r="B367" t="s">
        <v>4311</v>
      </c>
      <c r="C367" t="s">
        <v>3843</v>
      </c>
      <c r="D367" t="s">
        <v>4317</v>
      </c>
      <c r="E367"/>
      <c r="F367" t="s">
        <v>2528</v>
      </c>
      <c r="G367" t="s">
        <v>4318</v>
      </c>
      <c r="H367" t="s">
        <v>215</v>
      </c>
      <c r="I367" s="77">
        <v>0.62</v>
      </c>
      <c r="J367" t="s">
        <v>422</v>
      </c>
      <c r="K367" t="s">
        <v>106</v>
      </c>
      <c r="L367" s="78">
        <v>3.49E-2</v>
      </c>
      <c r="M367" s="78">
        <v>2.7199999999999998E-2</v>
      </c>
      <c r="N367" s="77">
        <v>206328.09</v>
      </c>
      <c r="O367" s="77">
        <v>100.12</v>
      </c>
      <c r="P367" s="77">
        <v>710.82692763922796</v>
      </c>
      <c r="Q367" s="78">
        <v>2.9999999999999997E-4</v>
      </c>
      <c r="R367" s="78">
        <v>0</v>
      </c>
    </row>
    <row r="368" spans="2:18">
      <c r="B368" t="s">
        <v>4311</v>
      </c>
      <c r="C368" t="s">
        <v>3843</v>
      </c>
      <c r="D368" t="s">
        <v>4319</v>
      </c>
      <c r="E368"/>
      <c r="F368" t="s">
        <v>2528</v>
      </c>
      <c r="G368" t="s">
        <v>4320</v>
      </c>
      <c r="H368" t="s">
        <v>215</v>
      </c>
      <c r="I368" s="77">
        <v>0.62</v>
      </c>
      <c r="J368" t="s">
        <v>422</v>
      </c>
      <c r="K368" t="s">
        <v>106</v>
      </c>
      <c r="L368" s="78">
        <v>3.49E-2</v>
      </c>
      <c r="M368" s="78">
        <v>1.41E-2</v>
      </c>
      <c r="N368" s="77">
        <v>258386.32</v>
      </c>
      <c r="O368" s="77">
        <v>100.12</v>
      </c>
      <c r="P368" s="77">
        <v>890.17425591254403</v>
      </c>
      <c r="Q368" s="78">
        <v>4.0000000000000002E-4</v>
      </c>
      <c r="R368" s="78">
        <v>0</v>
      </c>
    </row>
    <row r="369" spans="2:18">
      <c r="B369" t="s">
        <v>4311</v>
      </c>
      <c r="C369" t="s">
        <v>3843</v>
      </c>
      <c r="D369" t="s">
        <v>4321</v>
      </c>
      <c r="E369"/>
      <c r="F369" t="s">
        <v>2528</v>
      </c>
      <c r="G369" t="s">
        <v>4322</v>
      </c>
      <c r="H369" t="s">
        <v>215</v>
      </c>
      <c r="I369" s="77">
        <v>0.62</v>
      </c>
      <c r="J369" t="s">
        <v>422</v>
      </c>
      <c r="K369" t="s">
        <v>106</v>
      </c>
      <c r="L369" s="78">
        <v>3.49E-2</v>
      </c>
      <c r="M369" s="78">
        <v>2.7199999999999998E-2</v>
      </c>
      <c r="N369" s="77">
        <v>342664.14</v>
      </c>
      <c r="O369" s="77">
        <v>100.12</v>
      </c>
      <c r="P369" s="77">
        <v>1180.5222345068901</v>
      </c>
      <c r="Q369" s="78">
        <v>5.0000000000000001E-4</v>
      </c>
      <c r="R369" s="78">
        <v>1E-4</v>
      </c>
    </row>
    <row r="370" spans="2:18">
      <c r="B370" t="s">
        <v>4311</v>
      </c>
      <c r="C370" t="s">
        <v>3843</v>
      </c>
      <c r="D370" t="s">
        <v>4323</v>
      </c>
      <c r="E370"/>
      <c r="F370" t="s">
        <v>2528</v>
      </c>
      <c r="G370" t="s">
        <v>2663</v>
      </c>
      <c r="H370" t="s">
        <v>215</v>
      </c>
      <c r="I370" s="77">
        <v>0.62</v>
      </c>
      <c r="J370" t="s">
        <v>422</v>
      </c>
      <c r="K370" t="s">
        <v>106</v>
      </c>
      <c r="L370" s="78">
        <v>3.49E-2</v>
      </c>
      <c r="M370" s="78">
        <v>2.7199999999999998E-2</v>
      </c>
      <c r="N370" s="77">
        <v>331495.8</v>
      </c>
      <c r="O370" s="77">
        <v>100.12</v>
      </c>
      <c r="P370" s="77">
        <v>1142.0458602573599</v>
      </c>
      <c r="Q370" s="78">
        <v>5.0000000000000001E-4</v>
      </c>
      <c r="R370" s="78">
        <v>1E-4</v>
      </c>
    </row>
    <row r="371" spans="2:18">
      <c r="B371" t="s">
        <v>4311</v>
      </c>
      <c r="C371" t="s">
        <v>3843</v>
      </c>
      <c r="D371" t="s">
        <v>4324</v>
      </c>
      <c r="E371"/>
      <c r="F371" t="s">
        <v>2528</v>
      </c>
      <c r="G371" t="s">
        <v>4325</v>
      </c>
      <c r="H371" t="s">
        <v>215</v>
      </c>
      <c r="I371" s="77">
        <v>0.62</v>
      </c>
      <c r="J371" t="s">
        <v>422</v>
      </c>
      <c r="K371" t="s">
        <v>106</v>
      </c>
      <c r="L371" s="78">
        <v>3.49E-2</v>
      </c>
      <c r="M371" s="78">
        <v>2.7199999999999998E-2</v>
      </c>
      <c r="N371" s="77">
        <v>291492.40999999997</v>
      </c>
      <c r="O371" s="77">
        <v>100.12</v>
      </c>
      <c r="P371" s="77">
        <v>1004.2290132693699</v>
      </c>
      <c r="Q371" s="78">
        <v>4.0000000000000002E-4</v>
      </c>
      <c r="R371" s="78">
        <v>1E-4</v>
      </c>
    </row>
    <row r="372" spans="2:18">
      <c r="B372" t="s">
        <v>4311</v>
      </c>
      <c r="C372" t="s">
        <v>3843</v>
      </c>
      <c r="D372" t="s">
        <v>4326</v>
      </c>
      <c r="E372"/>
      <c r="F372" t="s">
        <v>2528</v>
      </c>
      <c r="G372" t="s">
        <v>4327</v>
      </c>
      <c r="H372" t="s">
        <v>215</v>
      </c>
      <c r="I372" s="77">
        <v>0.62</v>
      </c>
      <c r="J372" t="s">
        <v>422</v>
      </c>
      <c r="K372" t="s">
        <v>106</v>
      </c>
      <c r="L372" s="78">
        <v>3.49E-2</v>
      </c>
      <c r="M372" s="78">
        <v>2.7199999999999998E-2</v>
      </c>
      <c r="N372" s="77">
        <v>158770.04999999999</v>
      </c>
      <c r="O372" s="77">
        <v>100.12</v>
      </c>
      <c r="P372" s="77">
        <v>546.98333534046003</v>
      </c>
      <c r="Q372" s="78">
        <v>2.0000000000000001E-4</v>
      </c>
      <c r="R372" s="78">
        <v>0</v>
      </c>
    </row>
    <row r="373" spans="2:18">
      <c r="B373" t="s">
        <v>4311</v>
      </c>
      <c r="C373" t="s">
        <v>3843</v>
      </c>
      <c r="D373" t="s">
        <v>4328</v>
      </c>
      <c r="E373"/>
      <c r="F373" t="s">
        <v>2528</v>
      </c>
      <c r="G373" t="s">
        <v>2703</v>
      </c>
      <c r="H373" t="s">
        <v>215</v>
      </c>
      <c r="I373" s="77">
        <v>0.62</v>
      </c>
      <c r="J373" t="s">
        <v>422</v>
      </c>
      <c r="K373" t="s">
        <v>106</v>
      </c>
      <c r="L373" s="78">
        <v>3.49E-2</v>
      </c>
      <c r="M373" s="78">
        <v>2.7199999999999998E-2</v>
      </c>
      <c r="N373" s="77">
        <v>123870.12</v>
      </c>
      <c r="O373" s="77">
        <v>100.12</v>
      </c>
      <c r="P373" s="77">
        <v>426.74856741950401</v>
      </c>
      <c r="Q373" s="78">
        <v>2.0000000000000001E-4</v>
      </c>
      <c r="R373" s="78">
        <v>0</v>
      </c>
    </row>
    <row r="374" spans="2:18">
      <c r="B374" t="s">
        <v>4311</v>
      </c>
      <c r="C374" t="s">
        <v>3843</v>
      </c>
      <c r="D374" t="s">
        <v>4329</v>
      </c>
      <c r="E374"/>
      <c r="F374" t="s">
        <v>2528</v>
      </c>
      <c r="G374" t="s">
        <v>2727</v>
      </c>
      <c r="H374" t="s">
        <v>215</v>
      </c>
      <c r="I374" s="77">
        <v>0.62</v>
      </c>
      <c r="J374" t="s">
        <v>422</v>
      </c>
      <c r="K374" t="s">
        <v>106</v>
      </c>
      <c r="L374" s="78">
        <v>3.49E-2</v>
      </c>
      <c r="M374" s="78">
        <v>2.7199999999999998E-2</v>
      </c>
      <c r="N374" s="77">
        <v>99006.22</v>
      </c>
      <c r="O374" s="77">
        <v>100.12</v>
      </c>
      <c r="P374" s="77">
        <v>341.08921950362401</v>
      </c>
      <c r="Q374" s="78">
        <v>1E-4</v>
      </c>
      <c r="R374" s="78">
        <v>0</v>
      </c>
    </row>
    <row r="375" spans="2:18">
      <c r="B375" t="s">
        <v>4330</v>
      </c>
      <c r="C375" t="s">
        <v>3843</v>
      </c>
      <c r="D375" t="s">
        <v>4331</v>
      </c>
      <c r="E375"/>
      <c r="F375" t="s">
        <v>2528</v>
      </c>
      <c r="G375" t="s">
        <v>4174</v>
      </c>
      <c r="H375" t="s">
        <v>215</v>
      </c>
      <c r="I375" s="77">
        <v>5.42</v>
      </c>
      <c r="J375" t="s">
        <v>1019</v>
      </c>
      <c r="K375" t="s">
        <v>106</v>
      </c>
      <c r="L375" s="78">
        <v>3.9899999999999998E-2</v>
      </c>
      <c r="M375" s="78">
        <v>2.81E-2</v>
      </c>
      <c r="N375" s="77">
        <v>528048.82999999996</v>
      </c>
      <c r="O375" s="77">
        <v>103.41</v>
      </c>
      <c r="P375" s="77">
        <v>1878.9762704494301</v>
      </c>
      <c r="Q375" s="78">
        <v>8.0000000000000004E-4</v>
      </c>
      <c r="R375" s="78">
        <v>1E-4</v>
      </c>
    </row>
    <row r="376" spans="2:18">
      <c r="B376" t="s">
        <v>4330</v>
      </c>
      <c r="C376" t="s">
        <v>3843</v>
      </c>
      <c r="D376" t="s">
        <v>4332</v>
      </c>
      <c r="E376"/>
      <c r="F376" t="s">
        <v>2528</v>
      </c>
      <c r="G376" t="s">
        <v>4174</v>
      </c>
      <c r="H376" t="s">
        <v>215</v>
      </c>
      <c r="I376" s="77">
        <v>5.42</v>
      </c>
      <c r="J376" t="s">
        <v>1019</v>
      </c>
      <c r="K376" t="s">
        <v>106</v>
      </c>
      <c r="L376" s="78">
        <v>3.9899999999999998E-2</v>
      </c>
      <c r="M376" s="78">
        <v>2.81E-2</v>
      </c>
      <c r="N376" s="77">
        <v>35203.58</v>
      </c>
      <c r="O376" s="77">
        <v>103.41</v>
      </c>
      <c r="P376" s="77">
        <v>125.266239970398</v>
      </c>
      <c r="Q376" s="78">
        <v>1E-4</v>
      </c>
      <c r="R376" s="78">
        <v>0</v>
      </c>
    </row>
    <row r="377" spans="2:18">
      <c r="B377" t="s">
        <v>4330</v>
      </c>
      <c r="C377" t="s">
        <v>3843</v>
      </c>
      <c r="D377" t="s">
        <v>4333</v>
      </c>
      <c r="E377"/>
      <c r="F377" t="s">
        <v>2528</v>
      </c>
      <c r="G377" t="s">
        <v>4174</v>
      </c>
      <c r="H377" t="s">
        <v>215</v>
      </c>
      <c r="I377" s="77">
        <v>5.42</v>
      </c>
      <c r="J377" t="s">
        <v>1019</v>
      </c>
      <c r="K377" t="s">
        <v>106</v>
      </c>
      <c r="L377" s="78">
        <v>3.9899999999999998E-2</v>
      </c>
      <c r="M377" s="78">
        <v>2.81E-2</v>
      </c>
      <c r="N377" s="77">
        <v>1249715.25</v>
      </c>
      <c r="O377" s="77">
        <v>103.40999999999985</v>
      </c>
      <c r="P377" s="77">
        <v>4446.9093882260004</v>
      </c>
      <c r="Q377" s="78">
        <v>1.9E-3</v>
      </c>
      <c r="R377" s="78">
        <v>2.0000000000000001E-4</v>
      </c>
    </row>
    <row r="378" spans="2:18">
      <c r="B378" t="s">
        <v>4330</v>
      </c>
      <c r="C378" t="s">
        <v>3843</v>
      </c>
      <c r="D378" t="s">
        <v>4334</v>
      </c>
      <c r="E378"/>
      <c r="F378" t="s">
        <v>2528</v>
      </c>
      <c r="G378" t="s">
        <v>4310</v>
      </c>
      <c r="H378" t="s">
        <v>215</v>
      </c>
      <c r="I378" s="77">
        <v>5.42</v>
      </c>
      <c r="J378" t="s">
        <v>1019</v>
      </c>
      <c r="K378" t="s">
        <v>106</v>
      </c>
      <c r="L378" s="78">
        <v>3.9899999999999998E-2</v>
      </c>
      <c r="M378" s="78">
        <v>2.81E-2</v>
      </c>
      <c r="N378" s="77">
        <v>705825.3</v>
      </c>
      <c r="O378" s="77">
        <v>103.40999999999981</v>
      </c>
      <c r="P378" s="77">
        <v>2511.56505693392</v>
      </c>
      <c r="Q378" s="78">
        <v>1.1000000000000001E-3</v>
      </c>
      <c r="R378" s="78">
        <v>1E-4</v>
      </c>
    </row>
    <row r="379" spans="2:18">
      <c r="B379" t="s">
        <v>4330</v>
      </c>
      <c r="C379" t="s">
        <v>3843</v>
      </c>
      <c r="D379" t="s">
        <v>4335</v>
      </c>
      <c r="E379"/>
      <c r="F379" t="s">
        <v>2528</v>
      </c>
      <c r="G379" t="s">
        <v>2745</v>
      </c>
      <c r="H379" t="s">
        <v>215</v>
      </c>
      <c r="I379" s="77">
        <v>5.42</v>
      </c>
      <c r="J379" t="s">
        <v>1019</v>
      </c>
      <c r="K379" t="s">
        <v>106</v>
      </c>
      <c r="L379" s="78">
        <v>3.9899999999999998E-2</v>
      </c>
      <c r="M379" s="78">
        <v>2.81E-2</v>
      </c>
      <c r="N379" s="77">
        <v>279866.15999999997</v>
      </c>
      <c r="O379" s="77">
        <v>103.41</v>
      </c>
      <c r="P379" s="77">
        <v>995.85842002869595</v>
      </c>
      <c r="Q379" s="78">
        <v>4.0000000000000002E-4</v>
      </c>
      <c r="R379" s="78">
        <v>1E-4</v>
      </c>
    </row>
    <row r="380" spans="2:18">
      <c r="B380" t="s">
        <v>4330</v>
      </c>
      <c r="C380" t="s">
        <v>3843</v>
      </c>
      <c r="D380" t="s">
        <v>4336</v>
      </c>
      <c r="E380"/>
      <c r="F380" t="s">
        <v>2528</v>
      </c>
      <c r="G380" t="s">
        <v>3007</v>
      </c>
      <c r="H380" t="s">
        <v>215</v>
      </c>
      <c r="I380" s="77">
        <v>5.42</v>
      </c>
      <c r="J380" t="s">
        <v>1019</v>
      </c>
      <c r="K380" t="s">
        <v>106</v>
      </c>
      <c r="L380" s="78">
        <v>3.9899999999999998E-2</v>
      </c>
      <c r="M380" s="78">
        <v>2.81E-2</v>
      </c>
      <c r="N380" s="77">
        <v>70406.539999999994</v>
      </c>
      <c r="O380" s="77">
        <v>103.41</v>
      </c>
      <c r="P380" s="77">
        <v>250.530273771174</v>
      </c>
      <c r="Q380" s="78">
        <v>1E-4</v>
      </c>
      <c r="R380" s="78">
        <v>0</v>
      </c>
    </row>
    <row r="381" spans="2:18">
      <c r="B381" t="s">
        <v>4330</v>
      </c>
      <c r="C381" t="s">
        <v>3843</v>
      </c>
      <c r="D381" t="s">
        <v>4337</v>
      </c>
      <c r="E381"/>
      <c r="F381" t="s">
        <v>2528</v>
      </c>
      <c r="G381" t="s">
        <v>4131</v>
      </c>
      <c r="H381" t="s">
        <v>215</v>
      </c>
      <c r="I381" s="77">
        <v>5.42</v>
      </c>
      <c r="J381" t="s">
        <v>1019</v>
      </c>
      <c r="K381" t="s">
        <v>106</v>
      </c>
      <c r="L381" s="78">
        <v>3.9899999999999998E-2</v>
      </c>
      <c r="M381" s="78">
        <v>2.81E-2</v>
      </c>
      <c r="N381" s="77">
        <v>306268.34999999998</v>
      </c>
      <c r="O381" s="77">
        <v>103.41</v>
      </c>
      <c r="P381" s="77">
        <v>1089.8063386291401</v>
      </c>
      <c r="Q381" s="78">
        <v>5.0000000000000001E-4</v>
      </c>
      <c r="R381" s="78">
        <v>1E-4</v>
      </c>
    </row>
    <row r="382" spans="2:18">
      <c r="B382" t="s">
        <v>4330</v>
      </c>
      <c r="C382" t="s">
        <v>3843</v>
      </c>
      <c r="D382" t="s">
        <v>4338</v>
      </c>
      <c r="E382"/>
      <c r="F382" t="s">
        <v>2528</v>
      </c>
      <c r="G382" t="s">
        <v>2694</v>
      </c>
      <c r="H382" t="s">
        <v>215</v>
      </c>
      <c r="I382" s="77">
        <v>5.42</v>
      </c>
      <c r="J382" t="s">
        <v>1019</v>
      </c>
      <c r="K382" t="s">
        <v>106</v>
      </c>
      <c r="L382" s="78">
        <v>3.9899999999999998E-2</v>
      </c>
      <c r="M382" s="78">
        <v>2.81E-2</v>
      </c>
      <c r="N382" s="77">
        <v>267544.75</v>
      </c>
      <c r="O382" s="77">
        <v>103.41</v>
      </c>
      <c r="P382" s="77">
        <v>952.01467737997496</v>
      </c>
      <c r="Q382" s="78">
        <v>4.0000000000000002E-4</v>
      </c>
      <c r="R382" s="78">
        <v>1E-4</v>
      </c>
    </row>
    <row r="383" spans="2:18">
      <c r="B383" t="s">
        <v>4339</v>
      </c>
      <c r="C383" t="s">
        <v>3843</v>
      </c>
      <c r="D383" t="s">
        <v>4340</v>
      </c>
      <c r="E383"/>
      <c r="F383" t="s">
        <v>2528</v>
      </c>
      <c r="G383" t="s">
        <v>4341</v>
      </c>
      <c r="H383" t="s">
        <v>215</v>
      </c>
      <c r="I383" s="77">
        <v>0.41</v>
      </c>
      <c r="J383" t="s">
        <v>1141</v>
      </c>
      <c r="K383" t="s">
        <v>106</v>
      </c>
      <c r="L383" s="78">
        <v>3.49E-2</v>
      </c>
      <c r="M383" s="78">
        <v>2.47E-2</v>
      </c>
      <c r="N383" s="77">
        <v>5051302.6900000004</v>
      </c>
      <c r="O383" s="77">
        <v>100.1</v>
      </c>
      <c r="P383" s="77">
        <v>17398.914088846199</v>
      </c>
      <c r="Q383" s="78">
        <v>7.3000000000000001E-3</v>
      </c>
      <c r="R383" s="78">
        <v>1E-3</v>
      </c>
    </row>
    <row r="384" spans="2:18">
      <c r="B384" t="s">
        <v>4339</v>
      </c>
      <c r="C384" t="s">
        <v>3843</v>
      </c>
      <c r="D384" t="s">
        <v>4342</v>
      </c>
      <c r="E384"/>
      <c r="F384" t="s">
        <v>2528</v>
      </c>
      <c r="G384" t="s">
        <v>2968</v>
      </c>
      <c r="H384" t="s">
        <v>215</v>
      </c>
      <c r="I384" s="77">
        <v>0.41</v>
      </c>
      <c r="J384" t="s">
        <v>1141</v>
      </c>
      <c r="K384" t="s">
        <v>106</v>
      </c>
      <c r="L384" s="78">
        <v>3.49E-2</v>
      </c>
      <c r="M384" s="78">
        <v>2.47E-2</v>
      </c>
      <c r="N384" s="77">
        <v>21572.18</v>
      </c>
      <c r="O384" s="77">
        <v>100.1</v>
      </c>
      <c r="P384" s="77">
        <v>74.304101251380004</v>
      </c>
      <c r="Q384" s="78">
        <v>0</v>
      </c>
      <c r="R384" s="78">
        <v>0</v>
      </c>
    </row>
    <row r="385" spans="2:18">
      <c r="B385" t="s">
        <v>4339</v>
      </c>
      <c r="C385" t="s">
        <v>3843</v>
      </c>
      <c r="D385" t="s">
        <v>4343</v>
      </c>
      <c r="E385"/>
      <c r="F385" t="s">
        <v>2528</v>
      </c>
      <c r="G385" t="s">
        <v>2732</v>
      </c>
      <c r="H385" t="s">
        <v>215</v>
      </c>
      <c r="I385" s="77">
        <v>0.41</v>
      </c>
      <c r="J385" t="s">
        <v>1141</v>
      </c>
      <c r="K385" t="s">
        <v>106</v>
      </c>
      <c r="L385" s="78">
        <v>3.49E-2</v>
      </c>
      <c r="M385" s="78">
        <v>2.47E-2</v>
      </c>
      <c r="N385" s="77">
        <v>5021.9399999999996</v>
      </c>
      <c r="O385" s="77">
        <v>100.1</v>
      </c>
      <c r="P385" s="77">
        <v>17.29777603554</v>
      </c>
      <c r="Q385" s="78">
        <v>0</v>
      </c>
      <c r="R385" s="78">
        <v>0</v>
      </c>
    </row>
    <row r="386" spans="2:18">
      <c r="B386" t="s">
        <v>4344</v>
      </c>
      <c r="C386" t="s">
        <v>3843</v>
      </c>
      <c r="D386" t="s">
        <v>4345</v>
      </c>
      <c r="E386"/>
      <c r="F386" t="s">
        <v>2528</v>
      </c>
      <c r="G386" t="s">
        <v>2965</v>
      </c>
      <c r="H386" t="s">
        <v>215</v>
      </c>
      <c r="I386" s="77">
        <v>3.71</v>
      </c>
      <c r="J386" t="s">
        <v>1019</v>
      </c>
      <c r="K386" t="s">
        <v>106</v>
      </c>
      <c r="L386" s="78">
        <v>3.3700000000000001E-2</v>
      </c>
      <c r="M386" s="78">
        <v>2.6499999999999999E-2</v>
      </c>
      <c r="N386" s="77">
        <v>112147.06</v>
      </c>
      <c r="O386" s="77">
        <v>101.76</v>
      </c>
      <c r="P386" s="77">
        <v>392.68983884889599</v>
      </c>
      <c r="Q386" s="78">
        <v>2.0000000000000001E-4</v>
      </c>
      <c r="R386" s="78">
        <v>0</v>
      </c>
    </row>
    <row r="387" spans="2:18">
      <c r="B387" t="s">
        <v>4344</v>
      </c>
      <c r="C387" t="s">
        <v>3843</v>
      </c>
      <c r="D387" t="s">
        <v>4346</v>
      </c>
      <c r="E387"/>
      <c r="F387" t="s">
        <v>2528</v>
      </c>
      <c r="G387" t="s">
        <v>4347</v>
      </c>
      <c r="H387" t="s">
        <v>215</v>
      </c>
      <c r="I387" s="77">
        <v>3.74</v>
      </c>
      <c r="J387" t="s">
        <v>1019</v>
      </c>
      <c r="K387" t="s">
        <v>106</v>
      </c>
      <c r="L387" s="78">
        <v>3.3700000000000001E-2</v>
      </c>
      <c r="M387" s="78">
        <v>2.3699999999999999E-2</v>
      </c>
      <c r="N387" s="77">
        <v>225789.41</v>
      </c>
      <c r="O387" s="77">
        <v>101.76</v>
      </c>
      <c r="P387" s="77">
        <v>790.61552774265601</v>
      </c>
      <c r="Q387" s="78">
        <v>2.9999999999999997E-4</v>
      </c>
      <c r="R387" s="78">
        <v>0</v>
      </c>
    </row>
    <row r="388" spans="2:18">
      <c r="B388" t="s">
        <v>4344</v>
      </c>
      <c r="C388" t="s">
        <v>3843</v>
      </c>
      <c r="D388" t="s">
        <v>4348</v>
      </c>
      <c r="E388"/>
      <c r="F388" t="s">
        <v>2528</v>
      </c>
      <c r="G388" t="s">
        <v>2732</v>
      </c>
      <c r="H388" t="s">
        <v>215</v>
      </c>
      <c r="I388" s="77">
        <v>3.74</v>
      </c>
      <c r="J388" t="s">
        <v>1019</v>
      </c>
      <c r="K388" t="s">
        <v>106</v>
      </c>
      <c r="L388" s="78">
        <v>3.3700000000000001E-2</v>
      </c>
      <c r="M388" s="78">
        <v>2.3699999999999999E-2</v>
      </c>
      <c r="N388" s="77">
        <v>613070.53</v>
      </c>
      <c r="O388" s="77">
        <v>101.76</v>
      </c>
      <c r="P388" s="77">
        <v>2146.7042259396299</v>
      </c>
      <c r="Q388" s="78">
        <v>8.9999999999999998E-4</v>
      </c>
      <c r="R388" s="78">
        <v>1E-4</v>
      </c>
    </row>
    <row r="389" spans="2:18">
      <c r="B389" t="s">
        <v>4344</v>
      </c>
      <c r="C389" t="s">
        <v>3843</v>
      </c>
      <c r="D389" t="s">
        <v>4349</v>
      </c>
      <c r="E389"/>
      <c r="F389" t="s">
        <v>2528</v>
      </c>
      <c r="G389" t="s">
        <v>3300</v>
      </c>
      <c r="H389" t="s">
        <v>215</v>
      </c>
      <c r="I389" s="77">
        <v>3.74</v>
      </c>
      <c r="J389" t="s">
        <v>1019</v>
      </c>
      <c r="K389" t="s">
        <v>106</v>
      </c>
      <c r="L389" s="78">
        <v>3.3700000000000001E-2</v>
      </c>
      <c r="M389" s="78">
        <v>2.3699999999999999E-2</v>
      </c>
      <c r="N389" s="77">
        <v>665405.79</v>
      </c>
      <c r="O389" s="77">
        <v>101.76</v>
      </c>
      <c r="P389" s="77">
        <v>2329.95936268166</v>
      </c>
      <c r="Q389" s="78">
        <v>1E-3</v>
      </c>
      <c r="R389" s="78">
        <v>1E-4</v>
      </c>
    </row>
    <row r="390" spans="2:18">
      <c r="B390" t="s">
        <v>4350</v>
      </c>
      <c r="C390" t="s">
        <v>3843</v>
      </c>
      <c r="D390" t="s">
        <v>4351</v>
      </c>
      <c r="E390"/>
      <c r="F390" t="s">
        <v>2528</v>
      </c>
      <c r="G390" t="s">
        <v>4352</v>
      </c>
      <c r="H390" t="s">
        <v>215</v>
      </c>
      <c r="I390" s="77">
        <v>5.63</v>
      </c>
      <c r="J390" t="s">
        <v>123</v>
      </c>
      <c r="K390" t="s">
        <v>113</v>
      </c>
      <c r="L390" s="78">
        <v>3.6400000000000002E-2</v>
      </c>
      <c r="M390" s="78">
        <v>3.0300000000000001E-2</v>
      </c>
      <c r="N390" s="77">
        <v>940846.96</v>
      </c>
      <c r="O390" s="77">
        <v>100.4</v>
      </c>
      <c r="P390" s="77">
        <v>4166.4873222526603</v>
      </c>
      <c r="Q390" s="78">
        <v>1.8E-3</v>
      </c>
      <c r="R390" s="78">
        <v>2.0000000000000001E-4</v>
      </c>
    </row>
    <row r="391" spans="2:18">
      <c r="B391" t="s">
        <v>4350</v>
      </c>
      <c r="C391" t="s">
        <v>3843</v>
      </c>
      <c r="D391" t="s">
        <v>4353</v>
      </c>
      <c r="E391"/>
      <c r="F391" t="s">
        <v>2528</v>
      </c>
      <c r="G391" t="s">
        <v>4180</v>
      </c>
      <c r="H391" t="s">
        <v>215</v>
      </c>
      <c r="I391" s="77">
        <v>5.7</v>
      </c>
      <c r="J391" t="s">
        <v>123</v>
      </c>
      <c r="K391" t="s">
        <v>110</v>
      </c>
      <c r="L391" s="78">
        <v>2.2599999999999999E-2</v>
      </c>
      <c r="M391" s="78">
        <v>2.3300000000000001E-2</v>
      </c>
      <c r="N391" s="77">
        <v>1001222.99</v>
      </c>
      <c r="O391" s="77">
        <v>101.81</v>
      </c>
      <c r="P391" s="77">
        <v>4103.6796087298799</v>
      </c>
      <c r="Q391" s="78">
        <v>1.6999999999999999E-3</v>
      </c>
      <c r="R391" s="78">
        <v>2.0000000000000001E-4</v>
      </c>
    </row>
    <row r="392" spans="2:18">
      <c r="B392" t="s">
        <v>4350</v>
      </c>
      <c r="C392" t="s">
        <v>3843</v>
      </c>
      <c r="D392" t="s">
        <v>4354</v>
      </c>
      <c r="E392"/>
      <c r="F392" t="s">
        <v>2528</v>
      </c>
      <c r="G392" t="s">
        <v>3004</v>
      </c>
      <c r="H392" t="s">
        <v>215</v>
      </c>
      <c r="I392" s="77">
        <v>5.7</v>
      </c>
      <c r="J392" t="s">
        <v>123</v>
      </c>
      <c r="K392" t="s">
        <v>110</v>
      </c>
      <c r="L392" s="78">
        <v>2.2599999999999999E-2</v>
      </c>
      <c r="M392" s="78">
        <v>2.3300000000000001E-2</v>
      </c>
      <c r="N392" s="77">
        <v>22960.63</v>
      </c>
      <c r="O392" s="77">
        <v>101.81</v>
      </c>
      <c r="P392" s="77">
        <v>94.107976020997398</v>
      </c>
      <c r="Q392" s="78">
        <v>0</v>
      </c>
      <c r="R392" s="78">
        <v>0</v>
      </c>
    </row>
    <row r="393" spans="2:18">
      <c r="B393" t="s">
        <v>4350</v>
      </c>
      <c r="C393" t="s">
        <v>3843</v>
      </c>
      <c r="D393" t="s">
        <v>4355</v>
      </c>
      <c r="E393"/>
      <c r="F393" t="s">
        <v>2528</v>
      </c>
      <c r="G393" t="s">
        <v>3004</v>
      </c>
      <c r="H393" t="s">
        <v>215</v>
      </c>
      <c r="I393" s="77">
        <v>5.63</v>
      </c>
      <c r="J393" t="s">
        <v>123</v>
      </c>
      <c r="K393" t="s">
        <v>113</v>
      </c>
      <c r="L393" s="78">
        <v>3.6400000000000002E-2</v>
      </c>
      <c r="M393" s="78">
        <v>3.0300000000000001E-2</v>
      </c>
      <c r="N393" s="77">
        <v>74857.039999999994</v>
      </c>
      <c r="O393" s="77">
        <v>100.4</v>
      </c>
      <c r="P393" s="77">
        <v>331.50014976012801</v>
      </c>
      <c r="Q393" s="78">
        <v>1E-4</v>
      </c>
      <c r="R393" s="78">
        <v>0</v>
      </c>
    </row>
    <row r="394" spans="2:18">
      <c r="B394" t="s">
        <v>4350</v>
      </c>
      <c r="C394" t="s">
        <v>3843</v>
      </c>
      <c r="D394" t="s">
        <v>4356</v>
      </c>
      <c r="E394"/>
      <c r="F394" t="s">
        <v>2528</v>
      </c>
      <c r="G394" t="s">
        <v>4357</v>
      </c>
      <c r="H394" t="s">
        <v>215</v>
      </c>
      <c r="I394" s="77">
        <v>5.7</v>
      </c>
      <c r="J394" t="s">
        <v>123</v>
      </c>
      <c r="K394" t="s">
        <v>110</v>
      </c>
      <c r="L394" s="78">
        <v>2.2599999999999999E-2</v>
      </c>
      <c r="M394" s="78">
        <v>2.35E-2</v>
      </c>
      <c r="N394" s="77">
        <v>81223.240000000005</v>
      </c>
      <c r="O394" s="77">
        <v>100.06</v>
      </c>
      <c r="P394" s="77">
        <v>327.18471270375397</v>
      </c>
      <c r="Q394" s="78">
        <v>1E-4</v>
      </c>
      <c r="R394" s="78">
        <v>0</v>
      </c>
    </row>
    <row r="395" spans="2:18">
      <c r="B395" t="s">
        <v>4350</v>
      </c>
      <c r="C395" t="s">
        <v>3843</v>
      </c>
      <c r="D395" t="s">
        <v>4358</v>
      </c>
      <c r="E395"/>
      <c r="F395" t="s">
        <v>2528</v>
      </c>
      <c r="G395" t="s">
        <v>4357</v>
      </c>
      <c r="H395" t="s">
        <v>215</v>
      </c>
      <c r="I395" s="77">
        <v>5.63</v>
      </c>
      <c r="J395" t="s">
        <v>123</v>
      </c>
      <c r="K395" t="s">
        <v>113</v>
      </c>
      <c r="L395" s="78">
        <v>3.6400000000000002E-2</v>
      </c>
      <c r="M395" s="78">
        <v>3.0300000000000001E-2</v>
      </c>
      <c r="N395" s="77">
        <v>115941.28</v>
      </c>
      <c r="O395" s="77">
        <v>100.4</v>
      </c>
      <c r="P395" s="77">
        <v>513.43937301529604</v>
      </c>
      <c r="Q395" s="78">
        <v>2.0000000000000001E-4</v>
      </c>
      <c r="R395" s="78">
        <v>0</v>
      </c>
    </row>
    <row r="396" spans="2:18">
      <c r="B396" t="s">
        <v>4359</v>
      </c>
      <c r="C396" t="s">
        <v>4066</v>
      </c>
      <c r="D396" t="s">
        <v>4360</v>
      </c>
      <c r="E396"/>
      <c r="F396" t="s">
        <v>2528</v>
      </c>
      <c r="G396" t="s">
        <v>4361</v>
      </c>
      <c r="H396" t="s">
        <v>215</v>
      </c>
      <c r="I396" s="77">
        <v>3.9</v>
      </c>
      <c r="J396" t="s">
        <v>581</v>
      </c>
      <c r="K396" t="s">
        <v>106</v>
      </c>
      <c r="L396" s="78">
        <v>2.6700000000000002E-2</v>
      </c>
      <c r="M396" s="78">
        <v>3.8600000000000002E-2</v>
      </c>
      <c r="N396" s="77">
        <v>6745436.8600000003</v>
      </c>
      <c r="O396" s="77">
        <v>95.220000000000141</v>
      </c>
      <c r="P396" s="77">
        <v>22101.560129614601</v>
      </c>
      <c r="Q396" s="78">
        <v>9.2999999999999992E-3</v>
      </c>
      <c r="R396" s="78">
        <v>1.1999999999999999E-3</v>
      </c>
    </row>
    <row r="397" spans="2:18">
      <c r="B397" t="s">
        <v>4359</v>
      </c>
      <c r="C397" t="s">
        <v>4066</v>
      </c>
      <c r="D397" t="s">
        <v>4362</v>
      </c>
      <c r="E397"/>
      <c r="F397" t="s">
        <v>2528</v>
      </c>
      <c r="G397" t="s">
        <v>4363</v>
      </c>
      <c r="H397" t="s">
        <v>215</v>
      </c>
      <c r="I397" s="77">
        <v>3.9</v>
      </c>
      <c r="J397" t="s">
        <v>581</v>
      </c>
      <c r="K397" t="s">
        <v>106</v>
      </c>
      <c r="L397" s="78">
        <v>2.6700000000000002E-2</v>
      </c>
      <c r="M397" s="78">
        <v>3.8600000000000002E-2</v>
      </c>
      <c r="N397" s="77">
        <v>60733.02</v>
      </c>
      <c r="O397" s="77">
        <v>95.22</v>
      </c>
      <c r="P397" s="77">
        <v>198.99296683700399</v>
      </c>
      <c r="Q397" s="78">
        <v>1E-4</v>
      </c>
      <c r="R397" s="78">
        <v>0</v>
      </c>
    </row>
    <row r="398" spans="2:18">
      <c r="B398" t="s">
        <v>4359</v>
      </c>
      <c r="C398" t="s">
        <v>4066</v>
      </c>
      <c r="D398" t="s">
        <v>4364</v>
      </c>
      <c r="E398"/>
      <c r="F398" t="s">
        <v>2528</v>
      </c>
      <c r="G398" t="s">
        <v>4131</v>
      </c>
      <c r="H398" t="s">
        <v>215</v>
      </c>
      <c r="I398" s="77">
        <v>3.9</v>
      </c>
      <c r="J398" t="s">
        <v>581</v>
      </c>
      <c r="K398" t="s">
        <v>106</v>
      </c>
      <c r="L398" s="78">
        <v>2.6700000000000002E-2</v>
      </c>
      <c r="M398" s="78">
        <v>3.8600000000000002E-2</v>
      </c>
      <c r="N398" s="77">
        <v>37774.28</v>
      </c>
      <c r="O398" s="77">
        <v>95.22</v>
      </c>
      <c r="P398" s="77">
        <v>123.76819146045599</v>
      </c>
      <c r="Q398" s="78">
        <v>1E-4</v>
      </c>
      <c r="R398" s="78">
        <v>0</v>
      </c>
    </row>
    <row r="399" spans="2:18">
      <c r="B399" t="s">
        <v>4359</v>
      </c>
      <c r="C399" t="s">
        <v>4066</v>
      </c>
      <c r="D399" t="s">
        <v>4365</v>
      </c>
      <c r="E399"/>
      <c r="F399" t="s">
        <v>2528</v>
      </c>
      <c r="G399" t="s">
        <v>2783</v>
      </c>
      <c r="H399" t="s">
        <v>215</v>
      </c>
      <c r="I399" s="77">
        <v>3.9</v>
      </c>
      <c r="J399" t="s">
        <v>581</v>
      </c>
      <c r="K399" t="s">
        <v>106</v>
      </c>
      <c r="L399" s="78">
        <v>2.6700000000000002E-2</v>
      </c>
      <c r="M399" s="78">
        <v>3.8600000000000002E-2</v>
      </c>
      <c r="N399" s="77">
        <v>9090.0499999999993</v>
      </c>
      <c r="O399" s="77">
        <v>95.22</v>
      </c>
      <c r="P399" s="77">
        <v>29.783732444009999</v>
      </c>
      <c r="Q399" s="78">
        <v>0</v>
      </c>
      <c r="R399" s="78">
        <v>0</v>
      </c>
    </row>
    <row r="400" spans="2:18">
      <c r="B400" t="s">
        <v>4359</v>
      </c>
      <c r="C400" t="s">
        <v>4066</v>
      </c>
      <c r="D400" t="s">
        <v>4366</v>
      </c>
      <c r="E400"/>
      <c r="F400" t="s">
        <v>2528</v>
      </c>
      <c r="G400" t="s">
        <v>4367</v>
      </c>
      <c r="H400" t="s">
        <v>215</v>
      </c>
      <c r="I400" s="77">
        <v>3.9</v>
      </c>
      <c r="J400" t="s">
        <v>581</v>
      </c>
      <c r="K400" t="s">
        <v>106</v>
      </c>
      <c r="L400" s="78">
        <v>2.6700000000000002E-2</v>
      </c>
      <c r="M400" s="78">
        <v>3.8600000000000002E-2</v>
      </c>
      <c r="N400" s="77">
        <v>31147.91</v>
      </c>
      <c r="O400" s="77">
        <v>95.22</v>
      </c>
      <c r="P400" s="77">
        <v>102.05675630278201</v>
      </c>
      <c r="Q400" s="78">
        <v>0</v>
      </c>
      <c r="R400" s="78">
        <v>0</v>
      </c>
    </row>
    <row r="401" spans="2:18">
      <c r="B401" t="s">
        <v>4368</v>
      </c>
      <c r="C401" t="s">
        <v>3843</v>
      </c>
      <c r="D401" t="s">
        <v>4369</v>
      </c>
      <c r="E401"/>
      <c r="F401" t="s">
        <v>2528</v>
      </c>
      <c r="G401" t="s">
        <v>271</v>
      </c>
      <c r="H401" t="s">
        <v>215</v>
      </c>
      <c r="I401" s="77">
        <v>4.72</v>
      </c>
      <c r="J401" t="s">
        <v>507</v>
      </c>
      <c r="K401" t="s">
        <v>106</v>
      </c>
      <c r="L401" s="78">
        <v>3.0300000000000001E-2</v>
      </c>
      <c r="M401" s="78">
        <v>2.5999999999999999E-2</v>
      </c>
      <c r="N401" s="77">
        <v>5880913.1299999999</v>
      </c>
      <c r="O401" s="77">
        <v>103.08999999999992</v>
      </c>
      <c r="P401" s="77">
        <v>20861.521342612101</v>
      </c>
      <c r="Q401" s="78">
        <v>8.8000000000000005E-3</v>
      </c>
      <c r="R401" s="78">
        <v>1.1000000000000001E-3</v>
      </c>
    </row>
    <row r="402" spans="2:18">
      <c r="B402" t="s">
        <v>4370</v>
      </c>
      <c r="C402" t="s">
        <v>3843</v>
      </c>
      <c r="D402" t="s">
        <v>4371</v>
      </c>
      <c r="E402"/>
      <c r="F402" t="s">
        <v>2528</v>
      </c>
      <c r="G402" t="s">
        <v>3967</v>
      </c>
      <c r="H402" t="s">
        <v>215</v>
      </c>
      <c r="I402" s="77">
        <v>0.49</v>
      </c>
      <c r="J402" t="s">
        <v>1019</v>
      </c>
      <c r="K402" t="s">
        <v>106</v>
      </c>
      <c r="L402" s="78">
        <v>4.5600000000000002E-2</v>
      </c>
      <c r="M402" s="78">
        <v>5.2900000000000003E-2</v>
      </c>
      <c r="N402" s="77">
        <v>118302.05</v>
      </c>
      <c r="O402" s="77">
        <v>100.22</v>
      </c>
      <c r="P402" s="77">
        <v>407.97292422891002</v>
      </c>
      <c r="Q402" s="78">
        <v>2.0000000000000001E-4</v>
      </c>
      <c r="R402" s="78">
        <v>0</v>
      </c>
    </row>
    <row r="403" spans="2:18">
      <c r="B403" t="s">
        <v>4370</v>
      </c>
      <c r="C403" t="s">
        <v>3843</v>
      </c>
      <c r="D403" t="s">
        <v>4372</v>
      </c>
      <c r="E403"/>
      <c r="F403" t="s">
        <v>2528</v>
      </c>
      <c r="G403" t="s">
        <v>4373</v>
      </c>
      <c r="H403" t="s">
        <v>215</v>
      </c>
      <c r="I403" s="77">
        <v>2.57</v>
      </c>
      <c r="J403" t="s">
        <v>1019</v>
      </c>
      <c r="K403" t="s">
        <v>106</v>
      </c>
      <c r="L403" s="78">
        <v>4.5600000000000002E-2</v>
      </c>
      <c r="M403" s="78">
        <v>3.0499999999999999E-2</v>
      </c>
      <c r="N403" s="77">
        <v>82121</v>
      </c>
      <c r="O403" s="77">
        <v>100.22</v>
      </c>
      <c r="P403" s="77">
        <v>283.20003339419998</v>
      </c>
      <c r="Q403" s="78">
        <v>1E-4</v>
      </c>
      <c r="R403" s="78">
        <v>0</v>
      </c>
    </row>
    <row r="404" spans="2:18">
      <c r="B404" t="s">
        <v>4370</v>
      </c>
      <c r="C404" t="s">
        <v>4066</v>
      </c>
      <c r="D404" t="s">
        <v>4374</v>
      </c>
      <c r="E404"/>
      <c r="F404" t="s">
        <v>2528</v>
      </c>
      <c r="G404" t="s">
        <v>4176</v>
      </c>
      <c r="H404" t="s">
        <v>215</v>
      </c>
      <c r="I404" s="77">
        <v>2.57</v>
      </c>
      <c r="J404" t="s">
        <v>1019</v>
      </c>
      <c r="K404" t="s">
        <v>106</v>
      </c>
      <c r="L404" s="78">
        <v>2.92E-2</v>
      </c>
      <c r="M404" s="78">
        <v>3.0499999999999999E-2</v>
      </c>
      <c r="N404" s="77">
        <v>146441</v>
      </c>
      <c r="O404" s="77">
        <v>100.22</v>
      </c>
      <c r="P404" s="77">
        <v>505.01206865820001</v>
      </c>
      <c r="Q404" s="78">
        <v>2.0000000000000001E-4</v>
      </c>
      <c r="R404" s="78">
        <v>0</v>
      </c>
    </row>
    <row r="405" spans="2:18">
      <c r="B405" t="s">
        <v>4375</v>
      </c>
      <c r="C405" t="s">
        <v>3843</v>
      </c>
      <c r="D405" t="s">
        <v>4376</v>
      </c>
      <c r="E405"/>
      <c r="F405" t="s">
        <v>2528</v>
      </c>
      <c r="G405" t="s">
        <v>4377</v>
      </c>
      <c r="H405" t="s">
        <v>215</v>
      </c>
      <c r="I405" s="77">
        <v>2.6</v>
      </c>
      <c r="J405" t="s">
        <v>962</v>
      </c>
      <c r="K405" t="s">
        <v>106</v>
      </c>
      <c r="L405" s="78">
        <v>3.7100000000000001E-2</v>
      </c>
      <c r="M405" s="78">
        <v>3.8600000000000002E-2</v>
      </c>
      <c r="N405" s="77">
        <v>114183.53</v>
      </c>
      <c r="O405" s="77">
        <v>100</v>
      </c>
      <c r="P405" s="77">
        <v>392.90552673000002</v>
      </c>
      <c r="Q405" s="78">
        <v>2.0000000000000001E-4</v>
      </c>
      <c r="R405" s="78">
        <v>0</v>
      </c>
    </row>
    <row r="406" spans="2:18">
      <c r="B406" t="s">
        <v>4378</v>
      </c>
      <c r="C406" t="s">
        <v>3843</v>
      </c>
      <c r="D406" t="s">
        <v>4379</v>
      </c>
      <c r="E406"/>
      <c r="F406" t="s">
        <v>2528</v>
      </c>
      <c r="G406" t="s">
        <v>4380</v>
      </c>
      <c r="H406" t="s">
        <v>215</v>
      </c>
      <c r="I406" s="77">
        <v>3.94</v>
      </c>
      <c r="J406" t="s">
        <v>123</v>
      </c>
      <c r="K406" t="s">
        <v>106</v>
      </c>
      <c r="L406" s="78">
        <v>3.5200000000000002E-2</v>
      </c>
      <c r="M406" s="78">
        <v>3.9800000000000002E-2</v>
      </c>
      <c r="N406" s="77">
        <v>3078366.37</v>
      </c>
      <c r="O406" s="77">
        <v>99.839999999999961</v>
      </c>
      <c r="P406" s="77">
        <v>10575.7104252833</v>
      </c>
      <c r="Q406" s="78">
        <v>4.4000000000000003E-3</v>
      </c>
      <c r="R406" s="78">
        <v>5.9999999999999995E-4</v>
      </c>
    </row>
    <row r="407" spans="2:18">
      <c r="B407" t="s">
        <v>4378</v>
      </c>
      <c r="C407" t="s">
        <v>3843</v>
      </c>
      <c r="D407" t="s">
        <v>4381</v>
      </c>
      <c r="E407"/>
      <c r="F407" t="s">
        <v>2528</v>
      </c>
      <c r="G407" t="s">
        <v>4170</v>
      </c>
      <c r="H407" t="s">
        <v>215</v>
      </c>
      <c r="I407" s="77">
        <v>3.94</v>
      </c>
      <c r="J407" t="s">
        <v>123</v>
      </c>
      <c r="K407" t="s">
        <v>106</v>
      </c>
      <c r="L407" s="78">
        <v>3.5200000000000002E-2</v>
      </c>
      <c r="M407" s="78">
        <v>3.9800000000000002E-2</v>
      </c>
      <c r="N407" s="77">
        <v>181080.39</v>
      </c>
      <c r="O407" s="77">
        <v>99.84</v>
      </c>
      <c r="P407" s="77">
        <v>622.100665794816</v>
      </c>
      <c r="Q407" s="78">
        <v>2.9999999999999997E-4</v>
      </c>
      <c r="R407" s="78">
        <v>0</v>
      </c>
    </row>
    <row r="408" spans="2:18">
      <c r="B408" t="s">
        <v>4665</v>
      </c>
      <c r="C408" t="s">
        <v>4066</v>
      </c>
      <c r="D408" t="s">
        <v>4382</v>
      </c>
      <c r="E408"/>
      <c r="F408" t="s">
        <v>223</v>
      </c>
      <c r="G408" t="s">
        <v>3216</v>
      </c>
      <c r="H408" t="s">
        <v>224</v>
      </c>
      <c r="I408" s="77">
        <v>3.9</v>
      </c>
      <c r="J408" t="s">
        <v>581</v>
      </c>
      <c r="K408" t="s">
        <v>106</v>
      </c>
      <c r="L408" s="78">
        <v>2.6700000000000002E-2</v>
      </c>
      <c r="M408" s="78">
        <v>3.8600000000000002E-2</v>
      </c>
      <c r="N408" s="77">
        <v>15732.28</v>
      </c>
      <c r="O408" s="77">
        <v>95.22</v>
      </c>
      <c r="P408" s="77">
        <v>51.547133212056004</v>
      </c>
      <c r="Q408" s="78">
        <v>0</v>
      </c>
      <c r="R408" s="78">
        <v>0</v>
      </c>
    </row>
    <row r="409" spans="2:18">
      <c r="B409" t="s">
        <v>4665</v>
      </c>
      <c r="C409" t="s">
        <v>4066</v>
      </c>
      <c r="D409" t="s">
        <v>4383</v>
      </c>
      <c r="E409"/>
      <c r="F409" t="s">
        <v>223</v>
      </c>
      <c r="G409" t="s">
        <v>2713</v>
      </c>
      <c r="H409" t="s">
        <v>224</v>
      </c>
      <c r="I409" s="77">
        <v>3.9</v>
      </c>
      <c r="J409" t="s">
        <v>581</v>
      </c>
      <c r="K409" t="s">
        <v>106</v>
      </c>
      <c r="L409" s="78">
        <v>2.6700000000000002E-2</v>
      </c>
      <c r="M409" s="78">
        <v>3.8600000000000002E-2</v>
      </c>
      <c r="N409" s="77">
        <v>9315.84</v>
      </c>
      <c r="O409" s="77">
        <v>95.22</v>
      </c>
      <c r="P409" s="77">
        <v>30.523537939968001</v>
      </c>
      <c r="Q409" s="78">
        <v>0</v>
      </c>
      <c r="R409" s="78">
        <v>0</v>
      </c>
    </row>
    <row r="410" spans="2:18">
      <c r="B410" t="s">
        <v>4665</v>
      </c>
      <c r="C410" t="s">
        <v>4066</v>
      </c>
      <c r="D410" t="s">
        <v>4384</v>
      </c>
      <c r="E410"/>
      <c r="F410" t="s">
        <v>223</v>
      </c>
      <c r="G410" t="s">
        <v>4385</v>
      </c>
      <c r="H410" t="s">
        <v>224</v>
      </c>
      <c r="I410" s="77">
        <v>3.9</v>
      </c>
      <c r="J410" t="s">
        <v>581</v>
      </c>
      <c r="K410" t="s">
        <v>106</v>
      </c>
      <c r="L410" s="78">
        <v>2.6700000000000002E-2</v>
      </c>
      <c r="M410" s="78">
        <v>3.8600000000000002E-2</v>
      </c>
      <c r="N410" s="77">
        <v>16422.34</v>
      </c>
      <c r="O410" s="77">
        <v>95.22</v>
      </c>
      <c r="P410" s="77">
        <v>53.808128741268</v>
      </c>
      <c r="Q410" s="78">
        <v>0</v>
      </c>
      <c r="R410" s="78">
        <v>0</v>
      </c>
    </row>
    <row r="411" spans="2:18">
      <c r="B411" t="s">
        <v>4665</v>
      </c>
      <c r="C411" t="s">
        <v>4066</v>
      </c>
      <c r="D411" t="s">
        <v>4386</v>
      </c>
      <c r="E411"/>
      <c r="F411" t="s">
        <v>223</v>
      </c>
      <c r="G411" t="s">
        <v>363</v>
      </c>
      <c r="H411" t="s">
        <v>224</v>
      </c>
      <c r="I411" s="77">
        <v>3.9</v>
      </c>
      <c r="J411" t="s">
        <v>581</v>
      </c>
      <c r="K411" t="s">
        <v>106</v>
      </c>
      <c r="L411" s="78">
        <v>2.6700000000000002E-2</v>
      </c>
      <c r="M411" s="78">
        <v>3.8600000000000002E-2</v>
      </c>
      <c r="N411" s="77">
        <v>21242.33</v>
      </c>
      <c r="O411" s="77">
        <v>95.22</v>
      </c>
      <c r="P411" s="77">
        <v>69.600923340066004</v>
      </c>
      <c r="Q411" s="78">
        <v>0</v>
      </c>
      <c r="R411" s="78">
        <v>0</v>
      </c>
    </row>
    <row r="412" spans="2:18">
      <c r="B412" t="s">
        <v>4666</v>
      </c>
      <c r="C412" t="s">
        <v>3843</v>
      </c>
      <c r="D412" t="s">
        <v>4387</v>
      </c>
      <c r="E412"/>
      <c r="F412" t="s">
        <v>223</v>
      </c>
      <c r="G412" t="s">
        <v>3216</v>
      </c>
      <c r="H412" t="s">
        <v>224</v>
      </c>
      <c r="I412" s="77">
        <v>5.42</v>
      </c>
      <c r="J412" t="s">
        <v>507</v>
      </c>
      <c r="K412" t="s">
        <v>106</v>
      </c>
      <c r="L412" s="78">
        <v>3.9899999999999998E-2</v>
      </c>
      <c r="M412" s="78">
        <v>2.81E-2</v>
      </c>
      <c r="N412" s="77">
        <v>399556.96</v>
      </c>
      <c r="O412" s="77">
        <v>103.41</v>
      </c>
      <c r="P412" s="77">
        <v>1421.7587538881801</v>
      </c>
      <c r="Q412" s="78">
        <v>5.9999999999999995E-4</v>
      </c>
      <c r="R412" s="78">
        <v>1E-4</v>
      </c>
    </row>
    <row r="413" spans="2:18">
      <c r="B413" t="s">
        <v>4666</v>
      </c>
      <c r="C413" t="s">
        <v>3843</v>
      </c>
      <c r="D413" t="s">
        <v>4388</v>
      </c>
      <c r="E413"/>
      <c r="F413" t="s">
        <v>223</v>
      </c>
      <c r="G413" t="s">
        <v>360</v>
      </c>
      <c r="H413" t="s">
        <v>224</v>
      </c>
      <c r="I413" s="77">
        <v>5.42</v>
      </c>
      <c r="J413" t="s">
        <v>507</v>
      </c>
      <c r="K413" t="s">
        <v>106</v>
      </c>
      <c r="L413" s="78">
        <v>3.9899999999999998E-2</v>
      </c>
      <c r="M413" s="78">
        <v>2.8199999999999999E-2</v>
      </c>
      <c r="N413" s="77">
        <v>485804.94</v>
      </c>
      <c r="O413" s="77">
        <v>103.4</v>
      </c>
      <c r="P413" s="77">
        <v>1728.4910616903601</v>
      </c>
      <c r="Q413" s="78">
        <v>6.9999999999999999E-4</v>
      </c>
      <c r="R413" s="78">
        <v>1E-4</v>
      </c>
    </row>
    <row r="414" spans="2:18">
      <c r="B414" t="s">
        <v>4666</v>
      </c>
      <c r="C414" t="s">
        <v>3843</v>
      </c>
      <c r="D414" t="s">
        <v>4389</v>
      </c>
      <c r="E414"/>
      <c r="F414" t="s">
        <v>223</v>
      </c>
      <c r="G414" t="s">
        <v>3196</v>
      </c>
      <c r="H414" t="s">
        <v>224</v>
      </c>
      <c r="I414" s="77">
        <v>5.42</v>
      </c>
      <c r="J414" t="s">
        <v>507</v>
      </c>
      <c r="K414" t="s">
        <v>106</v>
      </c>
      <c r="L414" s="78">
        <v>3.9899999999999998E-2</v>
      </c>
      <c r="M414" s="78">
        <v>2.81E-2</v>
      </c>
      <c r="N414" s="77">
        <v>269304.90999999997</v>
      </c>
      <c r="O414" s="77">
        <v>103.41</v>
      </c>
      <c r="P414" s="77">
        <v>958.27792177007098</v>
      </c>
      <c r="Q414" s="78">
        <v>4.0000000000000002E-4</v>
      </c>
      <c r="R414" s="78">
        <v>1E-4</v>
      </c>
    </row>
    <row r="415" spans="2:18">
      <c r="B415" t="s">
        <v>4666</v>
      </c>
      <c r="C415" t="s">
        <v>3843</v>
      </c>
      <c r="D415" t="s">
        <v>4390</v>
      </c>
      <c r="E415"/>
      <c r="F415" t="s">
        <v>223</v>
      </c>
      <c r="G415" t="s">
        <v>2816</v>
      </c>
      <c r="H415" t="s">
        <v>224</v>
      </c>
      <c r="I415" s="77">
        <v>5.42</v>
      </c>
      <c r="J415" t="s">
        <v>507</v>
      </c>
      <c r="K415" t="s">
        <v>106</v>
      </c>
      <c r="L415" s="78">
        <v>3.9899999999999998E-2</v>
      </c>
      <c r="M415" s="78">
        <v>2.81E-2</v>
      </c>
      <c r="N415" s="77">
        <v>670622.07999999996</v>
      </c>
      <c r="O415" s="77">
        <v>103.42</v>
      </c>
      <c r="P415" s="77">
        <v>2386.5308590229602</v>
      </c>
      <c r="Q415" s="78">
        <v>1E-3</v>
      </c>
      <c r="R415" s="78">
        <v>1E-4</v>
      </c>
    </row>
    <row r="416" spans="2:18">
      <c r="B416" t="s">
        <v>4667</v>
      </c>
      <c r="C416" t="s">
        <v>3843</v>
      </c>
      <c r="D416" t="s">
        <v>4391</v>
      </c>
      <c r="E416"/>
      <c r="F416" t="s">
        <v>223</v>
      </c>
      <c r="G416" t="s">
        <v>4392</v>
      </c>
      <c r="H416" t="s">
        <v>224</v>
      </c>
      <c r="I416" s="77">
        <v>2.56</v>
      </c>
      <c r="J416" t="s">
        <v>1019</v>
      </c>
      <c r="K416" t="s">
        <v>106</v>
      </c>
      <c r="L416" s="78">
        <v>3.0300000000000001E-2</v>
      </c>
      <c r="M416" s="78">
        <v>2.0400000000000001E-2</v>
      </c>
      <c r="N416" s="77">
        <v>2948611.88</v>
      </c>
      <c r="O416" s="77">
        <v>103.74000000000008</v>
      </c>
      <c r="P416" s="77">
        <v>10525.6403671976</v>
      </c>
      <c r="Q416" s="78">
        <v>4.4000000000000003E-3</v>
      </c>
      <c r="R416" s="78">
        <v>5.9999999999999995E-4</v>
      </c>
    </row>
    <row r="417" spans="2:18">
      <c r="B417" t="s">
        <v>4150</v>
      </c>
      <c r="C417" t="s">
        <v>3843</v>
      </c>
      <c r="D417" t="s">
        <v>4393</v>
      </c>
      <c r="E417"/>
      <c r="F417" t="s">
        <v>223</v>
      </c>
      <c r="G417" t="s">
        <v>4394</v>
      </c>
      <c r="H417" t="s">
        <v>224</v>
      </c>
      <c r="I417" s="77">
        <v>1.94</v>
      </c>
      <c r="J417" t="s">
        <v>1019</v>
      </c>
      <c r="K417" t="s">
        <v>106</v>
      </c>
      <c r="L417" s="78">
        <v>2.5000000000000001E-2</v>
      </c>
      <c r="M417" s="78">
        <v>2.8199999999999999E-2</v>
      </c>
      <c r="N417" s="77">
        <v>1593876.01</v>
      </c>
      <c r="O417" s="77">
        <v>100.10999999999999</v>
      </c>
      <c r="P417" s="77">
        <v>5490.5603304954502</v>
      </c>
      <c r="Q417" s="78">
        <v>2.3E-3</v>
      </c>
      <c r="R417" s="78">
        <v>2.9999999999999997E-4</v>
      </c>
    </row>
    <row r="418" spans="2:18">
      <c r="B418" t="s">
        <v>4263</v>
      </c>
      <c r="C418" t="s">
        <v>3843</v>
      </c>
      <c r="D418" t="s">
        <v>4395</v>
      </c>
      <c r="E418"/>
      <c r="F418" t="s">
        <v>223</v>
      </c>
      <c r="G418" t="s">
        <v>4396</v>
      </c>
      <c r="H418" t="s">
        <v>224</v>
      </c>
      <c r="I418" s="77">
        <v>7.16</v>
      </c>
      <c r="J418" t="s">
        <v>1019</v>
      </c>
      <c r="K418" t="s">
        <v>113</v>
      </c>
      <c r="L418" s="78">
        <v>2.76E-2</v>
      </c>
      <c r="M418" s="78">
        <v>2.6599999999999999E-2</v>
      </c>
      <c r="N418" s="77">
        <v>1986609.55</v>
      </c>
      <c r="O418" s="77">
        <v>100</v>
      </c>
      <c r="P418" s="77">
        <v>8762.5374031400006</v>
      </c>
      <c r="Q418" s="78">
        <v>3.7000000000000002E-3</v>
      </c>
      <c r="R418" s="78">
        <v>5.0000000000000001E-4</v>
      </c>
    </row>
    <row r="419" spans="2:18">
      <c r="B419" t="s">
        <v>4397</v>
      </c>
      <c r="C419" t="s">
        <v>3843</v>
      </c>
      <c r="D419" t="s">
        <v>4398</v>
      </c>
      <c r="E419"/>
      <c r="F419" t="s">
        <v>223</v>
      </c>
      <c r="G419" t="s">
        <v>4399</v>
      </c>
      <c r="H419" t="s">
        <v>224</v>
      </c>
      <c r="I419" s="77">
        <v>3.34</v>
      </c>
      <c r="J419" t="s">
        <v>1019</v>
      </c>
      <c r="K419" t="s">
        <v>106</v>
      </c>
      <c r="L419" s="78">
        <v>3.6700000000000003E-2</v>
      </c>
      <c r="M419" s="78">
        <v>3.9600000000000003E-2</v>
      </c>
      <c r="N419" s="77">
        <v>1295699.53</v>
      </c>
      <c r="O419" s="77">
        <v>99.390000000000072</v>
      </c>
      <c r="P419" s="77">
        <v>4431.3052200253496</v>
      </c>
      <c r="Q419" s="78">
        <v>1.9E-3</v>
      </c>
      <c r="R419" s="78">
        <v>2.0000000000000001E-4</v>
      </c>
    </row>
    <row r="420" spans="2:18">
      <c r="B420" t="s">
        <v>4397</v>
      </c>
      <c r="C420" t="s">
        <v>3843</v>
      </c>
      <c r="D420" t="s">
        <v>4400</v>
      </c>
      <c r="E420"/>
      <c r="F420" t="s">
        <v>223</v>
      </c>
      <c r="G420" t="s">
        <v>4401</v>
      </c>
      <c r="H420" t="s">
        <v>224</v>
      </c>
      <c r="I420" s="77">
        <v>2.63</v>
      </c>
      <c r="J420" t="s">
        <v>1019</v>
      </c>
      <c r="K420" t="s">
        <v>106</v>
      </c>
      <c r="L420" s="78">
        <v>3.6700000000000003E-2</v>
      </c>
      <c r="M420" s="78">
        <v>2.3900000000000001E-2</v>
      </c>
      <c r="N420" s="77">
        <v>245926.64</v>
      </c>
      <c r="O420" s="77">
        <v>99.39</v>
      </c>
      <c r="P420" s="77">
        <v>841.07154347373603</v>
      </c>
      <c r="Q420" s="78">
        <v>4.0000000000000002E-4</v>
      </c>
      <c r="R420" s="78">
        <v>0</v>
      </c>
    </row>
    <row r="421" spans="2:18">
      <c r="B421" t="s">
        <v>3842</v>
      </c>
      <c r="C421" t="s">
        <v>3843</v>
      </c>
      <c r="D421" t="s">
        <v>4402</v>
      </c>
      <c r="E421"/>
      <c r="F421" t="s">
        <v>223</v>
      </c>
      <c r="G421" t="s">
        <v>4403</v>
      </c>
      <c r="H421" t="s">
        <v>224</v>
      </c>
      <c r="I421" s="77">
        <v>2.27</v>
      </c>
      <c r="J421" t="s">
        <v>1019</v>
      </c>
      <c r="K421" t="s">
        <v>116</v>
      </c>
      <c r="L421" s="78">
        <v>1.9900000000000001E-2</v>
      </c>
      <c r="M421" s="78">
        <v>1.84E-2</v>
      </c>
      <c r="N421" s="77">
        <v>351307.01</v>
      </c>
      <c r="O421" s="77">
        <v>100.84000000000002</v>
      </c>
      <c r="P421" s="77">
        <v>910.33675403521499</v>
      </c>
      <c r="Q421" s="78">
        <v>4.0000000000000002E-4</v>
      </c>
      <c r="R421" s="78">
        <v>0</v>
      </c>
    </row>
    <row r="422" spans="2:18">
      <c r="B422" t="s">
        <v>3842</v>
      </c>
      <c r="C422" t="s">
        <v>3843</v>
      </c>
      <c r="D422" t="s">
        <v>4404</v>
      </c>
      <c r="E422"/>
      <c r="F422" t="s">
        <v>223</v>
      </c>
      <c r="G422" t="s">
        <v>4403</v>
      </c>
      <c r="H422" t="s">
        <v>224</v>
      </c>
      <c r="I422" s="77">
        <v>8.42</v>
      </c>
      <c r="J422" t="s">
        <v>1019</v>
      </c>
      <c r="K422" t="s">
        <v>116</v>
      </c>
      <c r="L422" s="78">
        <v>2.1600000000000001E-2</v>
      </c>
      <c r="M422" s="78">
        <v>2.47E-2</v>
      </c>
      <c r="N422" s="77">
        <v>286680</v>
      </c>
      <c r="O422" s="77">
        <v>103</v>
      </c>
      <c r="P422" s="77">
        <v>758.78204387999995</v>
      </c>
      <c r="Q422" s="78">
        <v>2.9999999999999997E-4</v>
      </c>
      <c r="R422" s="78">
        <v>0</v>
      </c>
    </row>
    <row r="423" spans="2:18">
      <c r="B423" t="s">
        <v>3842</v>
      </c>
      <c r="C423" t="s">
        <v>3843</v>
      </c>
      <c r="D423" t="s">
        <v>4405</v>
      </c>
      <c r="E423"/>
      <c r="F423" t="s">
        <v>223</v>
      </c>
      <c r="G423" t="s">
        <v>4403</v>
      </c>
      <c r="H423" t="s">
        <v>224</v>
      </c>
      <c r="I423" s="77">
        <v>7.71</v>
      </c>
      <c r="J423" t="s">
        <v>1019</v>
      </c>
      <c r="K423" t="s">
        <v>116</v>
      </c>
      <c r="L423" s="78">
        <v>4.4999999999999998E-2</v>
      </c>
      <c r="M423" s="78">
        <v>4.1700000000000001E-2</v>
      </c>
      <c r="N423" s="77">
        <v>1146720</v>
      </c>
      <c r="O423" s="77">
        <v>103</v>
      </c>
      <c r="P423" s="77">
        <v>3035.1281755199998</v>
      </c>
      <c r="Q423" s="78">
        <v>1.2999999999999999E-3</v>
      </c>
      <c r="R423" s="78">
        <v>2.0000000000000001E-4</v>
      </c>
    </row>
    <row r="424" spans="2:18">
      <c r="B424" t="s">
        <v>4311</v>
      </c>
      <c r="C424" t="s">
        <v>3843</v>
      </c>
      <c r="D424" t="s">
        <v>4406</v>
      </c>
      <c r="E424"/>
      <c r="F424" t="s">
        <v>223</v>
      </c>
      <c r="G424" t="s">
        <v>2994</v>
      </c>
      <c r="H424" t="s">
        <v>224</v>
      </c>
      <c r="I424" s="77">
        <v>0.62</v>
      </c>
      <c r="J424" t="s">
        <v>422</v>
      </c>
      <c r="K424" t="s">
        <v>106</v>
      </c>
      <c r="L424" s="78">
        <v>3.49E-2</v>
      </c>
      <c r="M424" s="78">
        <v>2.7199999999999998E-2</v>
      </c>
      <c r="N424" s="77">
        <v>152996.59</v>
      </c>
      <c r="O424" s="77">
        <v>100.12</v>
      </c>
      <c r="P424" s="77">
        <v>527.09301970942795</v>
      </c>
      <c r="Q424" s="78">
        <v>2.0000000000000001E-4</v>
      </c>
      <c r="R424" s="78">
        <v>0</v>
      </c>
    </row>
    <row r="425" spans="2:18">
      <c r="B425" t="s">
        <v>4311</v>
      </c>
      <c r="C425" t="s">
        <v>3843</v>
      </c>
      <c r="D425" t="s">
        <v>4407</v>
      </c>
      <c r="E425"/>
      <c r="F425" t="s">
        <v>223</v>
      </c>
      <c r="G425" t="s">
        <v>2905</v>
      </c>
      <c r="H425" t="s">
        <v>224</v>
      </c>
      <c r="I425" s="77">
        <v>0.62</v>
      </c>
      <c r="J425" t="s">
        <v>422</v>
      </c>
      <c r="K425" t="s">
        <v>106</v>
      </c>
      <c r="L425" s="78">
        <v>3.49E-2</v>
      </c>
      <c r="M425" s="78">
        <v>2.7199999999999998E-2</v>
      </c>
      <c r="N425" s="77">
        <v>86761.600000000006</v>
      </c>
      <c r="O425" s="77">
        <v>100.12</v>
      </c>
      <c r="P425" s="77">
        <v>298.90492159872002</v>
      </c>
      <c r="Q425" s="78">
        <v>1E-4</v>
      </c>
      <c r="R425" s="78">
        <v>0</v>
      </c>
    </row>
    <row r="426" spans="2:18">
      <c r="B426" t="s">
        <v>4311</v>
      </c>
      <c r="C426" t="s">
        <v>3843</v>
      </c>
      <c r="D426" t="s">
        <v>4408</v>
      </c>
      <c r="E426"/>
      <c r="F426" t="s">
        <v>223</v>
      </c>
      <c r="G426" t="s">
        <v>2686</v>
      </c>
      <c r="H426" t="s">
        <v>224</v>
      </c>
      <c r="I426" s="77">
        <v>0.62</v>
      </c>
      <c r="J426" t="s">
        <v>422</v>
      </c>
      <c r="K426" t="s">
        <v>106</v>
      </c>
      <c r="L426" s="78">
        <v>3.49E-2</v>
      </c>
      <c r="M426" s="78">
        <v>2.7199999999999998E-2</v>
      </c>
      <c r="N426" s="77">
        <v>215330</v>
      </c>
      <c r="O426" s="77">
        <v>100.11</v>
      </c>
      <c r="P426" s="77">
        <v>741.76557558299999</v>
      </c>
      <c r="Q426" s="78">
        <v>2.9999999999999997E-4</v>
      </c>
      <c r="R426" s="78">
        <v>0</v>
      </c>
    </row>
    <row r="427" spans="2:18">
      <c r="B427" t="s">
        <v>4272</v>
      </c>
      <c r="C427" t="s">
        <v>4066</v>
      </c>
      <c r="D427" t="s">
        <v>4409</v>
      </c>
      <c r="E427"/>
      <c r="F427" t="s">
        <v>223</v>
      </c>
      <c r="G427" t="s">
        <v>2624</v>
      </c>
      <c r="H427" t="s">
        <v>224</v>
      </c>
      <c r="I427" s="77">
        <v>2.72</v>
      </c>
      <c r="J427" t="s">
        <v>422</v>
      </c>
      <c r="K427" t="s">
        <v>106</v>
      </c>
      <c r="L427" s="78">
        <v>3.1699999999999999E-2</v>
      </c>
      <c r="M427" s="78">
        <v>3.2399999999999998E-2</v>
      </c>
      <c r="N427" s="77">
        <v>1136976.45</v>
      </c>
      <c r="O427" s="77">
        <v>98.82</v>
      </c>
      <c r="P427" s="77">
        <v>3866.1704000694899</v>
      </c>
      <c r="Q427" s="78">
        <v>1.6000000000000001E-3</v>
      </c>
      <c r="R427" s="78">
        <v>2.0000000000000001E-4</v>
      </c>
    </row>
    <row r="428" spans="2:18">
      <c r="B428" t="s">
        <v>4274</v>
      </c>
      <c r="C428" t="s">
        <v>3843</v>
      </c>
      <c r="D428" t="s">
        <v>4410</v>
      </c>
      <c r="E428"/>
      <c r="F428" t="s">
        <v>223</v>
      </c>
      <c r="G428" t="s">
        <v>4411</v>
      </c>
      <c r="H428" t="s">
        <v>224</v>
      </c>
      <c r="I428" s="77">
        <v>0.77</v>
      </c>
      <c r="J428" t="s">
        <v>1141</v>
      </c>
      <c r="K428" t="s">
        <v>106</v>
      </c>
      <c r="L428" s="78">
        <v>3.49E-2</v>
      </c>
      <c r="M428" s="78">
        <v>3.1899999999999998E-2</v>
      </c>
      <c r="N428" s="77">
        <v>5464771.5300000003</v>
      </c>
      <c r="O428" s="77">
        <v>99.289999999999907</v>
      </c>
      <c r="P428" s="77">
        <v>18670.768455003399</v>
      </c>
      <c r="Q428" s="78">
        <v>7.7999999999999996E-3</v>
      </c>
      <c r="R428" s="78">
        <v>1E-3</v>
      </c>
    </row>
    <row r="429" spans="2:18">
      <c r="B429" t="s">
        <v>4274</v>
      </c>
      <c r="C429" t="s">
        <v>3843</v>
      </c>
      <c r="D429" t="s">
        <v>4412</v>
      </c>
      <c r="E429"/>
      <c r="F429" t="s">
        <v>223</v>
      </c>
      <c r="G429" t="s">
        <v>4413</v>
      </c>
      <c r="H429" t="s">
        <v>224</v>
      </c>
      <c r="I429" s="77">
        <v>0.77</v>
      </c>
      <c r="J429" t="s">
        <v>1141</v>
      </c>
      <c r="K429" t="s">
        <v>106</v>
      </c>
      <c r="L429" s="78">
        <v>3.49E-2</v>
      </c>
      <c r="M429" s="78">
        <v>3.1899999999999998E-2</v>
      </c>
      <c r="N429" s="77">
        <v>24603.48</v>
      </c>
      <c r="O429" s="77">
        <v>99.29</v>
      </c>
      <c r="P429" s="77">
        <v>84.059484599772006</v>
      </c>
      <c r="Q429" s="78">
        <v>0</v>
      </c>
      <c r="R429" s="78">
        <v>0</v>
      </c>
    </row>
    <row r="430" spans="2:18">
      <c r="B430" t="s">
        <v>4274</v>
      </c>
      <c r="C430" t="s">
        <v>3843</v>
      </c>
      <c r="D430" t="s">
        <v>4414</v>
      </c>
      <c r="E430"/>
      <c r="F430" t="s">
        <v>223</v>
      </c>
      <c r="G430" t="s">
        <v>2879</v>
      </c>
      <c r="H430" t="s">
        <v>224</v>
      </c>
      <c r="I430" s="77">
        <v>0.77</v>
      </c>
      <c r="J430" t="s">
        <v>1141</v>
      </c>
      <c r="K430" t="s">
        <v>106</v>
      </c>
      <c r="L430" s="78">
        <v>2.8199999999999999E-2</v>
      </c>
      <c r="M430" s="78">
        <v>3.1899999999999998E-2</v>
      </c>
      <c r="N430" s="77">
        <v>13971.85</v>
      </c>
      <c r="O430" s="77">
        <v>99.29</v>
      </c>
      <c r="P430" s="77">
        <v>47.735788185464997</v>
      </c>
      <c r="Q430" s="78">
        <v>0</v>
      </c>
      <c r="R430" s="78">
        <v>0</v>
      </c>
    </row>
    <row r="431" spans="2:18">
      <c r="B431" t="s">
        <v>4274</v>
      </c>
      <c r="C431" t="s">
        <v>3843</v>
      </c>
      <c r="D431" t="s">
        <v>4415</v>
      </c>
      <c r="E431"/>
      <c r="F431" t="s">
        <v>223</v>
      </c>
      <c r="G431" t="s">
        <v>2930</v>
      </c>
      <c r="H431" t="s">
        <v>224</v>
      </c>
      <c r="I431" s="77">
        <v>0.77</v>
      </c>
      <c r="J431" t="s">
        <v>1141</v>
      </c>
      <c r="K431" t="s">
        <v>106</v>
      </c>
      <c r="L431" s="78">
        <v>2.8199999999999999E-2</v>
      </c>
      <c r="M431" s="78">
        <v>3.1899999999999998E-2</v>
      </c>
      <c r="N431" s="77">
        <v>14738.24</v>
      </c>
      <c r="O431" s="77">
        <v>99.29</v>
      </c>
      <c r="P431" s="77">
        <v>50.354212424735998</v>
      </c>
      <c r="Q431" s="78">
        <v>0</v>
      </c>
      <c r="R431" s="78">
        <v>0</v>
      </c>
    </row>
    <row r="432" spans="2:18">
      <c r="B432" t="s">
        <v>4300</v>
      </c>
      <c r="C432" t="s">
        <v>3843</v>
      </c>
      <c r="D432" t="s">
        <v>4416</v>
      </c>
      <c r="E432"/>
      <c r="F432" t="s">
        <v>223</v>
      </c>
      <c r="G432" t="s">
        <v>4417</v>
      </c>
      <c r="H432" t="s">
        <v>224</v>
      </c>
      <c r="I432" s="77">
        <v>1.01</v>
      </c>
      <c r="J432" t="s">
        <v>1141</v>
      </c>
      <c r="K432" t="s">
        <v>106</v>
      </c>
      <c r="L432" s="78">
        <v>3.2899999999999999E-2</v>
      </c>
      <c r="M432" s="78">
        <v>3.3000000000000002E-2</v>
      </c>
      <c r="N432" s="77">
        <v>6340.81</v>
      </c>
      <c r="O432" s="77">
        <v>99.39</v>
      </c>
      <c r="P432" s="77">
        <v>21.685632974019001</v>
      </c>
      <c r="Q432" s="78">
        <v>0</v>
      </c>
      <c r="R432" s="78">
        <v>0</v>
      </c>
    </row>
    <row r="433" spans="2:18">
      <c r="B433" t="s">
        <v>4300</v>
      </c>
      <c r="C433" t="s">
        <v>3843</v>
      </c>
      <c r="D433" t="s">
        <v>4418</v>
      </c>
      <c r="E433"/>
      <c r="F433" t="s">
        <v>223</v>
      </c>
      <c r="G433" t="s">
        <v>4419</v>
      </c>
      <c r="H433" t="s">
        <v>224</v>
      </c>
      <c r="I433" s="77">
        <v>0.95</v>
      </c>
      <c r="J433" t="s">
        <v>1141</v>
      </c>
      <c r="K433" t="s">
        <v>106</v>
      </c>
      <c r="L433" s="78">
        <v>2.29E-2</v>
      </c>
      <c r="M433" s="78">
        <v>2.3800000000000002E-2</v>
      </c>
      <c r="N433" s="77">
        <v>7257.94</v>
      </c>
      <c r="O433" s="77">
        <v>99.39</v>
      </c>
      <c r="P433" s="77">
        <v>24.822226653605998</v>
      </c>
      <c r="Q433" s="78">
        <v>0</v>
      </c>
      <c r="R433" s="78">
        <v>0</v>
      </c>
    </row>
    <row r="434" spans="2:18">
      <c r="B434" t="s">
        <v>4300</v>
      </c>
      <c r="C434" t="s">
        <v>3843</v>
      </c>
      <c r="D434" t="s">
        <v>4420</v>
      </c>
      <c r="E434"/>
      <c r="F434" t="s">
        <v>223</v>
      </c>
      <c r="G434" t="s">
        <v>4284</v>
      </c>
      <c r="H434" t="s">
        <v>224</v>
      </c>
      <c r="I434" s="77">
        <v>0.44</v>
      </c>
      <c r="J434" t="s">
        <v>1141</v>
      </c>
      <c r="K434" t="s">
        <v>106</v>
      </c>
      <c r="L434" s="78">
        <v>2.29E-2</v>
      </c>
      <c r="M434" s="78">
        <v>5.3E-3</v>
      </c>
      <c r="N434" s="77">
        <v>22936.06</v>
      </c>
      <c r="O434" s="77">
        <v>99.39</v>
      </c>
      <c r="P434" s="77">
        <v>78.441552266993995</v>
      </c>
      <c r="Q434" s="78">
        <v>0</v>
      </c>
      <c r="R434" s="78">
        <v>0</v>
      </c>
    </row>
    <row r="435" spans="2:18">
      <c r="B435" t="s">
        <v>4300</v>
      </c>
      <c r="C435" t="s">
        <v>3843</v>
      </c>
      <c r="D435" t="s">
        <v>4421</v>
      </c>
      <c r="E435"/>
      <c r="F435" t="s">
        <v>223</v>
      </c>
      <c r="G435" t="s">
        <v>4422</v>
      </c>
      <c r="H435" t="s">
        <v>224</v>
      </c>
      <c r="I435" s="77">
        <v>0.44</v>
      </c>
      <c r="J435" t="s">
        <v>1141</v>
      </c>
      <c r="K435" t="s">
        <v>106</v>
      </c>
      <c r="L435" s="78">
        <v>2.29E-2</v>
      </c>
      <c r="M435" s="78">
        <v>5.3E-3</v>
      </c>
      <c r="N435" s="77">
        <v>18760.86</v>
      </c>
      <c r="O435" s="77">
        <v>99.39</v>
      </c>
      <c r="P435" s="77">
        <v>64.162326932514006</v>
      </c>
      <c r="Q435" s="78">
        <v>0</v>
      </c>
      <c r="R435" s="78">
        <v>0</v>
      </c>
    </row>
    <row r="436" spans="2:18">
      <c r="B436" t="s">
        <v>4300</v>
      </c>
      <c r="C436" t="s">
        <v>3843</v>
      </c>
      <c r="D436" t="s">
        <v>4423</v>
      </c>
      <c r="E436"/>
      <c r="F436" t="s">
        <v>223</v>
      </c>
      <c r="G436" t="s">
        <v>4424</v>
      </c>
      <c r="H436" t="s">
        <v>224</v>
      </c>
      <c r="I436" s="77">
        <v>0.45</v>
      </c>
      <c r="J436" t="s">
        <v>1141</v>
      </c>
      <c r="K436" t="s">
        <v>106</v>
      </c>
      <c r="L436" s="78">
        <v>2.29E-2</v>
      </c>
      <c r="M436" s="78">
        <v>3.4299999999999997E-2</v>
      </c>
      <c r="N436" s="77">
        <v>14983.92</v>
      </c>
      <c r="O436" s="77">
        <v>100</v>
      </c>
      <c r="P436" s="77">
        <v>51.559668719999998</v>
      </c>
      <c r="Q436" s="78">
        <v>0</v>
      </c>
      <c r="R436" s="78">
        <v>0</v>
      </c>
    </row>
    <row r="437" spans="2:18">
      <c r="B437" t="s">
        <v>4300</v>
      </c>
      <c r="C437" t="s">
        <v>3843</v>
      </c>
      <c r="D437" t="s">
        <v>4425</v>
      </c>
      <c r="E437"/>
      <c r="F437" t="s">
        <v>223</v>
      </c>
      <c r="G437" t="s">
        <v>4176</v>
      </c>
      <c r="H437" t="s">
        <v>224</v>
      </c>
      <c r="I437" s="77">
        <v>0.45</v>
      </c>
      <c r="J437" t="s">
        <v>1141</v>
      </c>
      <c r="K437" t="s">
        <v>106</v>
      </c>
      <c r="L437" s="78">
        <v>2.29E-2</v>
      </c>
      <c r="M437" s="78">
        <v>7.3000000000000001E-3</v>
      </c>
      <c r="N437" s="77">
        <v>36733.730000000003</v>
      </c>
      <c r="O437" s="77">
        <v>99.39</v>
      </c>
      <c r="P437" s="77">
        <v>125.629720263927</v>
      </c>
      <c r="Q437" s="78">
        <v>1E-4</v>
      </c>
      <c r="R437" s="78">
        <v>0</v>
      </c>
    </row>
    <row r="438" spans="2:18">
      <c r="B438" t="s">
        <v>4300</v>
      </c>
      <c r="C438" t="s">
        <v>3843</v>
      </c>
      <c r="D438" t="s">
        <v>4426</v>
      </c>
      <c r="E438"/>
      <c r="F438" t="s">
        <v>223</v>
      </c>
      <c r="G438" t="s">
        <v>4131</v>
      </c>
      <c r="H438" t="s">
        <v>224</v>
      </c>
      <c r="I438" s="77">
        <v>0.2</v>
      </c>
      <c r="J438" t="s">
        <v>1141</v>
      </c>
      <c r="K438" t="s">
        <v>106</v>
      </c>
      <c r="L438" s="78">
        <v>2.29E-2</v>
      </c>
      <c r="M438" s="78">
        <v>2.2000000000000001E-3</v>
      </c>
      <c r="N438" s="77">
        <v>35882.78</v>
      </c>
      <c r="O438" s="77">
        <v>99.39</v>
      </c>
      <c r="P438" s="77">
        <v>122.719462839522</v>
      </c>
      <c r="Q438" s="78">
        <v>1E-4</v>
      </c>
      <c r="R438" s="78">
        <v>0</v>
      </c>
    </row>
    <row r="439" spans="2:18">
      <c r="B439" t="s">
        <v>4300</v>
      </c>
      <c r="C439" t="s">
        <v>3843</v>
      </c>
      <c r="D439" t="s">
        <v>4427</v>
      </c>
      <c r="E439"/>
      <c r="F439" t="s">
        <v>223</v>
      </c>
      <c r="G439" t="s">
        <v>4428</v>
      </c>
      <c r="H439" t="s">
        <v>224</v>
      </c>
      <c r="I439" s="77">
        <v>0.48</v>
      </c>
      <c r="J439" t="s">
        <v>1141</v>
      </c>
      <c r="K439" t="s">
        <v>106</v>
      </c>
      <c r="L439" s="78">
        <v>2.29E-2</v>
      </c>
      <c r="M439" s="78">
        <v>3.4299999999999997E-2</v>
      </c>
      <c r="N439" s="77">
        <v>61934.11</v>
      </c>
      <c r="O439" s="77">
        <v>99.39</v>
      </c>
      <c r="P439" s="77">
        <v>211.815269347689</v>
      </c>
      <c r="Q439" s="78">
        <v>1E-4</v>
      </c>
      <c r="R439" s="78">
        <v>0</v>
      </c>
    </row>
    <row r="440" spans="2:18">
      <c r="B440" t="s">
        <v>4300</v>
      </c>
      <c r="C440" t="s">
        <v>3843</v>
      </c>
      <c r="D440" t="s">
        <v>4429</v>
      </c>
      <c r="E440"/>
      <c r="F440" t="s">
        <v>223</v>
      </c>
      <c r="G440" t="s">
        <v>3407</v>
      </c>
      <c r="H440" t="s">
        <v>224</v>
      </c>
      <c r="I440" s="77">
        <v>0.22</v>
      </c>
      <c r="J440" t="s">
        <v>1141</v>
      </c>
      <c r="K440" t="s">
        <v>106</v>
      </c>
      <c r="L440" s="78">
        <v>2.29E-2</v>
      </c>
      <c r="M440" s="78">
        <v>2.3699999999999999E-2</v>
      </c>
      <c r="N440" s="77">
        <v>23633.52</v>
      </c>
      <c r="O440" s="77">
        <v>99.39</v>
      </c>
      <c r="P440" s="77">
        <v>80.826872371847998</v>
      </c>
      <c r="Q440" s="78">
        <v>0</v>
      </c>
      <c r="R440" s="78">
        <v>0</v>
      </c>
    </row>
    <row r="441" spans="2:18">
      <c r="B441" t="s">
        <v>4300</v>
      </c>
      <c r="C441" t="s">
        <v>3843</v>
      </c>
      <c r="D441" t="s">
        <v>4430</v>
      </c>
      <c r="E441"/>
      <c r="F441" t="s">
        <v>223</v>
      </c>
      <c r="G441" t="s">
        <v>2930</v>
      </c>
      <c r="H441" t="s">
        <v>224</v>
      </c>
      <c r="I441" s="77">
        <v>0.01</v>
      </c>
      <c r="J441" t="s">
        <v>1141</v>
      </c>
      <c r="K441" t="s">
        <v>106</v>
      </c>
      <c r="L441" s="78">
        <v>2.29E-2</v>
      </c>
      <c r="M441" s="78">
        <v>3.9800000000000002E-2</v>
      </c>
      <c r="N441" s="77">
        <v>51392.42</v>
      </c>
      <c r="O441" s="77">
        <v>99.39</v>
      </c>
      <c r="P441" s="77">
        <v>175.762585184958</v>
      </c>
      <c r="Q441" s="78">
        <v>1E-4</v>
      </c>
      <c r="R441" s="78">
        <v>0</v>
      </c>
    </row>
    <row r="442" spans="2:18">
      <c r="B442" t="s">
        <v>4300</v>
      </c>
      <c r="C442" t="s">
        <v>3843</v>
      </c>
      <c r="D442" t="s">
        <v>4431</v>
      </c>
      <c r="E442"/>
      <c r="F442" t="s">
        <v>223</v>
      </c>
      <c r="G442" t="s">
        <v>271</v>
      </c>
      <c r="H442" t="s">
        <v>224</v>
      </c>
      <c r="I442" s="77">
        <v>0.48</v>
      </c>
      <c r="J442" t="s">
        <v>1141</v>
      </c>
      <c r="K442" t="s">
        <v>106</v>
      </c>
      <c r="L442" s="78">
        <v>2.29E-2</v>
      </c>
      <c r="M442" s="78">
        <v>3.9199999999999999E-2</v>
      </c>
      <c r="N442" s="77">
        <v>34300.01</v>
      </c>
      <c r="O442" s="77">
        <v>99.26</v>
      </c>
      <c r="P442" s="77">
        <v>117.152939535366</v>
      </c>
      <c r="Q442" s="78">
        <v>0</v>
      </c>
      <c r="R442" s="78">
        <v>0</v>
      </c>
    </row>
    <row r="443" spans="2:18">
      <c r="B443" t="s">
        <v>4311</v>
      </c>
      <c r="C443" t="s">
        <v>3843</v>
      </c>
      <c r="D443" t="s">
        <v>4432</v>
      </c>
      <c r="E443"/>
      <c r="F443" t="s">
        <v>223</v>
      </c>
      <c r="G443" t="s">
        <v>4174</v>
      </c>
      <c r="H443" t="s">
        <v>224</v>
      </c>
      <c r="I443" s="77">
        <v>0.62</v>
      </c>
      <c r="J443" t="s">
        <v>422</v>
      </c>
      <c r="K443" t="s">
        <v>106</v>
      </c>
      <c r="L443" s="78">
        <v>3.49E-2</v>
      </c>
      <c r="M443" s="78">
        <v>1.5699999999999999E-2</v>
      </c>
      <c r="N443" s="77">
        <v>221327.92</v>
      </c>
      <c r="O443" s="77">
        <v>100.12</v>
      </c>
      <c r="P443" s="77">
        <v>762.50327996726401</v>
      </c>
      <c r="Q443" s="78">
        <v>2.9999999999999997E-4</v>
      </c>
      <c r="R443" s="78">
        <v>0</v>
      </c>
    </row>
    <row r="444" spans="2:18">
      <c r="B444" t="s">
        <v>4311</v>
      </c>
      <c r="C444" t="s">
        <v>3843</v>
      </c>
      <c r="D444" t="s">
        <v>4433</v>
      </c>
      <c r="E444"/>
      <c r="F444" t="s">
        <v>223</v>
      </c>
      <c r="G444" t="s">
        <v>2700</v>
      </c>
      <c r="H444" t="s">
        <v>224</v>
      </c>
      <c r="I444" s="77">
        <v>0.62</v>
      </c>
      <c r="J444" t="s">
        <v>422</v>
      </c>
      <c r="K444" t="s">
        <v>106</v>
      </c>
      <c r="L444" s="78">
        <v>3.49E-2</v>
      </c>
      <c r="M444" s="78">
        <v>2.7199999999999998E-2</v>
      </c>
      <c r="N444" s="77">
        <v>75235.679999999993</v>
      </c>
      <c r="O444" s="77">
        <v>100.12</v>
      </c>
      <c r="P444" s="77">
        <v>259.19663804985601</v>
      </c>
      <c r="Q444" s="78">
        <v>1E-4</v>
      </c>
      <c r="R444" s="78">
        <v>0</v>
      </c>
    </row>
    <row r="445" spans="2:18">
      <c r="B445" t="s">
        <v>4330</v>
      </c>
      <c r="C445" t="s">
        <v>3843</v>
      </c>
      <c r="D445" t="s">
        <v>4434</v>
      </c>
      <c r="E445"/>
      <c r="F445" t="s">
        <v>223</v>
      </c>
      <c r="G445" t="s">
        <v>4417</v>
      </c>
      <c r="H445" t="s">
        <v>224</v>
      </c>
      <c r="I445" s="77">
        <v>5.42</v>
      </c>
      <c r="J445" t="s">
        <v>1019</v>
      </c>
      <c r="K445" t="s">
        <v>106</v>
      </c>
      <c r="L445" s="78">
        <v>3.9899999999999998E-2</v>
      </c>
      <c r="M445" s="78">
        <v>2.81E-2</v>
      </c>
      <c r="N445" s="77">
        <v>327390.33</v>
      </c>
      <c r="O445" s="77">
        <v>103.41</v>
      </c>
      <c r="P445" s="77">
        <v>1164.9654848105799</v>
      </c>
      <c r="Q445" s="78">
        <v>5.0000000000000001E-4</v>
      </c>
      <c r="R445" s="78">
        <v>1E-4</v>
      </c>
    </row>
    <row r="446" spans="2:18">
      <c r="B446" t="s">
        <v>4330</v>
      </c>
      <c r="C446" t="s">
        <v>3843</v>
      </c>
      <c r="D446" t="s">
        <v>4435</v>
      </c>
      <c r="E446"/>
      <c r="F446" t="s">
        <v>223</v>
      </c>
      <c r="G446" t="s">
        <v>3224</v>
      </c>
      <c r="H446" t="s">
        <v>224</v>
      </c>
      <c r="I446" s="77">
        <v>3.22</v>
      </c>
      <c r="J446" t="s">
        <v>1019</v>
      </c>
      <c r="K446" t="s">
        <v>106</v>
      </c>
      <c r="L446" s="78">
        <v>3.9899999999999998E-2</v>
      </c>
      <c r="M446" s="78">
        <v>3.2899999999999999E-2</v>
      </c>
      <c r="N446" s="77">
        <v>38723.620000000003</v>
      </c>
      <c r="O446" s="77">
        <v>103.41</v>
      </c>
      <c r="P446" s="77">
        <v>137.79173241592201</v>
      </c>
      <c r="Q446" s="78">
        <v>1E-4</v>
      </c>
      <c r="R446" s="78">
        <v>0</v>
      </c>
    </row>
    <row r="447" spans="2:18">
      <c r="B447" t="s">
        <v>4330</v>
      </c>
      <c r="C447" t="s">
        <v>3843</v>
      </c>
      <c r="D447" t="s">
        <v>4436</v>
      </c>
      <c r="E447"/>
      <c r="F447" t="s">
        <v>223</v>
      </c>
      <c r="G447" t="s">
        <v>4437</v>
      </c>
      <c r="H447" t="s">
        <v>224</v>
      </c>
      <c r="I447" s="77">
        <v>5.42</v>
      </c>
      <c r="J447" t="s">
        <v>1019</v>
      </c>
      <c r="K447" t="s">
        <v>106</v>
      </c>
      <c r="L447" s="78">
        <v>3.9899999999999998E-2</v>
      </c>
      <c r="M447" s="78">
        <v>2.81E-2</v>
      </c>
      <c r="N447" s="77">
        <v>410117.95</v>
      </c>
      <c r="O447" s="77">
        <v>103.41</v>
      </c>
      <c r="P447" s="77">
        <v>1459.3383269789001</v>
      </c>
      <c r="Q447" s="78">
        <v>5.9999999999999995E-4</v>
      </c>
      <c r="R447" s="78">
        <v>1E-4</v>
      </c>
    </row>
    <row r="448" spans="2:18">
      <c r="B448" t="s">
        <v>4330</v>
      </c>
      <c r="C448" t="s">
        <v>3843</v>
      </c>
      <c r="D448" t="s">
        <v>4438</v>
      </c>
      <c r="E448"/>
      <c r="F448" t="s">
        <v>223</v>
      </c>
      <c r="G448" t="s">
        <v>3201</v>
      </c>
      <c r="H448" t="s">
        <v>224</v>
      </c>
      <c r="I448" s="77">
        <v>5.42</v>
      </c>
      <c r="J448" t="s">
        <v>1019</v>
      </c>
      <c r="K448" t="s">
        <v>106</v>
      </c>
      <c r="L448" s="78">
        <v>3.9899999999999998E-2</v>
      </c>
      <c r="M448" s="78">
        <v>2.8199999999999999E-2</v>
      </c>
      <c r="N448" s="77">
        <v>61605.67</v>
      </c>
      <c r="O448" s="77">
        <v>103.39</v>
      </c>
      <c r="P448" s="77">
        <v>219.171405714933</v>
      </c>
      <c r="Q448" s="78">
        <v>1E-4</v>
      </c>
      <c r="R448" s="78">
        <v>0</v>
      </c>
    </row>
    <row r="449" spans="2:18">
      <c r="B449" t="s">
        <v>4330</v>
      </c>
      <c r="C449" t="s">
        <v>3843</v>
      </c>
      <c r="D449" t="s">
        <v>4439</v>
      </c>
      <c r="E449"/>
      <c r="F449" t="s">
        <v>223</v>
      </c>
      <c r="G449" t="s">
        <v>271</v>
      </c>
      <c r="H449" t="s">
        <v>224</v>
      </c>
      <c r="I449" s="83">
        <v>5.42</v>
      </c>
      <c r="J449" t="s">
        <v>1019</v>
      </c>
      <c r="K449" t="s">
        <v>106</v>
      </c>
      <c r="L449" s="78">
        <v>3.9899999999999998E-2</v>
      </c>
      <c r="M449" s="78">
        <v>0</v>
      </c>
      <c r="N449" s="77">
        <v>63365.87</v>
      </c>
      <c r="O449" s="77">
        <v>100</v>
      </c>
      <c r="P449" s="77">
        <v>218.04195867000001</v>
      </c>
      <c r="Q449" s="78">
        <v>1E-4</v>
      </c>
      <c r="R449" s="78">
        <v>0</v>
      </c>
    </row>
    <row r="450" spans="2:18">
      <c r="B450" t="s">
        <v>4440</v>
      </c>
      <c r="C450" t="s">
        <v>3843</v>
      </c>
      <c r="D450" t="s">
        <v>4441</v>
      </c>
      <c r="E450"/>
      <c r="F450" t="s">
        <v>223</v>
      </c>
      <c r="G450" t="s">
        <v>4442</v>
      </c>
      <c r="H450" t="s">
        <v>224</v>
      </c>
      <c r="I450" s="77">
        <v>3.38</v>
      </c>
      <c r="J450" t="s">
        <v>123</v>
      </c>
      <c r="K450" t="s">
        <v>106</v>
      </c>
      <c r="L450" s="78">
        <v>4.4999999999999998E-2</v>
      </c>
      <c r="M450" s="78">
        <v>4.87E-2</v>
      </c>
      <c r="N450" s="77">
        <v>1681056.78</v>
      </c>
      <c r="O450" s="77">
        <v>100</v>
      </c>
      <c r="P450" s="77">
        <v>5784.5163799800002</v>
      </c>
      <c r="Q450" s="78">
        <v>2.3999999999999998E-3</v>
      </c>
      <c r="R450" s="78">
        <v>2.9999999999999997E-4</v>
      </c>
    </row>
    <row r="451" spans="2:18">
      <c r="B451" t="s">
        <v>4443</v>
      </c>
      <c r="C451" t="s">
        <v>3843</v>
      </c>
      <c r="D451" t="s">
        <v>4444</v>
      </c>
      <c r="E451"/>
      <c r="F451" t="s">
        <v>223</v>
      </c>
      <c r="G451" t="s">
        <v>4445</v>
      </c>
      <c r="H451" t="s">
        <v>224</v>
      </c>
      <c r="I451" s="77">
        <v>2.15</v>
      </c>
      <c r="J451" t="s">
        <v>1141</v>
      </c>
      <c r="K451" t="s">
        <v>106</v>
      </c>
      <c r="L451" s="78">
        <v>2.7E-2</v>
      </c>
      <c r="M451" s="78">
        <v>3.4700000000000002E-2</v>
      </c>
      <c r="N451" s="77">
        <v>5804342.4900000002</v>
      </c>
      <c r="O451" s="77">
        <v>99.029999999999859</v>
      </c>
      <c r="P451" s="77">
        <v>19779.0069057615</v>
      </c>
      <c r="Q451" s="78">
        <v>8.3000000000000001E-3</v>
      </c>
      <c r="R451" s="78">
        <v>1.1000000000000001E-3</v>
      </c>
    </row>
    <row r="452" spans="2:18">
      <c r="B452" t="s">
        <v>4344</v>
      </c>
      <c r="C452" t="s">
        <v>3843</v>
      </c>
      <c r="D452" t="s">
        <v>4446</v>
      </c>
      <c r="E452"/>
      <c r="F452" t="s">
        <v>223</v>
      </c>
      <c r="G452" t="s">
        <v>3017</v>
      </c>
      <c r="H452" t="s">
        <v>224</v>
      </c>
      <c r="I452" s="77">
        <v>3.74</v>
      </c>
      <c r="J452" t="s">
        <v>1019</v>
      </c>
      <c r="K452" t="s">
        <v>106</v>
      </c>
      <c r="L452" s="78">
        <v>3.3700000000000001E-2</v>
      </c>
      <c r="M452" s="78">
        <v>2.3699999999999999E-2</v>
      </c>
      <c r="N452" s="77">
        <v>97194.11</v>
      </c>
      <c r="O452" s="77">
        <v>101.76</v>
      </c>
      <c r="P452" s="77">
        <v>340.331163322176</v>
      </c>
      <c r="Q452" s="78">
        <v>1E-4</v>
      </c>
      <c r="R452" s="78">
        <v>0</v>
      </c>
    </row>
    <row r="453" spans="2:18">
      <c r="B453" t="s">
        <v>4344</v>
      </c>
      <c r="C453" t="s">
        <v>3843</v>
      </c>
      <c r="D453" t="s">
        <v>4447</v>
      </c>
      <c r="E453"/>
      <c r="F453" t="s">
        <v>223</v>
      </c>
      <c r="G453" t="s">
        <v>2921</v>
      </c>
      <c r="H453" t="s">
        <v>224</v>
      </c>
      <c r="I453" s="77">
        <v>3.74</v>
      </c>
      <c r="J453" t="s">
        <v>1019</v>
      </c>
      <c r="K453" t="s">
        <v>106</v>
      </c>
      <c r="L453" s="78">
        <v>3.3700000000000001E-2</v>
      </c>
      <c r="M453" s="78">
        <v>2.3699999999999999E-2</v>
      </c>
      <c r="N453" s="77">
        <v>426158.78</v>
      </c>
      <c r="O453" s="77">
        <v>101.76</v>
      </c>
      <c r="P453" s="77">
        <v>1492.22121955085</v>
      </c>
      <c r="Q453" s="78">
        <v>5.9999999999999995E-4</v>
      </c>
      <c r="R453" s="78">
        <v>1E-4</v>
      </c>
    </row>
    <row r="454" spans="2:18">
      <c r="B454" t="s">
        <v>4448</v>
      </c>
      <c r="C454" t="s">
        <v>3843</v>
      </c>
      <c r="D454" t="s">
        <v>4449</v>
      </c>
      <c r="E454"/>
      <c r="F454" t="s">
        <v>223</v>
      </c>
      <c r="G454" t="s">
        <v>2994</v>
      </c>
      <c r="H454" t="s">
        <v>224</v>
      </c>
      <c r="I454" s="77">
        <v>3.74</v>
      </c>
      <c r="J454" t="s">
        <v>1019</v>
      </c>
      <c r="K454" t="s">
        <v>106</v>
      </c>
      <c r="L454" s="78">
        <v>3.3700000000000001E-2</v>
      </c>
      <c r="M454" s="78">
        <v>2.3699999999999999E-2</v>
      </c>
      <c r="N454" s="77">
        <v>393255.98</v>
      </c>
      <c r="O454" s="77">
        <v>101.76</v>
      </c>
      <c r="P454" s="77">
        <v>1377.0100385383801</v>
      </c>
      <c r="Q454" s="78">
        <v>5.9999999999999995E-4</v>
      </c>
      <c r="R454" s="78">
        <v>1E-4</v>
      </c>
    </row>
    <row r="455" spans="2:18">
      <c r="B455" t="s">
        <v>4448</v>
      </c>
      <c r="C455" t="s">
        <v>3843</v>
      </c>
      <c r="D455" t="s">
        <v>4450</v>
      </c>
      <c r="E455"/>
      <c r="F455" t="s">
        <v>223</v>
      </c>
      <c r="G455" t="s">
        <v>2609</v>
      </c>
      <c r="H455" t="s">
        <v>224</v>
      </c>
      <c r="I455" s="77">
        <v>3.74</v>
      </c>
      <c r="J455" t="s">
        <v>1019</v>
      </c>
      <c r="K455" t="s">
        <v>106</v>
      </c>
      <c r="L455" s="78">
        <v>3.3700000000000001E-2</v>
      </c>
      <c r="M455" s="78">
        <v>2.3699999999999999E-2</v>
      </c>
      <c r="N455" s="77">
        <v>396252.89</v>
      </c>
      <c r="O455" s="77">
        <v>101.76</v>
      </c>
      <c r="P455" s="77">
        <v>1387.5039035130201</v>
      </c>
      <c r="Q455" s="78">
        <v>5.9999999999999995E-4</v>
      </c>
      <c r="R455" s="78">
        <v>1E-4</v>
      </c>
    </row>
    <row r="456" spans="2:18">
      <c r="B456" t="s">
        <v>4448</v>
      </c>
      <c r="C456" t="s">
        <v>3843</v>
      </c>
      <c r="D456" t="s">
        <v>4451</v>
      </c>
      <c r="E456"/>
      <c r="F456" t="s">
        <v>223</v>
      </c>
      <c r="G456" t="s">
        <v>2686</v>
      </c>
      <c r="H456" t="s">
        <v>224</v>
      </c>
      <c r="I456" s="77">
        <v>3.74</v>
      </c>
      <c r="J456" t="s">
        <v>1019</v>
      </c>
      <c r="K456" t="s">
        <v>106</v>
      </c>
      <c r="L456" s="78">
        <v>3.3700000000000001E-2</v>
      </c>
      <c r="M456" s="78">
        <v>2.3699999999999999E-2</v>
      </c>
      <c r="N456" s="77">
        <v>302049.38</v>
      </c>
      <c r="O456" s="77">
        <v>101.76</v>
      </c>
      <c r="P456" s="77">
        <v>1057.6445103118101</v>
      </c>
      <c r="Q456" s="78">
        <v>4.0000000000000002E-4</v>
      </c>
      <c r="R456" s="78">
        <v>1E-4</v>
      </c>
    </row>
    <row r="457" spans="2:18">
      <c r="B457" t="s">
        <v>4359</v>
      </c>
      <c r="C457" t="s">
        <v>4066</v>
      </c>
      <c r="D457" t="s">
        <v>4452</v>
      </c>
      <c r="E457"/>
      <c r="F457" t="s">
        <v>223</v>
      </c>
      <c r="G457" t="s">
        <v>3414</v>
      </c>
      <c r="H457" t="s">
        <v>224</v>
      </c>
      <c r="I457" s="77">
        <v>3.9</v>
      </c>
      <c r="J457" t="s">
        <v>581</v>
      </c>
      <c r="K457" t="s">
        <v>106</v>
      </c>
      <c r="L457" s="78">
        <v>2.6700000000000002E-2</v>
      </c>
      <c r="M457" s="78">
        <v>3.8600000000000002E-2</v>
      </c>
      <c r="N457" s="77">
        <v>30598.87</v>
      </c>
      <c r="O457" s="77">
        <v>95.22</v>
      </c>
      <c r="P457" s="77">
        <v>100.257815652174</v>
      </c>
      <c r="Q457" s="78">
        <v>0</v>
      </c>
      <c r="R457" s="78">
        <v>0</v>
      </c>
    </row>
    <row r="458" spans="2:18">
      <c r="B458" t="s">
        <v>4359</v>
      </c>
      <c r="C458" t="s">
        <v>4066</v>
      </c>
      <c r="D458" t="s">
        <v>4453</v>
      </c>
      <c r="E458"/>
      <c r="F458" t="s">
        <v>223</v>
      </c>
      <c r="G458" t="s">
        <v>4454</v>
      </c>
      <c r="H458" t="s">
        <v>224</v>
      </c>
      <c r="I458" s="77">
        <v>3.9</v>
      </c>
      <c r="J458" t="s">
        <v>581</v>
      </c>
      <c r="K458" t="s">
        <v>106</v>
      </c>
      <c r="L458" s="78">
        <v>2.6700000000000002E-2</v>
      </c>
      <c r="M458" s="78">
        <v>3.8600000000000002E-2</v>
      </c>
      <c r="N458" s="77">
        <v>6259.93</v>
      </c>
      <c r="O458" s="77">
        <v>95.22</v>
      </c>
      <c r="P458" s="77">
        <v>20.510787095586</v>
      </c>
      <c r="Q458" s="78">
        <v>0</v>
      </c>
      <c r="R458" s="78">
        <v>0</v>
      </c>
    </row>
    <row r="459" spans="2:18">
      <c r="B459" t="s">
        <v>4455</v>
      </c>
      <c r="C459" t="s">
        <v>3843</v>
      </c>
      <c r="D459" t="s">
        <v>4456</v>
      </c>
      <c r="E459"/>
      <c r="F459" t="s">
        <v>223</v>
      </c>
      <c r="G459" t="s">
        <v>4457</v>
      </c>
      <c r="H459" t="s">
        <v>224</v>
      </c>
      <c r="I459" s="77">
        <v>0.41</v>
      </c>
      <c r="J459" t="s">
        <v>1141</v>
      </c>
      <c r="K459" t="s">
        <v>106</v>
      </c>
      <c r="L459" s="78">
        <v>3.49E-2</v>
      </c>
      <c r="M459" s="78">
        <v>2.47E-2</v>
      </c>
      <c r="N459" s="77">
        <v>10548.4</v>
      </c>
      <c r="O459" s="77">
        <v>100.1</v>
      </c>
      <c r="P459" s="77">
        <v>36.333341444399998</v>
      </c>
      <c r="Q459" s="78">
        <v>0</v>
      </c>
      <c r="R459" s="78">
        <v>0</v>
      </c>
    </row>
    <row r="460" spans="2:18">
      <c r="B460" t="s">
        <v>4455</v>
      </c>
      <c r="C460" t="s">
        <v>3843</v>
      </c>
      <c r="D460" t="s">
        <v>4458</v>
      </c>
      <c r="E460"/>
      <c r="F460" t="s">
        <v>223</v>
      </c>
      <c r="G460" t="s">
        <v>271</v>
      </c>
      <c r="H460" t="s">
        <v>224</v>
      </c>
      <c r="I460" s="77">
        <v>0.41</v>
      </c>
      <c r="J460" t="s">
        <v>1141</v>
      </c>
      <c r="K460" t="s">
        <v>106</v>
      </c>
      <c r="L460" s="78">
        <v>3.49E-2</v>
      </c>
      <c r="M460" s="78">
        <v>2.5000000000000001E-2</v>
      </c>
      <c r="N460" s="77">
        <v>8679.7199999999993</v>
      </c>
      <c r="O460" s="77">
        <v>99.97</v>
      </c>
      <c r="P460" s="77">
        <v>29.857956445044</v>
      </c>
      <c r="Q460" s="78">
        <v>0</v>
      </c>
      <c r="R460" s="78">
        <v>0</v>
      </c>
    </row>
    <row r="461" spans="2:18">
      <c r="B461" t="s">
        <v>4459</v>
      </c>
      <c r="C461" t="s">
        <v>4066</v>
      </c>
      <c r="D461" t="s">
        <v>4460</v>
      </c>
      <c r="E461"/>
      <c r="F461" t="s">
        <v>223</v>
      </c>
      <c r="G461" t="s">
        <v>3010</v>
      </c>
      <c r="H461" t="s">
        <v>224</v>
      </c>
      <c r="I461" s="77">
        <v>4.33</v>
      </c>
      <c r="J461" t="s">
        <v>1023</v>
      </c>
      <c r="K461" t="s">
        <v>120</v>
      </c>
      <c r="L461" s="78">
        <v>0.04</v>
      </c>
      <c r="M461" s="78">
        <v>3.4700000000000002E-2</v>
      </c>
      <c r="N461" s="77">
        <v>9537370.8100000005</v>
      </c>
      <c r="O461" s="77">
        <v>101.06999999999989</v>
      </c>
      <c r="P461" s="77">
        <v>23600.193645132102</v>
      </c>
      <c r="Q461" s="78">
        <v>9.9000000000000008E-3</v>
      </c>
      <c r="R461" s="78">
        <v>1.2999999999999999E-3</v>
      </c>
    </row>
    <row r="462" spans="2:18">
      <c r="B462" t="s">
        <v>4459</v>
      </c>
      <c r="C462" t="s">
        <v>4066</v>
      </c>
      <c r="D462" t="s">
        <v>4461</v>
      </c>
      <c r="E462"/>
      <c r="F462" t="s">
        <v>223</v>
      </c>
      <c r="G462" t="s">
        <v>3010</v>
      </c>
      <c r="H462" t="s">
        <v>224</v>
      </c>
      <c r="I462" s="77">
        <v>4.33</v>
      </c>
      <c r="J462" t="s">
        <v>1023</v>
      </c>
      <c r="K462" t="s">
        <v>120</v>
      </c>
      <c r="L462" s="78">
        <v>0.04</v>
      </c>
      <c r="M462" s="78">
        <v>3.4700000000000002E-2</v>
      </c>
      <c r="N462" s="77">
        <v>577494.49</v>
      </c>
      <c r="O462" s="77">
        <v>101.07</v>
      </c>
      <c r="P462" s="77">
        <v>1429.00827329758</v>
      </c>
      <c r="Q462" s="78">
        <v>5.9999999999999995E-4</v>
      </c>
      <c r="R462" s="78">
        <v>1E-4</v>
      </c>
    </row>
    <row r="463" spans="2:18">
      <c r="B463" t="s">
        <v>4462</v>
      </c>
      <c r="C463" t="s">
        <v>3843</v>
      </c>
      <c r="D463" t="s">
        <v>4463</v>
      </c>
      <c r="E463"/>
      <c r="F463" t="s">
        <v>223</v>
      </c>
      <c r="G463" t="s">
        <v>2680</v>
      </c>
      <c r="H463" t="s">
        <v>224</v>
      </c>
      <c r="I463" s="77">
        <v>5.63</v>
      </c>
      <c r="J463" t="s">
        <v>123</v>
      </c>
      <c r="K463" t="s">
        <v>113</v>
      </c>
      <c r="L463" s="78">
        <v>3.6400000000000002E-2</v>
      </c>
      <c r="M463" s="78">
        <v>3.0300000000000001E-2</v>
      </c>
      <c r="N463" s="77">
        <v>76992.58</v>
      </c>
      <c r="O463" s="77">
        <v>100.4</v>
      </c>
      <c r="P463" s="77">
        <v>340.95726735145598</v>
      </c>
      <c r="Q463" s="78">
        <v>1E-4</v>
      </c>
      <c r="R463" s="78">
        <v>0</v>
      </c>
    </row>
    <row r="464" spans="2:18">
      <c r="B464" t="s">
        <v>4464</v>
      </c>
      <c r="C464" t="s">
        <v>3843</v>
      </c>
      <c r="D464" t="s">
        <v>4465</v>
      </c>
      <c r="E464"/>
      <c r="F464" t="s">
        <v>223</v>
      </c>
      <c r="G464" t="s">
        <v>3542</v>
      </c>
      <c r="H464" t="s">
        <v>224</v>
      </c>
      <c r="I464" s="77">
        <v>1.58</v>
      </c>
      <c r="J464" t="s">
        <v>127</v>
      </c>
      <c r="K464" t="s">
        <v>106</v>
      </c>
      <c r="L464" s="78">
        <v>3.6700000000000003E-2</v>
      </c>
      <c r="M464" s="78">
        <v>4.1200000000000001E-2</v>
      </c>
      <c r="N464" s="77">
        <v>1546055.22</v>
      </c>
      <c r="O464" s="77">
        <v>99.74</v>
      </c>
      <c r="P464" s="77">
        <v>5306.1440743887497</v>
      </c>
      <c r="Q464" s="78">
        <v>2.2000000000000001E-3</v>
      </c>
      <c r="R464" s="78">
        <v>2.9999999999999997E-4</v>
      </c>
    </row>
    <row r="465" spans="2:18">
      <c r="B465" t="s">
        <v>4464</v>
      </c>
      <c r="C465" t="s">
        <v>3843</v>
      </c>
      <c r="D465" t="s">
        <v>4466</v>
      </c>
      <c r="E465"/>
      <c r="F465" t="s">
        <v>223</v>
      </c>
      <c r="G465" t="s">
        <v>3201</v>
      </c>
      <c r="H465" t="s">
        <v>224</v>
      </c>
      <c r="I465" s="77">
        <v>1.58</v>
      </c>
      <c r="J465" t="s">
        <v>127</v>
      </c>
      <c r="K465" t="s">
        <v>106</v>
      </c>
      <c r="L465" s="78">
        <v>3.6700000000000003E-2</v>
      </c>
      <c r="M465" s="78">
        <v>4.1200000000000001E-2</v>
      </c>
      <c r="N465" s="77">
        <v>2435341.3199999998</v>
      </c>
      <c r="O465" s="77">
        <v>99.74</v>
      </c>
      <c r="P465" s="77">
        <v>8358.2214574664795</v>
      </c>
      <c r="Q465" s="78">
        <v>3.5000000000000001E-3</v>
      </c>
      <c r="R465" s="78">
        <v>5.0000000000000001E-4</v>
      </c>
    </row>
    <row r="466" spans="2:18">
      <c r="B466" t="s">
        <v>4370</v>
      </c>
      <c r="C466" t="s">
        <v>4066</v>
      </c>
      <c r="D466" t="s">
        <v>4467</v>
      </c>
      <c r="E466"/>
      <c r="F466" t="s">
        <v>223</v>
      </c>
      <c r="G466" t="s">
        <v>3004</v>
      </c>
      <c r="H466" t="s">
        <v>224</v>
      </c>
      <c r="I466" s="77">
        <v>2.57</v>
      </c>
      <c r="J466" t="s">
        <v>1019</v>
      </c>
      <c r="K466" t="s">
        <v>106</v>
      </c>
      <c r="L466" s="78">
        <v>2.92E-2</v>
      </c>
      <c r="M466" s="78">
        <v>3.0499999999999999E-2</v>
      </c>
      <c r="N466" s="77">
        <v>252109.7</v>
      </c>
      <c r="O466" s="77">
        <v>100.25</v>
      </c>
      <c r="P466" s="77">
        <v>869.67825139424997</v>
      </c>
      <c r="Q466" s="78">
        <v>4.0000000000000002E-4</v>
      </c>
      <c r="R466" s="78">
        <v>0</v>
      </c>
    </row>
    <row r="467" spans="2:18">
      <c r="B467" t="s">
        <v>4370</v>
      </c>
      <c r="C467" t="s">
        <v>4066</v>
      </c>
      <c r="D467" t="s">
        <v>4468</v>
      </c>
      <c r="E467"/>
      <c r="F467" t="s">
        <v>223</v>
      </c>
      <c r="G467" t="s">
        <v>3189</v>
      </c>
      <c r="H467" t="s">
        <v>224</v>
      </c>
      <c r="I467" s="77">
        <v>2.57</v>
      </c>
      <c r="J467" t="s">
        <v>1019</v>
      </c>
      <c r="K467" t="s">
        <v>106</v>
      </c>
      <c r="L467" s="78">
        <v>3.3399999999999999E-2</v>
      </c>
      <c r="M467" s="78">
        <v>3.0499999999999999E-2</v>
      </c>
      <c r="N467" s="77">
        <v>200998.62</v>
      </c>
      <c r="O467" s="77">
        <v>100.22</v>
      </c>
      <c r="P467" s="77">
        <v>693.15785117312396</v>
      </c>
      <c r="Q467" s="78">
        <v>2.9999999999999997E-4</v>
      </c>
      <c r="R467" s="78">
        <v>0</v>
      </c>
    </row>
    <row r="468" spans="2:18">
      <c r="B468" t="s">
        <v>4370</v>
      </c>
      <c r="C468" t="s">
        <v>4066</v>
      </c>
      <c r="D468" t="s">
        <v>4469</v>
      </c>
      <c r="E468"/>
      <c r="F468" t="s">
        <v>223</v>
      </c>
      <c r="G468" t="s">
        <v>3017</v>
      </c>
      <c r="H468" t="s">
        <v>224</v>
      </c>
      <c r="I468" s="77">
        <v>2.57</v>
      </c>
      <c r="J468" t="s">
        <v>1019</v>
      </c>
      <c r="K468" t="s">
        <v>106</v>
      </c>
      <c r="L468" s="78">
        <v>3.3399999999999999E-2</v>
      </c>
      <c r="M468" s="78">
        <v>3.0499999999999999E-2</v>
      </c>
      <c r="N468" s="77">
        <v>31585</v>
      </c>
      <c r="O468" s="77">
        <v>100.22</v>
      </c>
      <c r="P468" s="77">
        <v>108.92308976699999</v>
      </c>
      <c r="Q468" s="78">
        <v>0</v>
      </c>
      <c r="R468" s="78">
        <v>0</v>
      </c>
    </row>
    <row r="469" spans="2:18">
      <c r="B469" t="s">
        <v>4370</v>
      </c>
      <c r="C469" t="s">
        <v>4066</v>
      </c>
      <c r="D469" t="s">
        <v>4470</v>
      </c>
      <c r="E469"/>
      <c r="F469" t="s">
        <v>223</v>
      </c>
      <c r="G469" t="s">
        <v>271</v>
      </c>
      <c r="H469" t="s">
        <v>224</v>
      </c>
      <c r="I469" s="77">
        <v>2.57</v>
      </c>
      <c r="J469" t="s">
        <v>1019</v>
      </c>
      <c r="K469" t="s">
        <v>106</v>
      </c>
      <c r="L469" s="78">
        <v>3.3399999999999999E-2</v>
      </c>
      <c r="M469" s="78">
        <v>3.0499999999999999E-2</v>
      </c>
      <c r="N469" s="77">
        <v>87289</v>
      </c>
      <c r="O469" s="77">
        <v>100</v>
      </c>
      <c r="P469" s="77">
        <v>300.36144899999999</v>
      </c>
      <c r="Q469" s="78">
        <v>1E-4</v>
      </c>
      <c r="R469" s="78">
        <v>0</v>
      </c>
    </row>
    <row r="470" spans="2:18">
      <c r="B470" t="s">
        <v>4375</v>
      </c>
      <c r="C470" t="s">
        <v>3843</v>
      </c>
      <c r="D470" t="s">
        <v>4471</v>
      </c>
      <c r="E470"/>
      <c r="F470" t="s">
        <v>223</v>
      </c>
      <c r="G470" t="s">
        <v>4472</v>
      </c>
      <c r="H470" t="s">
        <v>224</v>
      </c>
      <c r="I470" s="77">
        <v>2.6</v>
      </c>
      <c r="J470" t="s">
        <v>962</v>
      </c>
      <c r="K470" t="s">
        <v>106</v>
      </c>
      <c r="L470" s="78">
        <v>3.7100000000000001E-2</v>
      </c>
      <c r="M470" s="78">
        <v>3.8600000000000002E-2</v>
      </c>
      <c r="N470" s="77">
        <v>3677018.17</v>
      </c>
      <c r="O470" s="77">
        <v>100</v>
      </c>
      <c r="P470" s="77">
        <v>12652.619522970001</v>
      </c>
      <c r="Q470" s="78">
        <v>5.3E-3</v>
      </c>
      <c r="R470" s="78">
        <v>6.9999999999999999E-4</v>
      </c>
    </row>
    <row r="471" spans="2:18">
      <c r="B471" t="s">
        <v>4375</v>
      </c>
      <c r="C471" t="s">
        <v>3843</v>
      </c>
      <c r="D471" t="s">
        <v>4473</v>
      </c>
      <c r="E471"/>
      <c r="F471" t="s">
        <v>223</v>
      </c>
      <c r="G471" t="s">
        <v>4474</v>
      </c>
      <c r="H471" t="s">
        <v>224</v>
      </c>
      <c r="I471" s="77">
        <v>1.58</v>
      </c>
      <c r="J471" t="s">
        <v>962</v>
      </c>
      <c r="K471" t="s">
        <v>106</v>
      </c>
      <c r="L471" s="78">
        <v>3.7100000000000001E-2</v>
      </c>
      <c r="M471" s="78">
        <v>2.87E-2</v>
      </c>
      <c r="N471" s="77">
        <v>14293.21</v>
      </c>
      <c r="O471" s="77">
        <v>100</v>
      </c>
      <c r="P471" s="77">
        <v>49.182935610000001</v>
      </c>
      <c r="Q471" s="78">
        <v>0</v>
      </c>
      <c r="R471" s="78">
        <v>0</v>
      </c>
    </row>
    <row r="472" spans="2:18">
      <c r="B472" t="s">
        <v>4375</v>
      </c>
      <c r="C472" t="s">
        <v>3843</v>
      </c>
      <c r="D472" t="s">
        <v>4475</v>
      </c>
      <c r="E472"/>
      <c r="F472" t="s">
        <v>223</v>
      </c>
      <c r="G472" t="s">
        <v>4445</v>
      </c>
      <c r="H472" t="s">
        <v>224</v>
      </c>
      <c r="I472" s="77">
        <v>2.81</v>
      </c>
      <c r="J472" t="s">
        <v>962</v>
      </c>
      <c r="K472" t="s">
        <v>106</v>
      </c>
      <c r="L472" s="78">
        <v>3.7100000000000001E-2</v>
      </c>
      <c r="M472" s="78">
        <v>2.98E-2</v>
      </c>
      <c r="N472" s="77">
        <v>1096871.26</v>
      </c>
      <c r="O472" s="77">
        <v>100</v>
      </c>
      <c r="P472" s="77">
        <v>3774.33400566</v>
      </c>
      <c r="Q472" s="78">
        <v>1.6000000000000001E-3</v>
      </c>
      <c r="R472" s="78">
        <v>2.0000000000000001E-4</v>
      </c>
    </row>
    <row r="473" spans="2:18">
      <c r="B473" t="s">
        <v>4476</v>
      </c>
      <c r="C473" t="s">
        <v>3843</v>
      </c>
      <c r="D473" t="s">
        <v>4477</v>
      </c>
      <c r="E473"/>
      <c r="F473" t="s">
        <v>223</v>
      </c>
      <c r="G473" t="s">
        <v>4478</v>
      </c>
      <c r="H473" t="s">
        <v>224</v>
      </c>
      <c r="I473" s="77">
        <v>1.71</v>
      </c>
      <c r="J473" t="s">
        <v>962</v>
      </c>
      <c r="K473" t="s">
        <v>106</v>
      </c>
      <c r="L473" s="78">
        <v>3.2300000000000002E-2</v>
      </c>
      <c r="M473" s="78">
        <v>2.9000000000000001E-2</v>
      </c>
      <c r="N473" s="77">
        <v>2932380.77</v>
      </c>
      <c r="O473" s="77">
        <v>99.639999999999972</v>
      </c>
      <c r="P473" s="77">
        <v>10053.9970695436</v>
      </c>
      <c r="Q473" s="78">
        <v>4.1999999999999997E-3</v>
      </c>
      <c r="R473" s="78">
        <v>5.9999999999999995E-4</v>
      </c>
    </row>
    <row r="474" spans="2:18">
      <c r="B474" t="s">
        <v>4479</v>
      </c>
      <c r="C474" t="s">
        <v>3843</v>
      </c>
      <c r="D474" t="s">
        <v>4480</v>
      </c>
      <c r="E474"/>
      <c r="F474" t="s">
        <v>223</v>
      </c>
      <c r="G474" t="s">
        <v>2680</v>
      </c>
      <c r="H474" t="s">
        <v>224</v>
      </c>
      <c r="I474" s="77">
        <v>6.05</v>
      </c>
      <c r="J474" t="s">
        <v>123</v>
      </c>
      <c r="K474" t="s">
        <v>110</v>
      </c>
      <c r="L474" s="78">
        <v>1.9900000000000001E-2</v>
      </c>
      <c r="M474" s="78">
        <v>1.9800000000000002E-2</v>
      </c>
      <c r="N474" s="77">
        <v>2966658.46</v>
      </c>
      <c r="O474" s="77">
        <v>102.33000000000007</v>
      </c>
      <c r="P474" s="77">
        <v>12221.4495738067</v>
      </c>
      <c r="Q474" s="78">
        <v>5.1000000000000004E-3</v>
      </c>
      <c r="R474" s="78">
        <v>6.9999999999999999E-4</v>
      </c>
    </row>
    <row r="475" spans="2:18">
      <c r="B475" t="s">
        <v>4479</v>
      </c>
      <c r="C475" t="s">
        <v>3843</v>
      </c>
      <c r="D475" t="s">
        <v>4481</v>
      </c>
      <c r="E475"/>
      <c r="F475" t="s">
        <v>223</v>
      </c>
      <c r="G475" t="s">
        <v>2606</v>
      </c>
      <c r="H475" t="s">
        <v>224</v>
      </c>
      <c r="I475" s="77">
        <v>5.7</v>
      </c>
      <c r="J475" t="s">
        <v>123</v>
      </c>
      <c r="K475" t="s">
        <v>110</v>
      </c>
      <c r="L475" s="78">
        <v>2.2599999999999999E-2</v>
      </c>
      <c r="M475" s="78">
        <v>2.3400000000000001E-2</v>
      </c>
      <c r="N475" s="77">
        <v>6125.75</v>
      </c>
      <c r="O475" s="77">
        <v>101.71</v>
      </c>
      <c r="P475" s="77">
        <v>25.082748208384999</v>
      </c>
      <c r="Q475" s="78">
        <v>0</v>
      </c>
      <c r="R475" s="78">
        <v>0</v>
      </c>
    </row>
    <row r="476" spans="2:18">
      <c r="B476" t="s">
        <v>4479</v>
      </c>
      <c r="C476" t="s">
        <v>3843</v>
      </c>
      <c r="D476" t="s">
        <v>4482</v>
      </c>
      <c r="E476"/>
      <c r="F476" t="s">
        <v>223</v>
      </c>
      <c r="G476" t="s">
        <v>2680</v>
      </c>
      <c r="H476" t="s">
        <v>224</v>
      </c>
      <c r="I476" s="77">
        <v>1.92</v>
      </c>
      <c r="J476" t="s">
        <v>1141</v>
      </c>
      <c r="K476" t="s">
        <v>106</v>
      </c>
      <c r="L476" s="78">
        <v>3.49E-2</v>
      </c>
      <c r="M476" s="78">
        <v>2.98E-2</v>
      </c>
      <c r="N476" s="77">
        <v>348286.67</v>
      </c>
      <c r="O476" s="77">
        <v>98.68</v>
      </c>
      <c r="P476" s="77">
        <v>1182.6348329745999</v>
      </c>
      <c r="Q476" s="78">
        <v>5.0000000000000001E-4</v>
      </c>
      <c r="R476" s="78">
        <v>1E-4</v>
      </c>
    </row>
    <row r="477" spans="2:18">
      <c r="B477" t="s">
        <v>4479</v>
      </c>
      <c r="C477" t="s">
        <v>3843</v>
      </c>
      <c r="D477" t="s">
        <v>4483</v>
      </c>
      <c r="E477"/>
      <c r="F477" t="s">
        <v>223</v>
      </c>
      <c r="G477" t="s">
        <v>2822</v>
      </c>
      <c r="H477" t="s">
        <v>224</v>
      </c>
      <c r="I477" s="77">
        <v>1.92</v>
      </c>
      <c r="J477" t="s">
        <v>1141</v>
      </c>
      <c r="K477" t="s">
        <v>106</v>
      </c>
      <c r="L477" s="78">
        <v>3.49E-2</v>
      </c>
      <c r="M477" s="78">
        <v>2.98E-2</v>
      </c>
      <c r="N477" s="77">
        <v>101552.63</v>
      </c>
      <c r="O477" s="77">
        <v>98.68</v>
      </c>
      <c r="P477" s="77">
        <v>344.82995751224399</v>
      </c>
      <c r="Q477" s="78">
        <v>1E-4</v>
      </c>
      <c r="R477" s="78">
        <v>0</v>
      </c>
    </row>
    <row r="478" spans="2:18">
      <c r="B478" t="s">
        <v>4378</v>
      </c>
      <c r="C478" t="s">
        <v>3843</v>
      </c>
      <c r="D478" t="s">
        <v>4484</v>
      </c>
      <c r="E478"/>
      <c r="F478" t="s">
        <v>223</v>
      </c>
      <c r="G478" t="s">
        <v>4485</v>
      </c>
      <c r="H478" t="s">
        <v>224</v>
      </c>
      <c r="I478" s="77">
        <v>3.78</v>
      </c>
      <c r="J478" t="s">
        <v>123</v>
      </c>
      <c r="K478" t="s">
        <v>106</v>
      </c>
      <c r="L478" s="78">
        <v>5.7799999999999997E-2</v>
      </c>
      <c r="M478" s="78">
        <v>3.61E-2</v>
      </c>
      <c r="N478" s="77">
        <v>740132.93</v>
      </c>
      <c r="O478" s="77">
        <v>108.61</v>
      </c>
      <c r="P478" s="77">
        <v>2766.0766693143901</v>
      </c>
      <c r="Q478" s="78">
        <v>1.1999999999999999E-3</v>
      </c>
      <c r="R478" s="78">
        <v>2.0000000000000001E-4</v>
      </c>
    </row>
    <row r="479" spans="2:18">
      <c r="B479" t="s">
        <v>4378</v>
      </c>
      <c r="C479" t="s">
        <v>3843</v>
      </c>
      <c r="D479" t="s">
        <v>4486</v>
      </c>
      <c r="E479"/>
      <c r="F479" t="s">
        <v>223</v>
      </c>
      <c r="G479" t="s">
        <v>2609</v>
      </c>
      <c r="H479" t="s">
        <v>224</v>
      </c>
      <c r="I479" s="77">
        <v>5.13</v>
      </c>
      <c r="J479" t="s">
        <v>507</v>
      </c>
      <c r="K479" t="s">
        <v>106</v>
      </c>
      <c r="L479" s="78">
        <v>6.1199999999999997E-2</v>
      </c>
      <c r="M479" s="78">
        <v>4.5199999999999997E-2</v>
      </c>
      <c r="N479" s="77">
        <v>1121618.6100000001</v>
      </c>
      <c r="O479" s="77">
        <v>97.969999999999914</v>
      </c>
      <c r="P479" s="77">
        <v>3781.1419973786901</v>
      </c>
      <c r="Q479" s="78">
        <v>1.6000000000000001E-3</v>
      </c>
      <c r="R479" s="78">
        <v>2.0000000000000001E-4</v>
      </c>
    </row>
    <row r="480" spans="2:18">
      <c r="B480" t="s">
        <v>4378</v>
      </c>
      <c r="C480" t="s">
        <v>3843</v>
      </c>
      <c r="D480" t="s">
        <v>4487</v>
      </c>
      <c r="E480"/>
      <c r="F480" t="s">
        <v>223</v>
      </c>
      <c r="G480" t="s">
        <v>271</v>
      </c>
      <c r="H480" t="s">
        <v>224</v>
      </c>
      <c r="I480" s="77">
        <v>5.16</v>
      </c>
      <c r="J480" t="s">
        <v>507</v>
      </c>
      <c r="K480" t="s">
        <v>106</v>
      </c>
      <c r="L480" s="78">
        <v>6.1199999999999997E-2</v>
      </c>
      <c r="M480" s="78">
        <v>4.48E-2</v>
      </c>
      <c r="N480" s="77">
        <v>93387.15</v>
      </c>
      <c r="O480" s="77">
        <v>97.61</v>
      </c>
      <c r="P480" s="77">
        <v>313.66503327271499</v>
      </c>
      <c r="Q480" s="78">
        <v>1E-4</v>
      </c>
      <c r="R480" s="78">
        <v>0</v>
      </c>
    </row>
    <row r="481" spans="2:18">
      <c r="B481" s="79" t="s">
        <v>4229</v>
      </c>
      <c r="I481" s="81">
        <v>0</v>
      </c>
      <c r="M481" s="80">
        <v>0</v>
      </c>
      <c r="N481" s="81">
        <v>0</v>
      </c>
      <c r="P481" s="81">
        <v>0</v>
      </c>
      <c r="Q481" s="80">
        <v>0</v>
      </c>
      <c r="R481" s="80">
        <v>0</v>
      </c>
    </row>
    <row r="482" spans="2:18">
      <c r="B482" t="s">
        <v>223</v>
      </c>
      <c r="D482" t="s">
        <v>223</v>
      </c>
      <c r="F482" t="s">
        <v>223</v>
      </c>
      <c r="I482" s="77">
        <v>0</v>
      </c>
      <c r="J482" t="s">
        <v>223</v>
      </c>
      <c r="K482" t="s">
        <v>223</v>
      </c>
      <c r="L482" s="78">
        <v>0</v>
      </c>
      <c r="M482" s="78">
        <v>0</v>
      </c>
      <c r="N482" s="77">
        <v>0</v>
      </c>
      <c r="O482" s="77">
        <v>0</v>
      </c>
      <c r="P482" s="77">
        <v>0</v>
      </c>
      <c r="Q482" s="78">
        <v>0</v>
      </c>
      <c r="R482" s="78">
        <v>0</v>
      </c>
    </row>
    <row r="483" spans="2:18">
      <c r="B483" t="s">
        <v>265</v>
      </c>
    </row>
    <row r="484" spans="2:18">
      <c r="B484" t="s">
        <v>364</v>
      </c>
    </row>
    <row r="485" spans="2:18">
      <c r="B485" t="s">
        <v>365</v>
      </c>
    </row>
    <row r="486" spans="2:18">
      <c r="B486" t="s">
        <v>366</v>
      </c>
    </row>
  </sheetData>
  <mergeCells count="1">
    <mergeCell ref="B7:R7"/>
  </mergeCells>
  <dataValidations count="1">
    <dataValidation allowBlank="1" showInputMessage="1" showErrorMessage="1" sqref="I450:I1048576 I5:I143 A1:XFD3 I145:I448 F5:H1048576 E5:E143 E145:E1048576 J5:XFD1048576 A5: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0">
        <v>44104</v>
      </c>
    </row>
    <row r="2" spans="2:64">
      <c r="B2" s="2" t="s">
        <v>1</v>
      </c>
      <c r="C2" s="12" t="s">
        <v>197</v>
      </c>
    </row>
    <row r="3" spans="2:64">
      <c r="B3" s="2" t="s">
        <v>2</v>
      </c>
      <c r="C3" s="26" t="s">
        <v>4521</v>
      </c>
    </row>
    <row r="4" spans="2:64" s="1" customFormat="1">
      <c r="B4" s="2" t="s">
        <v>3</v>
      </c>
    </row>
    <row r="5" spans="2:64">
      <c r="B5" s="2"/>
    </row>
    <row r="7" spans="2:64" ht="26.25" customHeight="1">
      <c r="B7" s="130" t="s">
        <v>153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2451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2452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4488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223</v>
      </c>
      <c r="C18" t="s">
        <v>223</v>
      </c>
      <c r="E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4489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E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223</v>
      </c>
      <c r="C22" t="s">
        <v>223</v>
      </c>
      <c r="E22" t="s">
        <v>223</v>
      </c>
      <c r="G22" s="77">
        <v>0</v>
      </c>
      <c r="H22" t="s">
        <v>223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7">
        <v>0</v>
      </c>
      <c r="H24" t="s">
        <v>223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265</v>
      </c>
    </row>
    <row r="26" spans="2:15">
      <c r="B26" t="s">
        <v>364</v>
      </c>
    </row>
    <row r="27" spans="2:15">
      <c r="B27" t="s">
        <v>365</v>
      </c>
    </row>
    <row r="28" spans="2:15">
      <c r="B28" t="s">
        <v>366</v>
      </c>
    </row>
  </sheetData>
  <mergeCells count="1">
    <mergeCell ref="B7:O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9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0">
        <v>44104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4521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 s="1" customFormat="1">
      <c r="B4" s="2" t="s">
        <v>3</v>
      </c>
    </row>
    <row r="5" spans="2:55">
      <c r="B5" s="2"/>
    </row>
    <row r="7" spans="2:55" ht="26.25" customHeight="1">
      <c r="B7" s="130" t="s">
        <v>156</v>
      </c>
      <c r="C7" s="131"/>
      <c r="D7" s="131"/>
      <c r="E7" s="131"/>
      <c r="F7" s="131"/>
      <c r="G7" s="131"/>
      <c r="H7" s="131"/>
      <c r="I7" s="131"/>
      <c r="J7" s="13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91">
        <f>E12</f>
        <v>2.5117338078176593E-2</v>
      </c>
      <c r="F11" s="7"/>
      <c r="G11" s="92">
        <f>G12+G20</f>
        <v>115810.38938000001</v>
      </c>
      <c r="H11" s="91">
        <f>G11/$G$11</f>
        <v>1</v>
      </c>
      <c r="I11" s="91">
        <f>G11/'סכום נכסי הקרן'!$C$42</f>
        <v>6.3366193414633593E-3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3" t="s">
        <v>207</v>
      </c>
      <c r="E12" s="94">
        <f>G13/G12*E13+G17/G12*E17</f>
        <v>2.5117338078176593E-2</v>
      </c>
      <c r="F12" s="19"/>
      <c r="G12" s="95">
        <f>G13+G17</f>
        <v>115810.38938000001</v>
      </c>
      <c r="H12" s="94">
        <f t="shared" ref="H12:H24" si="0">G12/$G$11</f>
        <v>1</v>
      </c>
      <c r="I12" s="94">
        <f>G12/'סכום נכסי הקרן'!$C$42</f>
        <v>6.3366193414633593E-3</v>
      </c>
    </row>
    <row r="13" spans="2:55">
      <c r="B13" s="93" t="s">
        <v>4490</v>
      </c>
      <c r="E13" s="94">
        <f>G14/G13*E14+G15/G13*E15+G16/G13*E16</f>
        <v>5.0057062495797972E-2</v>
      </c>
      <c r="F13" s="19"/>
      <c r="G13" s="95">
        <f>SUM(G14:G16)</f>
        <v>58110.655280000006</v>
      </c>
      <c r="H13" s="94">
        <f t="shared" si="0"/>
        <v>0.50177411190049481</v>
      </c>
      <c r="I13" s="94">
        <f>G13/'סכום נכסי הקרן'!$C$42</f>
        <v>3.1795515425142758E-3</v>
      </c>
    </row>
    <row r="14" spans="2:55">
      <c r="B14" s="100" t="s">
        <v>4491</v>
      </c>
      <c r="C14" s="101">
        <v>43830</v>
      </c>
      <c r="D14" s="102" t="s">
        <v>4492</v>
      </c>
      <c r="E14" s="103">
        <v>2.1129613042875275E-2</v>
      </c>
      <c r="F14" s="104" t="s">
        <v>102</v>
      </c>
      <c r="G14" s="105">
        <v>18095.302380000001</v>
      </c>
      <c r="H14" s="103">
        <f t="shared" si="0"/>
        <v>0.15624938726891965</v>
      </c>
      <c r="I14" s="103">
        <f>G14/'סכום נכסי הקרן'!$C$42</f>
        <v>9.9009288946003506E-4</v>
      </c>
      <c r="J14" s="106" t="s">
        <v>4493</v>
      </c>
    </row>
    <row r="15" spans="2:55">
      <c r="B15" s="100" t="s">
        <v>4653</v>
      </c>
      <c r="C15" s="101">
        <v>43646</v>
      </c>
      <c r="D15" s="102" t="s">
        <v>4654</v>
      </c>
      <c r="E15" s="103">
        <v>6.6199430283628161E-3</v>
      </c>
      <c r="F15" s="104" t="s">
        <v>102</v>
      </c>
      <c r="G15" s="105">
        <v>5423.7249000000011</v>
      </c>
      <c r="H15" s="103">
        <f t="shared" si="0"/>
        <v>4.6832800831050972E-2</v>
      </c>
      <c r="I15" s="103">
        <f>G15/'סכום נכסי הקרן'!$C$42</f>
        <v>2.967616315609389E-4</v>
      </c>
      <c r="J15" s="106" t="s">
        <v>4495</v>
      </c>
    </row>
    <row r="16" spans="2:55">
      <c r="B16" s="100" t="s">
        <v>4655</v>
      </c>
      <c r="C16" s="107">
        <v>43738</v>
      </c>
      <c r="D16" s="102" t="s">
        <v>4654</v>
      </c>
      <c r="E16" s="103">
        <v>7.1999999999999995E-2</v>
      </c>
      <c r="F16" s="104" t="s">
        <v>102</v>
      </c>
      <c r="G16" s="105">
        <v>34591.628000000004</v>
      </c>
      <c r="H16" s="103">
        <f t="shared" si="0"/>
        <v>0.29869192380052423</v>
      </c>
      <c r="I16" s="103">
        <f>G16/'סכום נכסי הקרן'!$C$42</f>
        <v>1.8926970214933018E-3</v>
      </c>
      <c r="J16" s="106" t="s">
        <v>4656</v>
      </c>
    </row>
    <row r="17" spans="2:10" s="16" customFormat="1">
      <c r="B17" s="93" t="s">
        <v>4494</v>
      </c>
      <c r="C17" s="108"/>
      <c r="D17" s="109"/>
      <c r="E17" s="110">
        <v>0</v>
      </c>
      <c r="F17" s="111"/>
      <c r="G17" s="112">
        <f>SUM(G18:G19)</f>
        <v>57699.734100000001</v>
      </c>
      <c r="H17" s="110">
        <f t="shared" si="0"/>
        <v>0.49822588809950513</v>
      </c>
      <c r="I17" s="110">
        <f>G17/'סכום נכסי הקרן'!$C$42</f>
        <v>3.1570677989490835E-3</v>
      </c>
      <c r="J17" s="111"/>
    </row>
    <row r="18" spans="2:10" s="16" customFormat="1">
      <c r="B18" s="100" t="s">
        <v>4657</v>
      </c>
      <c r="C18" s="107">
        <v>43738</v>
      </c>
      <c r="D18" s="106" t="s">
        <v>123</v>
      </c>
      <c r="E18" s="103">
        <v>0</v>
      </c>
      <c r="F18" s="104" t="s">
        <v>102</v>
      </c>
      <c r="G18" s="105">
        <v>36461.541100000002</v>
      </c>
      <c r="H18" s="103">
        <f t="shared" si="0"/>
        <v>0.31483825669872728</v>
      </c>
      <c r="I18" s="103">
        <f>G18/'סכום נכסי הקרן'!$C$42</f>
        <v>1.9950101868297615E-3</v>
      </c>
      <c r="J18" s="106" t="s">
        <v>4658</v>
      </c>
    </row>
    <row r="19" spans="2:10" s="16" customFormat="1">
      <c r="B19" s="100" t="s">
        <v>4659</v>
      </c>
      <c r="C19" s="107">
        <v>43738</v>
      </c>
      <c r="D19" s="106" t="s">
        <v>123</v>
      </c>
      <c r="E19" s="103">
        <v>0</v>
      </c>
      <c r="F19" s="104" t="s">
        <v>102</v>
      </c>
      <c r="G19" s="105">
        <v>21238.193000000003</v>
      </c>
      <c r="H19" s="103">
        <f t="shared" si="0"/>
        <v>0.18338763140077788</v>
      </c>
      <c r="I19" s="103">
        <f>G19/'סכום נכסי הקרן'!$C$42</f>
        <v>1.1620576121193224E-3</v>
      </c>
      <c r="J19" s="106" t="s">
        <v>4660</v>
      </c>
    </row>
    <row r="20" spans="2:10" s="16" customFormat="1">
      <c r="B20" s="93" t="s">
        <v>263</v>
      </c>
      <c r="C20" s="108"/>
      <c r="D20" s="109"/>
      <c r="E20" s="110">
        <v>0</v>
      </c>
      <c r="F20" s="111"/>
      <c r="G20" s="112">
        <v>0</v>
      </c>
      <c r="H20" s="110">
        <f t="shared" si="0"/>
        <v>0</v>
      </c>
      <c r="I20" s="110">
        <f>G20/'סכום נכסי הקרן'!$C$42</f>
        <v>0</v>
      </c>
      <c r="J20" s="111"/>
    </row>
    <row r="21" spans="2:10" s="16" customFormat="1">
      <c r="B21" s="93" t="s">
        <v>4490</v>
      </c>
      <c r="C21" s="15"/>
      <c r="E21" s="94">
        <v>0</v>
      </c>
      <c r="F21" s="19"/>
      <c r="G21" s="95">
        <v>0</v>
      </c>
      <c r="H21" s="94">
        <f t="shared" si="0"/>
        <v>0</v>
      </c>
      <c r="I21" s="94">
        <f>G21/'סכום נכסי הקרן'!$C$42</f>
        <v>0</v>
      </c>
      <c r="J21" s="19"/>
    </row>
    <row r="22" spans="2:10" s="16" customFormat="1">
      <c r="B22" t="s">
        <v>223</v>
      </c>
      <c r="C22" s="15"/>
      <c r="E22" s="78">
        <v>0</v>
      </c>
      <c r="F22" t="s">
        <v>223</v>
      </c>
      <c r="G22" s="77">
        <v>0</v>
      </c>
      <c r="H22" s="78">
        <f t="shared" si="0"/>
        <v>0</v>
      </c>
      <c r="I22" s="78">
        <f>G22/'סכום נכסי הקרן'!$C$42</f>
        <v>0</v>
      </c>
      <c r="J22" s="19"/>
    </row>
    <row r="23" spans="2:10" s="16" customFormat="1">
      <c r="B23" s="93" t="s">
        <v>4494</v>
      </c>
      <c r="C23" s="15"/>
      <c r="E23" s="94">
        <v>0</v>
      </c>
      <c r="F23" s="19"/>
      <c r="G23" s="95">
        <v>0</v>
      </c>
      <c r="H23" s="94">
        <f t="shared" si="0"/>
        <v>0</v>
      </c>
      <c r="I23" s="94">
        <f>G23/'סכום נכסי הקרן'!$C$42</f>
        <v>0</v>
      </c>
      <c r="J23" s="19"/>
    </row>
    <row r="24" spans="2:10" s="16" customFormat="1">
      <c r="B24" t="s">
        <v>223</v>
      </c>
      <c r="C24" s="15"/>
      <c r="E24" s="78">
        <v>0</v>
      </c>
      <c r="F24" t="s">
        <v>223</v>
      </c>
      <c r="G24" s="77">
        <v>0</v>
      </c>
      <c r="H24" s="78">
        <f t="shared" si="0"/>
        <v>0</v>
      </c>
      <c r="I24" s="78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I25" s="19"/>
      <c r="J25" s="19"/>
    </row>
    <row r="26" spans="2:10" s="16" customFormat="1">
      <c r="B26" s="15"/>
      <c r="C26" s="15"/>
      <c r="F26" s="19"/>
      <c r="G26" s="19"/>
      <c r="H26" s="19"/>
      <c r="I26" s="19"/>
      <c r="J26" s="19"/>
    </row>
    <row r="27" spans="2:10" s="16" customFormat="1">
      <c r="B27" s="15"/>
      <c r="C27" s="15"/>
      <c r="F27" s="19"/>
      <c r="G27" s="19"/>
      <c r="H27" s="19"/>
      <c r="I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2:55">
      <c r="B833" s="16"/>
      <c r="C833" s="16"/>
      <c r="F833" s="19"/>
      <c r="G833" s="19"/>
      <c r="H833" s="19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</row>
    <row r="834" spans="2:55">
      <c r="B834" s="16"/>
      <c r="C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</row>
    <row r="835" spans="2:55">
      <c r="B835" s="16"/>
      <c r="C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</row>
    <row r="836" spans="2:55">
      <c r="B836" s="16"/>
      <c r="C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</row>
    <row r="837" spans="2:55">
      <c r="B837" s="16"/>
      <c r="C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</row>
    <row r="838" spans="2:55">
      <c r="B838" s="16"/>
      <c r="C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</row>
    <row r="839" spans="2:55">
      <c r="B839" s="16"/>
      <c r="C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</row>
    <row r="840" spans="2:55">
      <c r="B840" s="16"/>
      <c r="C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</row>
    <row r="841" spans="2:55">
      <c r="B841" s="16"/>
      <c r="C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</row>
    <row r="842" spans="2:55">
      <c r="B842" s="16"/>
      <c r="C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</row>
    <row r="843" spans="2:55">
      <c r="B843" s="16"/>
      <c r="C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</row>
    <row r="844" spans="2:55">
      <c r="B844" s="16"/>
      <c r="C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</row>
    <row r="845" spans="2:55">
      <c r="B845" s="16"/>
      <c r="C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</row>
    <row r="846" spans="2:55">
      <c r="B846" s="16"/>
      <c r="C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</row>
  </sheetData>
  <mergeCells count="1">
    <mergeCell ref="B7:J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0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4521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2"/>
      <c r="C5" s="2"/>
    </row>
    <row r="7" spans="2:60" ht="26.25" customHeight="1">
      <c r="B7" s="130" t="s">
        <v>162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8"/>
  <sheetViews>
    <sheetView rightToLeft="1" topLeftCell="A3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0">
        <v>44104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4521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 s="1" customFormat="1">
      <c r="B4" s="2" t="s">
        <v>3</v>
      </c>
    </row>
    <row r="5" spans="2:60">
      <c r="B5" s="2"/>
    </row>
    <row r="7" spans="2:60" ht="26.25" customHeight="1">
      <c r="B7" s="130" t="s">
        <v>167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-2.9999999999999997E-4</v>
      </c>
      <c r="I11" s="75">
        <f>I12+I26</f>
        <v>185437.37501021</v>
      </c>
      <c r="J11" s="76">
        <f>I11/$I$11</f>
        <v>1</v>
      </c>
      <c r="K11" s="76">
        <f>I11/'סכום נכסי הקרן'!$C$42</f>
        <v>1.0146292257634155E-2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4496</v>
      </c>
      <c r="C12" s="15"/>
      <c r="D12" s="15"/>
      <c r="E12" s="15"/>
      <c r="F12" s="15"/>
      <c r="G12" s="15"/>
      <c r="H12" s="80">
        <v>-2.9999999999999997E-4</v>
      </c>
      <c r="I12" s="81">
        <f>SUM(I13:I25)</f>
        <v>185437.37501021</v>
      </c>
      <c r="J12" s="80">
        <f t="shared" ref="J12:J27" si="0">I12/$I$11</f>
        <v>1</v>
      </c>
      <c r="K12" s="80">
        <f>I12/'סכום נכסי הקרן'!$C$42</f>
        <v>1.0146292257634155E-2</v>
      </c>
    </row>
    <row r="13" spans="2:60">
      <c r="B13" t="s">
        <v>4497</v>
      </c>
      <c r="C13" t="s">
        <v>223</v>
      </c>
      <c r="D13" t="s">
        <v>223</v>
      </c>
      <c r="E13" t="s">
        <v>224</v>
      </c>
      <c r="F13" s="78">
        <v>0</v>
      </c>
      <c r="G13" t="s">
        <v>223</v>
      </c>
      <c r="H13" s="78">
        <v>0</v>
      </c>
      <c r="I13" s="77">
        <v>-1507.18</v>
      </c>
      <c r="J13" s="78">
        <f t="shared" si="0"/>
        <v>-8.1277034897469635E-3</v>
      </c>
      <c r="K13" s="78">
        <f>I13/'סכום נכסי הקרן'!$C$42</f>
        <v>-8.2466054990365715E-5</v>
      </c>
    </row>
    <row r="14" spans="2:60">
      <c r="B14" t="s">
        <v>4652</v>
      </c>
      <c r="C14" t="s">
        <v>4501</v>
      </c>
      <c r="D14" t="s">
        <v>223</v>
      </c>
      <c r="E14" t="s">
        <v>224</v>
      </c>
      <c r="F14" s="78">
        <v>0</v>
      </c>
      <c r="G14" t="s">
        <v>102</v>
      </c>
      <c r="H14" s="78">
        <v>0</v>
      </c>
      <c r="I14" s="77">
        <f>(48431.41+2545667.4+35.98)/-1000</f>
        <v>-2594.1347900000001</v>
      </c>
      <c r="J14" s="78">
        <f t="shared" si="0"/>
        <v>-1.3989276918189603E-2</v>
      </c>
      <c r="K14" s="78">
        <f>I14/'[5]סכום נכסי הקרן'!$C$42</f>
        <v>-2.2314108310802287E-4</v>
      </c>
    </row>
    <row r="15" spans="2:60">
      <c r="B15" t="s">
        <v>4498</v>
      </c>
      <c r="C15" t="s">
        <v>4499</v>
      </c>
      <c r="D15" t="s">
        <v>223</v>
      </c>
      <c r="E15" t="s">
        <v>224</v>
      </c>
      <c r="F15" s="78">
        <v>0</v>
      </c>
      <c r="G15" t="s">
        <v>102</v>
      </c>
      <c r="H15" s="78">
        <v>0</v>
      </c>
      <c r="I15" s="77">
        <v>-1585.4</v>
      </c>
      <c r="J15" s="78">
        <f t="shared" si="0"/>
        <v>-8.5495170534672926E-3</v>
      </c>
      <c r="K15" s="78">
        <f>I15/'סכום נכסי הקרן'!$C$42</f>
        <v>-8.6745898686106378E-5</v>
      </c>
    </row>
    <row r="16" spans="2:60">
      <c r="B16" t="s">
        <v>4500</v>
      </c>
      <c r="C16" t="s">
        <v>4501</v>
      </c>
      <c r="D16" t="s">
        <v>223</v>
      </c>
      <c r="E16" t="s">
        <v>224</v>
      </c>
      <c r="F16" s="78">
        <v>0</v>
      </c>
      <c r="G16" t="s">
        <v>102</v>
      </c>
      <c r="H16" s="78">
        <v>0</v>
      </c>
      <c r="I16" s="77">
        <v>-9205.09</v>
      </c>
      <c r="J16" s="78">
        <f t="shared" si="0"/>
        <v>-4.9639885160654248E-2</v>
      </c>
      <c r="K16" s="78">
        <f>I16/'סכום נכסי הקרן'!$C$42</f>
        <v>-5.0366078247539477E-4</v>
      </c>
    </row>
    <row r="17" spans="2:11">
      <c r="B17" t="s">
        <v>4502</v>
      </c>
      <c r="C17" t="s">
        <v>4503</v>
      </c>
      <c r="D17" t="s">
        <v>223</v>
      </c>
      <c r="E17" t="s">
        <v>224</v>
      </c>
      <c r="F17" s="78">
        <v>0</v>
      </c>
      <c r="G17" t="s">
        <v>102</v>
      </c>
      <c r="H17" s="78">
        <v>0</v>
      </c>
      <c r="I17" s="77">
        <v>28178.57</v>
      </c>
      <c r="J17" s="78">
        <f t="shared" si="0"/>
        <v>0.15195733868886202</v>
      </c>
      <c r="K17" s="78">
        <f>I17/'סכום נכסי הקרן'!$C$42</f>
        <v>1.5418035690294917E-3</v>
      </c>
    </row>
    <row r="18" spans="2:11">
      <c r="B18" t="s">
        <v>4504</v>
      </c>
      <c r="C18" t="s">
        <v>4505</v>
      </c>
      <c r="D18" t="s">
        <v>223</v>
      </c>
      <c r="E18" t="s">
        <v>224</v>
      </c>
      <c r="F18" s="78">
        <v>0</v>
      </c>
      <c r="G18" t="s">
        <v>102</v>
      </c>
      <c r="H18" s="78">
        <v>0</v>
      </c>
      <c r="I18" s="77">
        <v>-50.01</v>
      </c>
      <c r="J18" s="78">
        <f t="shared" si="0"/>
        <v>-2.6968673384880745E-4</v>
      </c>
      <c r="K18" s="78">
        <f>I18/'סכום נכסי הקרן'!$C$42</f>
        <v>-2.7363204196367977E-6</v>
      </c>
    </row>
    <row r="19" spans="2:11">
      <c r="B19" t="s">
        <v>4506</v>
      </c>
      <c r="C19" t="s">
        <v>4507</v>
      </c>
      <c r="D19" t="s">
        <v>223</v>
      </c>
      <c r="E19" t="s">
        <v>224</v>
      </c>
      <c r="F19" s="78">
        <v>0</v>
      </c>
      <c r="G19" t="s">
        <v>102</v>
      </c>
      <c r="H19" s="78">
        <v>0</v>
      </c>
      <c r="I19" s="77">
        <v>-72.144580000000005</v>
      </c>
      <c r="J19" s="78">
        <f t="shared" si="0"/>
        <v>-3.8905091271933609E-4</v>
      </c>
      <c r="K19" s="78">
        <f>I19/'סכום נכסי הקרן'!$C$42</f>
        <v>-3.9474242635497008E-6</v>
      </c>
    </row>
    <row r="20" spans="2:11">
      <c r="B20" t="s">
        <v>4508</v>
      </c>
      <c r="C20" t="s">
        <v>4509</v>
      </c>
      <c r="D20" t="s">
        <v>223</v>
      </c>
      <c r="E20" t="s">
        <v>224</v>
      </c>
      <c r="F20" s="78">
        <v>0</v>
      </c>
      <c r="G20" t="s">
        <v>102</v>
      </c>
      <c r="H20" s="78">
        <v>0</v>
      </c>
      <c r="I20" s="77">
        <v>-1669.2674400000001</v>
      </c>
      <c r="J20" s="78">
        <f t="shared" si="0"/>
        <v>-9.0017853192113605E-3</v>
      </c>
      <c r="K20" s="78">
        <f>I20/'סכום נכסי הקרן'!$C$42</f>
        <v>-9.1334744689199035E-5</v>
      </c>
    </row>
    <row r="21" spans="2:11">
      <c r="B21" t="s">
        <v>4510</v>
      </c>
      <c r="C21" t="s">
        <v>4511</v>
      </c>
      <c r="D21" t="s">
        <v>223</v>
      </c>
      <c r="E21" t="s">
        <v>224</v>
      </c>
      <c r="F21" s="78">
        <v>0</v>
      </c>
      <c r="G21" t="s">
        <v>106</v>
      </c>
      <c r="H21" s="78">
        <v>0</v>
      </c>
      <c r="I21" s="77">
        <v>156050.84274021001</v>
      </c>
      <c r="J21" s="78">
        <f t="shared" si="0"/>
        <v>0.84152853615199197</v>
      </c>
      <c r="K21" s="78">
        <f>I21/'סכום נכסי הקרן'!$C$42</f>
        <v>8.5383944709371603E-3</v>
      </c>
    </row>
    <row r="22" spans="2:11">
      <c r="B22" t="s">
        <v>4512</v>
      </c>
      <c r="C22" t="s">
        <v>4513</v>
      </c>
      <c r="D22" t="s">
        <v>223</v>
      </c>
      <c r="E22" t="s">
        <v>224</v>
      </c>
      <c r="F22" s="78">
        <v>5.1499999999999997E-2</v>
      </c>
      <c r="G22" t="s">
        <v>102</v>
      </c>
      <c r="H22" s="78">
        <v>3.6299999999999999E-2</v>
      </c>
      <c r="I22" s="77">
        <v>-1297.8779199999999</v>
      </c>
      <c r="J22" s="78">
        <f t="shared" si="0"/>
        <v>-6.999009341717332E-3</v>
      </c>
      <c r="K22" s="78">
        <f>I22/'סכום נכסי הקרן'!$C$42</f>
        <v>-7.1013994294975692E-5</v>
      </c>
    </row>
    <row r="23" spans="2:11">
      <c r="B23" t="s">
        <v>4514</v>
      </c>
      <c r="C23" t="s">
        <v>4515</v>
      </c>
      <c r="D23" t="s">
        <v>223</v>
      </c>
      <c r="E23" t="s">
        <v>224</v>
      </c>
      <c r="F23" s="78">
        <v>0</v>
      </c>
      <c r="G23" t="s">
        <v>102</v>
      </c>
      <c r="H23" s="78">
        <v>0</v>
      </c>
      <c r="I23" s="77">
        <v>4212</v>
      </c>
      <c r="J23" s="78">
        <f t="shared" si="0"/>
        <v>2.271386768588636E-2</v>
      </c>
      <c r="K23" s="78">
        <f>I23/'סכום נכסי הקרן'!$C$42</f>
        <v>2.3046153984223542E-4</v>
      </c>
    </row>
    <row r="24" spans="2:11">
      <c r="B24" t="s">
        <v>4516</v>
      </c>
      <c r="C24" t="s">
        <v>4517</v>
      </c>
      <c r="D24" t="s">
        <v>223</v>
      </c>
      <c r="E24" t="s">
        <v>224</v>
      </c>
      <c r="F24" s="78">
        <v>0</v>
      </c>
      <c r="G24" t="s">
        <v>102</v>
      </c>
      <c r="H24" s="78">
        <v>0</v>
      </c>
      <c r="I24" s="77">
        <v>903.37699999999995</v>
      </c>
      <c r="J24" s="78">
        <f t="shared" si="0"/>
        <v>4.8716015309764864E-3</v>
      </c>
      <c r="K24" s="78">
        <f>I24/'סכום נכסי הקרן'!$C$42</f>
        <v>4.9428692896025422E-5</v>
      </c>
    </row>
    <row r="25" spans="2:11">
      <c r="B25" t="s">
        <v>4518</v>
      </c>
      <c r="C25" t="s">
        <v>4519</v>
      </c>
      <c r="D25" t="s">
        <v>214</v>
      </c>
      <c r="E25" t="s">
        <v>215</v>
      </c>
      <c r="F25" s="78">
        <v>0</v>
      </c>
      <c r="G25" t="s">
        <v>106</v>
      </c>
      <c r="H25" s="78">
        <v>0</v>
      </c>
      <c r="I25" s="77">
        <v>14073.69</v>
      </c>
      <c r="J25" s="78">
        <f t="shared" si="0"/>
        <v>7.5894570871838096E-2</v>
      </c>
      <c r="K25" s="78">
        <f>I25/'סכום נכסי הקרן'!$C$42</f>
        <v>7.7004849683339751E-4</v>
      </c>
    </row>
    <row r="26" spans="2:11">
      <c r="B26" s="79" t="s">
        <v>263</v>
      </c>
      <c r="D26" s="19"/>
      <c r="E26" s="19"/>
      <c r="F26" s="19"/>
      <c r="G26" s="19"/>
      <c r="H26" s="80">
        <v>0</v>
      </c>
      <c r="I26" s="81">
        <v>0</v>
      </c>
      <c r="J26" s="80">
        <f t="shared" si="0"/>
        <v>0</v>
      </c>
      <c r="K26" s="80">
        <f>I26/'סכום נכסי הקרן'!$C$42</f>
        <v>0</v>
      </c>
    </row>
    <row r="27" spans="2:11">
      <c r="B27" t="s">
        <v>223</v>
      </c>
      <c r="C27" t="s">
        <v>223</v>
      </c>
      <c r="D27" t="s">
        <v>223</v>
      </c>
      <c r="E27" s="19"/>
      <c r="F27" s="78">
        <v>0</v>
      </c>
      <c r="G27" t="s">
        <v>223</v>
      </c>
      <c r="H27" s="78">
        <v>0</v>
      </c>
      <c r="I27" s="77">
        <v>0</v>
      </c>
      <c r="J27" s="78">
        <f t="shared" si="0"/>
        <v>0</v>
      </c>
      <c r="K27" s="78">
        <f>I27/'סכום נכסי הקרן'!$C$42</f>
        <v>0</v>
      </c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D602" s="19"/>
      <c r="E602" s="19"/>
      <c r="F602" s="19"/>
      <c r="G602" s="19"/>
      <c r="H602" s="19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  <row r="608" spans="4:8">
      <c r="E608" s="55"/>
      <c r="G608" s="55"/>
    </row>
  </sheetData>
  <mergeCells count="1">
    <mergeCell ref="B7:K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2"/>
  <sheetViews>
    <sheetView rightToLeft="1" topLeftCell="A174" workbookViewId="0">
      <selection activeCell="G181" sqref="G1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0">
        <v>44104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4521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s="1" customFormat="1">
      <c r="B4" s="2" t="s">
        <v>3</v>
      </c>
    </row>
    <row r="5" spans="2:17">
      <c r="B5" s="2"/>
    </row>
    <row r="7" spans="2:17" ht="26.25" customHeight="1">
      <c r="B7" s="130" t="s">
        <v>169</v>
      </c>
      <c r="C7" s="131"/>
      <c r="D7" s="13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2">
        <f>C12+C46</f>
        <v>1563689.0153295717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3" t="s">
        <v>207</v>
      </c>
      <c r="C12" s="95">
        <f>SUM(C13:C45)</f>
        <v>304571.03615577827</v>
      </c>
    </row>
    <row r="13" spans="2:17">
      <c r="B13" s="85" t="s">
        <v>4019</v>
      </c>
      <c r="C13" s="97">
        <v>3783.3605073641711</v>
      </c>
      <c r="D13" s="99">
        <v>44196</v>
      </c>
    </row>
    <row r="14" spans="2:17">
      <c r="B14" s="85" t="s">
        <v>4209</v>
      </c>
      <c r="C14" s="97">
        <v>2860.3528200000001</v>
      </c>
      <c r="D14" s="99">
        <v>44196</v>
      </c>
    </row>
    <row r="15" spans="2:17">
      <c r="B15" s="85" t="s">
        <v>4528</v>
      </c>
      <c r="C15" s="97">
        <v>3313.2104359999967</v>
      </c>
      <c r="D15" s="99">
        <v>44196</v>
      </c>
    </row>
    <row r="16" spans="2:17">
      <c r="B16" s="85" t="s">
        <v>4529</v>
      </c>
      <c r="C16" s="97">
        <v>94.543199999999956</v>
      </c>
      <c r="D16" s="99">
        <v>44196</v>
      </c>
    </row>
    <row r="17" spans="2:4" s="16" customFormat="1">
      <c r="B17" s="85" t="s">
        <v>3916</v>
      </c>
      <c r="C17" s="97">
        <v>8362.1783300000006</v>
      </c>
      <c r="D17" s="99">
        <v>44255</v>
      </c>
    </row>
    <row r="18" spans="2:4" s="16" customFormat="1">
      <c r="B18" s="85" t="s">
        <v>4530</v>
      </c>
      <c r="C18" s="97">
        <v>1196.239562999999</v>
      </c>
      <c r="D18" s="99">
        <v>44469</v>
      </c>
    </row>
    <row r="19" spans="2:4" s="16" customFormat="1">
      <c r="B19" s="85" t="s">
        <v>4531</v>
      </c>
      <c r="C19" s="97">
        <v>682.58331046678256</v>
      </c>
      <c r="D19" s="99">
        <v>44498</v>
      </c>
    </row>
    <row r="20" spans="2:4" s="16" customFormat="1">
      <c r="B20" s="85" t="s">
        <v>4532</v>
      </c>
      <c r="C20" s="97">
        <v>577.68487000000005</v>
      </c>
      <c r="D20" s="99">
        <v>44516</v>
      </c>
    </row>
    <row r="21" spans="2:4" s="16" customFormat="1">
      <c r="B21" s="85" t="s">
        <v>3929</v>
      </c>
      <c r="C21" s="97">
        <v>24050.353616551627</v>
      </c>
      <c r="D21" s="99">
        <v>44545</v>
      </c>
    </row>
    <row r="22" spans="2:4" s="16" customFormat="1">
      <c r="B22" s="85" t="s">
        <v>3885</v>
      </c>
      <c r="C22" s="97">
        <v>10223.517879999999</v>
      </c>
      <c r="D22" s="99">
        <v>44561</v>
      </c>
    </row>
    <row r="23" spans="2:4" s="16" customFormat="1">
      <c r="B23" s="85" t="s">
        <v>4533</v>
      </c>
      <c r="C23" s="97">
        <v>4845</v>
      </c>
      <c r="D23" s="99">
        <v>44727</v>
      </c>
    </row>
    <row r="24" spans="2:4" s="16" customFormat="1">
      <c r="B24" s="85" t="s">
        <v>4081</v>
      </c>
      <c r="C24" s="97">
        <v>5029.3520700000008</v>
      </c>
      <c r="D24" s="99">
        <v>44739</v>
      </c>
    </row>
    <row r="25" spans="2:4" s="16" customFormat="1">
      <c r="B25" s="85" t="s">
        <v>4139</v>
      </c>
      <c r="C25" s="97">
        <v>18871.167230000003</v>
      </c>
      <c r="D25" s="99">
        <v>44926</v>
      </c>
    </row>
    <row r="26" spans="2:4" s="16" customFormat="1">
      <c r="B26" s="85" t="s">
        <v>4110</v>
      </c>
      <c r="C26" s="97">
        <v>2690.30953</v>
      </c>
      <c r="D26" s="99">
        <v>44926</v>
      </c>
    </row>
    <row r="27" spans="2:4" s="16" customFormat="1">
      <c r="B27" s="85" t="s">
        <v>4534</v>
      </c>
      <c r="C27" s="97">
        <v>23.791073999999956</v>
      </c>
      <c r="D27" s="99">
        <v>44927</v>
      </c>
    </row>
    <row r="28" spans="2:4" s="16" customFormat="1">
      <c r="B28" s="85" t="s">
        <v>4535</v>
      </c>
      <c r="C28" s="97">
        <v>5501.4932799999997</v>
      </c>
      <c r="D28" s="99">
        <v>45534</v>
      </c>
    </row>
    <row r="29" spans="2:4" s="16" customFormat="1">
      <c r="B29" s="85" t="s">
        <v>4536</v>
      </c>
      <c r="C29" s="97">
        <v>208.02118744298991</v>
      </c>
      <c r="D29" s="99">
        <v>45534</v>
      </c>
    </row>
    <row r="30" spans="2:4" s="16" customFormat="1">
      <c r="B30" s="85" t="s">
        <v>4537</v>
      </c>
      <c r="C30" s="97">
        <v>4238.2278441300004</v>
      </c>
      <c r="D30" s="99">
        <v>45640</v>
      </c>
    </row>
    <row r="31" spans="2:4" s="16" customFormat="1">
      <c r="B31" s="85" t="s">
        <v>4538</v>
      </c>
      <c r="C31" s="97">
        <v>8535.2393923799973</v>
      </c>
      <c r="D31" s="99">
        <v>46054</v>
      </c>
    </row>
    <row r="32" spans="2:4" s="16" customFormat="1">
      <c r="B32" s="85" t="s">
        <v>4001</v>
      </c>
      <c r="C32" s="97">
        <v>21474.589384945317</v>
      </c>
      <c r="D32" s="99">
        <v>46100</v>
      </c>
    </row>
    <row r="33" spans="2:17">
      <c r="B33" s="85" t="s">
        <v>4539</v>
      </c>
      <c r="C33" s="97">
        <v>4560.1850779500019</v>
      </c>
      <c r="D33" s="99">
        <v>46132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>
      <c r="B34" s="85" t="s">
        <v>4540</v>
      </c>
      <c r="C34" s="97">
        <v>28963.460158521215</v>
      </c>
      <c r="D34" s="99">
        <v>46539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>
      <c r="B35" s="85" t="s">
        <v>4541</v>
      </c>
      <c r="C35" s="97">
        <v>8371.5671262600008</v>
      </c>
      <c r="D35" s="99">
        <v>46631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>
      <c r="B36" s="85" t="s">
        <v>4542</v>
      </c>
      <c r="C36" s="97">
        <v>34605.85413</v>
      </c>
      <c r="D36" s="99">
        <v>46661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>
      <c r="B37" s="85" t="s">
        <v>4543</v>
      </c>
      <c r="C37" s="97">
        <v>6646.9085401199991</v>
      </c>
      <c r="D37" s="99">
        <v>46752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>
      <c r="B38" s="85" t="s">
        <v>4544</v>
      </c>
      <c r="C38" s="97">
        <v>14552.982578538553</v>
      </c>
      <c r="D38" s="99">
        <v>46772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>
      <c r="B39" s="85" t="s">
        <v>4545</v>
      </c>
      <c r="C39" s="97">
        <v>3070.6795799999977</v>
      </c>
      <c r="D39" s="99">
        <v>47177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>
      <c r="B40" s="85" t="s">
        <v>4546</v>
      </c>
      <c r="C40" s="97">
        <v>10557.73414644</v>
      </c>
      <c r="D40" s="99">
        <v>47209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>
      <c r="B41" s="85" t="s">
        <v>4547</v>
      </c>
      <c r="C41" s="97">
        <v>12699.823952399998</v>
      </c>
      <c r="D41" s="99">
        <v>47209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>
      <c r="B42" s="85" t="s">
        <v>4548</v>
      </c>
      <c r="C42" s="97">
        <v>6183.0661992676578</v>
      </c>
      <c r="D42" s="99">
        <v>48214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>
      <c r="B43" s="85" t="s">
        <v>4549</v>
      </c>
      <c r="C43" s="97">
        <v>23640.87671</v>
      </c>
      <c r="D43" s="99">
        <v>50257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85" t="s">
        <v>4520</v>
      </c>
      <c r="C44" s="97">
        <v>24156.682430000001</v>
      </c>
      <c r="D44" s="99">
        <v>51774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>
      <c r="B45"/>
      <c r="C45" s="77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>
      <c r="B46" s="93" t="s">
        <v>263</v>
      </c>
      <c r="C46" s="95">
        <f>SUM(C47:C185)</f>
        <v>1259117.9791737935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>
      <c r="B47" s="85" t="s">
        <v>4550</v>
      </c>
      <c r="C47" s="97">
        <v>1607.3390963899992</v>
      </c>
      <c r="D47" s="99">
        <v>44196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>
      <c r="B48" s="85" t="s">
        <v>4551</v>
      </c>
      <c r="C48" s="97">
        <v>4.5160716299996722</v>
      </c>
      <c r="D48" s="99">
        <v>44196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>
      <c r="B49" s="85" t="s">
        <v>4339</v>
      </c>
      <c r="C49" s="97">
        <v>2169.9228800000001</v>
      </c>
      <c r="D49" s="99">
        <v>44256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>
      <c r="B50" s="85" t="s">
        <v>4552</v>
      </c>
      <c r="C50" s="97">
        <v>1271.9484450000011</v>
      </c>
      <c r="D50" s="99">
        <v>44275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>
      <c r="B51" s="85" t="s">
        <v>4673</v>
      </c>
      <c r="C51" s="97">
        <v>23886.347310000001</v>
      </c>
      <c r="D51" s="99">
        <v>44286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>
      <c r="B52" s="85" t="s">
        <v>4553</v>
      </c>
      <c r="C52" s="97">
        <v>221.755275433587</v>
      </c>
      <c r="D52" s="99">
        <v>44286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>
      <c r="B53" s="85" t="s">
        <v>4311</v>
      </c>
      <c r="C53" s="97">
        <v>1452.1029300000005</v>
      </c>
      <c r="D53" s="99">
        <v>44332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>
      <c r="B54" s="85" t="s">
        <v>4370</v>
      </c>
      <c r="C54" s="97">
        <v>6718.7522499999995</v>
      </c>
      <c r="D54" s="99">
        <v>44335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>
      <c r="B55" s="85" t="s">
        <v>4274</v>
      </c>
      <c r="C55" s="97">
        <v>208.50120000000001</v>
      </c>
      <c r="D55" s="99">
        <v>44396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>
      <c r="B56" s="85" t="s">
        <v>4554</v>
      </c>
      <c r="C56" s="97">
        <v>5305.234078443601</v>
      </c>
      <c r="D56" s="99">
        <v>44429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>
      <c r="B57" s="85" t="s">
        <v>4555</v>
      </c>
      <c r="C57" s="97">
        <v>196.13534831999948</v>
      </c>
      <c r="D57" s="99">
        <v>44439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>
      <c r="B58" s="85" t="s">
        <v>4671</v>
      </c>
      <c r="C58" s="97">
        <v>2307.9584599999998</v>
      </c>
      <c r="D58" s="99">
        <v>44441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>
      <c r="B59" s="85" t="s">
        <v>4093</v>
      </c>
      <c r="C59" s="97">
        <v>6306.6001100000003</v>
      </c>
      <c r="D59" s="99">
        <v>44502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>
      <c r="B60" s="85" t="s">
        <v>4162</v>
      </c>
      <c r="C60" s="97">
        <v>8217.927020000001</v>
      </c>
      <c r="D60" s="99">
        <v>44611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>
      <c r="B61" s="85" t="s">
        <v>4556</v>
      </c>
      <c r="C61" s="97">
        <v>643.24089189000108</v>
      </c>
      <c r="D61" s="99">
        <v>44621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>
      <c r="B62" s="85" t="s">
        <v>4557</v>
      </c>
      <c r="C62" s="97">
        <v>6304.3671315855172</v>
      </c>
      <c r="D62" s="99">
        <v>44722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>
      <c r="B63" s="85" t="s">
        <v>4558</v>
      </c>
      <c r="C63" s="97">
        <v>4674.210469017693</v>
      </c>
      <c r="D63" s="99">
        <v>44727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>
      <c r="B64" s="85" t="s">
        <v>4559</v>
      </c>
      <c r="C64" s="97">
        <v>76.985080080000287</v>
      </c>
      <c r="D64" s="99">
        <v>44727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>
      <c r="B65" s="85" t="s">
        <v>4330</v>
      </c>
      <c r="C65" s="97">
        <v>5251.1767200000004</v>
      </c>
      <c r="D65" s="99">
        <v>44819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>
      <c r="B66" s="85" t="s">
        <v>4266</v>
      </c>
      <c r="C66" s="97">
        <v>7584.4242400000003</v>
      </c>
      <c r="D66" s="99">
        <v>44821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>
      <c r="B67" s="85" t="s">
        <v>4560</v>
      </c>
      <c r="C67" s="97">
        <v>2551.3890000000019</v>
      </c>
      <c r="D67" s="99">
        <v>44836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>
      <c r="B68" s="85" t="s">
        <v>4561</v>
      </c>
      <c r="C68" s="97">
        <v>937.43462367000029</v>
      </c>
      <c r="D68" s="99">
        <v>44992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>
      <c r="B69" s="85" t="s">
        <v>4670</v>
      </c>
      <c r="C69" s="97">
        <v>10662.116040000001</v>
      </c>
      <c r="D69" s="99">
        <v>45008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>
      <c r="B70" s="85" t="s">
        <v>4562</v>
      </c>
      <c r="C70" s="97">
        <v>1573.6538551410249</v>
      </c>
      <c r="D70" s="98">
        <v>45047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>
      <c r="B71" s="85" t="s">
        <v>4672</v>
      </c>
      <c r="C71" s="97">
        <v>11694.062339999999</v>
      </c>
      <c r="D71" s="99">
        <v>45165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>
      <c r="B72" s="85" t="s">
        <v>4563</v>
      </c>
      <c r="C72" s="97">
        <v>8668.2064139355734</v>
      </c>
      <c r="D72" s="99">
        <v>45382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>
      <c r="B73" s="85" t="s">
        <v>2931</v>
      </c>
      <c r="C73" s="97">
        <v>8209.383743012002</v>
      </c>
      <c r="D73" s="99">
        <v>45383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>
      <c r="B74" s="85" t="s">
        <v>4564</v>
      </c>
      <c r="C74" s="97">
        <v>5980.0029996279718</v>
      </c>
      <c r="D74" s="99">
        <v>45485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>
      <c r="B75" s="85" t="s">
        <v>4669</v>
      </c>
      <c r="C75" s="97">
        <v>2584.56972</v>
      </c>
      <c r="D75" s="99">
        <v>45531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>
      <c r="B76" s="85" t="s">
        <v>4565</v>
      </c>
      <c r="C76" s="97">
        <v>983.1302778300003</v>
      </c>
      <c r="D76" s="99">
        <v>45536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>
      <c r="B77" s="85" t="s">
        <v>4566</v>
      </c>
      <c r="C77" s="97">
        <v>6678.4898744135298</v>
      </c>
      <c r="D77" s="99">
        <v>45557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>
      <c r="B78" s="85" t="s">
        <v>4359</v>
      </c>
      <c r="C78" s="97">
        <v>6593.5313799999994</v>
      </c>
      <c r="D78" s="99">
        <v>45602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>
      <c r="B79" s="85" t="s">
        <v>4350</v>
      </c>
      <c r="C79" s="97">
        <v>22151.43447</v>
      </c>
      <c r="D79" s="99">
        <v>45615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>
      <c r="B80" s="85" t="s">
        <v>4459</v>
      </c>
      <c r="C80" s="97">
        <v>1275.7851499999999</v>
      </c>
      <c r="D80" s="99">
        <v>45648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>
      <c r="B81" s="85" t="s">
        <v>4567</v>
      </c>
      <c r="C81" s="97">
        <v>2955.040234111681</v>
      </c>
      <c r="D81" s="99">
        <v>45710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>
      <c r="B82" s="85" t="s">
        <v>4568</v>
      </c>
      <c r="C82" s="97">
        <v>4214.5388193280751</v>
      </c>
      <c r="D82" s="99">
        <v>45748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>
      <c r="B83" s="85" t="s">
        <v>4569</v>
      </c>
      <c r="C83" s="97">
        <v>11718.977792727732</v>
      </c>
      <c r="D83" s="99">
        <v>45777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>
      <c r="B84" s="85" t="s">
        <v>4570</v>
      </c>
      <c r="C84" s="97">
        <v>8036.4579181391446</v>
      </c>
      <c r="D84" s="99">
        <v>45778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>
      <c r="B85" s="85" t="s">
        <v>4571</v>
      </c>
      <c r="C85" s="97">
        <v>1237.214331087996</v>
      </c>
      <c r="D85" s="99">
        <v>45806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>
      <c r="B86" s="85" t="s">
        <v>4572</v>
      </c>
      <c r="C86" s="97">
        <v>6039.3766564639991</v>
      </c>
      <c r="D86" s="99">
        <v>45838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>
      <c r="B87" s="85" t="s">
        <v>4573</v>
      </c>
      <c r="C87" s="97">
        <v>3759.2920399999966</v>
      </c>
      <c r="D87" s="99">
        <v>45869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>
      <c r="B88" s="85" t="s">
        <v>2899</v>
      </c>
      <c r="C88" s="97">
        <v>8055.6258000000007</v>
      </c>
      <c r="D88" s="99">
        <v>45869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>
      <c r="B89" s="85" t="s">
        <v>4574</v>
      </c>
      <c r="C89" s="97">
        <v>613.76741930999992</v>
      </c>
      <c r="D89" s="98">
        <v>45939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>
      <c r="B90" s="85" t="s">
        <v>4575</v>
      </c>
      <c r="C90" s="97">
        <v>8420.3358612730844</v>
      </c>
      <c r="D90" s="99">
        <v>46012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>
      <c r="B91" s="85" t="s">
        <v>4576</v>
      </c>
      <c r="C91" s="97">
        <v>552.99986398999954</v>
      </c>
      <c r="D91" s="99">
        <v>46054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>
      <c r="B92" s="85" t="s">
        <v>4577</v>
      </c>
      <c r="C92" s="97">
        <v>724.64283251799964</v>
      </c>
      <c r="D92" s="99">
        <v>46054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>
      <c r="B93" s="85" t="s">
        <v>4189</v>
      </c>
      <c r="C93" s="97">
        <v>1397.8709399999996</v>
      </c>
      <c r="D93" s="99">
        <v>46059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>
      <c r="B94" s="85" t="s">
        <v>4578</v>
      </c>
      <c r="C94" s="97">
        <v>7186.4244785700021</v>
      </c>
      <c r="D94" s="99">
        <v>46082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>
      <c r="B95" s="85" t="s">
        <v>4579</v>
      </c>
      <c r="C95" s="97">
        <v>554.17005392129965</v>
      </c>
      <c r="D95" s="99">
        <v>46199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>
      <c r="B96" s="85" t="s">
        <v>4580</v>
      </c>
      <c r="C96" s="97">
        <v>2309.8202378538458</v>
      </c>
      <c r="D96" s="99">
        <v>46201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>
      <c r="B97" s="85" t="s">
        <v>4581</v>
      </c>
      <c r="C97" s="97">
        <v>3662.2286565281834</v>
      </c>
      <c r="D97" s="99">
        <v>46201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>
      <c r="B98" s="85" t="s">
        <v>4582</v>
      </c>
      <c r="C98" s="97">
        <v>249.79144628999927</v>
      </c>
      <c r="D98" s="99">
        <v>46201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>
      <c r="B99" s="85" t="s">
        <v>4344</v>
      </c>
      <c r="C99" s="97">
        <v>17064.171750000005</v>
      </c>
      <c r="D99" s="99">
        <v>46325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>
      <c r="B100" s="85" t="s">
        <v>4583</v>
      </c>
      <c r="C100" s="97">
        <v>18774.011910585054</v>
      </c>
      <c r="D100" s="99">
        <v>46326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>
      <c r="B101" s="85" t="s">
        <v>4584</v>
      </c>
      <c r="C101" s="97">
        <v>12041.444319088447</v>
      </c>
      <c r="D101" s="99">
        <v>46326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>
      <c r="B102" s="85" t="s">
        <v>4585</v>
      </c>
      <c r="C102" s="97">
        <v>80.91923502556655</v>
      </c>
      <c r="D102" s="99">
        <v>46326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>
      <c r="B103" s="85" t="s">
        <v>4586</v>
      </c>
      <c r="C103" s="97">
        <v>16.6170271555665</v>
      </c>
      <c r="D103" s="99">
        <v>46326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>
      <c r="B104" s="85" t="s">
        <v>4587</v>
      </c>
      <c r="C104" s="97">
        <v>51612.855686501869</v>
      </c>
      <c r="D104" s="99">
        <v>46417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>
      <c r="B105" s="85" t="s">
        <v>4588</v>
      </c>
      <c r="C105" s="97">
        <v>58998.870815103772</v>
      </c>
      <c r="D105" s="99">
        <v>46465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>
      <c r="B106" s="85" t="s">
        <v>4589</v>
      </c>
      <c r="C106" s="97">
        <v>3284.4630721272601</v>
      </c>
      <c r="D106" s="99">
        <v>46482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>
      <c r="B107" s="85" t="s">
        <v>4590</v>
      </c>
      <c r="C107" s="97">
        <v>2693.4891346800005</v>
      </c>
      <c r="D107" s="99">
        <v>46482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>
      <c r="B108" s="85" t="s">
        <v>4591</v>
      </c>
      <c r="C108" s="97">
        <v>12401.545338600001</v>
      </c>
      <c r="D108" s="99">
        <v>46524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>
      <c r="B109" s="85" t="s">
        <v>4592</v>
      </c>
      <c r="C109" s="97">
        <v>8324.3793400000013</v>
      </c>
      <c r="D109" s="99">
        <v>46572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>
      <c r="B110" s="85" t="s">
        <v>2778</v>
      </c>
      <c r="C110" s="97">
        <v>25102.1814495</v>
      </c>
      <c r="D110" s="99">
        <v>46573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>
      <c r="B111" s="85" t="s">
        <v>4593</v>
      </c>
      <c r="C111" s="97">
        <v>17116.785333414002</v>
      </c>
      <c r="D111" s="99">
        <v>46601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>
      <c r="B112" s="85" t="s">
        <v>4594</v>
      </c>
      <c r="C112" s="97">
        <v>14336.504861425306</v>
      </c>
      <c r="D112" s="99">
        <v>46601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>
      <c r="B113" s="85" t="s">
        <v>4178</v>
      </c>
      <c r="C113" s="97">
        <v>10776.40187</v>
      </c>
      <c r="D113" s="99">
        <v>46626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>
      <c r="B114" s="85" t="s">
        <v>4595</v>
      </c>
      <c r="C114" s="97">
        <v>7170.4983950400001</v>
      </c>
      <c r="D114" s="99">
        <v>46637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>
      <c r="B115" s="85" t="s">
        <v>4596</v>
      </c>
      <c r="C115" s="97">
        <v>33591.90490251984</v>
      </c>
      <c r="D115" s="99">
        <v>46643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>
      <c r="B116" s="85" t="s">
        <v>4597</v>
      </c>
      <c r="C116" s="97">
        <v>451.91391256403551</v>
      </c>
      <c r="D116" s="99">
        <v>46663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>
      <c r="B117" s="85" t="s">
        <v>4598</v>
      </c>
      <c r="C117" s="97">
        <v>2913.0325898280776</v>
      </c>
      <c r="D117" s="99">
        <v>46722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>
      <c r="B118" s="85" t="s">
        <v>4599</v>
      </c>
      <c r="C118" s="97">
        <v>1308.8919789979657</v>
      </c>
      <c r="D118" s="99">
        <v>46734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>
      <c r="B119" s="85" t="s">
        <v>4600</v>
      </c>
      <c r="C119" s="97">
        <v>2738.916270578562</v>
      </c>
      <c r="D119" s="99">
        <v>46734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>
      <c r="B120" s="85" t="s">
        <v>2924</v>
      </c>
      <c r="C120" s="97">
        <v>1302.8309038500001</v>
      </c>
      <c r="D120" s="99">
        <v>46734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>
      <c r="B121" s="85" t="s">
        <v>4601</v>
      </c>
      <c r="C121" s="97">
        <v>13605.910440919564</v>
      </c>
      <c r="D121" s="99">
        <v>46742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>
      <c r="B122" s="85" t="s">
        <v>4602</v>
      </c>
      <c r="C122" s="97">
        <v>17762.766930198231</v>
      </c>
      <c r="D122" s="99">
        <v>46794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>
      <c r="B123" s="85" t="s">
        <v>2919</v>
      </c>
      <c r="C123" s="97">
        <v>2477.6947270979999</v>
      </c>
      <c r="D123" s="98">
        <v>46827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>
      <c r="B124" s="85" t="s">
        <v>4603</v>
      </c>
      <c r="C124" s="97">
        <v>19315.392114622413</v>
      </c>
      <c r="D124" s="99">
        <v>46844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>
      <c r="B125" s="85" t="s">
        <v>2936</v>
      </c>
      <c r="C125" s="97">
        <v>1236.6412542117764</v>
      </c>
      <c r="D125" s="99">
        <v>46933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>
      <c r="B126" s="85" t="s">
        <v>4668</v>
      </c>
      <c r="C126" s="97">
        <v>17576.913199999999</v>
      </c>
      <c r="D126" s="99">
        <v>46934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>
      <c r="B127" s="85" t="s">
        <v>4604</v>
      </c>
      <c r="C127" s="97">
        <v>18.580131025166438</v>
      </c>
      <c r="D127" s="99">
        <v>46938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>
      <c r="B128" s="85" t="s">
        <v>4605</v>
      </c>
      <c r="C128" s="97">
        <v>55.62335829983828</v>
      </c>
      <c r="D128" s="99">
        <v>46938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>
      <c r="B129" s="85" t="s">
        <v>4606</v>
      </c>
      <c r="C129" s="97">
        <v>311.2404457799999</v>
      </c>
      <c r="D129" s="99">
        <v>46938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>
      <c r="B130" s="85" t="s">
        <v>4607</v>
      </c>
      <c r="C130" s="97">
        <v>783.82134396604306</v>
      </c>
      <c r="D130" s="99">
        <v>46938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>
      <c r="B131" s="85" t="s">
        <v>2896</v>
      </c>
      <c r="C131" s="97">
        <v>235.60284982999991</v>
      </c>
      <c r="D131" s="99">
        <v>46938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>
      <c r="B132" s="85" t="s">
        <v>4608</v>
      </c>
      <c r="C132" s="97">
        <v>0.58960063685634378</v>
      </c>
      <c r="D132" s="99">
        <v>46938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>
      <c r="B133" s="85" t="s">
        <v>4609</v>
      </c>
      <c r="C133" s="97">
        <v>265.67271396992169</v>
      </c>
      <c r="D133" s="99">
        <v>46938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>
      <c r="B134" s="85" t="s">
        <v>4610</v>
      </c>
      <c r="C134" s="97">
        <v>0.61500132856583578</v>
      </c>
      <c r="D134" s="99">
        <v>46938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>
      <c r="B135" s="85" t="s">
        <v>4611</v>
      </c>
      <c r="C135" s="97">
        <v>280.48010802000022</v>
      </c>
      <c r="D135" s="98">
        <v>46938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>
      <c r="B136" s="85" t="s">
        <v>4612</v>
      </c>
      <c r="C136" s="97">
        <v>15842.95292715</v>
      </c>
      <c r="D136" s="99">
        <v>46971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>
      <c r="B137" s="85" t="s">
        <v>4613</v>
      </c>
      <c r="C137" s="97">
        <v>65733.01763136001</v>
      </c>
      <c r="D137" s="99">
        <v>46997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>
      <c r="B138" s="85" t="s">
        <v>2861</v>
      </c>
      <c r="C138" s="97">
        <v>953.70833565915564</v>
      </c>
      <c r="D138" s="99">
        <v>46998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>
      <c r="B139" s="85" t="s">
        <v>4614</v>
      </c>
      <c r="C139" s="97">
        <v>797.83734846000016</v>
      </c>
      <c r="D139" s="99">
        <v>47009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>
      <c r="B140" s="85" t="s">
        <v>4615</v>
      </c>
      <c r="C140" s="97">
        <v>3913.5801269462645</v>
      </c>
      <c r="D140" s="99">
        <v>47026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>
      <c r="B141" s="85" t="s">
        <v>2711</v>
      </c>
      <c r="C141" s="97">
        <v>3135.1981235400008</v>
      </c>
      <c r="D141" s="99">
        <v>47031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>
      <c r="B142" s="85" t="s">
        <v>4616</v>
      </c>
      <c r="C142" s="97">
        <v>721.06123745995228</v>
      </c>
      <c r="D142" s="99">
        <v>47102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>
      <c r="B143" s="85" t="s">
        <v>4617</v>
      </c>
      <c r="C143" s="97">
        <v>9401.1436010285943</v>
      </c>
      <c r="D143" s="99">
        <v>47107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>
      <c r="B144" s="85" t="s">
        <v>4618</v>
      </c>
      <c r="C144" s="97">
        <v>22922.414933287277</v>
      </c>
      <c r="D144" s="99">
        <v>47119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>
      <c r="B145" s="85" t="s">
        <v>4619</v>
      </c>
      <c r="C145" s="97">
        <v>25580.736347099999</v>
      </c>
      <c r="D145" s="99">
        <v>47119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>
      <c r="B146" s="85" t="s">
        <v>4620</v>
      </c>
      <c r="C146" s="97">
        <v>1009.4889228000006</v>
      </c>
      <c r="D146" s="99">
        <v>47119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>
      <c r="B147" s="85" t="s">
        <v>4621</v>
      </c>
      <c r="C147" s="97">
        <v>882.26104403692909</v>
      </c>
      <c r="D147" s="99">
        <v>47119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>
      <c r="B148" s="85" t="s">
        <v>4622</v>
      </c>
      <c r="C148" s="97">
        <v>12618.87501261021</v>
      </c>
      <c r="D148" s="99">
        <v>47119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>
      <c r="B149" s="85" t="s">
        <v>2877</v>
      </c>
      <c r="C149" s="97">
        <v>13692.555033433766</v>
      </c>
      <c r="D149" s="99">
        <v>47178</v>
      </c>
    </row>
    <row r="150" spans="2:17">
      <c r="B150" s="85" t="s">
        <v>4623</v>
      </c>
      <c r="C150" s="97">
        <v>18401.672131110001</v>
      </c>
      <c r="D150" s="99">
        <v>47201</v>
      </c>
    </row>
    <row r="151" spans="2:17">
      <c r="B151" s="85" t="s">
        <v>4624</v>
      </c>
      <c r="C151" s="97">
        <v>23730.842976869997</v>
      </c>
      <c r="D151" s="99">
        <v>47209</v>
      </c>
    </row>
    <row r="152" spans="2:17">
      <c r="B152" s="85" t="s">
        <v>2901</v>
      </c>
      <c r="C152" s="97">
        <v>1491.6399667095973</v>
      </c>
      <c r="D152" s="99">
        <v>47212</v>
      </c>
    </row>
    <row r="153" spans="2:17">
      <c r="B153" s="85" t="s">
        <v>4625</v>
      </c>
      <c r="C153" s="97">
        <v>8807.8530517959989</v>
      </c>
      <c r="D153" s="98">
        <v>47255</v>
      </c>
    </row>
    <row r="154" spans="2:17">
      <c r="B154" s="85" t="s">
        <v>4626</v>
      </c>
      <c r="C154" s="97">
        <v>5295.96763887</v>
      </c>
      <c r="D154" s="99">
        <v>47262</v>
      </c>
    </row>
    <row r="155" spans="2:17">
      <c r="B155" s="85" t="s">
        <v>4627</v>
      </c>
      <c r="C155" s="97">
        <v>9621.0944578752533</v>
      </c>
      <c r="D155" s="99">
        <v>47270</v>
      </c>
    </row>
    <row r="156" spans="2:17">
      <c r="B156" s="85" t="s">
        <v>2880</v>
      </c>
      <c r="C156" s="97">
        <v>2959.6563664920973</v>
      </c>
      <c r="D156" s="99">
        <v>47363</v>
      </c>
    </row>
    <row r="157" spans="2:17">
      <c r="B157" s="85" t="s">
        <v>2772</v>
      </c>
      <c r="C157" s="97">
        <v>47628.601637639993</v>
      </c>
      <c r="D157" s="99">
        <v>47392</v>
      </c>
    </row>
    <row r="158" spans="2:17">
      <c r="B158" s="85" t="s">
        <v>4628</v>
      </c>
      <c r="C158" s="97">
        <v>31430.306275999999</v>
      </c>
      <c r="D158" s="99">
        <v>47407</v>
      </c>
    </row>
    <row r="159" spans="2:17">
      <c r="B159" s="85" t="s">
        <v>4629</v>
      </c>
      <c r="C159" s="97">
        <v>14491.74409924584</v>
      </c>
      <c r="D159" s="99">
        <v>47447</v>
      </c>
    </row>
    <row r="160" spans="2:17">
      <c r="B160" s="85" t="s">
        <v>4630</v>
      </c>
      <c r="C160" s="97">
        <v>2620.4809160231762</v>
      </c>
      <c r="D160" s="99">
        <v>47467</v>
      </c>
    </row>
    <row r="161" spans="2:4">
      <c r="B161" s="85" t="s">
        <v>4631</v>
      </c>
      <c r="C161" s="97">
        <v>23935.623048535999</v>
      </c>
      <c r="D161" s="99">
        <v>47574</v>
      </c>
    </row>
    <row r="162" spans="2:4">
      <c r="B162" s="85" t="s">
        <v>4632</v>
      </c>
      <c r="C162" s="97">
        <v>29030.874780839997</v>
      </c>
      <c r="D162" s="99">
        <v>47715</v>
      </c>
    </row>
    <row r="163" spans="2:4">
      <c r="B163" s="85" t="s">
        <v>4633</v>
      </c>
      <c r="C163" s="97">
        <v>36288.593510459999</v>
      </c>
      <c r="D163" s="99">
        <v>47715</v>
      </c>
    </row>
    <row r="164" spans="2:4">
      <c r="B164" s="85" t="s">
        <v>4634</v>
      </c>
      <c r="C164" s="97">
        <v>87.09263906999999</v>
      </c>
      <c r="D164" s="99">
        <v>47741</v>
      </c>
    </row>
    <row r="165" spans="2:4">
      <c r="B165" s="85" t="s">
        <v>4635</v>
      </c>
      <c r="C165" s="97">
        <v>39383.052797258002</v>
      </c>
      <c r="D165" s="99">
        <v>47849</v>
      </c>
    </row>
    <row r="166" spans="2:4">
      <c r="B166" s="85" t="s">
        <v>4636</v>
      </c>
      <c r="C166" s="97">
        <v>16555.474740989997</v>
      </c>
      <c r="D166" s="99">
        <v>47992</v>
      </c>
    </row>
    <row r="167" spans="2:4">
      <c r="B167" s="85" t="s">
        <v>4637</v>
      </c>
      <c r="C167" s="97">
        <v>15329.376279</v>
      </c>
      <c r="D167" s="99">
        <v>48004</v>
      </c>
    </row>
    <row r="168" spans="2:4">
      <c r="B168" s="85" t="s">
        <v>4638</v>
      </c>
      <c r="C168" s="97">
        <v>8963.1824015982893</v>
      </c>
      <c r="D168" s="99">
        <v>48069</v>
      </c>
    </row>
    <row r="169" spans="2:4">
      <c r="B169" s="85" t="s">
        <v>4639</v>
      </c>
      <c r="C169" s="97">
        <v>7635.8572048499991</v>
      </c>
      <c r="D169" s="99">
        <v>48213</v>
      </c>
    </row>
    <row r="170" spans="2:4">
      <c r="B170" s="85" t="s">
        <v>4640</v>
      </c>
      <c r="C170" s="97">
        <v>918.14618501439372</v>
      </c>
      <c r="D170" s="99">
        <v>48214</v>
      </c>
    </row>
    <row r="171" spans="2:4">
      <c r="B171" s="85" t="s">
        <v>4641</v>
      </c>
      <c r="C171" s="97">
        <v>722.89598151000007</v>
      </c>
      <c r="D171" s="99">
        <v>48214</v>
      </c>
    </row>
    <row r="172" spans="2:4">
      <c r="B172" s="85" t="s">
        <v>4642</v>
      </c>
      <c r="C172" s="97">
        <v>1553.8957266</v>
      </c>
      <c r="D172" s="99">
        <v>48214</v>
      </c>
    </row>
    <row r="173" spans="2:4">
      <c r="B173" s="85" t="s">
        <v>4643</v>
      </c>
      <c r="C173" s="97">
        <v>1270.1217901499999</v>
      </c>
      <c r="D173" s="99">
        <v>48214</v>
      </c>
    </row>
    <row r="174" spans="2:4">
      <c r="B174" s="85" t="s">
        <v>4644</v>
      </c>
      <c r="C174" s="97">
        <v>1571.1646192011051</v>
      </c>
      <c r="D174" s="99">
        <v>48214</v>
      </c>
    </row>
    <row r="175" spans="2:4">
      <c r="B175" s="85" t="s">
        <v>2664</v>
      </c>
      <c r="C175" s="97">
        <v>1223.9362064100001</v>
      </c>
      <c r="D175" s="99">
        <v>48214</v>
      </c>
    </row>
    <row r="176" spans="2:4">
      <c r="B176" s="85" t="s">
        <v>4645</v>
      </c>
      <c r="C176" s="97">
        <v>787.38864872999966</v>
      </c>
      <c r="D176" s="99">
        <v>48214</v>
      </c>
    </row>
    <row r="177" spans="2:4">
      <c r="B177" s="85" t="s">
        <v>4646</v>
      </c>
      <c r="C177" s="97">
        <v>16756.176330720002</v>
      </c>
      <c r="D177" s="99">
        <v>48268</v>
      </c>
    </row>
    <row r="178" spans="2:4">
      <c r="B178" s="85" t="s">
        <v>4647</v>
      </c>
      <c r="C178" s="97">
        <v>22008.834722436553</v>
      </c>
      <c r="D178" s="99">
        <v>48446</v>
      </c>
    </row>
    <row r="179" spans="2:4">
      <c r="B179" s="85" t="s">
        <v>4648</v>
      </c>
      <c r="C179" s="97">
        <v>13737.824712118298</v>
      </c>
      <c r="D179" s="99">
        <v>48446</v>
      </c>
    </row>
    <row r="180" spans="2:4">
      <c r="B180" s="85" t="s">
        <v>4649</v>
      </c>
      <c r="C180" s="97">
        <v>6287.1216837383854</v>
      </c>
      <c r="D180" s="99">
        <v>48723</v>
      </c>
    </row>
    <row r="181" spans="2:4">
      <c r="B181" s="85" t="s">
        <v>4650</v>
      </c>
      <c r="C181" s="97">
        <v>22641.732399487744</v>
      </c>
      <c r="D181" s="99">
        <v>50041</v>
      </c>
    </row>
    <row r="182" spans="2:4">
      <c r="B182" s="85" t="s">
        <v>4651</v>
      </c>
      <c r="C182" s="97">
        <v>26073.538027546001</v>
      </c>
      <c r="D182" s="99">
        <v>51592</v>
      </c>
    </row>
  </sheetData>
  <sortState ref="B47:D182">
    <sortCondition ref="D47:D182"/>
  </sortState>
  <mergeCells count="1">
    <mergeCell ref="B7:D7"/>
  </mergeCells>
  <dataValidations count="1">
    <dataValidation allowBlank="1" showInputMessage="1" showErrorMessage="1" sqref="A1:XFD3 B45:D46 B149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0">
        <v>44104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4521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30" t="s">
        <v>173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265</v>
      </c>
      <c r="D26" s="16"/>
    </row>
    <row r="27" spans="2:16">
      <c r="B27" t="s">
        <v>364</v>
      </c>
      <c r="D27" s="16"/>
    </row>
    <row r="28" spans="2:16">
      <c r="B28" t="s">
        <v>366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0">
        <v>44104</v>
      </c>
    </row>
    <row r="2" spans="2:18">
      <c r="B2" s="2" t="s">
        <v>1</v>
      </c>
      <c r="C2" s="12" t="s">
        <v>197</v>
      </c>
    </row>
    <row r="3" spans="2:18">
      <c r="B3" s="2" t="s">
        <v>2</v>
      </c>
      <c r="C3" s="26" t="s">
        <v>4521</v>
      </c>
    </row>
    <row r="4" spans="2:18" s="1" customFormat="1">
      <c r="B4" s="2" t="s">
        <v>3</v>
      </c>
    </row>
    <row r="5" spans="2:18">
      <c r="B5" s="2"/>
    </row>
    <row r="7" spans="2:18" ht="26.25" customHeight="1">
      <c r="B7" s="130" t="s">
        <v>177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2451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265</v>
      </c>
      <c r="D26" s="16"/>
    </row>
    <row r="27" spans="2:16">
      <c r="B27" t="s">
        <v>364</v>
      </c>
      <c r="D27" s="16"/>
    </row>
    <row r="28" spans="2:16">
      <c r="B28" t="s">
        <v>366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0">
        <v>44104</v>
      </c>
    </row>
    <row r="2" spans="2:53">
      <c r="B2" s="2" t="s">
        <v>1</v>
      </c>
      <c r="C2" s="12" t="s">
        <v>197</v>
      </c>
    </row>
    <row r="3" spans="2:53">
      <c r="B3" s="2" t="s">
        <v>2</v>
      </c>
      <c r="C3" s="26" t="s">
        <v>4521</v>
      </c>
    </row>
    <row r="4" spans="2:53" s="1" customFormat="1">
      <c r="B4" s="2" t="s">
        <v>3</v>
      </c>
    </row>
    <row r="6" spans="2:53" ht="21.75" customHeight="1">
      <c r="B6" s="122" t="s">
        <v>68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53" ht="27.7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7.42</v>
      </c>
      <c r="I11" s="7"/>
      <c r="J11" s="7"/>
      <c r="K11" s="76">
        <v>3.7000000000000002E-3</v>
      </c>
      <c r="L11" s="75">
        <v>2580043251.1100001</v>
      </c>
      <c r="M11" s="7"/>
      <c r="N11" s="75">
        <v>0</v>
      </c>
      <c r="O11" s="75">
        <v>3039918.8383028703</v>
      </c>
      <c r="P11" s="7"/>
      <c r="Q11" s="76">
        <v>1</v>
      </c>
      <c r="R11" s="76">
        <v>0.1663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7.26</v>
      </c>
      <c r="K12" s="80">
        <v>3.3999999999999998E-3</v>
      </c>
      <c r="L12" s="81">
        <v>2570543352.6700001</v>
      </c>
      <c r="N12" s="81">
        <v>0</v>
      </c>
      <c r="O12" s="81">
        <v>3001112.1097892858</v>
      </c>
      <c r="Q12" s="80">
        <v>0.98719999999999997</v>
      </c>
      <c r="R12" s="80">
        <v>0.16420000000000001</v>
      </c>
    </row>
    <row r="13" spans="2:53">
      <c r="B13" s="79" t="s">
        <v>266</v>
      </c>
      <c r="C13" s="16"/>
      <c r="D13" s="16"/>
      <c r="H13" s="81">
        <v>7.42</v>
      </c>
      <c r="K13" s="80">
        <v>-8.9999999999999998E-4</v>
      </c>
      <c r="L13" s="81">
        <v>999705367.01999998</v>
      </c>
      <c r="N13" s="81">
        <v>0</v>
      </c>
      <c r="O13" s="81">
        <v>1203433.5474201429</v>
      </c>
      <c r="Q13" s="80">
        <v>0.39589999999999997</v>
      </c>
      <c r="R13" s="80">
        <v>6.5799999999999997E-2</v>
      </c>
    </row>
    <row r="14" spans="2:53">
      <c r="B14" s="79" t="s">
        <v>267</v>
      </c>
      <c r="C14" s="16"/>
      <c r="D14" s="16"/>
      <c r="H14" s="81">
        <v>7.42</v>
      </c>
      <c r="K14" s="80">
        <v>-8.9999999999999998E-4</v>
      </c>
      <c r="L14" s="81">
        <v>999705367.01999998</v>
      </c>
      <c r="N14" s="81">
        <v>0</v>
      </c>
      <c r="O14" s="81">
        <v>1203433.5474201429</v>
      </c>
      <c r="Q14" s="80">
        <v>0.39589999999999997</v>
      </c>
      <c r="R14" s="80">
        <v>6.5799999999999997E-2</v>
      </c>
    </row>
    <row r="15" spans="2:53">
      <c r="B15" t="s">
        <v>268</v>
      </c>
      <c r="C15" t="s">
        <v>269</v>
      </c>
      <c r="D15" t="s">
        <v>100</v>
      </c>
      <c r="E15" t="s">
        <v>270</v>
      </c>
      <c r="G15" t="s">
        <v>271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109279660.75</v>
      </c>
      <c r="M15" s="77">
        <v>134.9</v>
      </c>
      <c r="N15" s="77">
        <v>0</v>
      </c>
      <c r="O15" s="77">
        <v>147418.26235174999</v>
      </c>
      <c r="P15" s="78">
        <v>7.0000000000000001E-3</v>
      </c>
      <c r="Q15" s="78">
        <v>4.8500000000000001E-2</v>
      </c>
      <c r="R15" s="78">
        <v>8.0999999999999996E-3</v>
      </c>
    </row>
    <row r="16" spans="2:53">
      <c r="B16" t="s">
        <v>272</v>
      </c>
      <c r="C16" t="s">
        <v>273</v>
      </c>
      <c r="D16" t="s">
        <v>100</v>
      </c>
      <c r="E16" t="s">
        <v>270</v>
      </c>
      <c r="G16" t="s">
        <v>271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56367822.079999998</v>
      </c>
      <c r="M16" s="77">
        <v>144.97</v>
      </c>
      <c r="N16" s="77">
        <v>0</v>
      </c>
      <c r="O16" s="77">
        <v>81716.431669376005</v>
      </c>
      <c r="P16" s="78">
        <v>4.4999999999999997E-3</v>
      </c>
      <c r="Q16" s="78">
        <v>2.69E-2</v>
      </c>
      <c r="R16" s="78">
        <v>4.4999999999999997E-3</v>
      </c>
    </row>
    <row r="17" spans="2:18">
      <c r="B17" t="s">
        <v>274</v>
      </c>
      <c r="C17" t="s">
        <v>275</v>
      </c>
      <c r="D17" t="s">
        <v>100</v>
      </c>
      <c r="E17" t="s">
        <v>270</v>
      </c>
      <c r="G17" t="s">
        <v>271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133204110.98</v>
      </c>
      <c r="M17" s="77">
        <v>109.57</v>
      </c>
      <c r="N17" s="77">
        <v>0</v>
      </c>
      <c r="O17" s="77">
        <v>145951.744400786</v>
      </c>
      <c r="P17" s="78">
        <v>6.8999999999999999E-3</v>
      </c>
      <c r="Q17" s="78">
        <v>4.8000000000000001E-2</v>
      </c>
      <c r="R17" s="78">
        <v>8.0000000000000002E-3</v>
      </c>
    </row>
    <row r="18" spans="2:18">
      <c r="B18" t="s">
        <v>276</v>
      </c>
      <c r="C18" t="s">
        <v>277</v>
      </c>
      <c r="D18" t="s">
        <v>100</v>
      </c>
      <c r="E18" t="s">
        <v>270</v>
      </c>
      <c r="G18" t="s">
        <v>271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102117732.27</v>
      </c>
      <c r="M18" s="77">
        <v>119.13</v>
      </c>
      <c r="N18" s="77">
        <v>0</v>
      </c>
      <c r="O18" s="77">
        <v>121652.854453251</v>
      </c>
      <c r="P18" s="78">
        <v>5.7999999999999996E-3</v>
      </c>
      <c r="Q18" s="78">
        <v>0.04</v>
      </c>
      <c r="R18" s="78">
        <v>6.7000000000000002E-3</v>
      </c>
    </row>
    <row r="19" spans="2:18">
      <c r="B19" t="s">
        <v>278</v>
      </c>
      <c r="C19" t="s">
        <v>279</v>
      </c>
      <c r="D19" t="s">
        <v>100</v>
      </c>
      <c r="E19" t="s">
        <v>270</v>
      </c>
      <c r="G19" t="s">
        <v>271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102820302.14</v>
      </c>
      <c r="M19" s="77">
        <v>107.9</v>
      </c>
      <c r="N19" s="77">
        <v>0</v>
      </c>
      <c r="O19" s="77">
        <v>110943.10600905999</v>
      </c>
      <c r="P19" s="78">
        <v>5.7999999999999996E-3</v>
      </c>
      <c r="Q19" s="78">
        <v>3.6499999999999998E-2</v>
      </c>
      <c r="R19" s="78">
        <v>6.1000000000000004E-3</v>
      </c>
    </row>
    <row r="20" spans="2:18">
      <c r="B20" t="s">
        <v>280</v>
      </c>
      <c r="C20" t="s">
        <v>281</v>
      </c>
      <c r="D20" t="s">
        <v>100</v>
      </c>
      <c r="E20" t="s">
        <v>270</v>
      </c>
      <c r="G20" t="s">
        <v>271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121147949.86</v>
      </c>
      <c r="M20" s="77">
        <v>107.2</v>
      </c>
      <c r="N20" s="77">
        <v>0</v>
      </c>
      <c r="O20" s="77">
        <v>129870.60224992</v>
      </c>
      <c r="P20" s="78">
        <v>5.8999999999999999E-3</v>
      </c>
      <c r="Q20" s="78">
        <v>4.2700000000000002E-2</v>
      </c>
      <c r="R20" s="78">
        <v>7.1000000000000004E-3</v>
      </c>
    </row>
    <row r="21" spans="2:18">
      <c r="B21" t="s">
        <v>282</v>
      </c>
      <c r="C21" t="s">
        <v>283</v>
      </c>
      <c r="D21" t="s">
        <v>100</v>
      </c>
      <c r="E21" t="s">
        <v>270</v>
      </c>
      <c r="G21" t="s">
        <v>271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355202.34</v>
      </c>
      <c r="M21" s="77">
        <v>100.84</v>
      </c>
      <c r="N21" s="77">
        <v>0</v>
      </c>
      <c r="O21" s="77">
        <v>358.18603965599999</v>
      </c>
      <c r="P21" s="78">
        <v>1E-4</v>
      </c>
      <c r="Q21" s="78">
        <v>1E-4</v>
      </c>
      <c r="R21" s="78">
        <v>0</v>
      </c>
    </row>
    <row r="22" spans="2:18">
      <c r="B22" t="s">
        <v>284</v>
      </c>
      <c r="C22" t="s">
        <v>285</v>
      </c>
      <c r="D22" t="s">
        <v>100</v>
      </c>
      <c r="E22" t="s">
        <v>270</v>
      </c>
      <c r="G22" t="s">
        <v>271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53511019.969999999</v>
      </c>
      <c r="M22" s="77">
        <v>167.72</v>
      </c>
      <c r="N22" s="77">
        <v>0</v>
      </c>
      <c r="O22" s="77">
        <v>89748.682693683993</v>
      </c>
      <c r="P22" s="78">
        <v>3.0000000000000001E-3</v>
      </c>
      <c r="Q22" s="78">
        <v>2.9499999999999998E-2</v>
      </c>
      <c r="R22" s="78">
        <v>4.8999999999999998E-3</v>
      </c>
    </row>
    <row r="23" spans="2:18">
      <c r="B23" t="s">
        <v>286</v>
      </c>
      <c r="C23" t="s">
        <v>287</v>
      </c>
      <c r="D23" t="s">
        <v>100</v>
      </c>
      <c r="E23" t="s">
        <v>270</v>
      </c>
      <c r="G23" t="s">
        <v>271</v>
      </c>
      <c r="H23" s="77">
        <v>12.78</v>
      </c>
      <c r="I23" t="s">
        <v>102</v>
      </c>
      <c r="J23" s="78">
        <v>0.04</v>
      </c>
      <c r="K23" s="78">
        <v>-1.9E-3</v>
      </c>
      <c r="L23" s="77">
        <v>28188961.039999999</v>
      </c>
      <c r="M23" s="77">
        <v>200</v>
      </c>
      <c r="N23" s="77">
        <v>0</v>
      </c>
      <c r="O23" s="77">
        <v>56377.922079999997</v>
      </c>
      <c r="P23" s="78">
        <v>1.6999999999999999E-3</v>
      </c>
      <c r="Q23" s="78">
        <v>1.8499999999999999E-2</v>
      </c>
      <c r="R23" s="78">
        <v>3.0999999999999999E-3</v>
      </c>
    </row>
    <row r="24" spans="2:18">
      <c r="B24" t="s">
        <v>288</v>
      </c>
      <c r="C24" t="s">
        <v>289</v>
      </c>
      <c r="D24" t="s">
        <v>100</v>
      </c>
      <c r="E24" t="s">
        <v>270</v>
      </c>
      <c r="G24" t="s">
        <v>271</v>
      </c>
      <c r="H24" s="77">
        <v>1.97</v>
      </c>
      <c r="I24" t="s">
        <v>102</v>
      </c>
      <c r="J24" s="78">
        <v>2.75E-2</v>
      </c>
      <c r="K24" s="78">
        <v>-1E-4</v>
      </c>
      <c r="L24" s="77">
        <v>154073431.78999999</v>
      </c>
      <c r="M24" s="77">
        <v>109.4</v>
      </c>
      <c r="N24" s="77">
        <v>0</v>
      </c>
      <c r="O24" s="77">
        <v>168556.33437826001</v>
      </c>
      <c r="P24" s="78">
        <v>9.1000000000000004E-3</v>
      </c>
      <c r="Q24" s="78">
        <v>5.5399999999999998E-2</v>
      </c>
      <c r="R24" s="78">
        <v>9.1999999999999998E-3</v>
      </c>
    </row>
    <row r="25" spans="2:18">
      <c r="B25" t="s">
        <v>290</v>
      </c>
      <c r="C25" t="s">
        <v>291</v>
      </c>
      <c r="D25" t="s">
        <v>100</v>
      </c>
      <c r="E25" t="s">
        <v>270</v>
      </c>
      <c r="G25" t="s">
        <v>271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138639173.80000001</v>
      </c>
      <c r="M25" s="77">
        <v>108.8</v>
      </c>
      <c r="N25" s="77">
        <v>0</v>
      </c>
      <c r="O25" s="77">
        <v>150839.42109439999</v>
      </c>
      <c r="P25" s="78">
        <v>8.8000000000000005E-3</v>
      </c>
      <c r="Q25" s="78">
        <v>4.9599999999999998E-2</v>
      </c>
      <c r="R25" s="78">
        <v>8.3000000000000001E-3</v>
      </c>
    </row>
    <row r="26" spans="2:18">
      <c r="B26" s="79" t="s">
        <v>292</v>
      </c>
      <c r="C26" s="16"/>
      <c r="D26" s="16"/>
      <c r="H26" s="81">
        <v>7.15</v>
      </c>
      <c r="K26" s="80">
        <v>6.3E-3</v>
      </c>
      <c r="L26" s="81">
        <v>1570837985.6500001</v>
      </c>
      <c r="N26" s="81">
        <v>0</v>
      </c>
      <c r="O26" s="81">
        <v>1797678.5623691429</v>
      </c>
      <c r="Q26" s="80">
        <v>0.59140000000000004</v>
      </c>
      <c r="R26" s="80">
        <v>9.8400000000000001E-2</v>
      </c>
    </row>
    <row r="27" spans="2:18">
      <c r="B27" s="79" t="s">
        <v>293</v>
      </c>
      <c r="C27" s="16"/>
      <c r="D27" s="16"/>
      <c r="H27" s="81">
        <v>0.34</v>
      </c>
      <c r="K27" s="80">
        <v>1.1999999999999999E-3</v>
      </c>
      <c r="L27" s="81">
        <v>318135545</v>
      </c>
      <c r="N27" s="81">
        <v>0</v>
      </c>
      <c r="O27" s="81">
        <v>318076.70143648598</v>
      </c>
      <c r="Q27" s="80">
        <v>0.1046</v>
      </c>
      <c r="R27" s="80">
        <v>1.7399999999999999E-2</v>
      </c>
    </row>
    <row r="28" spans="2:18">
      <c r="B28" t="s">
        <v>294</v>
      </c>
      <c r="C28" t="s">
        <v>295</v>
      </c>
      <c r="D28" t="s">
        <v>100</v>
      </c>
      <c r="E28" t="s">
        <v>270</v>
      </c>
      <c r="G28" t="s">
        <v>271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9858489.2799999993</v>
      </c>
      <c r="M28" s="77">
        <v>99.96</v>
      </c>
      <c r="N28" s="77">
        <v>0</v>
      </c>
      <c r="O28" s="77">
        <v>9854.5458842879998</v>
      </c>
      <c r="P28" s="78">
        <v>1.4E-3</v>
      </c>
      <c r="Q28" s="78">
        <v>3.2000000000000002E-3</v>
      </c>
      <c r="R28" s="78">
        <v>5.0000000000000001E-4</v>
      </c>
    </row>
    <row r="29" spans="2:18">
      <c r="B29" t="s">
        <v>296</v>
      </c>
      <c r="C29" t="s">
        <v>297</v>
      </c>
      <c r="D29" t="s">
        <v>100</v>
      </c>
      <c r="E29" t="s">
        <v>270</v>
      </c>
      <c r="G29" t="s">
        <v>271</v>
      </c>
      <c r="H29" s="77">
        <v>0.04</v>
      </c>
      <c r="I29" t="s">
        <v>102</v>
      </c>
      <c r="J29" s="78">
        <v>0</v>
      </c>
      <c r="K29" s="78">
        <v>2.8E-3</v>
      </c>
      <c r="L29" s="77">
        <v>91437731.590000004</v>
      </c>
      <c r="M29" s="77">
        <v>99.99</v>
      </c>
      <c r="N29" s="77">
        <v>0</v>
      </c>
      <c r="O29" s="77">
        <v>91428.587816840998</v>
      </c>
      <c r="P29" s="78">
        <v>8.3000000000000001E-3</v>
      </c>
      <c r="Q29" s="78">
        <v>3.0099999999999998E-2</v>
      </c>
      <c r="R29" s="78">
        <v>5.0000000000000001E-3</v>
      </c>
    </row>
    <row r="30" spans="2:18">
      <c r="B30" t="s">
        <v>298</v>
      </c>
      <c r="C30" t="s">
        <v>299</v>
      </c>
      <c r="D30" t="s">
        <v>100</v>
      </c>
      <c r="E30" t="s">
        <v>270</v>
      </c>
      <c r="G30" t="s">
        <v>271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42050637.75</v>
      </c>
      <c r="M30" s="77">
        <v>99.99</v>
      </c>
      <c r="N30" s="77">
        <v>0</v>
      </c>
      <c r="O30" s="77">
        <v>42046.432686225002</v>
      </c>
      <c r="P30" s="78">
        <v>5.3E-3</v>
      </c>
      <c r="Q30" s="78">
        <v>1.38E-2</v>
      </c>
      <c r="R30" s="78">
        <v>2.3E-3</v>
      </c>
    </row>
    <row r="31" spans="2:18">
      <c r="B31" t="s">
        <v>300</v>
      </c>
      <c r="C31" t="s">
        <v>301</v>
      </c>
      <c r="D31" t="s">
        <v>100</v>
      </c>
      <c r="E31" t="s">
        <v>270</v>
      </c>
      <c r="G31" t="s">
        <v>271</v>
      </c>
      <c r="H31" s="77">
        <v>0.09</v>
      </c>
      <c r="I31" t="s">
        <v>102</v>
      </c>
      <c r="J31" s="78">
        <v>0</v>
      </c>
      <c r="K31" s="78">
        <v>1E-3</v>
      </c>
      <c r="L31" s="77">
        <v>48344673.920000002</v>
      </c>
      <c r="M31" s="77">
        <v>100</v>
      </c>
      <c r="N31" s="77">
        <v>0</v>
      </c>
      <c r="O31" s="77">
        <v>48344.673920000001</v>
      </c>
      <c r="P31" s="78">
        <v>4.4000000000000003E-3</v>
      </c>
      <c r="Q31" s="78">
        <v>1.5900000000000001E-2</v>
      </c>
      <c r="R31" s="78">
        <v>2.5999999999999999E-3</v>
      </c>
    </row>
    <row r="32" spans="2:18">
      <c r="B32" t="s">
        <v>302</v>
      </c>
      <c r="C32" t="s">
        <v>303</v>
      </c>
      <c r="D32" t="s">
        <v>100</v>
      </c>
      <c r="E32" t="s">
        <v>270</v>
      </c>
      <c r="G32" t="s">
        <v>271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33496849.079999998</v>
      </c>
      <c r="M32" s="77">
        <v>99.99</v>
      </c>
      <c r="N32" s="77">
        <v>0</v>
      </c>
      <c r="O32" s="77">
        <v>33493.499395092003</v>
      </c>
      <c r="P32" s="78">
        <v>3.0000000000000001E-3</v>
      </c>
      <c r="Q32" s="78">
        <v>1.0999999999999999E-2</v>
      </c>
      <c r="R32" s="78">
        <v>1.8E-3</v>
      </c>
    </row>
    <row r="33" spans="2:18">
      <c r="B33" t="s">
        <v>304</v>
      </c>
      <c r="C33" t="s">
        <v>305</v>
      </c>
      <c r="D33" t="s">
        <v>100</v>
      </c>
      <c r="E33" t="s">
        <v>270</v>
      </c>
      <c r="G33" t="s">
        <v>271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16543871.460000001</v>
      </c>
      <c r="M33" s="77">
        <v>100</v>
      </c>
      <c r="N33" s="77">
        <v>0</v>
      </c>
      <c r="O33" s="77">
        <v>16543.871459999998</v>
      </c>
      <c r="P33" s="78">
        <v>2.3999999999999998E-3</v>
      </c>
      <c r="Q33" s="78">
        <v>5.4000000000000003E-3</v>
      </c>
      <c r="R33" s="78">
        <v>8.9999999999999998E-4</v>
      </c>
    </row>
    <row r="34" spans="2:18">
      <c r="B34" t="s">
        <v>306</v>
      </c>
      <c r="C34" t="s">
        <v>307</v>
      </c>
      <c r="D34" t="s">
        <v>100</v>
      </c>
      <c r="E34" t="s">
        <v>270</v>
      </c>
      <c r="G34" t="s">
        <v>271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76403291.920000002</v>
      </c>
      <c r="M34" s="77">
        <v>99.95</v>
      </c>
      <c r="N34" s="77">
        <v>0</v>
      </c>
      <c r="O34" s="77">
        <v>76365.090274040005</v>
      </c>
      <c r="P34" s="78">
        <v>1.09E-2</v>
      </c>
      <c r="Q34" s="78">
        <v>2.5100000000000001E-2</v>
      </c>
      <c r="R34" s="78">
        <v>4.1999999999999997E-3</v>
      </c>
    </row>
    <row r="35" spans="2:18">
      <c r="B35" s="79" t="s">
        <v>308</v>
      </c>
      <c r="C35" s="16"/>
      <c r="D35" s="16"/>
      <c r="H35" s="81">
        <v>8.67</v>
      </c>
      <c r="K35" s="80">
        <v>7.4000000000000003E-3</v>
      </c>
      <c r="L35" s="81">
        <v>1240457828.6500001</v>
      </c>
      <c r="N35" s="81">
        <v>0</v>
      </c>
      <c r="O35" s="81">
        <v>1467364.595699857</v>
      </c>
      <c r="Q35" s="80">
        <v>0.48270000000000002</v>
      </c>
      <c r="R35" s="80">
        <v>8.0299999999999996E-2</v>
      </c>
    </row>
    <row r="36" spans="2:18">
      <c r="B36" t="s">
        <v>309</v>
      </c>
      <c r="C36" t="s">
        <v>310</v>
      </c>
      <c r="D36" t="s">
        <v>100</v>
      </c>
      <c r="E36" t="s">
        <v>270</v>
      </c>
      <c r="G36" t="s">
        <v>271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1106082.42</v>
      </c>
      <c r="M36" s="77">
        <v>113.1</v>
      </c>
      <c r="N36" s="77">
        <v>0</v>
      </c>
      <c r="O36" s="77">
        <v>1250.9792170200001</v>
      </c>
      <c r="P36" s="78">
        <v>1E-4</v>
      </c>
      <c r="Q36" s="78">
        <v>4.0000000000000002E-4</v>
      </c>
      <c r="R36" s="78">
        <v>1E-4</v>
      </c>
    </row>
    <row r="37" spans="2:18">
      <c r="B37" t="s">
        <v>311</v>
      </c>
      <c r="C37" t="s">
        <v>312</v>
      </c>
      <c r="D37" t="s">
        <v>100</v>
      </c>
      <c r="E37" t="s">
        <v>270</v>
      </c>
      <c r="G37" t="s">
        <v>271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745888.15</v>
      </c>
      <c r="M37" s="77">
        <v>100.51</v>
      </c>
      <c r="N37" s="77">
        <v>0</v>
      </c>
      <c r="O37" s="77">
        <v>749.69217956499995</v>
      </c>
      <c r="P37" s="78">
        <v>1E-4</v>
      </c>
      <c r="Q37" s="78">
        <v>2.0000000000000001E-4</v>
      </c>
      <c r="R37" s="78">
        <v>0</v>
      </c>
    </row>
    <row r="38" spans="2:18">
      <c r="B38" t="s">
        <v>313</v>
      </c>
      <c r="C38" t="s">
        <v>314</v>
      </c>
      <c r="D38" t="s">
        <v>100</v>
      </c>
      <c r="E38" t="s">
        <v>270</v>
      </c>
      <c r="G38" t="s">
        <v>271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23229256.43</v>
      </c>
      <c r="M38" s="77">
        <v>110.94</v>
      </c>
      <c r="N38" s="77">
        <v>0</v>
      </c>
      <c r="O38" s="77">
        <v>25770.537083441999</v>
      </c>
      <c r="P38" s="78">
        <v>1.2999999999999999E-3</v>
      </c>
      <c r="Q38" s="78">
        <v>8.5000000000000006E-3</v>
      </c>
      <c r="R38" s="78">
        <v>1.4E-3</v>
      </c>
    </row>
    <row r="39" spans="2:18">
      <c r="B39" t="s">
        <v>315</v>
      </c>
      <c r="C39" t="s">
        <v>316</v>
      </c>
      <c r="D39" t="s">
        <v>100</v>
      </c>
      <c r="E39" t="s">
        <v>270</v>
      </c>
      <c r="G39" t="s">
        <v>271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28661313.050000001</v>
      </c>
      <c r="M39" s="77">
        <v>110.98</v>
      </c>
      <c r="N39" s="77">
        <v>0</v>
      </c>
      <c r="O39" s="77">
        <v>31808.325222889998</v>
      </c>
      <c r="P39" s="78">
        <v>1.5E-3</v>
      </c>
      <c r="Q39" s="78">
        <v>1.0500000000000001E-2</v>
      </c>
      <c r="R39" s="78">
        <v>1.6999999999999999E-3</v>
      </c>
    </row>
    <row r="40" spans="2:18">
      <c r="B40" t="s">
        <v>317</v>
      </c>
      <c r="C40" t="s">
        <v>318</v>
      </c>
      <c r="D40" t="s">
        <v>100</v>
      </c>
      <c r="E40" t="s">
        <v>270</v>
      </c>
      <c r="G40" t="s">
        <v>271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189822240.84</v>
      </c>
      <c r="M40" s="77">
        <v>145.04</v>
      </c>
      <c r="N40" s="77">
        <v>0</v>
      </c>
      <c r="O40" s="77">
        <v>275318.17811433598</v>
      </c>
      <c r="P40" s="78">
        <v>9.7999999999999997E-3</v>
      </c>
      <c r="Q40" s="78">
        <v>9.06E-2</v>
      </c>
      <c r="R40" s="78">
        <v>1.5100000000000001E-2</v>
      </c>
    </row>
    <row r="41" spans="2:18">
      <c r="B41" t="s">
        <v>319</v>
      </c>
      <c r="C41" t="s">
        <v>320</v>
      </c>
      <c r="D41" t="s">
        <v>100</v>
      </c>
      <c r="E41" t="s">
        <v>270</v>
      </c>
      <c r="G41" t="s">
        <v>271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122358562.8</v>
      </c>
      <c r="M41" s="77">
        <v>99.98</v>
      </c>
      <c r="N41" s="77">
        <v>0</v>
      </c>
      <c r="O41" s="77">
        <v>122334.09108744</v>
      </c>
      <c r="P41" s="78">
        <v>2.8199999999999999E-2</v>
      </c>
      <c r="Q41" s="78">
        <v>4.02E-2</v>
      </c>
      <c r="R41" s="78">
        <v>6.7000000000000002E-3</v>
      </c>
    </row>
    <row r="42" spans="2:18">
      <c r="B42" t="s">
        <v>321</v>
      </c>
      <c r="C42" t="s">
        <v>322</v>
      </c>
      <c r="D42" t="s">
        <v>100</v>
      </c>
      <c r="E42" t="s">
        <v>270</v>
      </c>
      <c r="G42" t="s">
        <v>271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106793338.48999999</v>
      </c>
      <c r="M42" s="77">
        <v>107.17</v>
      </c>
      <c r="N42" s="77">
        <v>0</v>
      </c>
      <c r="O42" s="77">
        <v>114450.420859733</v>
      </c>
      <c r="P42" s="78">
        <v>5.4999999999999997E-3</v>
      </c>
      <c r="Q42" s="78">
        <v>3.7600000000000001E-2</v>
      </c>
      <c r="R42" s="78">
        <v>6.3E-3</v>
      </c>
    </row>
    <row r="43" spans="2:18">
      <c r="B43" t="s">
        <v>323</v>
      </c>
      <c r="C43" t="s">
        <v>324</v>
      </c>
      <c r="D43" t="s">
        <v>100</v>
      </c>
      <c r="E43" t="s">
        <v>270</v>
      </c>
      <c r="G43" t="s">
        <v>271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144457101.58000001</v>
      </c>
      <c r="M43" s="77">
        <v>112.39</v>
      </c>
      <c r="N43" s="77">
        <v>0</v>
      </c>
      <c r="O43" s="77">
        <v>162355.336465762</v>
      </c>
      <c r="P43" s="78">
        <v>7.9000000000000008E-3</v>
      </c>
      <c r="Q43" s="78">
        <v>5.3400000000000003E-2</v>
      </c>
      <c r="R43" s="78">
        <v>8.8999999999999999E-3</v>
      </c>
    </row>
    <row r="44" spans="2:18">
      <c r="B44" t="s">
        <v>325</v>
      </c>
      <c r="C44" t="s">
        <v>326</v>
      </c>
      <c r="D44" t="s">
        <v>100</v>
      </c>
      <c r="E44" t="s">
        <v>270</v>
      </c>
      <c r="G44" t="s">
        <v>271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1282442.23</v>
      </c>
      <c r="M44" s="77">
        <v>100.98</v>
      </c>
      <c r="N44" s="77">
        <v>0</v>
      </c>
      <c r="O44" s="77">
        <v>1295.010163854</v>
      </c>
      <c r="P44" s="78">
        <v>1E-4</v>
      </c>
      <c r="Q44" s="78">
        <v>4.0000000000000002E-4</v>
      </c>
      <c r="R44" s="78">
        <v>1E-4</v>
      </c>
    </row>
    <row r="45" spans="2:18">
      <c r="B45" t="s">
        <v>327</v>
      </c>
      <c r="C45" t="s">
        <v>328</v>
      </c>
      <c r="D45" t="s">
        <v>100</v>
      </c>
      <c r="E45" t="s">
        <v>270</v>
      </c>
      <c r="G45" t="s">
        <v>271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65489457.189999998</v>
      </c>
      <c r="M45" s="77">
        <v>140.86000000000001</v>
      </c>
      <c r="N45" s="77">
        <v>0</v>
      </c>
      <c r="O45" s="77">
        <v>92248.449397834003</v>
      </c>
      <c r="P45" s="78">
        <v>4.0000000000000001E-3</v>
      </c>
      <c r="Q45" s="78">
        <v>3.0300000000000001E-2</v>
      </c>
      <c r="R45" s="78">
        <v>5.0000000000000001E-3</v>
      </c>
    </row>
    <row r="46" spans="2:18">
      <c r="B46" t="s">
        <v>329</v>
      </c>
      <c r="C46" t="s">
        <v>330</v>
      </c>
      <c r="D46" t="s">
        <v>100</v>
      </c>
      <c r="E46" t="s">
        <v>270</v>
      </c>
      <c r="G46" t="s">
        <v>271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48294234.390000001</v>
      </c>
      <c r="M46" s="77">
        <v>114.16</v>
      </c>
      <c r="N46" s="77">
        <v>0</v>
      </c>
      <c r="O46" s="77">
        <v>55132.697979623998</v>
      </c>
      <c r="P46" s="78">
        <v>2.5000000000000001E-3</v>
      </c>
      <c r="Q46" s="78">
        <v>1.8100000000000002E-2</v>
      </c>
      <c r="R46" s="78">
        <v>3.0000000000000001E-3</v>
      </c>
    </row>
    <row r="47" spans="2:18">
      <c r="B47" t="s">
        <v>331</v>
      </c>
      <c r="C47" t="s">
        <v>332</v>
      </c>
      <c r="D47" t="s">
        <v>100</v>
      </c>
      <c r="E47" t="s">
        <v>270</v>
      </c>
      <c r="G47" t="s">
        <v>271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80490563.219999999</v>
      </c>
      <c r="M47" s="77">
        <v>177.75</v>
      </c>
      <c r="N47" s="77">
        <v>0</v>
      </c>
      <c r="O47" s="77">
        <v>143071.97612355</v>
      </c>
      <c r="P47" s="78">
        <v>4.1000000000000003E-3</v>
      </c>
      <c r="Q47" s="78">
        <v>4.7100000000000003E-2</v>
      </c>
      <c r="R47" s="78">
        <v>7.7999999999999996E-3</v>
      </c>
    </row>
    <row r="48" spans="2:18">
      <c r="B48" t="s">
        <v>333</v>
      </c>
      <c r="C48" t="s">
        <v>334</v>
      </c>
      <c r="D48" t="s">
        <v>100</v>
      </c>
      <c r="E48" t="s">
        <v>270</v>
      </c>
      <c r="G48" t="s">
        <v>271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93258101.890000001</v>
      </c>
      <c r="M48" s="77">
        <v>101.37</v>
      </c>
      <c r="N48" s="77">
        <v>0</v>
      </c>
      <c r="O48" s="77">
        <v>94535.737885893002</v>
      </c>
      <c r="P48" s="78">
        <v>6.0000000000000001E-3</v>
      </c>
      <c r="Q48" s="78">
        <v>3.1099999999999999E-2</v>
      </c>
      <c r="R48" s="78">
        <v>5.1999999999999998E-3</v>
      </c>
    </row>
    <row r="49" spans="2:18">
      <c r="B49" t="s">
        <v>335</v>
      </c>
      <c r="C49" t="s">
        <v>336</v>
      </c>
      <c r="D49" t="s">
        <v>100</v>
      </c>
      <c r="E49" t="s">
        <v>270</v>
      </c>
      <c r="G49" t="s">
        <v>271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1615594.47</v>
      </c>
      <c r="M49" s="77">
        <v>103.15</v>
      </c>
      <c r="N49" s="77">
        <v>0</v>
      </c>
      <c r="O49" s="77">
        <v>1666.485695805</v>
      </c>
      <c r="P49" s="78">
        <v>1E-4</v>
      </c>
      <c r="Q49" s="78">
        <v>5.0000000000000001E-4</v>
      </c>
      <c r="R49" s="78">
        <v>1E-4</v>
      </c>
    </row>
    <row r="50" spans="2:18">
      <c r="B50" t="s">
        <v>337</v>
      </c>
      <c r="C50" t="s">
        <v>338</v>
      </c>
      <c r="D50" t="s">
        <v>100</v>
      </c>
      <c r="E50" t="s">
        <v>270</v>
      </c>
      <c r="G50" t="s">
        <v>271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75963893.510000005</v>
      </c>
      <c r="M50" s="77">
        <v>103.53</v>
      </c>
      <c r="N50" s="77">
        <v>0</v>
      </c>
      <c r="O50" s="77">
        <v>78645.418950902997</v>
      </c>
      <c r="P50" s="78">
        <v>6.1000000000000004E-3</v>
      </c>
      <c r="Q50" s="78">
        <v>2.5899999999999999E-2</v>
      </c>
      <c r="R50" s="78">
        <v>4.3E-3</v>
      </c>
    </row>
    <row r="51" spans="2:18">
      <c r="B51" t="s">
        <v>339</v>
      </c>
      <c r="C51" t="s">
        <v>340</v>
      </c>
      <c r="D51" t="s">
        <v>100</v>
      </c>
      <c r="E51" t="s">
        <v>270</v>
      </c>
      <c r="G51" t="s">
        <v>271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82364858.969999999</v>
      </c>
      <c r="M51" s="77">
        <v>105.38</v>
      </c>
      <c r="N51" s="77">
        <v>0</v>
      </c>
      <c r="O51" s="77">
        <v>86796.088382585993</v>
      </c>
      <c r="P51" s="78">
        <v>4.8999999999999998E-3</v>
      </c>
      <c r="Q51" s="78">
        <v>2.86E-2</v>
      </c>
      <c r="R51" s="78">
        <v>4.7000000000000002E-3</v>
      </c>
    </row>
    <row r="52" spans="2:18">
      <c r="B52" t="s">
        <v>341</v>
      </c>
      <c r="C52" t="s">
        <v>342</v>
      </c>
      <c r="D52" t="s">
        <v>100</v>
      </c>
      <c r="E52" t="s">
        <v>270</v>
      </c>
      <c r="G52" t="s">
        <v>271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174524899.02000001</v>
      </c>
      <c r="M52" s="77">
        <v>103.1</v>
      </c>
      <c r="N52" s="77">
        <v>0</v>
      </c>
      <c r="O52" s="77">
        <v>179935.17088962</v>
      </c>
      <c r="P52" s="78">
        <v>2.3300000000000001E-2</v>
      </c>
      <c r="Q52" s="78">
        <v>5.9200000000000003E-2</v>
      </c>
      <c r="R52" s="78">
        <v>9.7999999999999997E-3</v>
      </c>
    </row>
    <row r="53" spans="2:18">
      <c r="B53" s="79" t="s">
        <v>343</v>
      </c>
      <c r="C53" s="16"/>
      <c r="D53" s="16"/>
      <c r="H53" s="81">
        <v>1.1599999999999999</v>
      </c>
      <c r="K53" s="80">
        <v>1E-3</v>
      </c>
      <c r="L53" s="81">
        <v>12244612</v>
      </c>
      <c r="N53" s="81">
        <v>0</v>
      </c>
      <c r="O53" s="81">
        <v>12237.2652328</v>
      </c>
      <c r="Q53" s="80">
        <v>4.0000000000000001E-3</v>
      </c>
      <c r="R53" s="80">
        <v>6.9999999999999999E-4</v>
      </c>
    </row>
    <row r="54" spans="2:18">
      <c r="B54" t="s">
        <v>344</v>
      </c>
      <c r="C54" t="s">
        <v>345</v>
      </c>
      <c r="D54" t="s">
        <v>100</v>
      </c>
      <c r="E54" t="s">
        <v>270</v>
      </c>
      <c r="G54" t="s">
        <v>346</v>
      </c>
      <c r="H54" s="77">
        <v>1.1599999999999999</v>
      </c>
      <c r="I54" t="s">
        <v>102</v>
      </c>
      <c r="J54" s="78">
        <v>2.9999999999999997E-4</v>
      </c>
      <c r="K54" s="78">
        <v>1E-3</v>
      </c>
      <c r="L54" s="77">
        <v>12244612</v>
      </c>
      <c r="M54" s="77">
        <v>99.94</v>
      </c>
      <c r="N54" s="77">
        <v>0</v>
      </c>
      <c r="O54" s="77">
        <v>12237.2652328</v>
      </c>
      <c r="P54" s="78">
        <v>8.9999999999999998E-4</v>
      </c>
      <c r="Q54" s="78">
        <v>4.0000000000000001E-3</v>
      </c>
      <c r="R54" s="78">
        <v>6.9999999999999999E-4</v>
      </c>
    </row>
    <row r="55" spans="2:18">
      <c r="B55" s="79" t="s">
        <v>347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223</v>
      </c>
      <c r="C56" t="s">
        <v>223</v>
      </c>
      <c r="D56" s="16"/>
      <c r="E56" t="s">
        <v>223</v>
      </c>
      <c r="H56" s="77">
        <v>0</v>
      </c>
      <c r="I56" t="s">
        <v>223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263</v>
      </c>
      <c r="C57" s="16"/>
      <c r="D57" s="16"/>
      <c r="H57" s="81">
        <v>20.21</v>
      </c>
      <c r="K57" s="80">
        <v>2.6599999999999999E-2</v>
      </c>
      <c r="L57" s="81">
        <v>9499898.4399999995</v>
      </c>
      <c r="N57" s="81">
        <v>0</v>
      </c>
      <c r="O57" s="81">
        <v>38806.72851358445</v>
      </c>
      <c r="Q57" s="80">
        <v>1.2800000000000001E-2</v>
      </c>
      <c r="R57" s="80">
        <v>2.0999999999999999E-3</v>
      </c>
    </row>
    <row r="58" spans="2:18">
      <c r="B58" s="79" t="s">
        <v>348</v>
      </c>
      <c r="C58" s="16"/>
      <c r="D58" s="16"/>
      <c r="H58" s="81">
        <v>22.62</v>
      </c>
      <c r="K58" s="80">
        <v>2.98E-2</v>
      </c>
      <c r="L58" s="81">
        <v>8242698.4400000004</v>
      </c>
      <c r="N58" s="81">
        <v>0</v>
      </c>
      <c r="O58" s="81">
        <v>34394.120132113552</v>
      </c>
      <c r="Q58" s="80">
        <v>1.1299999999999999E-2</v>
      </c>
      <c r="R58" s="80">
        <v>1.9E-3</v>
      </c>
    </row>
    <row r="59" spans="2:18">
      <c r="B59" t="s">
        <v>349</v>
      </c>
      <c r="C59" t="s">
        <v>350</v>
      </c>
      <c r="D59" t="s">
        <v>123</v>
      </c>
      <c r="E59" t="s">
        <v>351</v>
      </c>
      <c r="F59" t="s">
        <v>230</v>
      </c>
      <c r="G59" t="s">
        <v>271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996957.06</v>
      </c>
      <c r="M59" s="77">
        <v>111.32312502539514</v>
      </c>
      <c r="N59" s="77">
        <v>0</v>
      </c>
      <c r="O59" s="77">
        <v>3818.9723584499502</v>
      </c>
      <c r="P59" s="78">
        <v>5.0000000000000001E-4</v>
      </c>
      <c r="Q59" s="78">
        <v>1.2999999999999999E-3</v>
      </c>
      <c r="R59" s="78">
        <v>2.0000000000000001E-4</v>
      </c>
    </row>
    <row r="60" spans="2:18">
      <c r="B60" t="s">
        <v>352</v>
      </c>
      <c r="C60" t="s">
        <v>353</v>
      </c>
      <c r="D60" t="s">
        <v>123</v>
      </c>
      <c r="E60" t="s">
        <v>223</v>
      </c>
      <c r="F60" t="s">
        <v>224</v>
      </c>
      <c r="G60" t="s">
        <v>271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6355601.1600000001</v>
      </c>
      <c r="M60" s="77">
        <v>120.34468589508744</v>
      </c>
      <c r="N60" s="77">
        <v>0</v>
      </c>
      <c r="O60" s="77">
        <v>26318.929817241999</v>
      </c>
      <c r="P60" s="78">
        <v>1.2999999999999999E-3</v>
      </c>
      <c r="Q60" s="78">
        <v>8.6999999999999994E-3</v>
      </c>
      <c r="R60" s="78">
        <v>1.4E-3</v>
      </c>
    </row>
    <row r="61" spans="2:18">
      <c r="B61" t="s">
        <v>354</v>
      </c>
      <c r="C61" t="s">
        <v>355</v>
      </c>
      <c r="D61" t="s">
        <v>123</v>
      </c>
      <c r="E61" t="s">
        <v>223</v>
      </c>
      <c r="F61" t="s">
        <v>224</v>
      </c>
      <c r="G61" t="s">
        <v>271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890140.22</v>
      </c>
      <c r="M61" s="77">
        <v>138.95710654896376</v>
      </c>
      <c r="N61" s="77">
        <v>0</v>
      </c>
      <c r="O61" s="77">
        <v>4256.2179564216003</v>
      </c>
      <c r="P61" s="78">
        <v>8.9999999999999998E-4</v>
      </c>
      <c r="Q61" s="78">
        <v>1.4E-3</v>
      </c>
      <c r="R61" s="78">
        <v>2.0000000000000001E-4</v>
      </c>
    </row>
    <row r="62" spans="2:18">
      <c r="B62" s="79" t="s">
        <v>356</v>
      </c>
      <c r="C62" s="16"/>
      <c r="D62" s="16"/>
      <c r="H62" s="81">
        <v>1.43</v>
      </c>
      <c r="K62" s="80">
        <v>1.1000000000000001E-3</v>
      </c>
      <c r="L62" s="81">
        <v>1257200</v>
      </c>
      <c r="N62" s="81">
        <v>0</v>
      </c>
      <c r="O62" s="81">
        <v>4412.6083814709</v>
      </c>
      <c r="Q62" s="80">
        <v>1.5E-3</v>
      </c>
      <c r="R62" s="80">
        <v>2.0000000000000001E-4</v>
      </c>
    </row>
    <row r="63" spans="2:18">
      <c r="B63" t="s">
        <v>357</v>
      </c>
      <c r="C63" t="s">
        <v>358</v>
      </c>
      <c r="D63" t="s">
        <v>123</v>
      </c>
      <c r="E63" t="s">
        <v>359</v>
      </c>
      <c r="F63" t="s">
        <v>230</v>
      </c>
      <c r="G63" t="s">
        <v>360</v>
      </c>
      <c r="H63" s="77">
        <v>2.38</v>
      </c>
      <c r="I63" t="s">
        <v>106</v>
      </c>
      <c r="J63" s="78">
        <v>1.4999999999999999E-2</v>
      </c>
      <c r="K63" s="78">
        <v>1.2999999999999999E-3</v>
      </c>
      <c r="L63" s="77">
        <v>640200</v>
      </c>
      <c r="M63" s="77">
        <v>103.41985082010582</v>
      </c>
      <c r="N63" s="77">
        <v>0</v>
      </c>
      <c r="O63" s="77">
        <v>2278.2650579409001</v>
      </c>
      <c r="P63" s="78">
        <v>1.7100000000000001E-2</v>
      </c>
      <c r="Q63" s="78">
        <v>6.9999999999999999E-4</v>
      </c>
      <c r="R63" s="78">
        <v>1E-4</v>
      </c>
    </row>
    <row r="64" spans="2:18">
      <c r="B64" t="s">
        <v>361</v>
      </c>
      <c r="C64" t="s">
        <v>362</v>
      </c>
      <c r="D64" t="s">
        <v>123</v>
      </c>
      <c r="E64" t="s">
        <v>359</v>
      </c>
      <c r="F64" t="s">
        <v>230</v>
      </c>
      <c r="G64" t="s">
        <v>363</v>
      </c>
      <c r="H64" s="77">
        <v>0.41</v>
      </c>
      <c r="I64" t="s">
        <v>106</v>
      </c>
      <c r="J64" s="78">
        <v>1.1299999999999999E-2</v>
      </c>
      <c r="K64" s="78">
        <v>8.0000000000000004E-4</v>
      </c>
      <c r="L64" s="77">
        <v>617000</v>
      </c>
      <c r="M64" s="77">
        <v>100.52971311695279</v>
      </c>
      <c r="N64" s="77">
        <v>0</v>
      </c>
      <c r="O64" s="77">
        <v>2134.3433235299999</v>
      </c>
      <c r="P64" s="78">
        <v>0</v>
      </c>
      <c r="Q64" s="78">
        <v>6.9999999999999999E-4</v>
      </c>
      <c r="R64" s="78">
        <v>1E-4</v>
      </c>
    </row>
    <row r="65" spans="2:4">
      <c r="B65" t="s">
        <v>364</v>
      </c>
      <c r="C65" s="16"/>
      <c r="D65" s="16"/>
    </row>
    <row r="66" spans="2:4">
      <c r="B66" t="s">
        <v>365</v>
      </c>
      <c r="C66" s="16"/>
      <c r="D66" s="16"/>
    </row>
    <row r="67" spans="2:4">
      <c r="B67" t="s">
        <v>366</v>
      </c>
      <c r="C67" s="16"/>
      <c r="D67" s="16"/>
    </row>
    <row r="68" spans="2:4">
      <c r="B68" t="s">
        <v>367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3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0">
        <v>44104</v>
      </c>
    </row>
    <row r="2" spans="2:23">
      <c r="B2" s="2" t="s">
        <v>1</v>
      </c>
      <c r="C2" s="12" t="s">
        <v>197</v>
      </c>
    </row>
    <row r="3" spans="2:23">
      <c r="B3" s="2" t="s">
        <v>2</v>
      </c>
      <c r="C3" s="26" t="s">
        <v>4521</v>
      </c>
    </row>
    <row r="4" spans="2:23" s="1" customFormat="1">
      <c r="B4" s="2" t="s">
        <v>3</v>
      </c>
    </row>
    <row r="5" spans="2:23">
      <c r="B5" s="2"/>
    </row>
    <row r="7" spans="2:23" ht="26.25" customHeight="1">
      <c r="B7" s="130" t="s">
        <v>179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265</v>
      </c>
      <c r="D26" s="16"/>
    </row>
    <row r="27" spans="2:23">
      <c r="B27" t="s">
        <v>364</v>
      </c>
      <c r="D27" s="16"/>
    </row>
    <row r="28" spans="2:23">
      <c r="B28" t="s">
        <v>365</v>
      </c>
      <c r="D28" s="16"/>
    </row>
    <row r="29" spans="2:23">
      <c r="B29" t="s">
        <v>366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A1:XFD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0">
        <v>44104</v>
      </c>
      <c r="E1" s="16"/>
      <c r="F1" s="16"/>
      <c r="G1" s="16"/>
    </row>
    <row r="2" spans="2:68">
      <c r="B2" s="2" t="s">
        <v>1</v>
      </c>
      <c r="C2" s="12" t="s">
        <v>197</v>
      </c>
      <c r="E2" s="16"/>
      <c r="F2" s="16"/>
      <c r="G2" s="16"/>
    </row>
    <row r="3" spans="2:68">
      <c r="B3" s="2" t="s">
        <v>2</v>
      </c>
      <c r="C3" s="26" t="s">
        <v>4521</v>
      </c>
      <c r="E3" s="16"/>
      <c r="F3" s="16"/>
      <c r="G3" s="16"/>
    </row>
    <row r="4" spans="2:68" s="1" customFormat="1">
      <c r="B4" s="2" t="s">
        <v>3</v>
      </c>
    </row>
    <row r="6" spans="2:68" ht="26.25" customHeight="1">
      <c r="B6" s="125" t="s">
        <v>68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  <c r="BP6" s="19"/>
    </row>
    <row r="7" spans="2:68" ht="26.25" customHeight="1">
      <c r="B7" s="125" t="s">
        <v>82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364</v>
      </c>
      <c r="C25" s="16"/>
      <c r="D25" s="16"/>
      <c r="E25" s="16"/>
      <c r="F25" s="16"/>
      <c r="G25" s="16"/>
    </row>
    <row r="26" spans="2:21">
      <c r="B26" t="s">
        <v>365</v>
      </c>
      <c r="C26" s="16"/>
      <c r="D26" s="16"/>
      <c r="E26" s="16"/>
      <c r="F26" s="16"/>
      <c r="G26" s="16"/>
    </row>
    <row r="27" spans="2:21">
      <c r="B27" t="s">
        <v>366</v>
      </c>
      <c r="C27" s="16"/>
      <c r="D27" s="16"/>
      <c r="E27" s="16"/>
      <c r="F27" s="16"/>
      <c r="G27" s="16"/>
    </row>
    <row r="28" spans="2:21">
      <c r="B28" t="s">
        <v>367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3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4.5703125" style="15" customWidth="1"/>
    <col min="4" max="6" width="10.7109375" style="15" customWidth="1"/>
    <col min="7" max="7" width="17.7109375" style="16" customWidth="1"/>
    <col min="8" max="14" width="10.7109375" style="16" customWidth="1"/>
    <col min="15" max="15" width="18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0">
        <v>44104</v>
      </c>
      <c r="E1" s="16"/>
      <c r="F1" s="16"/>
    </row>
    <row r="2" spans="2:66">
      <c r="B2" s="2" t="s">
        <v>1</v>
      </c>
      <c r="C2" s="12" t="s">
        <v>197</v>
      </c>
      <c r="E2" s="16"/>
      <c r="F2" s="16"/>
    </row>
    <row r="3" spans="2:66">
      <c r="B3" s="2" t="s">
        <v>2</v>
      </c>
      <c r="C3" s="26" t="s">
        <v>4521</v>
      </c>
      <c r="E3" s="16"/>
      <c r="F3" s="16"/>
    </row>
    <row r="4" spans="2:66" s="1" customFormat="1">
      <c r="B4" s="2" t="s">
        <v>3</v>
      </c>
    </row>
    <row r="6" spans="2:66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66" ht="26.25" customHeight="1">
      <c r="B7" s="130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5.54</v>
      </c>
      <c r="L11" s="7"/>
      <c r="M11" s="7"/>
      <c r="N11" s="76">
        <v>2.12E-2</v>
      </c>
      <c r="O11" s="75">
        <v>2171269236.0900002</v>
      </c>
      <c r="P11" s="33"/>
      <c r="Q11" s="75">
        <v>6855.9059699999998</v>
      </c>
      <c r="R11" s="75">
        <v>3214934.979478546</v>
      </c>
      <c r="S11" s="7"/>
      <c r="T11" s="76">
        <v>1</v>
      </c>
      <c r="U11" s="76">
        <v>0.1759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4.6100000000000003</v>
      </c>
      <c r="N12" s="80">
        <v>1.6400000000000001E-2</v>
      </c>
      <c r="O12" s="81">
        <v>1937932123.1400001</v>
      </c>
      <c r="Q12" s="81">
        <v>6855.9059699999998</v>
      </c>
      <c r="R12" s="81">
        <v>2328667.3336395775</v>
      </c>
      <c r="T12" s="80">
        <v>0.72430000000000005</v>
      </c>
      <c r="U12" s="80">
        <v>0.12740000000000001</v>
      </c>
    </row>
    <row r="13" spans="2:66">
      <c r="B13" s="79" t="s">
        <v>368</v>
      </c>
      <c r="C13" s="16"/>
      <c r="D13" s="16"/>
      <c r="E13" s="16"/>
      <c r="F13" s="16"/>
      <c r="K13" s="81">
        <v>4.59</v>
      </c>
      <c r="N13" s="80">
        <v>1.17E-2</v>
      </c>
      <c r="O13" s="81">
        <v>1381277025.75</v>
      </c>
      <c r="Q13" s="81">
        <v>5389.6230800000003</v>
      </c>
      <c r="R13" s="81">
        <v>1748306.5602048803</v>
      </c>
      <c r="T13" s="80">
        <v>0.54379999999999995</v>
      </c>
      <c r="U13" s="80">
        <v>9.5699999999999993E-2</v>
      </c>
    </row>
    <row r="14" spans="2:66">
      <c r="B14" t="s">
        <v>372</v>
      </c>
      <c r="C14" t="s">
        <v>373</v>
      </c>
      <c r="D14" t="s">
        <v>100</v>
      </c>
      <c r="E14" t="s">
        <v>123</v>
      </c>
      <c r="F14" t="s">
        <v>374</v>
      </c>
      <c r="G14" t="s">
        <v>375</v>
      </c>
      <c r="H14" t="s">
        <v>376</v>
      </c>
      <c r="I14" t="s">
        <v>150</v>
      </c>
      <c r="J14" t="s">
        <v>271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20324154.5</v>
      </c>
      <c r="P14" s="77">
        <v>99.06</v>
      </c>
      <c r="Q14" s="77">
        <v>0</v>
      </c>
      <c r="R14" s="77">
        <v>20133.1074477</v>
      </c>
      <c r="S14" s="78">
        <v>1.35E-2</v>
      </c>
      <c r="T14" s="78">
        <v>6.3E-3</v>
      </c>
      <c r="U14" s="78">
        <v>1.1000000000000001E-3</v>
      </c>
    </row>
    <row r="15" spans="2:66">
      <c r="B15" t="s">
        <v>377</v>
      </c>
      <c r="C15" t="s">
        <v>378</v>
      </c>
      <c r="D15" t="s">
        <v>100</v>
      </c>
      <c r="E15" t="s">
        <v>123</v>
      </c>
      <c r="F15" t="s">
        <v>374</v>
      </c>
      <c r="G15" t="s">
        <v>375</v>
      </c>
      <c r="H15" t="s">
        <v>214</v>
      </c>
      <c r="I15" t="s">
        <v>215</v>
      </c>
      <c r="J15" t="s">
        <v>271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5352480.07</v>
      </c>
      <c r="P15" s="77">
        <v>101.56</v>
      </c>
      <c r="Q15" s="77">
        <v>0</v>
      </c>
      <c r="R15" s="77">
        <v>5435.9787590919996</v>
      </c>
      <c r="S15" s="78">
        <v>2.4899999999999999E-2</v>
      </c>
      <c r="T15" s="78">
        <v>1.6999999999999999E-3</v>
      </c>
      <c r="U15" s="78">
        <v>2.9999999999999997E-4</v>
      </c>
    </row>
    <row r="16" spans="2:66">
      <c r="B16" t="s">
        <v>379</v>
      </c>
      <c r="C16" t="s">
        <v>380</v>
      </c>
      <c r="D16" t="s">
        <v>100</v>
      </c>
      <c r="E16" t="s">
        <v>123</v>
      </c>
      <c r="F16" t="s">
        <v>381</v>
      </c>
      <c r="G16" t="s">
        <v>375</v>
      </c>
      <c r="H16" t="s">
        <v>214</v>
      </c>
      <c r="I16" t="s">
        <v>215</v>
      </c>
      <c r="J16" t="s">
        <v>271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11292609.640000001</v>
      </c>
      <c r="P16" s="77">
        <v>103.67</v>
      </c>
      <c r="Q16" s="77">
        <v>0</v>
      </c>
      <c r="R16" s="77">
        <v>11707.048413787999</v>
      </c>
      <c r="S16" s="78">
        <v>8.8000000000000005E-3</v>
      </c>
      <c r="T16" s="78">
        <v>3.5999999999999999E-3</v>
      </c>
      <c r="U16" s="78">
        <v>5.9999999999999995E-4</v>
      </c>
    </row>
    <row r="17" spans="2:21">
      <c r="B17" t="s">
        <v>382</v>
      </c>
      <c r="C17" t="s">
        <v>383</v>
      </c>
      <c r="D17" t="s">
        <v>100</v>
      </c>
      <c r="E17" t="s">
        <v>123</v>
      </c>
      <c r="F17" t="s">
        <v>384</v>
      </c>
      <c r="G17" t="s">
        <v>375</v>
      </c>
      <c r="H17" t="s">
        <v>214</v>
      </c>
      <c r="I17" t="s">
        <v>215</v>
      </c>
      <c r="J17" t="s">
        <v>271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1444004.16</v>
      </c>
      <c r="P17" s="77">
        <v>125.61</v>
      </c>
      <c r="Q17" s="77">
        <v>0</v>
      </c>
      <c r="R17" s="77">
        <v>1813.8136253759999</v>
      </c>
      <c r="S17" s="78">
        <v>7.3000000000000001E-3</v>
      </c>
      <c r="T17" s="78">
        <v>5.9999999999999995E-4</v>
      </c>
      <c r="U17" s="78">
        <v>1E-4</v>
      </c>
    </row>
    <row r="18" spans="2:21">
      <c r="B18" t="s">
        <v>385</v>
      </c>
      <c r="C18" t="s">
        <v>386</v>
      </c>
      <c r="D18" t="s">
        <v>100</v>
      </c>
      <c r="E18" t="s">
        <v>123</v>
      </c>
      <c r="F18" t="s">
        <v>384</v>
      </c>
      <c r="G18" t="s">
        <v>375</v>
      </c>
      <c r="H18" t="s">
        <v>214</v>
      </c>
      <c r="I18" t="s">
        <v>215</v>
      </c>
      <c r="J18" t="s">
        <v>271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12205869.310000001</v>
      </c>
      <c r="P18" s="77">
        <v>106.95</v>
      </c>
      <c r="Q18" s="77">
        <v>0</v>
      </c>
      <c r="R18" s="77">
        <v>13054.177227045</v>
      </c>
      <c r="S18" s="78">
        <v>2.63E-2</v>
      </c>
      <c r="T18" s="78">
        <v>4.1000000000000003E-3</v>
      </c>
      <c r="U18" s="78">
        <v>6.9999999999999999E-4</v>
      </c>
    </row>
    <row r="19" spans="2:21">
      <c r="B19" t="s">
        <v>387</v>
      </c>
      <c r="C19" t="s">
        <v>388</v>
      </c>
      <c r="D19" t="s">
        <v>100</v>
      </c>
      <c r="E19" t="s">
        <v>123</v>
      </c>
      <c r="F19" t="s">
        <v>384</v>
      </c>
      <c r="G19" t="s">
        <v>375</v>
      </c>
      <c r="H19" t="s">
        <v>214</v>
      </c>
      <c r="I19" t="s">
        <v>215</v>
      </c>
      <c r="J19" t="s">
        <v>271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3314214.43</v>
      </c>
      <c r="P19" s="77">
        <v>114.31</v>
      </c>
      <c r="Q19" s="77">
        <v>0</v>
      </c>
      <c r="R19" s="77">
        <v>3788.478514933</v>
      </c>
      <c r="S19" s="78">
        <v>1.55E-2</v>
      </c>
      <c r="T19" s="78">
        <v>1.1999999999999999E-3</v>
      </c>
      <c r="U19" s="78">
        <v>2.0000000000000001E-4</v>
      </c>
    </row>
    <row r="20" spans="2:21">
      <c r="B20" t="s">
        <v>389</v>
      </c>
      <c r="C20" t="s">
        <v>390</v>
      </c>
      <c r="D20" t="s">
        <v>100</v>
      </c>
      <c r="E20" t="s">
        <v>123</v>
      </c>
      <c r="F20" t="s">
        <v>391</v>
      </c>
      <c r="G20" t="s">
        <v>375</v>
      </c>
      <c r="H20" t="s">
        <v>376</v>
      </c>
      <c r="I20" t="s">
        <v>150</v>
      </c>
      <c r="J20" t="s">
        <v>271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9708325.9800000004</v>
      </c>
      <c r="P20" s="77">
        <v>101.35</v>
      </c>
      <c r="Q20" s="77">
        <v>0</v>
      </c>
      <c r="R20" s="77">
        <v>9839.3883807300008</v>
      </c>
      <c r="S20" s="78">
        <v>3.2000000000000002E-3</v>
      </c>
      <c r="T20" s="78">
        <v>3.0999999999999999E-3</v>
      </c>
      <c r="U20" s="78">
        <v>5.0000000000000001E-4</v>
      </c>
    </row>
    <row r="21" spans="2:21">
      <c r="B21" t="s">
        <v>392</v>
      </c>
      <c r="C21" t="s">
        <v>393</v>
      </c>
      <c r="D21" t="s">
        <v>100</v>
      </c>
      <c r="E21" t="s">
        <v>123</v>
      </c>
      <c r="F21" t="s">
        <v>391</v>
      </c>
      <c r="G21" t="s">
        <v>375</v>
      </c>
      <c r="H21" t="s">
        <v>214</v>
      </c>
      <c r="I21" t="s">
        <v>215</v>
      </c>
      <c r="J21" t="s">
        <v>271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27046423.199999999</v>
      </c>
      <c r="P21" s="77">
        <v>103.2</v>
      </c>
      <c r="Q21" s="77">
        <v>0</v>
      </c>
      <c r="R21" s="77">
        <v>27911.908742399999</v>
      </c>
      <c r="S21" s="78">
        <v>1.0800000000000001E-2</v>
      </c>
      <c r="T21" s="78">
        <v>8.6999999999999994E-3</v>
      </c>
      <c r="U21" s="78">
        <v>1.5E-3</v>
      </c>
    </row>
    <row r="22" spans="2:21">
      <c r="B22" t="s">
        <v>394</v>
      </c>
      <c r="C22" t="s">
        <v>395</v>
      </c>
      <c r="D22" t="s">
        <v>100</v>
      </c>
      <c r="E22" t="s">
        <v>123</v>
      </c>
      <c r="F22" t="s">
        <v>391</v>
      </c>
      <c r="G22" t="s">
        <v>375</v>
      </c>
      <c r="H22" t="s">
        <v>214</v>
      </c>
      <c r="I22" t="s">
        <v>215</v>
      </c>
      <c r="J22" t="s">
        <v>271</v>
      </c>
      <c r="K22" s="77">
        <v>5.67</v>
      </c>
      <c r="L22" t="s">
        <v>102</v>
      </c>
      <c r="M22" s="78">
        <v>3.8E-3</v>
      </c>
      <c r="N22" s="78">
        <v>2.8E-3</v>
      </c>
      <c r="O22" s="77">
        <v>45420441.299999997</v>
      </c>
      <c r="P22" s="77">
        <v>99.16</v>
      </c>
      <c r="Q22" s="77">
        <v>0</v>
      </c>
      <c r="R22" s="77">
        <v>45038.909593080003</v>
      </c>
      <c r="S22" s="78">
        <v>1.5100000000000001E-2</v>
      </c>
      <c r="T22" s="78">
        <v>1.4E-2</v>
      </c>
      <c r="U22" s="78">
        <v>2.5000000000000001E-3</v>
      </c>
    </row>
    <row r="23" spans="2:21">
      <c r="B23" t="s">
        <v>396</v>
      </c>
      <c r="C23" t="s">
        <v>397</v>
      </c>
      <c r="D23" t="s">
        <v>100</v>
      </c>
      <c r="E23" t="s">
        <v>123</v>
      </c>
      <c r="F23" t="s">
        <v>391</v>
      </c>
      <c r="G23" t="s">
        <v>375</v>
      </c>
      <c r="H23" t="s">
        <v>214</v>
      </c>
      <c r="I23" t="s">
        <v>215</v>
      </c>
      <c r="J23" t="s">
        <v>271</v>
      </c>
      <c r="K23" s="77">
        <v>3.07</v>
      </c>
      <c r="L23" t="s">
        <v>102</v>
      </c>
      <c r="M23" s="78">
        <v>1E-3</v>
      </c>
      <c r="N23" s="78">
        <v>4.3E-3</v>
      </c>
      <c r="O23" s="77">
        <v>6973264.2999999998</v>
      </c>
      <c r="P23" s="77">
        <v>98.49</v>
      </c>
      <c r="Q23" s="77">
        <v>0</v>
      </c>
      <c r="R23" s="77">
        <v>6867.9680090700003</v>
      </c>
      <c r="S23" s="78">
        <v>2.7000000000000001E-3</v>
      </c>
      <c r="T23" s="78">
        <v>2.0999999999999999E-3</v>
      </c>
      <c r="U23" s="78">
        <v>4.0000000000000002E-4</v>
      </c>
    </row>
    <row r="24" spans="2:21">
      <c r="B24" t="s">
        <v>398</v>
      </c>
      <c r="C24" t="s">
        <v>399</v>
      </c>
      <c r="D24" t="s">
        <v>100</v>
      </c>
      <c r="E24" t="s">
        <v>123</v>
      </c>
      <c r="F24" t="s">
        <v>400</v>
      </c>
      <c r="G24" t="s">
        <v>127</v>
      </c>
      <c r="H24" t="s">
        <v>214</v>
      </c>
      <c r="I24" t="s">
        <v>215</v>
      </c>
      <c r="J24" t="s">
        <v>271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31465645.640000001</v>
      </c>
      <c r="P24" s="77">
        <v>124</v>
      </c>
      <c r="Q24" s="77">
        <v>0</v>
      </c>
      <c r="R24" s="77">
        <v>39017.400593600003</v>
      </c>
      <c r="S24" s="78">
        <v>2.1299999999999999E-2</v>
      </c>
      <c r="T24" s="78">
        <v>1.21E-2</v>
      </c>
      <c r="U24" s="78">
        <v>2.0999999999999999E-3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403</v>
      </c>
      <c r="G25" t="s">
        <v>375</v>
      </c>
      <c r="H25" t="s">
        <v>214</v>
      </c>
      <c r="I25" t="s">
        <v>215</v>
      </c>
      <c r="J25" t="s">
        <v>271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49674371.57</v>
      </c>
      <c r="P25" s="77">
        <v>108.47</v>
      </c>
      <c r="Q25" s="77">
        <v>0</v>
      </c>
      <c r="R25" s="77">
        <v>53881.790841978996</v>
      </c>
      <c r="S25" s="78">
        <v>1.09E-2</v>
      </c>
      <c r="T25" s="78">
        <v>1.6799999999999999E-2</v>
      </c>
      <c r="U25" s="78">
        <v>2.8999999999999998E-3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403</v>
      </c>
      <c r="G26" t="s">
        <v>375</v>
      </c>
      <c r="H26" t="s">
        <v>214</v>
      </c>
      <c r="I26" t="s">
        <v>215</v>
      </c>
      <c r="J26" t="s">
        <v>271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12211458.310000001</v>
      </c>
      <c r="P26" s="77">
        <v>102.35</v>
      </c>
      <c r="Q26" s="77">
        <v>0</v>
      </c>
      <c r="R26" s="77">
        <v>12498.427580285001</v>
      </c>
      <c r="S26" s="78">
        <v>6.8999999999999999E-3</v>
      </c>
      <c r="T26" s="78">
        <v>3.8999999999999998E-3</v>
      </c>
      <c r="U26" s="78">
        <v>6.9999999999999999E-4</v>
      </c>
    </row>
    <row r="27" spans="2:21">
      <c r="B27" t="s">
        <v>406</v>
      </c>
      <c r="C27" t="s">
        <v>407</v>
      </c>
      <c r="D27" t="s">
        <v>100</v>
      </c>
      <c r="E27" t="s">
        <v>123</v>
      </c>
      <c r="F27" t="s">
        <v>403</v>
      </c>
      <c r="G27" t="s">
        <v>375</v>
      </c>
      <c r="H27" t="s">
        <v>214</v>
      </c>
      <c r="I27" t="s">
        <v>215</v>
      </c>
      <c r="J27" t="s">
        <v>271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19381115.170000002</v>
      </c>
      <c r="P27" s="77">
        <v>111.95</v>
      </c>
      <c r="Q27" s="77">
        <v>0</v>
      </c>
      <c r="R27" s="77">
        <v>21697.158432814998</v>
      </c>
      <c r="S27" s="78">
        <v>6.1000000000000004E-3</v>
      </c>
      <c r="T27" s="78">
        <v>6.7000000000000002E-3</v>
      </c>
      <c r="U27" s="78">
        <v>1.1999999999999999E-3</v>
      </c>
    </row>
    <row r="28" spans="2:21">
      <c r="B28" t="s">
        <v>408</v>
      </c>
      <c r="C28" t="s">
        <v>409</v>
      </c>
      <c r="D28" t="s">
        <v>100</v>
      </c>
      <c r="E28" t="s">
        <v>123</v>
      </c>
      <c r="F28" t="s">
        <v>403</v>
      </c>
      <c r="G28" t="s">
        <v>375</v>
      </c>
      <c r="H28" t="s">
        <v>214</v>
      </c>
      <c r="I28" t="s">
        <v>215</v>
      </c>
      <c r="J28" t="s">
        <v>271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7576792.2599999998</v>
      </c>
      <c r="P28" s="77">
        <v>101.32</v>
      </c>
      <c r="Q28" s="77">
        <v>0</v>
      </c>
      <c r="R28" s="77">
        <v>7676.805917832</v>
      </c>
      <c r="S28" s="78">
        <v>3.5999999999999999E-3</v>
      </c>
      <c r="T28" s="78">
        <v>2.3999999999999998E-3</v>
      </c>
      <c r="U28" s="78">
        <v>4.0000000000000002E-4</v>
      </c>
    </row>
    <row r="29" spans="2:21">
      <c r="B29" t="s">
        <v>410</v>
      </c>
      <c r="C29" t="s">
        <v>411</v>
      </c>
      <c r="D29" t="s">
        <v>100</v>
      </c>
      <c r="E29" t="s">
        <v>123</v>
      </c>
      <c r="F29" t="s">
        <v>374</v>
      </c>
      <c r="G29" t="s">
        <v>375</v>
      </c>
      <c r="H29" t="s">
        <v>412</v>
      </c>
      <c r="I29" t="s">
        <v>215</v>
      </c>
      <c r="J29" t="s">
        <v>271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184645.08</v>
      </c>
      <c r="P29" s="77">
        <v>122.49</v>
      </c>
      <c r="Q29" s="77">
        <v>0</v>
      </c>
      <c r="R29" s="77">
        <v>226.17175849200001</v>
      </c>
      <c r="S29" s="78">
        <v>7.1000000000000004E-3</v>
      </c>
      <c r="T29" s="78">
        <v>1E-4</v>
      </c>
      <c r="U29" s="78">
        <v>0</v>
      </c>
    </row>
    <row r="30" spans="2:21">
      <c r="B30" t="s">
        <v>413</v>
      </c>
      <c r="C30" t="s">
        <v>414</v>
      </c>
      <c r="D30" t="s">
        <v>100</v>
      </c>
      <c r="E30" t="s">
        <v>123</v>
      </c>
      <c r="F30" t="s">
        <v>374</v>
      </c>
      <c r="G30" t="s">
        <v>375</v>
      </c>
      <c r="H30" t="s">
        <v>412</v>
      </c>
      <c r="I30" t="s">
        <v>215</v>
      </c>
      <c r="J30" t="s">
        <v>271</v>
      </c>
      <c r="K30" s="77">
        <v>0.33</v>
      </c>
      <c r="L30" t="s">
        <v>102</v>
      </c>
      <c r="M30" s="78">
        <v>3.1E-2</v>
      </c>
      <c r="N30" s="78">
        <v>1.12E-2</v>
      </c>
      <c r="O30" s="77">
        <v>3185143.87</v>
      </c>
      <c r="P30" s="77">
        <v>108.79</v>
      </c>
      <c r="Q30" s="77">
        <v>0</v>
      </c>
      <c r="R30" s="77">
        <v>3465.1180161729999</v>
      </c>
      <c r="S30" s="78">
        <v>1.8499999999999999E-2</v>
      </c>
      <c r="T30" s="78">
        <v>1.1000000000000001E-3</v>
      </c>
      <c r="U30" s="78">
        <v>2.0000000000000001E-4</v>
      </c>
    </row>
    <row r="31" spans="2:21">
      <c r="B31" t="s">
        <v>415</v>
      </c>
      <c r="C31" t="s">
        <v>416</v>
      </c>
      <c r="D31" t="s">
        <v>100</v>
      </c>
      <c r="E31" t="s">
        <v>123</v>
      </c>
      <c r="F31" t="s">
        <v>417</v>
      </c>
      <c r="G31" t="s">
        <v>375</v>
      </c>
      <c r="H31" t="s">
        <v>418</v>
      </c>
      <c r="I31" t="s">
        <v>150</v>
      </c>
      <c r="J31" t="s">
        <v>271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2360921.3199999998</v>
      </c>
      <c r="P31" s="77">
        <v>113.81</v>
      </c>
      <c r="Q31" s="77">
        <v>0</v>
      </c>
      <c r="R31" s="77">
        <v>2686.9645542919998</v>
      </c>
      <c r="S31" s="78">
        <v>1.11E-2</v>
      </c>
      <c r="T31" s="78">
        <v>8.0000000000000004E-4</v>
      </c>
      <c r="U31" s="78">
        <v>1E-4</v>
      </c>
    </row>
    <row r="32" spans="2:21">
      <c r="B32" t="s">
        <v>419</v>
      </c>
      <c r="C32" t="s">
        <v>420</v>
      </c>
      <c r="D32" t="s">
        <v>100</v>
      </c>
      <c r="E32" t="s">
        <v>123</v>
      </c>
      <c r="F32" t="s">
        <v>421</v>
      </c>
      <c r="G32" t="s">
        <v>422</v>
      </c>
      <c r="H32" t="s">
        <v>412</v>
      </c>
      <c r="I32" t="s">
        <v>215</v>
      </c>
      <c r="J32" t="s">
        <v>271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372227.94</v>
      </c>
      <c r="P32" s="77">
        <v>113.32</v>
      </c>
      <c r="Q32" s="77">
        <v>0</v>
      </c>
      <c r="R32" s="77">
        <v>421.80870160799998</v>
      </c>
      <c r="S32" s="78">
        <v>1.01E-2</v>
      </c>
      <c r="T32" s="78">
        <v>1E-4</v>
      </c>
      <c r="U32" s="78">
        <v>0</v>
      </c>
    </row>
    <row r="33" spans="2:21">
      <c r="B33" t="s">
        <v>423</v>
      </c>
      <c r="C33" t="s">
        <v>424</v>
      </c>
      <c r="D33" t="s">
        <v>100</v>
      </c>
      <c r="E33" t="s">
        <v>123</v>
      </c>
      <c r="F33" t="s">
        <v>381</v>
      </c>
      <c r="G33" t="s">
        <v>375</v>
      </c>
      <c r="H33" t="s">
        <v>412</v>
      </c>
      <c r="I33" t="s">
        <v>215</v>
      </c>
      <c r="J33" t="s">
        <v>271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7166771.8399999999</v>
      </c>
      <c r="P33" s="77">
        <v>106.11</v>
      </c>
      <c r="Q33" s="77">
        <v>0</v>
      </c>
      <c r="R33" s="77">
        <v>7604.6615994240001</v>
      </c>
      <c r="S33" s="78">
        <v>8.0000000000000002E-3</v>
      </c>
      <c r="T33" s="78">
        <v>2.3999999999999998E-3</v>
      </c>
      <c r="U33" s="78">
        <v>4.0000000000000002E-4</v>
      </c>
    </row>
    <row r="34" spans="2:21">
      <c r="B34" t="s">
        <v>425</v>
      </c>
      <c r="C34" t="s">
        <v>426</v>
      </c>
      <c r="D34" t="s">
        <v>100</v>
      </c>
      <c r="E34" t="s">
        <v>123</v>
      </c>
      <c r="F34" t="s">
        <v>427</v>
      </c>
      <c r="G34" t="s">
        <v>422</v>
      </c>
      <c r="H34" t="s">
        <v>418</v>
      </c>
      <c r="I34" t="s">
        <v>150</v>
      </c>
      <c r="J34" t="s">
        <v>271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15411849.59</v>
      </c>
      <c r="P34" s="77">
        <v>114.68</v>
      </c>
      <c r="Q34" s="77">
        <v>0</v>
      </c>
      <c r="R34" s="77">
        <v>17674.309109811998</v>
      </c>
      <c r="S34" s="78">
        <v>1.06E-2</v>
      </c>
      <c r="T34" s="78">
        <v>5.4999999999999997E-3</v>
      </c>
      <c r="U34" s="78">
        <v>1E-3</v>
      </c>
    </row>
    <row r="35" spans="2:21">
      <c r="B35" t="s">
        <v>428</v>
      </c>
      <c r="C35" t="s">
        <v>429</v>
      </c>
      <c r="D35" t="s">
        <v>100</v>
      </c>
      <c r="E35" t="s">
        <v>123</v>
      </c>
      <c r="F35" t="s">
        <v>427</v>
      </c>
      <c r="G35" t="s">
        <v>422</v>
      </c>
      <c r="H35" t="s">
        <v>418</v>
      </c>
      <c r="I35" t="s">
        <v>150</v>
      </c>
      <c r="J35" t="s">
        <v>271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22745102.890000001</v>
      </c>
      <c r="P35" s="77">
        <v>105</v>
      </c>
      <c r="Q35" s="77">
        <v>0</v>
      </c>
      <c r="R35" s="77">
        <v>23882.358034500001</v>
      </c>
      <c r="S35" s="78">
        <v>1.49E-2</v>
      </c>
      <c r="T35" s="78">
        <v>7.4000000000000003E-3</v>
      </c>
      <c r="U35" s="78">
        <v>1.2999999999999999E-3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432</v>
      </c>
      <c r="G36" t="s">
        <v>127</v>
      </c>
      <c r="H36" t="s">
        <v>412</v>
      </c>
      <c r="I36" t="s">
        <v>215</v>
      </c>
      <c r="J36" t="s">
        <v>271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3685960.03</v>
      </c>
      <c r="P36" s="77">
        <v>123</v>
      </c>
      <c r="Q36" s="77">
        <v>0</v>
      </c>
      <c r="R36" s="77">
        <v>4533.7308369000002</v>
      </c>
      <c r="S36" s="78">
        <v>2.3999999999999998E-3</v>
      </c>
      <c r="T36" s="78">
        <v>1.4E-3</v>
      </c>
      <c r="U36" s="78">
        <v>2.0000000000000001E-4</v>
      </c>
    </row>
    <row r="37" spans="2:21">
      <c r="B37" t="s">
        <v>433</v>
      </c>
      <c r="C37" t="s">
        <v>434</v>
      </c>
      <c r="D37" t="s">
        <v>100</v>
      </c>
      <c r="E37" t="s">
        <v>123</v>
      </c>
      <c r="F37" t="s">
        <v>435</v>
      </c>
      <c r="G37" t="s">
        <v>422</v>
      </c>
      <c r="H37" t="s">
        <v>418</v>
      </c>
      <c r="I37" t="s">
        <v>150</v>
      </c>
      <c r="J37" t="s">
        <v>271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67125895.030000001</v>
      </c>
      <c r="P37" s="77">
        <v>104.18</v>
      </c>
      <c r="Q37" s="77">
        <v>0</v>
      </c>
      <c r="R37" s="77">
        <v>69931.757442254006</v>
      </c>
      <c r="S37" s="78">
        <v>1.8499999999999999E-2</v>
      </c>
      <c r="T37" s="78">
        <v>2.18E-2</v>
      </c>
      <c r="U37" s="78">
        <v>3.8E-3</v>
      </c>
    </row>
    <row r="38" spans="2:21">
      <c r="B38" t="s">
        <v>436</v>
      </c>
      <c r="C38" t="s">
        <v>437</v>
      </c>
      <c r="D38" t="s">
        <v>100</v>
      </c>
      <c r="E38" t="s">
        <v>123</v>
      </c>
      <c r="F38" t="s">
        <v>435</v>
      </c>
      <c r="G38" t="s">
        <v>422</v>
      </c>
      <c r="H38" t="s">
        <v>418</v>
      </c>
      <c r="I38" t="s">
        <v>150</v>
      </c>
      <c r="J38" t="s">
        <v>271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37232686.840000004</v>
      </c>
      <c r="P38" s="77">
        <v>105.9</v>
      </c>
      <c r="Q38" s="77">
        <v>0</v>
      </c>
      <c r="R38" s="77">
        <v>39429.415363560001</v>
      </c>
      <c r="S38" s="78">
        <v>1.15E-2</v>
      </c>
      <c r="T38" s="78">
        <v>1.23E-2</v>
      </c>
      <c r="U38" s="78">
        <v>2.2000000000000001E-3</v>
      </c>
    </row>
    <row r="39" spans="2:21">
      <c r="B39" t="s">
        <v>438</v>
      </c>
      <c r="C39" t="s">
        <v>439</v>
      </c>
      <c r="D39" t="s">
        <v>100</v>
      </c>
      <c r="E39" t="s">
        <v>123</v>
      </c>
      <c r="F39" t="s">
        <v>435</v>
      </c>
      <c r="G39" t="s">
        <v>422</v>
      </c>
      <c r="H39" t="s">
        <v>418</v>
      </c>
      <c r="I39" t="s">
        <v>150</v>
      </c>
      <c r="J39" t="s">
        <v>271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27773650.710000001</v>
      </c>
      <c r="P39" s="77">
        <v>113</v>
      </c>
      <c r="Q39" s="77">
        <v>0</v>
      </c>
      <c r="R39" s="77">
        <v>31384.225302300001</v>
      </c>
      <c r="S39" s="78">
        <v>1.4200000000000001E-2</v>
      </c>
      <c r="T39" s="78">
        <v>9.7999999999999997E-3</v>
      </c>
      <c r="U39" s="78">
        <v>1.6999999999999999E-3</v>
      </c>
    </row>
    <row r="40" spans="2:21">
      <c r="B40" t="s">
        <v>440</v>
      </c>
      <c r="C40" t="s">
        <v>441</v>
      </c>
      <c r="D40" t="s">
        <v>100</v>
      </c>
      <c r="E40" t="s">
        <v>123</v>
      </c>
      <c r="F40" t="s">
        <v>435</v>
      </c>
      <c r="G40" t="s">
        <v>422</v>
      </c>
      <c r="H40" t="s">
        <v>412</v>
      </c>
      <c r="I40" t="s">
        <v>215</v>
      </c>
      <c r="J40" t="s">
        <v>271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2713449.75</v>
      </c>
      <c r="P40" s="77">
        <v>100.6</v>
      </c>
      <c r="Q40" s="77">
        <v>8.8186400000000003</v>
      </c>
      <c r="R40" s="77">
        <v>2738.5490884999999</v>
      </c>
      <c r="S40" s="78">
        <v>3.5999999999999999E-3</v>
      </c>
      <c r="T40" s="78">
        <v>8.9999999999999998E-4</v>
      </c>
      <c r="U40" s="78">
        <v>1E-4</v>
      </c>
    </row>
    <row r="41" spans="2:21">
      <c r="B41" t="s">
        <v>442</v>
      </c>
      <c r="C41" t="s">
        <v>443</v>
      </c>
      <c r="D41" t="s">
        <v>100</v>
      </c>
      <c r="E41" t="s">
        <v>123</v>
      </c>
      <c r="F41" t="s">
        <v>403</v>
      </c>
      <c r="G41" t="s">
        <v>375</v>
      </c>
      <c r="H41" t="s">
        <v>418</v>
      </c>
      <c r="I41" t="s">
        <v>150</v>
      </c>
      <c r="J41" t="s">
        <v>271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3260412.76</v>
      </c>
      <c r="P41" s="77">
        <v>109.52</v>
      </c>
      <c r="Q41" s="77">
        <v>0</v>
      </c>
      <c r="R41" s="77">
        <v>3570.804054752</v>
      </c>
      <c r="S41" s="78">
        <v>3.3E-3</v>
      </c>
      <c r="T41" s="78">
        <v>1.1000000000000001E-3</v>
      </c>
      <c r="U41" s="78">
        <v>2.0000000000000001E-4</v>
      </c>
    </row>
    <row r="42" spans="2:21">
      <c r="B42" t="s">
        <v>444</v>
      </c>
      <c r="C42" t="s">
        <v>445</v>
      </c>
      <c r="D42" t="s">
        <v>100</v>
      </c>
      <c r="E42" t="s">
        <v>123</v>
      </c>
      <c r="F42" t="s">
        <v>403</v>
      </c>
      <c r="G42" t="s">
        <v>375</v>
      </c>
      <c r="H42" t="s">
        <v>412</v>
      </c>
      <c r="I42" t="s">
        <v>215</v>
      </c>
      <c r="J42" t="s">
        <v>271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2028292.79</v>
      </c>
      <c r="P42" s="77">
        <v>124.6</v>
      </c>
      <c r="Q42" s="77">
        <v>0</v>
      </c>
      <c r="R42" s="77">
        <v>2527.2528163400002</v>
      </c>
      <c r="S42" s="78">
        <v>2.5999999999999999E-3</v>
      </c>
      <c r="T42" s="78">
        <v>8.0000000000000004E-4</v>
      </c>
      <c r="U42" s="78">
        <v>1E-4</v>
      </c>
    </row>
    <row r="43" spans="2:21">
      <c r="B43" t="s">
        <v>446</v>
      </c>
      <c r="C43" t="s">
        <v>447</v>
      </c>
      <c r="D43" t="s">
        <v>100</v>
      </c>
      <c r="E43" t="s">
        <v>123</v>
      </c>
      <c r="F43" t="s">
        <v>403</v>
      </c>
      <c r="G43" t="s">
        <v>375</v>
      </c>
      <c r="H43" t="s">
        <v>412</v>
      </c>
      <c r="I43" t="s">
        <v>215</v>
      </c>
      <c r="J43" t="s">
        <v>271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1384322.24</v>
      </c>
      <c r="P43" s="77">
        <v>111</v>
      </c>
      <c r="Q43" s="77">
        <v>0</v>
      </c>
      <c r="R43" s="77">
        <v>1536.5976863999999</v>
      </c>
      <c r="S43" s="78">
        <v>5.9999999999999995E-4</v>
      </c>
      <c r="T43" s="78">
        <v>5.0000000000000001E-4</v>
      </c>
      <c r="U43" s="78">
        <v>1E-4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422</v>
      </c>
      <c r="H44" t="s">
        <v>451</v>
      </c>
      <c r="I44" t="s">
        <v>215</v>
      </c>
      <c r="J44" t="s">
        <v>271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16652871.43</v>
      </c>
      <c r="P44" s="77">
        <v>98.49</v>
      </c>
      <c r="Q44" s="77">
        <v>0</v>
      </c>
      <c r="R44" s="77">
        <v>16401.413071407002</v>
      </c>
      <c r="S44" s="78">
        <v>1.49E-2</v>
      </c>
      <c r="T44" s="78">
        <v>5.1000000000000004E-3</v>
      </c>
      <c r="U44" s="78">
        <v>8.9999999999999998E-4</v>
      </c>
    </row>
    <row r="45" spans="2:21">
      <c r="B45" t="s">
        <v>452</v>
      </c>
      <c r="C45" t="s">
        <v>453</v>
      </c>
      <c r="D45" t="s">
        <v>100</v>
      </c>
      <c r="E45" t="s">
        <v>123</v>
      </c>
      <c r="F45" t="s">
        <v>450</v>
      </c>
      <c r="G45" t="s">
        <v>422</v>
      </c>
      <c r="H45" t="s">
        <v>451</v>
      </c>
      <c r="I45" t="s">
        <v>215</v>
      </c>
      <c r="J45" t="s">
        <v>271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35070918.399999999</v>
      </c>
      <c r="P45" s="77">
        <v>135.05000000000001</v>
      </c>
      <c r="Q45" s="77">
        <v>0</v>
      </c>
      <c r="R45" s="77">
        <v>47363.275299200002</v>
      </c>
      <c r="S45" s="78">
        <v>1.8599999999999998E-2</v>
      </c>
      <c r="T45" s="78">
        <v>1.47E-2</v>
      </c>
      <c r="U45" s="78">
        <v>2.5999999999999999E-3</v>
      </c>
    </row>
    <row r="46" spans="2:21">
      <c r="B46" t="s">
        <v>454</v>
      </c>
      <c r="C46" t="s">
        <v>455</v>
      </c>
      <c r="D46" t="s">
        <v>100</v>
      </c>
      <c r="E46" t="s">
        <v>123</v>
      </c>
      <c r="F46" t="s">
        <v>456</v>
      </c>
      <c r="G46" t="s">
        <v>422</v>
      </c>
      <c r="H46" t="s">
        <v>451</v>
      </c>
      <c r="I46" t="s">
        <v>215</v>
      </c>
      <c r="J46" t="s">
        <v>271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10880733.77</v>
      </c>
      <c r="P46" s="77">
        <v>95.9</v>
      </c>
      <c r="Q46" s="77">
        <v>0</v>
      </c>
      <c r="R46" s="77">
        <v>10434.62368543</v>
      </c>
      <c r="S46" s="78">
        <v>2.75E-2</v>
      </c>
      <c r="T46" s="78">
        <v>3.2000000000000002E-3</v>
      </c>
      <c r="U46" s="78">
        <v>5.9999999999999995E-4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456</v>
      </c>
      <c r="G47" t="s">
        <v>422</v>
      </c>
      <c r="H47" t="s">
        <v>451</v>
      </c>
      <c r="I47" t="s">
        <v>215</v>
      </c>
      <c r="J47" t="s">
        <v>271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21541201.190000001</v>
      </c>
      <c r="P47" s="77">
        <v>102.65</v>
      </c>
      <c r="Q47" s="77">
        <v>0</v>
      </c>
      <c r="R47" s="77">
        <v>22112.043021534999</v>
      </c>
      <c r="S47" s="78">
        <v>1.9800000000000002E-2</v>
      </c>
      <c r="T47" s="78">
        <v>6.8999999999999999E-3</v>
      </c>
      <c r="U47" s="78">
        <v>1.1999999999999999E-3</v>
      </c>
    </row>
    <row r="48" spans="2:21">
      <c r="B48" t="s">
        <v>459</v>
      </c>
      <c r="C48" t="s">
        <v>460</v>
      </c>
      <c r="D48" t="s">
        <v>100</v>
      </c>
      <c r="E48" t="s">
        <v>123</v>
      </c>
      <c r="F48" t="s">
        <v>456</v>
      </c>
      <c r="G48" t="s">
        <v>422</v>
      </c>
      <c r="H48" t="s">
        <v>451</v>
      </c>
      <c r="I48" t="s">
        <v>215</v>
      </c>
      <c r="J48" t="s">
        <v>271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23598633.239999998</v>
      </c>
      <c r="P48" s="77">
        <v>104.83</v>
      </c>
      <c r="Q48" s="77">
        <v>0</v>
      </c>
      <c r="R48" s="77">
        <v>24738.447225492</v>
      </c>
      <c r="S48" s="78">
        <v>1.6500000000000001E-2</v>
      </c>
      <c r="T48" s="78">
        <v>7.7000000000000002E-3</v>
      </c>
      <c r="U48" s="78">
        <v>1.4E-3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456</v>
      </c>
      <c r="G49" t="s">
        <v>422</v>
      </c>
      <c r="H49" t="s">
        <v>451</v>
      </c>
      <c r="I49" t="s">
        <v>215</v>
      </c>
      <c r="J49" t="s">
        <v>271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23388603.949999999</v>
      </c>
      <c r="P49" s="77">
        <v>107.7</v>
      </c>
      <c r="Q49" s="77">
        <v>0</v>
      </c>
      <c r="R49" s="77">
        <v>25189.52645415</v>
      </c>
      <c r="S49" s="78">
        <v>1.7899999999999999E-2</v>
      </c>
      <c r="T49" s="78">
        <v>7.7999999999999996E-3</v>
      </c>
      <c r="U49" s="78">
        <v>1.4E-3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456</v>
      </c>
      <c r="G50" t="s">
        <v>422</v>
      </c>
      <c r="H50" t="s">
        <v>451</v>
      </c>
      <c r="I50" t="s">
        <v>215</v>
      </c>
      <c r="J50" t="s">
        <v>271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16889441.629999999</v>
      </c>
      <c r="P50" s="77">
        <v>107.54</v>
      </c>
      <c r="Q50" s="77">
        <v>388.80702000000002</v>
      </c>
      <c r="R50" s="77">
        <v>18551.712548902</v>
      </c>
      <c r="S50" s="78">
        <v>2.18E-2</v>
      </c>
      <c r="T50" s="78">
        <v>5.7999999999999996E-3</v>
      </c>
      <c r="U50" s="78">
        <v>1E-3</v>
      </c>
    </row>
    <row r="51" spans="2:21">
      <c r="B51" t="s">
        <v>465</v>
      </c>
      <c r="C51" t="s">
        <v>466</v>
      </c>
      <c r="D51" t="s">
        <v>100</v>
      </c>
      <c r="E51" t="s">
        <v>123</v>
      </c>
      <c r="F51" t="s">
        <v>467</v>
      </c>
      <c r="G51" t="s">
        <v>422</v>
      </c>
      <c r="H51" t="s">
        <v>451</v>
      </c>
      <c r="I51" t="s">
        <v>215</v>
      </c>
      <c r="J51" t="s">
        <v>271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853679.97</v>
      </c>
      <c r="P51" s="77">
        <v>109.14</v>
      </c>
      <c r="Q51" s="77">
        <v>0</v>
      </c>
      <c r="R51" s="77">
        <v>931.70631925800001</v>
      </c>
      <c r="S51" s="78">
        <v>2.8E-3</v>
      </c>
      <c r="T51" s="78">
        <v>2.9999999999999997E-4</v>
      </c>
      <c r="U51" s="78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467</v>
      </c>
      <c r="G52" t="s">
        <v>422</v>
      </c>
      <c r="H52" t="s">
        <v>451</v>
      </c>
      <c r="I52" t="s">
        <v>215</v>
      </c>
      <c r="J52" t="s">
        <v>271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8364280.8200000003</v>
      </c>
      <c r="P52" s="77">
        <v>121</v>
      </c>
      <c r="Q52" s="77">
        <v>0</v>
      </c>
      <c r="R52" s="77">
        <v>10120.779792200001</v>
      </c>
      <c r="S52" s="78">
        <v>1.0699999999999999E-2</v>
      </c>
      <c r="T52" s="78">
        <v>3.0999999999999999E-3</v>
      </c>
      <c r="U52" s="78">
        <v>5.9999999999999995E-4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467</v>
      </c>
      <c r="G53" t="s">
        <v>422</v>
      </c>
      <c r="H53" t="s">
        <v>451</v>
      </c>
      <c r="I53" t="s">
        <v>215</v>
      </c>
      <c r="J53" t="s">
        <v>271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18543292.859999999</v>
      </c>
      <c r="P53" s="77">
        <v>119.97</v>
      </c>
      <c r="Q53" s="77">
        <v>0</v>
      </c>
      <c r="R53" s="77">
        <v>22246.388444142001</v>
      </c>
      <c r="S53" s="78">
        <v>1.84E-2</v>
      </c>
      <c r="T53" s="78">
        <v>6.8999999999999999E-3</v>
      </c>
      <c r="U53" s="78">
        <v>1.1999999999999999E-3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474</v>
      </c>
      <c r="G54" t="s">
        <v>475</v>
      </c>
      <c r="H54" t="s">
        <v>451</v>
      </c>
      <c r="I54" t="s">
        <v>215</v>
      </c>
      <c r="J54" t="s">
        <v>271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2014053.9</v>
      </c>
      <c r="P54" s="77">
        <v>117.68</v>
      </c>
      <c r="Q54" s="77">
        <v>349.18628000000001</v>
      </c>
      <c r="R54" s="77">
        <v>2719.3249095199999</v>
      </c>
      <c r="S54" s="78">
        <v>2.5000000000000001E-3</v>
      </c>
      <c r="T54" s="78">
        <v>8.0000000000000004E-4</v>
      </c>
      <c r="U54" s="78">
        <v>1E-4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478</v>
      </c>
      <c r="G55" t="s">
        <v>422</v>
      </c>
      <c r="H55" t="s">
        <v>451</v>
      </c>
      <c r="I55" t="s">
        <v>215</v>
      </c>
      <c r="J55" t="s">
        <v>271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38264834.240000002</v>
      </c>
      <c r="P55" s="77">
        <v>106.4</v>
      </c>
      <c r="Q55" s="77">
        <v>0</v>
      </c>
      <c r="R55" s="77">
        <v>40713.783631359998</v>
      </c>
      <c r="S55" s="78">
        <v>1.0800000000000001E-2</v>
      </c>
      <c r="T55" s="78">
        <v>1.2699999999999999E-2</v>
      </c>
      <c r="U55" s="78">
        <v>2.2000000000000001E-3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422</v>
      </c>
      <c r="H56" t="s">
        <v>482</v>
      </c>
      <c r="I56" t="s">
        <v>150</v>
      </c>
      <c r="J56" t="s">
        <v>271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18865383.280000001</v>
      </c>
      <c r="P56" s="77">
        <v>108.29</v>
      </c>
      <c r="Q56" s="77">
        <v>0</v>
      </c>
      <c r="R56" s="77">
        <v>20429.323553912</v>
      </c>
      <c r="S56" s="78">
        <v>2.3099999999999999E-2</v>
      </c>
      <c r="T56" s="78">
        <v>6.4000000000000003E-3</v>
      </c>
      <c r="U56" s="78">
        <v>1.1000000000000001E-3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481</v>
      </c>
      <c r="G57" t="s">
        <v>422</v>
      </c>
      <c r="H57" t="s">
        <v>482</v>
      </c>
      <c r="I57" t="s">
        <v>150</v>
      </c>
      <c r="J57" t="s">
        <v>271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2100941.39</v>
      </c>
      <c r="P57" s="77">
        <v>113</v>
      </c>
      <c r="Q57" s="77">
        <v>0</v>
      </c>
      <c r="R57" s="77">
        <v>2374.0637707000001</v>
      </c>
      <c r="S57" s="78">
        <v>2.12E-2</v>
      </c>
      <c r="T57" s="78">
        <v>6.9999999999999999E-4</v>
      </c>
      <c r="U57" s="78">
        <v>1E-4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481</v>
      </c>
      <c r="G58" t="s">
        <v>422</v>
      </c>
      <c r="H58" t="s">
        <v>482</v>
      </c>
      <c r="I58" t="s">
        <v>150</v>
      </c>
      <c r="J58" t="s">
        <v>271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30992640.449999999</v>
      </c>
      <c r="P58" s="77">
        <v>112.8</v>
      </c>
      <c r="Q58" s="77">
        <v>0</v>
      </c>
      <c r="R58" s="77">
        <v>34959.6984276</v>
      </c>
      <c r="S58" s="78">
        <v>1.8800000000000001E-2</v>
      </c>
      <c r="T58" s="78">
        <v>1.09E-2</v>
      </c>
      <c r="U58" s="78">
        <v>1.9E-3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481</v>
      </c>
      <c r="G59" t="s">
        <v>422</v>
      </c>
      <c r="H59" t="s">
        <v>482</v>
      </c>
      <c r="I59" t="s">
        <v>150</v>
      </c>
      <c r="J59" t="s">
        <v>271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20536262.710000001</v>
      </c>
      <c r="P59" s="77">
        <v>99.05</v>
      </c>
      <c r="Q59" s="77">
        <v>234.11339000000001</v>
      </c>
      <c r="R59" s="77">
        <v>20575.281604255</v>
      </c>
      <c r="S59" s="78">
        <v>9.9000000000000008E-3</v>
      </c>
      <c r="T59" s="78">
        <v>6.4000000000000003E-3</v>
      </c>
      <c r="U59" s="78">
        <v>1.1000000000000001E-3</v>
      </c>
    </row>
    <row r="60" spans="2:21">
      <c r="B60" t="s">
        <v>489</v>
      </c>
      <c r="C60" t="s">
        <v>490</v>
      </c>
      <c r="D60" t="s">
        <v>100</v>
      </c>
      <c r="E60" t="s">
        <v>123</v>
      </c>
      <c r="F60" t="s">
        <v>478</v>
      </c>
      <c r="G60" t="s">
        <v>422</v>
      </c>
      <c r="H60" t="s">
        <v>451</v>
      </c>
      <c r="I60" t="s">
        <v>215</v>
      </c>
      <c r="J60" t="s">
        <v>271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6369500.8499999996</v>
      </c>
      <c r="P60" s="77">
        <v>95.57</v>
      </c>
      <c r="Q60" s="77">
        <v>0</v>
      </c>
      <c r="R60" s="77">
        <v>6087.3319623449997</v>
      </c>
      <c r="S60" s="78">
        <v>2.23E-2</v>
      </c>
      <c r="T60" s="78">
        <v>1.9E-3</v>
      </c>
      <c r="U60" s="78">
        <v>2.9999999999999997E-4</v>
      </c>
    </row>
    <row r="61" spans="2:21">
      <c r="B61" t="s">
        <v>491</v>
      </c>
      <c r="C61" t="s">
        <v>492</v>
      </c>
      <c r="D61" t="s">
        <v>100</v>
      </c>
      <c r="E61" t="s">
        <v>123</v>
      </c>
      <c r="F61" t="s">
        <v>493</v>
      </c>
      <c r="G61" t="s">
        <v>422</v>
      </c>
      <c r="H61" t="s">
        <v>451</v>
      </c>
      <c r="I61" t="s">
        <v>215</v>
      </c>
      <c r="J61" t="s">
        <v>271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804622.35</v>
      </c>
      <c r="P61" s="77">
        <v>98.23</v>
      </c>
      <c r="Q61" s="77">
        <v>0</v>
      </c>
      <c r="R61" s="77">
        <v>790.38053440500005</v>
      </c>
      <c r="S61" s="78">
        <v>1.8E-3</v>
      </c>
      <c r="T61" s="78">
        <v>2.0000000000000001E-4</v>
      </c>
      <c r="U61" s="78">
        <v>0</v>
      </c>
    </row>
    <row r="62" spans="2:21">
      <c r="B62" t="s">
        <v>494</v>
      </c>
      <c r="C62" t="s">
        <v>495</v>
      </c>
      <c r="D62" t="s">
        <v>100</v>
      </c>
      <c r="E62" t="s">
        <v>123</v>
      </c>
      <c r="F62" t="s">
        <v>493</v>
      </c>
      <c r="G62" t="s">
        <v>422</v>
      </c>
      <c r="H62" t="s">
        <v>451</v>
      </c>
      <c r="I62" t="s">
        <v>215</v>
      </c>
      <c r="J62" t="s">
        <v>271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8636489.0199999996</v>
      </c>
      <c r="P62" s="77">
        <v>96.69</v>
      </c>
      <c r="Q62" s="77">
        <v>0</v>
      </c>
      <c r="R62" s="77">
        <v>8350.6212334379998</v>
      </c>
      <c r="S62" s="78">
        <v>2.3E-2</v>
      </c>
      <c r="T62" s="78">
        <v>2.5999999999999999E-3</v>
      </c>
      <c r="U62" s="78">
        <v>5.0000000000000001E-4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493</v>
      </c>
      <c r="G63" t="s">
        <v>422</v>
      </c>
      <c r="H63" t="s">
        <v>451</v>
      </c>
      <c r="I63" t="s">
        <v>215</v>
      </c>
      <c r="J63" t="s">
        <v>271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10421227.470000001</v>
      </c>
      <c r="P63" s="77">
        <v>106.5</v>
      </c>
      <c r="Q63" s="77">
        <v>0</v>
      </c>
      <c r="R63" s="77">
        <v>11098.60725555</v>
      </c>
      <c r="S63" s="78">
        <v>2.3199999999999998E-2</v>
      </c>
      <c r="T63" s="78">
        <v>3.5000000000000001E-3</v>
      </c>
      <c r="U63" s="78">
        <v>5.9999999999999995E-4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381</v>
      </c>
      <c r="G64" t="s">
        <v>375</v>
      </c>
      <c r="H64" t="s">
        <v>451</v>
      </c>
      <c r="I64" t="s">
        <v>215</v>
      </c>
      <c r="J64" t="s">
        <v>271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31082951.91</v>
      </c>
      <c r="P64" s="77">
        <v>109.95</v>
      </c>
      <c r="Q64" s="77">
        <v>0</v>
      </c>
      <c r="R64" s="77">
        <v>34175.705625044997</v>
      </c>
      <c r="S64" s="78">
        <v>2.3E-2</v>
      </c>
      <c r="T64" s="78">
        <v>1.06E-2</v>
      </c>
      <c r="U64" s="78">
        <v>1.9E-3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503</v>
      </c>
      <c r="H65" t="s">
        <v>451</v>
      </c>
      <c r="I65" t="s">
        <v>215</v>
      </c>
      <c r="J65" t="s">
        <v>271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51536.94</v>
      </c>
      <c r="P65" s="77">
        <v>127.2</v>
      </c>
      <c r="Q65" s="77">
        <v>0</v>
      </c>
      <c r="R65" s="77">
        <v>65.554987679999996</v>
      </c>
      <c r="S65" s="78">
        <v>1E-3</v>
      </c>
      <c r="T65" s="78">
        <v>0</v>
      </c>
      <c r="U65" s="78">
        <v>0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507</v>
      </c>
      <c r="H66" t="s">
        <v>482</v>
      </c>
      <c r="I66" t="s">
        <v>150</v>
      </c>
      <c r="J66" t="s">
        <v>271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58484519.68</v>
      </c>
      <c r="P66" s="77">
        <v>122.45</v>
      </c>
      <c r="Q66" s="77">
        <v>0</v>
      </c>
      <c r="R66" s="77">
        <v>71614.294348159994</v>
      </c>
      <c r="S66" s="78">
        <v>1.9800000000000002E-2</v>
      </c>
      <c r="T66" s="78">
        <v>2.23E-2</v>
      </c>
      <c r="U66" s="78">
        <v>3.8999999999999998E-3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506</v>
      </c>
      <c r="G67" t="s">
        <v>507</v>
      </c>
      <c r="H67" t="s">
        <v>482</v>
      </c>
      <c r="I67" t="s">
        <v>150</v>
      </c>
      <c r="J67" t="s">
        <v>271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26066282.559999999</v>
      </c>
      <c r="P67" s="77">
        <v>125.8</v>
      </c>
      <c r="Q67" s="77">
        <v>505.25313</v>
      </c>
      <c r="R67" s="77">
        <v>33296.636590479997</v>
      </c>
      <c r="S67" s="78">
        <v>9.7999999999999997E-3</v>
      </c>
      <c r="T67" s="78">
        <v>1.04E-2</v>
      </c>
      <c r="U67" s="78">
        <v>1.8E-3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506</v>
      </c>
      <c r="G68" t="s">
        <v>507</v>
      </c>
      <c r="H68" t="s">
        <v>482</v>
      </c>
      <c r="I68" t="s">
        <v>150</v>
      </c>
      <c r="J68" t="s">
        <v>271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23731969.460000001</v>
      </c>
      <c r="P68" s="77">
        <v>117</v>
      </c>
      <c r="Q68" s="77">
        <v>0</v>
      </c>
      <c r="R68" s="77">
        <v>27766.4042682</v>
      </c>
      <c r="S68" s="78">
        <v>1.2E-2</v>
      </c>
      <c r="T68" s="78">
        <v>8.6E-3</v>
      </c>
      <c r="U68" s="78">
        <v>1.5E-3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514</v>
      </c>
      <c r="G69" t="s">
        <v>422</v>
      </c>
      <c r="H69" t="s">
        <v>451</v>
      </c>
      <c r="I69" t="s">
        <v>215</v>
      </c>
      <c r="J69" t="s">
        <v>271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7588736.3899999997</v>
      </c>
      <c r="P69" s="77">
        <v>106</v>
      </c>
      <c r="Q69" s="77">
        <v>0</v>
      </c>
      <c r="R69" s="77">
        <v>8044.0605734000001</v>
      </c>
      <c r="S69" s="78">
        <v>1.3299999999999999E-2</v>
      </c>
      <c r="T69" s="78">
        <v>2.5000000000000001E-3</v>
      </c>
      <c r="U69" s="78">
        <v>4.0000000000000002E-4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514</v>
      </c>
      <c r="G70" t="s">
        <v>422</v>
      </c>
      <c r="H70" t="s">
        <v>451</v>
      </c>
      <c r="I70" t="s">
        <v>215</v>
      </c>
      <c r="J70" t="s">
        <v>271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6780497.5</v>
      </c>
      <c r="P70" s="77">
        <v>99.5</v>
      </c>
      <c r="Q70" s="77">
        <v>0</v>
      </c>
      <c r="R70" s="77">
        <v>6746.5950124999999</v>
      </c>
      <c r="S70" s="78">
        <v>1.38E-2</v>
      </c>
      <c r="T70" s="78">
        <v>2.0999999999999999E-3</v>
      </c>
      <c r="U70" s="78">
        <v>4.0000000000000002E-4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503</v>
      </c>
      <c r="H71" t="s">
        <v>482</v>
      </c>
      <c r="I71" t="s">
        <v>150</v>
      </c>
      <c r="J71" t="s">
        <v>271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51062.3</v>
      </c>
      <c r="P71" s="77">
        <v>123.02</v>
      </c>
      <c r="Q71" s="77">
        <v>0</v>
      </c>
      <c r="R71" s="77">
        <v>62.816841459999999</v>
      </c>
      <c r="S71" s="78">
        <v>2.7000000000000001E-3</v>
      </c>
      <c r="T71" s="78">
        <v>0</v>
      </c>
      <c r="U71" s="78">
        <v>0</v>
      </c>
    </row>
    <row r="72" spans="2:21">
      <c r="B72" t="s">
        <v>520</v>
      </c>
      <c r="C72" t="s">
        <v>521</v>
      </c>
      <c r="D72" t="s">
        <v>100</v>
      </c>
      <c r="E72" t="s">
        <v>123</v>
      </c>
      <c r="F72" t="s">
        <v>381</v>
      </c>
      <c r="G72" t="s">
        <v>375</v>
      </c>
      <c r="H72" t="s">
        <v>451</v>
      </c>
      <c r="I72" t="s">
        <v>215</v>
      </c>
      <c r="J72" t="s">
        <v>271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225.42</v>
      </c>
      <c r="P72" s="77">
        <v>5070000</v>
      </c>
      <c r="Q72" s="77">
        <v>0</v>
      </c>
      <c r="R72" s="77">
        <v>11428.794</v>
      </c>
      <c r="S72" s="78">
        <v>7.7999999999999996E-3</v>
      </c>
      <c r="T72" s="78">
        <v>3.5999999999999999E-3</v>
      </c>
      <c r="U72" s="78">
        <v>5.9999999999999995E-4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381</v>
      </c>
      <c r="G73" t="s">
        <v>375</v>
      </c>
      <c r="H73" t="s">
        <v>451</v>
      </c>
      <c r="I73" t="s">
        <v>215</v>
      </c>
      <c r="J73" t="s">
        <v>271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343.67</v>
      </c>
      <c r="P73" s="77">
        <v>4800100</v>
      </c>
      <c r="Q73" s="77">
        <v>0</v>
      </c>
      <c r="R73" s="77">
        <v>16496.503669999998</v>
      </c>
      <c r="S73" s="78">
        <v>1.38E-2</v>
      </c>
      <c r="T73" s="78">
        <v>5.1000000000000004E-3</v>
      </c>
      <c r="U73" s="78">
        <v>8.9999999999999998E-4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381</v>
      </c>
      <c r="G74" t="s">
        <v>375</v>
      </c>
      <c r="H74" t="s">
        <v>451</v>
      </c>
      <c r="I74" t="s">
        <v>215</v>
      </c>
      <c r="J74" t="s">
        <v>271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280.25</v>
      </c>
      <c r="P74" s="77">
        <v>5022667</v>
      </c>
      <c r="Q74" s="77">
        <v>0</v>
      </c>
      <c r="R74" s="77">
        <v>14076.024267500001</v>
      </c>
      <c r="S74" s="78">
        <v>2.2800000000000001E-2</v>
      </c>
      <c r="T74" s="78">
        <v>4.4000000000000003E-3</v>
      </c>
      <c r="U74" s="78">
        <v>8.0000000000000004E-4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381</v>
      </c>
      <c r="G75" t="s">
        <v>375</v>
      </c>
      <c r="H75" t="s">
        <v>451</v>
      </c>
      <c r="I75" t="s">
        <v>215</v>
      </c>
      <c r="J75" t="s">
        <v>271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105.76</v>
      </c>
      <c r="P75" s="77">
        <v>5123026</v>
      </c>
      <c r="Q75" s="77">
        <v>0</v>
      </c>
      <c r="R75" s="77">
        <v>5418.1122975999997</v>
      </c>
      <c r="S75" s="78">
        <v>2.53E-2</v>
      </c>
      <c r="T75" s="78">
        <v>1.6999999999999999E-3</v>
      </c>
      <c r="U75" s="78">
        <v>2.9999999999999997E-4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530</v>
      </c>
      <c r="G76" t="s">
        <v>422</v>
      </c>
      <c r="H76" t="s">
        <v>451</v>
      </c>
      <c r="I76" t="s">
        <v>215</v>
      </c>
      <c r="J76" t="s">
        <v>271</v>
      </c>
      <c r="K76" s="77">
        <v>4.88</v>
      </c>
      <c r="L76" t="s">
        <v>102</v>
      </c>
      <c r="M76" s="78">
        <v>2.4E-2</v>
      </c>
      <c r="N76" s="78">
        <v>1.12E-2</v>
      </c>
      <c r="O76" s="77">
        <v>1536803.38</v>
      </c>
      <c r="P76" s="77">
        <v>107</v>
      </c>
      <c r="Q76" s="77">
        <v>0</v>
      </c>
      <c r="R76" s="77">
        <v>1644.3796166</v>
      </c>
      <c r="S76" s="78">
        <v>2.7000000000000001E-3</v>
      </c>
      <c r="T76" s="78">
        <v>5.0000000000000001E-4</v>
      </c>
      <c r="U76" s="78">
        <v>1E-4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530</v>
      </c>
      <c r="G77" t="s">
        <v>422</v>
      </c>
      <c r="H77" t="s">
        <v>451</v>
      </c>
      <c r="I77" t="s">
        <v>215</v>
      </c>
      <c r="J77" t="s">
        <v>271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17070342.969999999</v>
      </c>
      <c r="P77" s="77">
        <v>110.7</v>
      </c>
      <c r="Q77" s="77">
        <v>0</v>
      </c>
      <c r="R77" s="77">
        <v>18896.869667790001</v>
      </c>
      <c r="S77" s="78">
        <v>2.18E-2</v>
      </c>
      <c r="T77" s="78">
        <v>5.8999999999999999E-3</v>
      </c>
      <c r="U77" s="78">
        <v>1E-3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403</v>
      </c>
      <c r="G78" t="s">
        <v>375</v>
      </c>
      <c r="H78" t="s">
        <v>451</v>
      </c>
      <c r="I78" t="s">
        <v>215</v>
      </c>
      <c r="J78" t="s">
        <v>271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25444956.989999998</v>
      </c>
      <c r="P78" s="77">
        <v>112.97</v>
      </c>
      <c r="Q78" s="77">
        <v>275.09591999999998</v>
      </c>
      <c r="R78" s="77">
        <v>29020.263831602999</v>
      </c>
      <c r="S78" s="78">
        <v>2.4500000000000001E-2</v>
      </c>
      <c r="T78" s="78">
        <v>8.9999999999999993E-3</v>
      </c>
      <c r="U78" s="78">
        <v>1.6000000000000001E-3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456</v>
      </c>
      <c r="G79" t="s">
        <v>422</v>
      </c>
      <c r="H79" t="s">
        <v>537</v>
      </c>
      <c r="I79" t="s">
        <v>215</v>
      </c>
      <c r="J79" t="s">
        <v>271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4214404.6100000003</v>
      </c>
      <c r="P79" s="77">
        <v>116.09</v>
      </c>
      <c r="Q79" s="77">
        <v>0</v>
      </c>
      <c r="R79" s="77">
        <v>4892.502311749</v>
      </c>
      <c r="S79" s="78">
        <v>6.0000000000000001E-3</v>
      </c>
      <c r="T79" s="78">
        <v>1.5E-3</v>
      </c>
      <c r="U79" s="78">
        <v>2.9999999999999997E-4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456</v>
      </c>
      <c r="G80" t="s">
        <v>422</v>
      </c>
      <c r="H80" t="s">
        <v>537</v>
      </c>
      <c r="I80" t="s">
        <v>215</v>
      </c>
      <c r="J80" t="s">
        <v>271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5470170.5099999998</v>
      </c>
      <c r="P80" s="77">
        <v>109.61</v>
      </c>
      <c r="Q80" s="77">
        <v>1957.4923799999999</v>
      </c>
      <c r="R80" s="77">
        <v>7953.3462760109996</v>
      </c>
      <c r="S80" s="78">
        <v>1.37E-2</v>
      </c>
      <c r="T80" s="78">
        <v>2.5000000000000001E-3</v>
      </c>
      <c r="U80" s="78">
        <v>4.0000000000000002E-4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456</v>
      </c>
      <c r="G81" t="s">
        <v>422</v>
      </c>
      <c r="H81" t="s">
        <v>537</v>
      </c>
      <c r="I81" t="s">
        <v>215</v>
      </c>
      <c r="J81" t="s">
        <v>271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5006006.76</v>
      </c>
      <c r="P81" s="77">
        <v>105</v>
      </c>
      <c r="Q81" s="77">
        <v>0</v>
      </c>
      <c r="R81" s="77">
        <v>5256.3070980000002</v>
      </c>
      <c r="S81" s="78">
        <v>1.29E-2</v>
      </c>
      <c r="T81" s="78">
        <v>1.6000000000000001E-3</v>
      </c>
      <c r="U81" s="78">
        <v>2.9999999999999997E-4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544</v>
      </c>
      <c r="G82" t="s">
        <v>507</v>
      </c>
      <c r="H82" t="s">
        <v>537</v>
      </c>
      <c r="I82" t="s">
        <v>215</v>
      </c>
      <c r="J82" t="s">
        <v>271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8009754.9500000002</v>
      </c>
      <c r="P82" s="77">
        <v>107.43</v>
      </c>
      <c r="Q82" s="77">
        <v>0</v>
      </c>
      <c r="R82" s="77">
        <v>8604.8797427850004</v>
      </c>
      <c r="S82" s="78">
        <v>1.4800000000000001E-2</v>
      </c>
      <c r="T82" s="78">
        <v>2.7000000000000001E-3</v>
      </c>
      <c r="U82" s="78">
        <v>5.0000000000000001E-4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544</v>
      </c>
      <c r="G83" t="s">
        <v>507</v>
      </c>
      <c r="H83" t="s">
        <v>537</v>
      </c>
      <c r="I83" t="s">
        <v>215</v>
      </c>
      <c r="J83" t="s">
        <v>271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31101203.949999999</v>
      </c>
      <c r="P83" s="77">
        <v>103.25</v>
      </c>
      <c r="Q83" s="77">
        <v>0</v>
      </c>
      <c r="R83" s="77">
        <v>32111.993078374999</v>
      </c>
      <c r="S83" s="78">
        <v>1.7899999999999999E-2</v>
      </c>
      <c r="T83" s="78">
        <v>0.01</v>
      </c>
      <c r="U83" s="78">
        <v>1.8E-3</v>
      </c>
    </row>
    <row r="84" spans="2:21">
      <c r="B84" t="s">
        <v>547</v>
      </c>
      <c r="C84" t="s">
        <v>548</v>
      </c>
      <c r="D84" t="s">
        <v>100</v>
      </c>
      <c r="E84" t="s">
        <v>123</v>
      </c>
      <c r="F84" t="s">
        <v>549</v>
      </c>
      <c r="G84" t="s">
        <v>550</v>
      </c>
      <c r="H84" t="s">
        <v>537</v>
      </c>
      <c r="I84" t="s">
        <v>215</v>
      </c>
      <c r="J84" t="s">
        <v>271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51547086.530000001</v>
      </c>
      <c r="P84" s="77">
        <v>153.05000000000001</v>
      </c>
      <c r="Q84" s="77">
        <v>0</v>
      </c>
      <c r="R84" s="77">
        <v>78892.815934165003</v>
      </c>
      <c r="S84" s="78">
        <v>1.3599999999999999E-2</v>
      </c>
      <c r="T84" s="78">
        <v>2.4500000000000001E-2</v>
      </c>
      <c r="U84" s="78">
        <v>4.3E-3</v>
      </c>
    </row>
    <row r="85" spans="2:21">
      <c r="B85" t="s">
        <v>551</v>
      </c>
      <c r="C85" t="s">
        <v>552</v>
      </c>
      <c r="D85" t="s">
        <v>100</v>
      </c>
      <c r="E85" t="s">
        <v>123</v>
      </c>
      <c r="F85" t="s">
        <v>553</v>
      </c>
      <c r="G85" t="s">
        <v>132</v>
      </c>
      <c r="H85" t="s">
        <v>211</v>
      </c>
      <c r="I85" t="s">
        <v>150</v>
      </c>
      <c r="J85" t="s">
        <v>271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15955478.26</v>
      </c>
      <c r="P85" s="77">
        <v>108.17</v>
      </c>
      <c r="Q85" s="77">
        <v>0</v>
      </c>
      <c r="R85" s="77">
        <v>17259.040833841998</v>
      </c>
      <c r="S85" s="78">
        <v>1.8100000000000002E-2</v>
      </c>
      <c r="T85" s="78">
        <v>5.4000000000000003E-3</v>
      </c>
      <c r="U85" s="78">
        <v>8.9999999999999998E-4</v>
      </c>
    </row>
    <row r="86" spans="2:21">
      <c r="B86" t="s">
        <v>554</v>
      </c>
      <c r="C86" t="s">
        <v>555</v>
      </c>
      <c r="D86" t="s">
        <v>100</v>
      </c>
      <c r="E86" t="s">
        <v>123</v>
      </c>
      <c r="F86" t="s">
        <v>553</v>
      </c>
      <c r="G86" t="s">
        <v>132</v>
      </c>
      <c r="H86" t="s">
        <v>211</v>
      </c>
      <c r="I86" t="s">
        <v>150</v>
      </c>
      <c r="J86" t="s">
        <v>271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6807145.2999999998</v>
      </c>
      <c r="P86" s="77">
        <v>105.63</v>
      </c>
      <c r="Q86" s="77">
        <v>0</v>
      </c>
      <c r="R86" s="77">
        <v>7190.38758039</v>
      </c>
      <c r="S86" s="78">
        <v>5.4000000000000003E-3</v>
      </c>
      <c r="T86" s="78">
        <v>2.2000000000000001E-3</v>
      </c>
      <c r="U86" s="78">
        <v>4.0000000000000002E-4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553</v>
      </c>
      <c r="G87" t="s">
        <v>132</v>
      </c>
      <c r="H87" t="s">
        <v>211</v>
      </c>
      <c r="I87" t="s">
        <v>150</v>
      </c>
      <c r="J87" t="s">
        <v>271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17304577.390000001</v>
      </c>
      <c r="P87" s="77">
        <v>108.29</v>
      </c>
      <c r="Q87" s="77">
        <v>0</v>
      </c>
      <c r="R87" s="77">
        <v>18739.126855630999</v>
      </c>
      <c r="S87" s="78">
        <v>1.15E-2</v>
      </c>
      <c r="T87" s="78">
        <v>5.7999999999999996E-3</v>
      </c>
      <c r="U87" s="78">
        <v>1E-3</v>
      </c>
    </row>
    <row r="88" spans="2:21">
      <c r="B88" t="s">
        <v>558</v>
      </c>
      <c r="C88" t="s">
        <v>559</v>
      </c>
      <c r="D88" t="s">
        <v>100</v>
      </c>
      <c r="E88" t="s">
        <v>123</v>
      </c>
      <c r="F88" t="s">
        <v>493</v>
      </c>
      <c r="G88" t="s">
        <v>422</v>
      </c>
      <c r="H88" t="s">
        <v>211</v>
      </c>
      <c r="I88" t="s">
        <v>150</v>
      </c>
      <c r="J88" t="s">
        <v>271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4356417.28</v>
      </c>
      <c r="P88" s="77">
        <v>104.54</v>
      </c>
      <c r="Q88" s="77">
        <v>0</v>
      </c>
      <c r="R88" s="77">
        <v>4554.1986245119997</v>
      </c>
      <c r="S88" s="78">
        <v>1.18E-2</v>
      </c>
      <c r="T88" s="78">
        <v>1.4E-3</v>
      </c>
      <c r="U88" s="78">
        <v>2.0000000000000001E-4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493</v>
      </c>
      <c r="G89" t="s">
        <v>422</v>
      </c>
      <c r="H89" t="s">
        <v>537</v>
      </c>
      <c r="I89" t="s">
        <v>215</v>
      </c>
      <c r="J89" t="s">
        <v>271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7622431.79</v>
      </c>
      <c r="P89" s="77">
        <v>104.02</v>
      </c>
      <c r="Q89" s="77">
        <v>0</v>
      </c>
      <c r="R89" s="77">
        <v>7928.8535479579996</v>
      </c>
      <c r="S89" s="78">
        <v>1.1599999999999999E-2</v>
      </c>
      <c r="T89" s="78">
        <v>2.5000000000000001E-3</v>
      </c>
      <c r="U89" s="78">
        <v>4.0000000000000002E-4</v>
      </c>
    </row>
    <row r="90" spans="2:21">
      <c r="B90" t="s">
        <v>562</v>
      </c>
      <c r="C90" t="s">
        <v>563</v>
      </c>
      <c r="D90" t="s">
        <v>100</v>
      </c>
      <c r="E90" t="s">
        <v>123</v>
      </c>
      <c r="F90" t="s">
        <v>493</v>
      </c>
      <c r="G90" t="s">
        <v>422</v>
      </c>
      <c r="H90" t="s">
        <v>537</v>
      </c>
      <c r="I90" t="s">
        <v>215</v>
      </c>
      <c r="J90" t="s">
        <v>271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3825298.85</v>
      </c>
      <c r="P90" s="77">
        <v>105.9</v>
      </c>
      <c r="Q90" s="77">
        <v>0</v>
      </c>
      <c r="R90" s="77">
        <v>4050.9914821500001</v>
      </c>
      <c r="S90" s="78">
        <v>8.6999999999999994E-3</v>
      </c>
      <c r="T90" s="78">
        <v>1.2999999999999999E-3</v>
      </c>
      <c r="U90" s="78">
        <v>2.0000000000000001E-4</v>
      </c>
    </row>
    <row r="91" spans="2:21">
      <c r="B91" t="s">
        <v>564</v>
      </c>
      <c r="C91" t="s">
        <v>565</v>
      </c>
      <c r="D91" t="s">
        <v>100</v>
      </c>
      <c r="E91" t="s">
        <v>123</v>
      </c>
      <c r="F91" t="s">
        <v>493</v>
      </c>
      <c r="G91" t="s">
        <v>422</v>
      </c>
      <c r="H91" t="s">
        <v>211</v>
      </c>
      <c r="I91" t="s">
        <v>150</v>
      </c>
      <c r="J91" t="s">
        <v>271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840900.92</v>
      </c>
      <c r="P91" s="77">
        <v>95.1</v>
      </c>
      <c r="Q91" s="77">
        <v>0</v>
      </c>
      <c r="R91" s="77">
        <v>799.69677492000005</v>
      </c>
      <c r="S91" s="78">
        <v>1E-3</v>
      </c>
      <c r="T91" s="78">
        <v>2.0000000000000001E-4</v>
      </c>
      <c r="U91" s="78">
        <v>0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493</v>
      </c>
      <c r="G92" t="s">
        <v>422</v>
      </c>
      <c r="H92" t="s">
        <v>211</v>
      </c>
      <c r="I92" t="s">
        <v>150</v>
      </c>
      <c r="J92" t="s">
        <v>271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4858174.62</v>
      </c>
      <c r="P92" s="77">
        <v>103.26</v>
      </c>
      <c r="Q92" s="77">
        <v>0</v>
      </c>
      <c r="R92" s="77">
        <v>5016.551112612</v>
      </c>
      <c r="S92" s="78">
        <v>1.2200000000000001E-2</v>
      </c>
      <c r="T92" s="78">
        <v>1.6000000000000001E-3</v>
      </c>
      <c r="U92" s="78">
        <v>2.9999999999999997E-4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493</v>
      </c>
      <c r="G93" t="s">
        <v>422</v>
      </c>
      <c r="H93" t="s">
        <v>537</v>
      </c>
      <c r="I93" t="s">
        <v>215</v>
      </c>
      <c r="J93" t="s">
        <v>271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8924262.2799999993</v>
      </c>
      <c r="P93" s="77">
        <v>109.32</v>
      </c>
      <c r="Q93" s="77">
        <v>0</v>
      </c>
      <c r="R93" s="77">
        <v>9756.003524496</v>
      </c>
      <c r="S93" s="78">
        <v>1.8800000000000001E-2</v>
      </c>
      <c r="T93" s="78">
        <v>3.0000000000000001E-3</v>
      </c>
      <c r="U93" s="78">
        <v>5.0000000000000001E-4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374</v>
      </c>
      <c r="G94" t="s">
        <v>375</v>
      </c>
      <c r="H94" t="s">
        <v>537</v>
      </c>
      <c r="I94" t="s">
        <v>215</v>
      </c>
      <c r="J94" t="s">
        <v>271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82.13</v>
      </c>
      <c r="P94" s="77">
        <v>4973591</v>
      </c>
      <c r="Q94" s="77">
        <v>0</v>
      </c>
      <c r="R94" s="77">
        <v>4084.8102883000001</v>
      </c>
      <c r="S94" s="78">
        <v>1.6299999999999999E-2</v>
      </c>
      <c r="T94" s="78">
        <v>1.2999999999999999E-3</v>
      </c>
      <c r="U94" s="78">
        <v>2.0000000000000001E-4</v>
      </c>
    </row>
    <row r="95" spans="2:21">
      <c r="B95" t="s">
        <v>572</v>
      </c>
      <c r="C95" t="s">
        <v>573</v>
      </c>
      <c r="D95" t="s">
        <v>100</v>
      </c>
      <c r="E95" t="s">
        <v>123</v>
      </c>
      <c r="F95" t="s">
        <v>374</v>
      </c>
      <c r="G95" t="s">
        <v>375</v>
      </c>
      <c r="H95" t="s">
        <v>537</v>
      </c>
      <c r="I95" t="s">
        <v>215</v>
      </c>
      <c r="J95" t="s">
        <v>271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360.42</v>
      </c>
      <c r="P95" s="77">
        <v>5121399</v>
      </c>
      <c r="Q95" s="77">
        <v>0</v>
      </c>
      <c r="R95" s="77">
        <v>18458.546275799999</v>
      </c>
      <c r="S95" s="78">
        <v>2.0400000000000001E-2</v>
      </c>
      <c r="T95" s="78">
        <v>5.7000000000000002E-3</v>
      </c>
      <c r="U95" s="78">
        <v>1E-3</v>
      </c>
    </row>
    <row r="96" spans="2:21">
      <c r="B96" t="s">
        <v>574</v>
      </c>
      <c r="C96" t="s">
        <v>575</v>
      </c>
      <c r="D96" t="s">
        <v>100</v>
      </c>
      <c r="E96" t="s">
        <v>123</v>
      </c>
      <c r="F96" t="s">
        <v>374</v>
      </c>
      <c r="G96" t="s">
        <v>375</v>
      </c>
      <c r="H96" t="s">
        <v>537</v>
      </c>
      <c r="I96" t="s">
        <v>215</v>
      </c>
      <c r="J96" t="s">
        <v>271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19.59</v>
      </c>
      <c r="P96" s="77">
        <v>5024941.7841999996</v>
      </c>
      <c r="Q96" s="77">
        <v>14.74593</v>
      </c>
      <c r="R96" s="77">
        <v>999.13202552478003</v>
      </c>
      <c r="S96" s="78">
        <v>3.2000000000000002E-3</v>
      </c>
      <c r="T96" s="78">
        <v>2.9999999999999997E-4</v>
      </c>
      <c r="U96" s="78">
        <v>1E-4</v>
      </c>
    </row>
    <row r="97" spans="2:21">
      <c r="B97" t="s">
        <v>576</v>
      </c>
      <c r="C97" t="s">
        <v>577</v>
      </c>
      <c r="D97" t="s">
        <v>100</v>
      </c>
      <c r="E97" t="s">
        <v>123</v>
      </c>
      <c r="F97" t="s">
        <v>374</v>
      </c>
      <c r="G97" t="s">
        <v>375</v>
      </c>
      <c r="H97" t="s">
        <v>537</v>
      </c>
      <c r="I97" t="s">
        <v>215</v>
      </c>
      <c r="J97" t="s">
        <v>271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15.22</v>
      </c>
      <c r="P97" s="77">
        <v>5065210</v>
      </c>
      <c r="Q97" s="77">
        <v>0</v>
      </c>
      <c r="R97" s="77">
        <v>770.92496200000005</v>
      </c>
      <c r="S97" s="78">
        <v>2.5000000000000001E-3</v>
      </c>
      <c r="T97" s="78">
        <v>2.0000000000000001E-4</v>
      </c>
      <c r="U97" s="78">
        <v>0</v>
      </c>
    </row>
    <row r="98" spans="2:21">
      <c r="B98" t="s">
        <v>578</v>
      </c>
      <c r="C98" t="s">
        <v>579</v>
      </c>
      <c r="D98" t="s">
        <v>100</v>
      </c>
      <c r="E98" t="s">
        <v>123</v>
      </c>
      <c r="F98" t="s">
        <v>580</v>
      </c>
      <c r="G98" t="s">
        <v>581</v>
      </c>
      <c r="H98" t="s">
        <v>537</v>
      </c>
      <c r="I98" t="s">
        <v>215</v>
      </c>
      <c r="J98" t="s">
        <v>582</v>
      </c>
      <c r="K98" s="77">
        <v>2.19</v>
      </c>
      <c r="L98" t="s">
        <v>102</v>
      </c>
      <c r="M98" s="78">
        <v>3.2899999999999999E-2</v>
      </c>
      <c r="N98" s="78">
        <v>8.3999999999999995E-3</v>
      </c>
      <c r="O98" s="77">
        <v>1</v>
      </c>
      <c r="P98" s="77">
        <v>107.5</v>
      </c>
      <c r="Q98" s="77">
        <v>0</v>
      </c>
      <c r="R98" s="77">
        <v>1.075E-3</v>
      </c>
      <c r="S98" s="78">
        <v>0</v>
      </c>
      <c r="T98" s="78">
        <v>0</v>
      </c>
      <c r="U98" s="78">
        <v>0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585</v>
      </c>
      <c r="G99" t="s">
        <v>375</v>
      </c>
      <c r="H99" t="s">
        <v>537</v>
      </c>
      <c r="I99" t="s">
        <v>215</v>
      </c>
      <c r="J99" t="s">
        <v>271</v>
      </c>
      <c r="K99" s="77">
        <v>5.4</v>
      </c>
      <c r="L99" t="s">
        <v>102</v>
      </c>
      <c r="M99" s="78">
        <v>2.4199999999999999E-2</v>
      </c>
      <c r="N99" s="78">
        <v>2.5100000000000001E-2</v>
      </c>
      <c r="O99" s="77">
        <v>328.44</v>
      </c>
      <c r="P99" s="77">
        <v>5015066.7034090012</v>
      </c>
      <c r="Q99" s="77">
        <v>0</v>
      </c>
      <c r="R99" s="77">
        <v>16471.485080676499</v>
      </c>
      <c r="S99" s="78">
        <v>3.73E-2</v>
      </c>
      <c r="T99" s="78">
        <v>5.1000000000000004E-3</v>
      </c>
      <c r="U99" s="78">
        <v>8.9999999999999998E-4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585</v>
      </c>
      <c r="G100" t="s">
        <v>375</v>
      </c>
      <c r="H100" t="s">
        <v>537</v>
      </c>
      <c r="I100" t="s">
        <v>215</v>
      </c>
      <c r="J100" t="s">
        <v>271</v>
      </c>
      <c r="K100" s="77">
        <v>4.8600000000000003</v>
      </c>
      <c r="L100" t="s">
        <v>102</v>
      </c>
      <c r="M100" s="78">
        <v>1.46E-2</v>
      </c>
      <c r="N100" s="78">
        <v>2.58E-2</v>
      </c>
      <c r="O100" s="77">
        <v>440.91</v>
      </c>
      <c r="P100" s="77">
        <v>4774711</v>
      </c>
      <c r="Q100" s="77">
        <v>0</v>
      </c>
      <c r="R100" s="77">
        <v>21052.178270100001</v>
      </c>
      <c r="S100" s="78">
        <v>1.66E-2</v>
      </c>
      <c r="T100" s="78">
        <v>6.4999999999999997E-3</v>
      </c>
      <c r="U100" s="78">
        <v>1.1999999999999999E-3</v>
      </c>
    </row>
    <row r="101" spans="2:21">
      <c r="B101" t="s">
        <v>588</v>
      </c>
      <c r="C101" t="s">
        <v>589</v>
      </c>
      <c r="D101" t="s">
        <v>100</v>
      </c>
      <c r="E101" t="s">
        <v>123</v>
      </c>
      <c r="F101" t="s">
        <v>590</v>
      </c>
      <c r="G101" t="s">
        <v>503</v>
      </c>
      <c r="H101" t="s">
        <v>537</v>
      </c>
      <c r="I101" t="s">
        <v>215</v>
      </c>
      <c r="J101" t="s">
        <v>271</v>
      </c>
      <c r="K101" s="77">
        <v>7.7</v>
      </c>
      <c r="L101" t="s">
        <v>102</v>
      </c>
      <c r="M101" s="78">
        <v>4.4000000000000003E-3</v>
      </c>
      <c r="N101" s="78">
        <v>9.4000000000000004E-3</v>
      </c>
      <c r="O101" s="77">
        <v>6845760.4199999999</v>
      </c>
      <c r="P101" s="77">
        <v>96.28</v>
      </c>
      <c r="Q101" s="77">
        <v>0</v>
      </c>
      <c r="R101" s="77">
        <v>6591.0981323759997</v>
      </c>
      <c r="S101" s="78">
        <v>1.14E-2</v>
      </c>
      <c r="T101" s="78">
        <v>2.0999999999999999E-3</v>
      </c>
      <c r="U101" s="78">
        <v>4.0000000000000002E-4</v>
      </c>
    </row>
    <row r="102" spans="2:21">
      <c r="B102" t="s">
        <v>591</v>
      </c>
      <c r="C102" t="s">
        <v>592</v>
      </c>
      <c r="D102" t="s">
        <v>100</v>
      </c>
      <c r="E102" t="s">
        <v>123</v>
      </c>
      <c r="F102" t="s">
        <v>502</v>
      </c>
      <c r="G102" t="s">
        <v>503</v>
      </c>
      <c r="H102" t="s">
        <v>537</v>
      </c>
      <c r="I102" t="s">
        <v>215</v>
      </c>
      <c r="J102" t="s">
        <v>271</v>
      </c>
      <c r="K102" s="77">
        <v>2.5299999999999998</v>
      </c>
      <c r="L102" t="s">
        <v>102</v>
      </c>
      <c r="M102" s="78">
        <v>3.85E-2</v>
      </c>
      <c r="N102" s="78">
        <v>3.3999999999999998E-3</v>
      </c>
      <c r="O102" s="77">
        <v>3938592.45</v>
      </c>
      <c r="P102" s="77">
        <v>114.2</v>
      </c>
      <c r="Q102" s="77">
        <v>0</v>
      </c>
      <c r="R102" s="77">
        <v>4497.8725778999997</v>
      </c>
      <c r="S102" s="78">
        <v>1.6400000000000001E-2</v>
      </c>
      <c r="T102" s="78">
        <v>1.4E-3</v>
      </c>
      <c r="U102" s="78">
        <v>2.0000000000000001E-4</v>
      </c>
    </row>
    <row r="103" spans="2:21">
      <c r="B103" t="s">
        <v>593</v>
      </c>
      <c r="C103" t="s">
        <v>594</v>
      </c>
      <c r="D103" t="s">
        <v>100</v>
      </c>
      <c r="E103" t="s">
        <v>123</v>
      </c>
      <c r="F103" t="s">
        <v>502</v>
      </c>
      <c r="G103" t="s">
        <v>503</v>
      </c>
      <c r="H103" t="s">
        <v>537</v>
      </c>
      <c r="I103" t="s">
        <v>215</v>
      </c>
      <c r="J103" t="s">
        <v>271</v>
      </c>
      <c r="K103" s="77">
        <v>3.43</v>
      </c>
      <c r="L103" t="s">
        <v>102</v>
      </c>
      <c r="M103" s="78">
        <v>3.85E-2</v>
      </c>
      <c r="N103" s="78">
        <v>2.2000000000000001E-3</v>
      </c>
      <c r="O103" s="77">
        <v>3447896.49</v>
      </c>
      <c r="P103" s="77">
        <v>118.29</v>
      </c>
      <c r="Q103" s="77">
        <v>0</v>
      </c>
      <c r="R103" s="77">
        <v>4078.516758021</v>
      </c>
      <c r="S103" s="78">
        <v>1.38E-2</v>
      </c>
      <c r="T103" s="78">
        <v>1.2999999999999999E-3</v>
      </c>
      <c r="U103" s="78">
        <v>2.0000000000000001E-4</v>
      </c>
    </row>
    <row r="104" spans="2:21">
      <c r="B104" t="s">
        <v>595</v>
      </c>
      <c r="C104" t="s">
        <v>596</v>
      </c>
      <c r="D104" t="s">
        <v>100</v>
      </c>
      <c r="E104" t="s">
        <v>123</v>
      </c>
      <c r="F104" t="s">
        <v>502</v>
      </c>
      <c r="G104" t="s">
        <v>503</v>
      </c>
      <c r="H104" t="s">
        <v>537</v>
      </c>
      <c r="I104" t="s">
        <v>215</v>
      </c>
      <c r="J104" t="s">
        <v>271</v>
      </c>
      <c r="K104" s="77">
        <v>0.65</v>
      </c>
      <c r="L104" t="s">
        <v>102</v>
      </c>
      <c r="M104" s="78">
        <v>3.9E-2</v>
      </c>
      <c r="N104" s="78">
        <v>1.2E-2</v>
      </c>
      <c r="O104" s="77">
        <v>4246313.8099999996</v>
      </c>
      <c r="P104" s="77">
        <v>111.67</v>
      </c>
      <c r="Q104" s="77">
        <v>0</v>
      </c>
      <c r="R104" s="77">
        <v>4741.8586316270002</v>
      </c>
      <c r="S104" s="78">
        <v>1.06E-2</v>
      </c>
      <c r="T104" s="78">
        <v>1.5E-3</v>
      </c>
      <c r="U104" s="78">
        <v>2.9999999999999997E-4</v>
      </c>
    </row>
    <row r="105" spans="2:21">
      <c r="B105" t="s">
        <v>597</v>
      </c>
      <c r="C105" t="s">
        <v>598</v>
      </c>
      <c r="D105" t="s">
        <v>100</v>
      </c>
      <c r="E105" t="s">
        <v>123</v>
      </c>
      <c r="F105" t="s">
        <v>599</v>
      </c>
      <c r="G105" t="s">
        <v>375</v>
      </c>
      <c r="H105" t="s">
        <v>211</v>
      </c>
      <c r="I105" t="s">
        <v>150</v>
      </c>
      <c r="J105" t="s">
        <v>271</v>
      </c>
      <c r="K105" s="77">
        <v>0.75</v>
      </c>
      <c r="L105" t="s">
        <v>102</v>
      </c>
      <c r="M105" s="78">
        <v>0.02</v>
      </c>
      <c r="N105" s="78">
        <v>-1.78E-2</v>
      </c>
      <c r="O105" s="77">
        <v>3437809.4</v>
      </c>
      <c r="P105" s="77">
        <v>106.28</v>
      </c>
      <c r="Q105" s="77">
        <v>0</v>
      </c>
      <c r="R105" s="77">
        <v>3653.7038303200002</v>
      </c>
      <c r="S105" s="78">
        <v>1.21E-2</v>
      </c>
      <c r="T105" s="78">
        <v>1.1000000000000001E-3</v>
      </c>
      <c r="U105" s="78">
        <v>2.0000000000000001E-4</v>
      </c>
    </row>
    <row r="106" spans="2:21">
      <c r="B106" t="s">
        <v>600</v>
      </c>
      <c r="C106" t="s">
        <v>601</v>
      </c>
      <c r="D106" t="s">
        <v>100</v>
      </c>
      <c r="E106" t="s">
        <v>123</v>
      </c>
      <c r="F106" t="s">
        <v>514</v>
      </c>
      <c r="G106" t="s">
        <v>422</v>
      </c>
      <c r="H106" t="s">
        <v>537</v>
      </c>
      <c r="I106" t="s">
        <v>215</v>
      </c>
      <c r="J106" t="s">
        <v>271</v>
      </c>
      <c r="K106" s="77">
        <v>6.16</v>
      </c>
      <c r="L106" t="s">
        <v>102</v>
      </c>
      <c r="M106" s="78">
        <v>2.4E-2</v>
      </c>
      <c r="N106" s="78">
        <v>1.0699999999999999E-2</v>
      </c>
      <c r="O106" s="77">
        <v>11046937.99</v>
      </c>
      <c r="P106" s="77">
        <v>109.8</v>
      </c>
      <c r="Q106" s="77">
        <v>0</v>
      </c>
      <c r="R106" s="77">
        <v>12129.53791302</v>
      </c>
      <c r="S106" s="78">
        <v>2.12E-2</v>
      </c>
      <c r="T106" s="78">
        <v>3.8E-3</v>
      </c>
      <c r="U106" s="78">
        <v>6.9999999999999999E-4</v>
      </c>
    </row>
    <row r="107" spans="2:21">
      <c r="B107" t="s">
        <v>602</v>
      </c>
      <c r="C107" t="s">
        <v>603</v>
      </c>
      <c r="D107" t="s">
        <v>100</v>
      </c>
      <c r="E107" t="s">
        <v>123</v>
      </c>
      <c r="F107" t="s">
        <v>514</v>
      </c>
      <c r="G107" t="s">
        <v>422</v>
      </c>
      <c r="H107" t="s">
        <v>537</v>
      </c>
      <c r="I107" t="s">
        <v>215</v>
      </c>
      <c r="J107" t="s">
        <v>271</v>
      </c>
      <c r="K107" s="77">
        <v>1.96</v>
      </c>
      <c r="L107" t="s">
        <v>102</v>
      </c>
      <c r="M107" s="78">
        <v>3.4799999999999998E-2</v>
      </c>
      <c r="N107" s="78">
        <v>1.2500000000000001E-2</v>
      </c>
      <c r="O107" s="77">
        <v>197223.09</v>
      </c>
      <c r="P107" s="77">
        <v>104.78</v>
      </c>
      <c r="Q107" s="77">
        <v>0</v>
      </c>
      <c r="R107" s="77">
        <v>206.65035370199999</v>
      </c>
      <c r="S107" s="78">
        <v>5.0000000000000001E-4</v>
      </c>
      <c r="T107" s="78">
        <v>1E-4</v>
      </c>
      <c r="U107" s="78">
        <v>0</v>
      </c>
    </row>
    <row r="108" spans="2:21">
      <c r="B108" t="s">
        <v>604</v>
      </c>
      <c r="C108" t="s">
        <v>605</v>
      </c>
      <c r="D108" t="s">
        <v>100</v>
      </c>
      <c r="E108" t="s">
        <v>123</v>
      </c>
      <c r="F108" t="s">
        <v>519</v>
      </c>
      <c r="G108" t="s">
        <v>503</v>
      </c>
      <c r="H108" t="s">
        <v>537</v>
      </c>
      <c r="I108" t="s">
        <v>215</v>
      </c>
      <c r="J108" t="s">
        <v>271</v>
      </c>
      <c r="K108" s="77">
        <v>4.58</v>
      </c>
      <c r="L108" t="s">
        <v>102</v>
      </c>
      <c r="M108" s="78">
        <v>2.4799999999999999E-2</v>
      </c>
      <c r="N108" s="78">
        <v>7.1000000000000004E-3</v>
      </c>
      <c r="O108" s="77">
        <v>5236925.59</v>
      </c>
      <c r="P108" s="77">
        <v>109</v>
      </c>
      <c r="Q108" s="77">
        <v>0</v>
      </c>
      <c r="R108" s="77">
        <v>5708.2488930999998</v>
      </c>
      <c r="S108" s="78">
        <v>1.24E-2</v>
      </c>
      <c r="T108" s="78">
        <v>1.8E-3</v>
      </c>
      <c r="U108" s="78">
        <v>2.9999999999999997E-4</v>
      </c>
    </row>
    <row r="109" spans="2:21">
      <c r="B109" t="s">
        <v>606</v>
      </c>
      <c r="C109" t="s">
        <v>607</v>
      </c>
      <c r="D109" t="s">
        <v>100</v>
      </c>
      <c r="E109" t="s">
        <v>123</v>
      </c>
      <c r="F109" t="s">
        <v>530</v>
      </c>
      <c r="G109" t="s">
        <v>422</v>
      </c>
      <c r="H109" t="s">
        <v>537</v>
      </c>
      <c r="I109" t="s">
        <v>215</v>
      </c>
      <c r="J109" t="s">
        <v>271</v>
      </c>
      <c r="K109" s="77">
        <v>2.99</v>
      </c>
      <c r="L109" t="s">
        <v>102</v>
      </c>
      <c r="M109" s="78">
        <v>4.3999999999999997E-2</v>
      </c>
      <c r="N109" s="78">
        <v>1.18E-2</v>
      </c>
      <c r="O109" s="77">
        <v>178133.39</v>
      </c>
      <c r="P109" s="77">
        <v>111.17</v>
      </c>
      <c r="Q109" s="77">
        <v>0</v>
      </c>
      <c r="R109" s="77">
        <v>198.03088966300001</v>
      </c>
      <c r="S109" s="78">
        <v>8.0000000000000004E-4</v>
      </c>
      <c r="T109" s="78">
        <v>1E-4</v>
      </c>
      <c r="U109" s="78">
        <v>0</v>
      </c>
    </row>
    <row r="110" spans="2:21">
      <c r="B110" t="s">
        <v>608</v>
      </c>
      <c r="C110" t="s">
        <v>609</v>
      </c>
      <c r="D110" t="s">
        <v>100</v>
      </c>
      <c r="E110" t="s">
        <v>123</v>
      </c>
      <c r="F110" t="s">
        <v>530</v>
      </c>
      <c r="G110" t="s">
        <v>422</v>
      </c>
      <c r="H110" t="s">
        <v>537</v>
      </c>
      <c r="I110" t="s">
        <v>215</v>
      </c>
      <c r="J110" t="s">
        <v>271</v>
      </c>
      <c r="K110" s="77">
        <v>5.92</v>
      </c>
      <c r="L110" t="s">
        <v>102</v>
      </c>
      <c r="M110" s="78">
        <v>2.5999999999999999E-2</v>
      </c>
      <c r="N110" s="78">
        <v>1.32E-2</v>
      </c>
      <c r="O110" s="77">
        <v>10509825.58</v>
      </c>
      <c r="P110" s="77">
        <v>109.01</v>
      </c>
      <c r="Q110" s="77">
        <v>0</v>
      </c>
      <c r="R110" s="77">
        <v>11456.760864758</v>
      </c>
      <c r="S110" s="78">
        <v>1.8599999999999998E-2</v>
      </c>
      <c r="T110" s="78">
        <v>3.5999999999999999E-3</v>
      </c>
      <c r="U110" s="78">
        <v>5.9999999999999995E-4</v>
      </c>
    </row>
    <row r="111" spans="2:21">
      <c r="B111" t="s">
        <v>610</v>
      </c>
      <c r="C111" t="s">
        <v>611</v>
      </c>
      <c r="D111" t="s">
        <v>100</v>
      </c>
      <c r="E111" t="s">
        <v>123</v>
      </c>
      <c r="F111" t="s">
        <v>530</v>
      </c>
      <c r="G111" t="s">
        <v>422</v>
      </c>
      <c r="H111" t="s">
        <v>537</v>
      </c>
      <c r="I111" t="s">
        <v>215</v>
      </c>
      <c r="J111" t="s">
        <v>271</v>
      </c>
      <c r="K111" s="77">
        <v>5.82</v>
      </c>
      <c r="L111" t="s">
        <v>102</v>
      </c>
      <c r="M111" s="78">
        <v>2.81E-2</v>
      </c>
      <c r="N111" s="78">
        <v>1.3100000000000001E-2</v>
      </c>
      <c r="O111" s="77">
        <v>912631.31</v>
      </c>
      <c r="P111" s="77">
        <v>110.98</v>
      </c>
      <c r="Q111" s="77">
        <v>0</v>
      </c>
      <c r="R111" s="77">
        <v>1012.838227838</v>
      </c>
      <c r="S111" s="78">
        <v>1.8E-3</v>
      </c>
      <c r="T111" s="78">
        <v>2.9999999999999997E-4</v>
      </c>
      <c r="U111" s="78">
        <v>1E-4</v>
      </c>
    </row>
    <row r="112" spans="2:21">
      <c r="B112" t="s">
        <v>612</v>
      </c>
      <c r="C112" t="s">
        <v>613</v>
      </c>
      <c r="D112" t="s">
        <v>100</v>
      </c>
      <c r="E112" t="s">
        <v>123</v>
      </c>
      <c r="F112" t="s">
        <v>530</v>
      </c>
      <c r="G112" t="s">
        <v>422</v>
      </c>
      <c r="H112" t="s">
        <v>537</v>
      </c>
      <c r="I112" t="s">
        <v>215</v>
      </c>
      <c r="J112" t="s">
        <v>271</v>
      </c>
      <c r="K112" s="77">
        <v>3.98</v>
      </c>
      <c r="L112" t="s">
        <v>102</v>
      </c>
      <c r="M112" s="78">
        <v>3.6999999999999998E-2</v>
      </c>
      <c r="N112" s="78">
        <v>1.29E-2</v>
      </c>
      <c r="O112" s="77">
        <v>2385520.87</v>
      </c>
      <c r="P112" s="77">
        <v>110.89</v>
      </c>
      <c r="Q112" s="77">
        <v>0</v>
      </c>
      <c r="R112" s="77">
        <v>2645.3040927430002</v>
      </c>
      <c r="S112" s="78">
        <v>4.0000000000000001E-3</v>
      </c>
      <c r="T112" s="78">
        <v>8.0000000000000004E-4</v>
      </c>
      <c r="U112" s="78">
        <v>1E-4</v>
      </c>
    </row>
    <row r="113" spans="2:21">
      <c r="B113" t="s">
        <v>614</v>
      </c>
      <c r="C113" t="s">
        <v>615</v>
      </c>
      <c r="D113" t="s">
        <v>100</v>
      </c>
      <c r="E113" t="s">
        <v>123</v>
      </c>
      <c r="F113" t="s">
        <v>616</v>
      </c>
      <c r="G113" t="s">
        <v>422</v>
      </c>
      <c r="H113" t="s">
        <v>537</v>
      </c>
      <c r="I113" t="s">
        <v>215</v>
      </c>
      <c r="J113" t="s">
        <v>271</v>
      </c>
      <c r="K113" s="77">
        <v>5.12</v>
      </c>
      <c r="L113" t="s">
        <v>102</v>
      </c>
      <c r="M113" s="78">
        <v>1.4E-2</v>
      </c>
      <c r="N113" s="78">
        <v>0.01</v>
      </c>
      <c r="O113" s="77">
        <v>11544172.140000001</v>
      </c>
      <c r="P113" s="77">
        <v>102.57</v>
      </c>
      <c r="Q113" s="77">
        <v>0</v>
      </c>
      <c r="R113" s="77">
        <v>11840.857363998</v>
      </c>
      <c r="S113" s="78">
        <v>1.7500000000000002E-2</v>
      </c>
      <c r="T113" s="78">
        <v>3.7000000000000002E-3</v>
      </c>
      <c r="U113" s="78">
        <v>5.9999999999999995E-4</v>
      </c>
    </row>
    <row r="114" spans="2:21">
      <c r="B114" t="s">
        <v>617</v>
      </c>
      <c r="C114" t="s">
        <v>618</v>
      </c>
      <c r="D114" t="s">
        <v>100</v>
      </c>
      <c r="E114" t="s">
        <v>123</v>
      </c>
      <c r="F114" t="s">
        <v>391</v>
      </c>
      <c r="G114" t="s">
        <v>375</v>
      </c>
      <c r="H114" t="s">
        <v>537</v>
      </c>
      <c r="I114" t="s">
        <v>215</v>
      </c>
      <c r="J114" t="s">
        <v>271</v>
      </c>
      <c r="K114" s="77">
        <v>2.95</v>
      </c>
      <c r="L114" t="s">
        <v>102</v>
      </c>
      <c r="M114" s="78">
        <v>1.8200000000000001E-2</v>
      </c>
      <c r="N114" s="78">
        <v>1.7600000000000001E-2</v>
      </c>
      <c r="O114" s="77">
        <v>210.87</v>
      </c>
      <c r="P114" s="77">
        <v>5079999</v>
      </c>
      <c r="Q114" s="77">
        <v>0</v>
      </c>
      <c r="R114" s="77">
        <v>10712.193891299999</v>
      </c>
      <c r="S114" s="78">
        <v>1.4800000000000001E-2</v>
      </c>
      <c r="T114" s="78">
        <v>3.3E-3</v>
      </c>
      <c r="U114" s="78">
        <v>5.9999999999999995E-4</v>
      </c>
    </row>
    <row r="115" spans="2:21">
      <c r="B115" t="s">
        <v>619</v>
      </c>
      <c r="C115" t="s">
        <v>620</v>
      </c>
      <c r="D115" t="s">
        <v>100</v>
      </c>
      <c r="E115" t="s">
        <v>123</v>
      </c>
      <c r="F115" t="s">
        <v>391</v>
      </c>
      <c r="G115" t="s">
        <v>375</v>
      </c>
      <c r="H115" t="s">
        <v>211</v>
      </c>
      <c r="I115" t="s">
        <v>150</v>
      </c>
      <c r="J115" t="s">
        <v>271</v>
      </c>
      <c r="K115" s="77">
        <v>2.1800000000000002</v>
      </c>
      <c r="L115" t="s">
        <v>102</v>
      </c>
      <c r="M115" s="78">
        <v>1.06E-2</v>
      </c>
      <c r="N115" s="78">
        <v>2.1899999999999999E-2</v>
      </c>
      <c r="O115" s="77">
        <v>262.75</v>
      </c>
      <c r="P115" s="77">
        <v>4965000</v>
      </c>
      <c r="Q115" s="77">
        <v>0</v>
      </c>
      <c r="R115" s="77">
        <v>13045.5375</v>
      </c>
      <c r="S115" s="78">
        <v>1.9300000000000001E-2</v>
      </c>
      <c r="T115" s="78">
        <v>4.1000000000000003E-3</v>
      </c>
      <c r="U115" s="78">
        <v>6.9999999999999999E-4</v>
      </c>
    </row>
    <row r="116" spans="2:21">
      <c r="B116" t="s">
        <v>621</v>
      </c>
      <c r="C116" t="s">
        <v>622</v>
      </c>
      <c r="D116" t="s">
        <v>100</v>
      </c>
      <c r="E116" t="s">
        <v>123</v>
      </c>
      <c r="F116" t="s">
        <v>391</v>
      </c>
      <c r="G116" t="s">
        <v>375</v>
      </c>
      <c r="H116" t="s">
        <v>537</v>
      </c>
      <c r="I116" t="s">
        <v>215</v>
      </c>
      <c r="J116" t="s">
        <v>271</v>
      </c>
      <c r="K116" s="77">
        <v>4.05</v>
      </c>
      <c r="L116" t="s">
        <v>102</v>
      </c>
      <c r="M116" s="78">
        <v>1.89E-2</v>
      </c>
      <c r="N116" s="78">
        <v>2.2800000000000001E-2</v>
      </c>
      <c r="O116" s="77">
        <v>484.91</v>
      </c>
      <c r="P116" s="77">
        <v>4921791</v>
      </c>
      <c r="Q116" s="77">
        <v>0</v>
      </c>
      <c r="R116" s="77">
        <v>23866.256738100001</v>
      </c>
      <c r="S116" s="78">
        <v>2.2200000000000001E-2</v>
      </c>
      <c r="T116" s="78">
        <v>7.4000000000000003E-3</v>
      </c>
      <c r="U116" s="78">
        <v>1.2999999999999999E-3</v>
      </c>
    </row>
    <row r="117" spans="2:21">
      <c r="B117" t="s">
        <v>623</v>
      </c>
      <c r="C117" t="s">
        <v>624</v>
      </c>
      <c r="D117" t="s">
        <v>100</v>
      </c>
      <c r="E117" t="s">
        <v>123</v>
      </c>
      <c r="F117" t="s">
        <v>625</v>
      </c>
      <c r="G117" t="s">
        <v>375</v>
      </c>
      <c r="H117" t="s">
        <v>537</v>
      </c>
      <c r="I117" t="s">
        <v>215</v>
      </c>
      <c r="J117" t="s">
        <v>271</v>
      </c>
      <c r="K117" s="77">
        <v>1.23</v>
      </c>
      <c r="L117" t="s">
        <v>102</v>
      </c>
      <c r="M117" s="78">
        <v>4.4999999999999998E-2</v>
      </c>
      <c r="N117" s="78">
        <v>1.8700000000000001E-2</v>
      </c>
      <c r="O117" s="77">
        <v>27718631.149999999</v>
      </c>
      <c r="P117" s="77">
        <v>124.49</v>
      </c>
      <c r="Q117" s="77">
        <v>375.99538999999999</v>
      </c>
      <c r="R117" s="77">
        <v>34882.919308634999</v>
      </c>
      <c r="S117" s="78">
        <v>1.6299999999999999E-2</v>
      </c>
      <c r="T117" s="78">
        <v>1.09E-2</v>
      </c>
      <c r="U117" s="78">
        <v>1.9E-3</v>
      </c>
    </row>
    <row r="118" spans="2:21">
      <c r="B118" t="s">
        <v>626</v>
      </c>
      <c r="C118" t="s">
        <v>627</v>
      </c>
      <c r="D118" t="s">
        <v>100</v>
      </c>
      <c r="E118" t="s">
        <v>123</v>
      </c>
      <c r="F118" t="s">
        <v>628</v>
      </c>
      <c r="G118" t="s">
        <v>503</v>
      </c>
      <c r="H118" t="s">
        <v>211</v>
      </c>
      <c r="I118" t="s">
        <v>150</v>
      </c>
      <c r="J118" t="s">
        <v>271</v>
      </c>
      <c r="K118" s="77">
        <v>1.24</v>
      </c>
      <c r="L118" t="s">
        <v>102</v>
      </c>
      <c r="M118" s="78">
        <v>4.0500000000000001E-2</v>
      </c>
      <c r="N118" s="78">
        <v>0.01</v>
      </c>
      <c r="O118" s="77">
        <v>989644.38</v>
      </c>
      <c r="P118" s="77">
        <v>126.25</v>
      </c>
      <c r="Q118" s="77">
        <v>0</v>
      </c>
      <c r="R118" s="77">
        <v>1249.42602975</v>
      </c>
      <c r="S118" s="78">
        <v>1.3599999999999999E-2</v>
      </c>
      <c r="T118" s="78">
        <v>4.0000000000000002E-4</v>
      </c>
      <c r="U118" s="78">
        <v>1E-4</v>
      </c>
    </row>
    <row r="119" spans="2:21">
      <c r="B119" t="s">
        <v>629</v>
      </c>
      <c r="C119" t="s">
        <v>630</v>
      </c>
      <c r="D119" t="s">
        <v>100</v>
      </c>
      <c r="E119" t="s">
        <v>123</v>
      </c>
      <c r="F119" t="s">
        <v>631</v>
      </c>
      <c r="G119" t="s">
        <v>422</v>
      </c>
      <c r="H119" t="s">
        <v>211</v>
      </c>
      <c r="I119" t="s">
        <v>150</v>
      </c>
      <c r="J119" t="s">
        <v>271</v>
      </c>
      <c r="K119" s="77">
        <v>2.6</v>
      </c>
      <c r="L119" t="s">
        <v>102</v>
      </c>
      <c r="M119" s="78">
        <v>2.7400000000000001E-2</v>
      </c>
      <c r="N119" s="78">
        <v>6.4999999999999997E-3</v>
      </c>
      <c r="O119" s="77">
        <v>2141185.6800000002</v>
      </c>
      <c r="P119" s="77">
        <v>105.9</v>
      </c>
      <c r="Q119" s="77">
        <v>0</v>
      </c>
      <c r="R119" s="77">
        <v>2267.5156351199998</v>
      </c>
      <c r="S119" s="78">
        <v>5.1000000000000004E-3</v>
      </c>
      <c r="T119" s="78">
        <v>6.9999999999999999E-4</v>
      </c>
      <c r="U119" s="78">
        <v>1E-4</v>
      </c>
    </row>
    <row r="120" spans="2:21">
      <c r="B120" t="s">
        <v>632</v>
      </c>
      <c r="C120" t="s">
        <v>633</v>
      </c>
      <c r="D120" t="s">
        <v>100</v>
      </c>
      <c r="E120" t="s">
        <v>123</v>
      </c>
      <c r="F120" t="s">
        <v>631</v>
      </c>
      <c r="G120" t="s">
        <v>422</v>
      </c>
      <c r="H120" t="s">
        <v>211</v>
      </c>
      <c r="I120" t="s">
        <v>150</v>
      </c>
      <c r="J120" t="s">
        <v>271</v>
      </c>
      <c r="K120" s="77">
        <v>6.57</v>
      </c>
      <c r="L120" t="s">
        <v>102</v>
      </c>
      <c r="M120" s="78">
        <v>1.9599999999999999E-2</v>
      </c>
      <c r="N120" s="78">
        <v>9.1999999999999998E-3</v>
      </c>
      <c r="O120" s="77">
        <v>8477428.4299999997</v>
      </c>
      <c r="P120" s="77">
        <v>108.6</v>
      </c>
      <c r="Q120" s="77">
        <v>0</v>
      </c>
      <c r="R120" s="77">
        <v>9206.4872749799997</v>
      </c>
      <c r="S120" s="78">
        <v>8.6E-3</v>
      </c>
      <c r="T120" s="78">
        <v>2.8999999999999998E-3</v>
      </c>
      <c r="U120" s="78">
        <v>5.0000000000000001E-4</v>
      </c>
    </row>
    <row r="121" spans="2:21">
      <c r="B121" t="s">
        <v>634</v>
      </c>
      <c r="C121" t="s">
        <v>635</v>
      </c>
      <c r="D121" t="s">
        <v>100</v>
      </c>
      <c r="E121" t="s">
        <v>123</v>
      </c>
      <c r="F121" t="s">
        <v>403</v>
      </c>
      <c r="G121" t="s">
        <v>375</v>
      </c>
      <c r="H121" t="s">
        <v>211</v>
      </c>
      <c r="I121" t="s">
        <v>150</v>
      </c>
      <c r="J121" t="s">
        <v>271</v>
      </c>
      <c r="K121" s="77">
        <v>2.54</v>
      </c>
      <c r="L121" t="s">
        <v>102</v>
      </c>
      <c r="M121" s="78">
        <v>1.4200000000000001E-2</v>
      </c>
      <c r="N121" s="78">
        <v>2.24E-2</v>
      </c>
      <c r="O121" s="77">
        <v>423.36</v>
      </c>
      <c r="P121" s="77">
        <v>4972000</v>
      </c>
      <c r="Q121" s="77">
        <v>0</v>
      </c>
      <c r="R121" s="77">
        <v>21049.459200000001</v>
      </c>
      <c r="S121" s="78">
        <v>0.02</v>
      </c>
      <c r="T121" s="78">
        <v>6.4999999999999997E-3</v>
      </c>
      <c r="U121" s="78">
        <v>1.1999999999999999E-3</v>
      </c>
    </row>
    <row r="122" spans="2:21">
      <c r="B122" t="s">
        <v>636</v>
      </c>
      <c r="C122" t="s">
        <v>637</v>
      </c>
      <c r="D122" t="s">
        <v>100</v>
      </c>
      <c r="E122" t="s">
        <v>123</v>
      </c>
      <c r="F122" t="s">
        <v>403</v>
      </c>
      <c r="G122" t="s">
        <v>375</v>
      </c>
      <c r="H122" t="s">
        <v>211</v>
      </c>
      <c r="I122" t="s">
        <v>150</v>
      </c>
      <c r="J122" t="s">
        <v>271</v>
      </c>
      <c r="K122" s="77">
        <v>4.3099999999999996</v>
      </c>
      <c r="L122" t="s">
        <v>102</v>
      </c>
      <c r="M122" s="78">
        <v>2.0199999999999999E-2</v>
      </c>
      <c r="N122" s="78">
        <v>2.4E-2</v>
      </c>
      <c r="O122" s="77">
        <v>48.82</v>
      </c>
      <c r="P122" s="77">
        <v>4969567</v>
      </c>
      <c r="Q122" s="77">
        <v>0</v>
      </c>
      <c r="R122" s="77">
        <v>2426.1426093999999</v>
      </c>
      <c r="S122" s="78">
        <v>2.3E-3</v>
      </c>
      <c r="T122" s="78">
        <v>8.0000000000000004E-4</v>
      </c>
      <c r="U122" s="78">
        <v>1E-4</v>
      </c>
    </row>
    <row r="123" spans="2:21">
      <c r="B123" t="s">
        <v>638</v>
      </c>
      <c r="C123" t="s">
        <v>639</v>
      </c>
      <c r="D123" t="s">
        <v>100</v>
      </c>
      <c r="E123" t="s">
        <v>123</v>
      </c>
      <c r="F123" t="s">
        <v>403</v>
      </c>
      <c r="G123" t="s">
        <v>375</v>
      </c>
      <c r="H123" t="s">
        <v>211</v>
      </c>
      <c r="I123" t="s">
        <v>150</v>
      </c>
      <c r="J123" t="s">
        <v>271</v>
      </c>
      <c r="K123" s="77">
        <v>3.16</v>
      </c>
      <c r="L123" t="s">
        <v>102</v>
      </c>
      <c r="M123" s="78">
        <v>1.5900000000000001E-2</v>
      </c>
      <c r="N123" s="78">
        <v>2.18E-2</v>
      </c>
      <c r="O123" s="77">
        <v>308.85000000000002</v>
      </c>
      <c r="P123" s="77">
        <v>4967500</v>
      </c>
      <c r="Q123" s="77">
        <v>0</v>
      </c>
      <c r="R123" s="77">
        <v>15342.123750000001</v>
      </c>
      <c r="S123" s="78">
        <v>2.06E-2</v>
      </c>
      <c r="T123" s="78">
        <v>4.7999999999999996E-3</v>
      </c>
      <c r="U123" s="78">
        <v>8.0000000000000004E-4</v>
      </c>
    </row>
    <row r="124" spans="2:21">
      <c r="B124" t="s">
        <v>640</v>
      </c>
      <c r="C124" t="s">
        <v>641</v>
      </c>
      <c r="D124" t="s">
        <v>100</v>
      </c>
      <c r="E124" t="s">
        <v>123</v>
      </c>
      <c r="F124" t="s">
        <v>403</v>
      </c>
      <c r="G124" t="s">
        <v>375</v>
      </c>
      <c r="H124" t="s">
        <v>211</v>
      </c>
      <c r="I124" t="s">
        <v>150</v>
      </c>
      <c r="J124" t="s">
        <v>271</v>
      </c>
      <c r="K124" s="77">
        <v>5.26</v>
      </c>
      <c r="L124" t="s">
        <v>102</v>
      </c>
      <c r="M124" s="78">
        <v>2.5899999999999999E-2</v>
      </c>
      <c r="N124" s="78">
        <v>2.6800000000000001E-2</v>
      </c>
      <c r="O124" s="77">
        <v>394.14</v>
      </c>
      <c r="P124" s="77">
        <v>5012144</v>
      </c>
      <c r="Q124" s="77">
        <v>0</v>
      </c>
      <c r="R124" s="77">
        <v>19754.864361600001</v>
      </c>
      <c r="S124" s="78">
        <v>1.8700000000000001E-2</v>
      </c>
      <c r="T124" s="78">
        <v>6.1000000000000004E-3</v>
      </c>
      <c r="U124" s="78">
        <v>1.1000000000000001E-3</v>
      </c>
    </row>
    <row r="125" spans="2:21">
      <c r="B125" t="s">
        <v>642</v>
      </c>
      <c r="C125" t="s">
        <v>643</v>
      </c>
      <c r="D125" t="s">
        <v>100</v>
      </c>
      <c r="E125" t="s">
        <v>123</v>
      </c>
      <c r="F125" t="s">
        <v>644</v>
      </c>
      <c r="G125" t="s">
        <v>503</v>
      </c>
      <c r="H125" t="s">
        <v>537</v>
      </c>
      <c r="I125" t="s">
        <v>215</v>
      </c>
      <c r="J125" t="s">
        <v>271</v>
      </c>
      <c r="K125" s="77">
        <v>5.7</v>
      </c>
      <c r="L125" t="s">
        <v>102</v>
      </c>
      <c r="M125" s="78">
        <v>2.2499999999999999E-2</v>
      </c>
      <c r="N125" s="78">
        <v>3.5000000000000001E-3</v>
      </c>
      <c r="O125" s="77">
        <v>2334449.94</v>
      </c>
      <c r="P125" s="77">
        <v>113.83</v>
      </c>
      <c r="Q125" s="77">
        <v>0</v>
      </c>
      <c r="R125" s="77">
        <v>2657.3043667020002</v>
      </c>
      <c r="S125" s="78">
        <v>5.7000000000000002E-3</v>
      </c>
      <c r="T125" s="78">
        <v>8.0000000000000004E-4</v>
      </c>
      <c r="U125" s="78">
        <v>1E-4</v>
      </c>
    </row>
    <row r="126" spans="2:21">
      <c r="B126" t="s">
        <v>645</v>
      </c>
      <c r="C126" t="s">
        <v>646</v>
      </c>
      <c r="D126" t="s">
        <v>100</v>
      </c>
      <c r="E126" t="s">
        <v>123</v>
      </c>
      <c r="F126" t="s">
        <v>647</v>
      </c>
      <c r="G126" t="s">
        <v>422</v>
      </c>
      <c r="H126" t="s">
        <v>537</v>
      </c>
      <c r="I126" t="s">
        <v>215</v>
      </c>
      <c r="J126" t="s">
        <v>271</v>
      </c>
      <c r="K126" s="77">
        <v>3.71</v>
      </c>
      <c r="L126" t="s">
        <v>102</v>
      </c>
      <c r="M126" s="78">
        <v>1.6E-2</v>
      </c>
      <c r="N126" s="78">
        <v>1.09E-2</v>
      </c>
      <c r="O126" s="77">
        <v>0.01</v>
      </c>
      <c r="P126" s="77">
        <v>103.89</v>
      </c>
      <c r="Q126" s="77">
        <v>0</v>
      </c>
      <c r="R126" s="77">
        <v>1.0389E-5</v>
      </c>
      <c r="S126" s="78">
        <v>0</v>
      </c>
      <c r="T126" s="78">
        <v>0</v>
      </c>
      <c r="U126" s="78">
        <v>0</v>
      </c>
    </row>
    <row r="127" spans="2:21">
      <c r="B127" t="s">
        <v>648</v>
      </c>
      <c r="C127" t="s">
        <v>649</v>
      </c>
      <c r="D127" t="s">
        <v>100</v>
      </c>
      <c r="E127" t="s">
        <v>123</v>
      </c>
      <c r="F127" t="s">
        <v>650</v>
      </c>
      <c r="G127" t="s">
        <v>127</v>
      </c>
      <c r="H127" t="s">
        <v>537</v>
      </c>
      <c r="I127" t="s">
        <v>215</v>
      </c>
      <c r="J127" t="s">
        <v>271</v>
      </c>
      <c r="K127" s="77">
        <v>1.38</v>
      </c>
      <c r="L127" t="s">
        <v>102</v>
      </c>
      <c r="M127" s="78">
        <v>2.1499999999999998E-2</v>
      </c>
      <c r="N127" s="78">
        <v>1.32E-2</v>
      </c>
      <c r="O127" s="77">
        <v>8130239.9199999999</v>
      </c>
      <c r="P127" s="77">
        <v>101.7</v>
      </c>
      <c r="Q127" s="77">
        <v>866.18944999999997</v>
      </c>
      <c r="R127" s="77">
        <v>9134.6434486399994</v>
      </c>
      <c r="S127" s="78">
        <v>1.3899999999999999E-2</v>
      </c>
      <c r="T127" s="78">
        <v>2.8E-3</v>
      </c>
      <c r="U127" s="78">
        <v>5.0000000000000001E-4</v>
      </c>
    </row>
    <row r="128" spans="2:21">
      <c r="B128" t="s">
        <v>651</v>
      </c>
      <c r="C128" t="s">
        <v>652</v>
      </c>
      <c r="D128" t="s">
        <v>100</v>
      </c>
      <c r="E128" t="s">
        <v>123</v>
      </c>
      <c r="F128" t="s">
        <v>650</v>
      </c>
      <c r="G128" t="s">
        <v>127</v>
      </c>
      <c r="H128" t="s">
        <v>537</v>
      </c>
      <c r="I128" t="s">
        <v>215</v>
      </c>
      <c r="J128" t="s">
        <v>271</v>
      </c>
      <c r="K128" s="77">
        <v>2.87</v>
      </c>
      <c r="L128" t="s">
        <v>102</v>
      </c>
      <c r="M128" s="78">
        <v>1.7999999999999999E-2</v>
      </c>
      <c r="N128" s="78">
        <v>2.0400000000000001E-2</v>
      </c>
      <c r="O128" s="77">
        <v>5864358.3700000001</v>
      </c>
      <c r="P128" s="77">
        <v>99.9</v>
      </c>
      <c r="Q128" s="77">
        <v>0</v>
      </c>
      <c r="R128" s="77">
        <v>5858.4940116300004</v>
      </c>
      <c r="S128" s="78">
        <v>7.1000000000000004E-3</v>
      </c>
      <c r="T128" s="78">
        <v>1.8E-3</v>
      </c>
      <c r="U128" s="78">
        <v>2.9999999999999997E-4</v>
      </c>
    </row>
    <row r="129" spans="2:21">
      <c r="B129" t="s">
        <v>653</v>
      </c>
      <c r="C129" t="s">
        <v>654</v>
      </c>
      <c r="D129" t="s">
        <v>100</v>
      </c>
      <c r="E129" t="s">
        <v>123</v>
      </c>
      <c r="F129" t="s">
        <v>655</v>
      </c>
      <c r="G129" t="s">
        <v>375</v>
      </c>
      <c r="H129" t="s">
        <v>656</v>
      </c>
      <c r="I129" t="s">
        <v>150</v>
      </c>
      <c r="J129" t="s">
        <v>271</v>
      </c>
      <c r="K129" s="77">
        <v>0.76</v>
      </c>
      <c r="L129" t="s">
        <v>102</v>
      </c>
      <c r="M129" s="78">
        <v>4.1500000000000002E-2</v>
      </c>
      <c r="N129" s="78">
        <v>1.66E-2</v>
      </c>
      <c r="O129" s="77">
        <v>222805.08</v>
      </c>
      <c r="P129" s="77">
        <v>106.63</v>
      </c>
      <c r="Q129" s="77">
        <v>0</v>
      </c>
      <c r="R129" s="77">
        <v>237.57705680399999</v>
      </c>
      <c r="S129" s="78">
        <v>2.2000000000000001E-3</v>
      </c>
      <c r="T129" s="78">
        <v>1E-4</v>
      </c>
      <c r="U129" s="78">
        <v>0</v>
      </c>
    </row>
    <row r="130" spans="2:21">
      <c r="B130" t="s">
        <v>657</v>
      </c>
      <c r="C130" t="s">
        <v>658</v>
      </c>
      <c r="D130" t="s">
        <v>100</v>
      </c>
      <c r="E130" t="s">
        <v>123</v>
      </c>
      <c r="F130" t="s">
        <v>659</v>
      </c>
      <c r="G130" t="s">
        <v>422</v>
      </c>
      <c r="H130" t="s">
        <v>656</v>
      </c>
      <c r="I130" t="s">
        <v>150</v>
      </c>
      <c r="J130" t="s">
        <v>271</v>
      </c>
      <c r="K130" s="77">
        <v>4.13</v>
      </c>
      <c r="L130" t="s">
        <v>102</v>
      </c>
      <c r="M130" s="78">
        <v>2.5000000000000001E-2</v>
      </c>
      <c r="N130" s="78">
        <v>2.0899999999999998E-2</v>
      </c>
      <c r="O130" s="77">
        <v>2909217.66</v>
      </c>
      <c r="P130" s="77">
        <v>103.59</v>
      </c>
      <c r="Q130" s="77">
        <v>0</v>
      </c>
      <c r="R130" s="77">
        <v>3013.6585739940001</v>
      </c>
      <c r="S130" s="78">
        <v>8.8999999999999999E-3</v>
      </c>
      <c r="T130" s="78">
        <v>8.9999999999999998E-4</v>
      </c>
      <c r="U130" s="78">
        <v>2.0000000000000001E-4</v>
      </c>
    </row>
    <row r="131" spans="2:21">
      <c r="B131" t="s">
        <v>660</v>
      </c>
      <c r="C131" t="s">
        <v>661</v>
      </c>
      <c r="D131" t="s">
        <v>100</v>
      </c>
      <c r="E131" t="s">
        <v>123</v>
      </c>
      <c r="F131" t="s">
        <v>659</v>
      </c>
      <c r="G131" t="s">
        <v>422</v>
      </c>
      <c r="H131" t="s">
        <v>656</v>
      </c>
      <c r="I131" t="s">
        <v>150</v>
      </c>
      <c r="J131" t="s">
        <v>271</v>
      </c>
      <c r="K131" s="77">
        <v>6.37</v>
      </c>
      <c r="L131" t="s">
        <v>102</v>
      </c>
      <c r="M131" s="78">
        <v>1.9E-2</v>
      </c>
      <c r="N131" s="78">
        <v>2.4E-2</v>
      </c>
      <c r="O131" s="77">
        <v>6457012.5899999999</v>
      </c>
      <c r="P131" s="77">
        <v>98</v>
      </c>
      <c r="Q131" s="77">
        <v>0</v>
      </c>
      <c r="R131" s="77">
        <v>6327.8723381999998</v>
      </c>
      <c r="S131" s="78">
        <v>2.7799999999999998E-2</v>
      </c>
      <c r="T131" s="78">
        <v>2E-3</v>
      </c>
      <c r="U131" s="78">
        <v>2.9999999999999997E-4</v>
      </c>
    </row>
    <row r="132" spans="2:21">
      <c r="B132" t="s">
        <v>662</v>
      </c>
      <c r="C132" t="s">
        <v>663</v>
      </c>
      <c r="D132" t="s">
        <v>100</v>
      </c>
      <c r="E132" t="s">
        <v>123</v>
      </c>
      <c r="F132" t="s">
        <v>664</v>
      </c>
      <c r="G132" t="s">
        <v>665</v>
      </c>
      <c r="H132" t="s">
        <v>666</v>
      </c>
      <c r="I132" t="s">
        <v>150</v>
      </c>
      <c r="J132" t="s">
        <v>271</v>
      </c>
      <c r="K132" s="77">
        <v>0.74</v>
      </c>
      <c r="L132" t="s">
        <v>102</v>
      </c>
      <c r="M132" s="78">
        <v>5.3499999999999999E-2</v>
      </c>
      <c r="N132" s="78">
        <v>2.8400000000000002E-2</v>
      </c>
      <c r="O132" s="77">
        <v>26.89</v>
      </c>
      <c r="P132" s="77">
        <v>105.03</v>
      </c>
      <c r="Q132" s="77">
        <v>0</v>
      </c>
      <c r="R132" s="77">
        <v>2.8242567E-2</v>
      </c>
      <c r="S132" s="78">
        <v>0</v>
      </c>
      <c r="T132" s="78">
        <v>0</v>
      </c>
      <c r="U132" s="78">
        <v>0</v>
      </c>
    </row>
    <row r="133" spans="2:21">
      <c r="B133" t="s">
        <v>667</v>
      </c>
      <c r="C133" t="s">
        <v>668</v>
      </c>
      <c r="D133" t="s">
        <v>100</v>
      </c>
      <c r="E133" t="s">
        <v>123</v>
      </c>
      <c r="F133" t="s">
        <v>669</v>
      </c>
      <c r="G133" t="s">
        <v>132</v>
      </c>
      <c r="H133" t="s">
        <v>670</v>
      </c>
      <c r="I133" t="s">
        <v>215</v>
      </c>
      <c r="J133" t="s">
        <v>271</v>
      </c>
      <c r="K133" s="77">
        <v>2.19</v>
      </c>
      <c r="L133" t="s">
        <v>102</v>
      </c>
      <c r="M133" s="78">
        <v>1.9800000000000002E-2</v>
      </c>
      <c r="N133" s="78">
        <v>2.4400000000000002E-2</v>
      </c>
      <c r="O133" s="77">
        <v>9892934.5999999996</v>
      </c>
      <c r="P133" s="77">
        <v>99.6</v>
      </c>
      <c r="Q133" s="77">
        <v>0</v>
      </c>
      <c r="R133" s="77">
        <v>9853.3628616000005</v>
      </c>
      <c r="S133" s="78">
        <v>1.6299999999999999E-2</v>
      </c>
      <c r="T133" s="78">
        <v>3.0999999999999999E-3</v>
      </c>
      <c r="U133" s="78">
        <v>5.0000000000000001E-4</v>
      </c>
    </row>
    <row r="134" spans="2:21">
      <c r="B134" t="s">
        <v>671</v>
      </c>
      <c r="C134" t="s">
        <v>672</v>
      </c>
      <c r="D134" t="s">
        <v>100</v>
      </c>
      <c r="E134" t="s">
        <v>123</v>
      </c>
      <c r="F134" t="s">
        <v>673</v>
      </c>
      <c r="G134" t="s">
        <v>127</v>
      </c>
      <c r="H134" t="s">
        <v>670</v>
      </c>
      <c r="I134" t="s">
        <v>215</v>
      </c>
      <c r="J134" t="s">
        <v>271</v>
      </c>
      <c r="K134" s="77">
        <v>1.04</v>
      </c>
      <c r="L134" t="s">
        <v>102</v>
      </c>
      <c r="M134" s="78">
        <v>2.8500000000000001E-2</v>
      </c>
      <c r="N134" s="78">
        <v>4.2299999999999997E-2</v>
      </c>
      <c r="O134" s="77">
        <v>4118522.55</v>
      </c>
      <c r="P134" s="77">
        <v>100.9</v>
      </c>
      <c r="Q134" s="77">
        <v>0</v>
      </c>
      <c r="R134" s="77">
        <v>4155.5892529499997</v>
      </c>
      <c r="S134" s="78">
        <v>1.9E-2</v>
      </c>
      <c r="T134" s="78">
        <v>1.2999999999999999E-3</v>
      </c>
      <c r="U134" s="78">
        <v>2.0000000000000001E-4</v>
      </c>
    </row>
    <row r="135" spans="2:21">
      <c r="B135" t="s">
        <v>674</v>
      </c>
      <c r="C135" t="s">
        <v>675</v>
      </c>
      <c r="D135" t="s">
        <v>100</v>
      </c>
      <c r="E135" t="s">
        <v>123</v>
      </c>
      <c r="F135" t="s">
        <v>673</v>
      </c>
      <c r="G135" t="s">
        <v>127</v>
      </c>
      <c r="H135" t="s">
        <v>670</v>
      </c>
      <c r="I135" t="s">
        <v>215</v>
      </c>
      <c r="J135" t="s">
        <v>271</v>
      </c>
      <c r="K135" s="77">
        <v>1.87</v>
      </c>
      <c r="L135" t="s">
        <v>102</v>
      </c>
      <c r="M135" s="78">
        <v>3.15E-2</v>
      </c>
      <c r="N135" s="78">
        <v>8.0100000000000005E-2</v>
      </c>
      <c r="O135" s="77">
        <v>7256915.1799999997</v>
      </c>
      <c r="P135" s="77">
        <v>91.5</v>
      </c>
      <c r="Q135" s="77">
        <v>0</v>
      </c>
      <c r="R135" s="77">
        <v>6640.0773896999999</v>
      </c>
      <c r="S135" s="78">
        <v>1.95E-2</v>
      </c>
      <c r="T135" s="78">
        <v>2.0999999999999999E-3</v>
      </c>
      <c r="U135" s="78">
        <v>4.0000000000000002E-4</v>
      </c>
    </row>
    <row r="136" spans="2:21">
      <c r="B136" t="s">
        <v>676</v>
      </c>
      <c r="C136" t="s">
        <v>677</v>
      </c>
      <c r="D136" t="s">
        <v>100</v>
      </c>
      <c r="E136" t="s">
        <v>123</v>
      </c>
      <c r="F136" t="s">
        <v>678</v>
      </c>
      <c r="G136" t="s">
        <v>581</v>
      </c>
      <c r="H136" t="s">
        <v>666</v>
      </c>
      <c r="I136" t="s">
        <v>150</v>
      </c>
      <c r="J136" t="s">
        <v>271</v>
      </c>
      <c r="K136" s="77">
        <v>0.26</v>
      </c>
      <c r="L136" t="s">
        <v>102</v>
      </c>
      <c r="M136" s="78">
        <v>4.8000000000000001E-2</v>
      </c>
      <c r="N136" s="78">
        <v>1.4999999999999999E-2</v>
      </c>
      <c r="O136" s="77">
        <v>964550.56</v>
      </c>
      <c r="P136" s="77">
        <v>101.99</v>
      </c>
      <c r="Q136" s="77">
        <v>0</v>
      </c>
      <c r="R136" s="77">
        <v>983.74511614400001</v>
      </c>
      <c r="S136" s="78">
        <v>1.24E-2</v>
      </c>
      <c r="T136" s="78">
        <v>2.9999999999999997E-4</v>
      </c>
      <c r="U136" s="78">
        <v>1E-4</v>
      </c>
    </row>
    <row r="137" spans="2:21">
      <c r="B137" t="s">
        <v>679</v>
      </c>
      <c r="C137" t="s">
        <v>680</v>
      </c>
      <c r="D137" t="s">
        <v>100</v>
      </c>
      <c r="E137" t="s">
        <v>123</v>
      </c>
      <c r="F137" t="s">
        <v>417</v>
      </c>
      <c r="G137" t="s">
        <v>375</v>
      </c>
      <c r="H137" t="s">
        <v>670</v>
      </c>
      <c r="I137" t="s">
        <v>215</v>
      </c>
      <c r="J137" t="s">
        <v>271</v>
      </c>
      <c r="K137" s="77">
        <v>1.22</v>
      </c>
      <c r="L137" t="s">
        <v>102</v>
      </c>
      <c r="M137" s="78">
        <v>5.0999999999999997E-2</v>
      </c>
      <c r="N137" s="78">
        <v>1.9699999999999999E-2</v>
      </c>
      <c r="O137" s="77">
        <v>24962099.41</v>
      </c>
      <c r="P137" s="77">
        <v>125.48</v>
      </c>
      <c r="Q137" s="77">
        <v>384.49696</v>
      </c>
      <c r="R137" s="77">
        <v>31706.939299668</v>
      </c>
      <c r="S137" s="78">
        <v>2.18E-2</v>
      </c>
      <c r="T137" s="78">
        <v>9.9000000000000008E-3</v>
      </c>
      <c r="U137" s="78">
        <v>1.6999999999999999E-3</v>
      </c>
    </row>
    <row r="138" spans="2:21">
      <c r="B138" t="s">
        <v>681</v>
      </c>
      <c r="C138" t="s">
        <v>682</v>
      </c>
      <c r="D138" t="s">
        <v>100</v>
      </c>
      <c r="E138" t="s">
        <v>123</v>
      </c>
      <c r="F138" t="s">
        <v>599</v>
      </c>
      <c r="G138" t="s">
        <v>375</v>
      </c>
      <c r="H138" t="s">
        <v>670</v>
      </c>
      <c r="I138" t="s">
        <v>215</v>
      </c>
      <c r="J138" t="s">
        <v>271</v>
      </c>
      <c r="K138" s="77">
        <v>0.74</v>
      </c>
      <c r="L138" t="s">
        <v>102</v>
      </c>
      <c r="M138" s="78">
        <v>2.4E-2</v>
      </c>
      <c r="N138" s="78">
        <v>1.12E-2</v>
      </c>
      <c r="O138" s="77">
        <v>589312.06000000006</v>
      </c>
      <c r="P138" s="77">
        <v>103.39</v>
      </c>
      <c r="Q138" s="77">
        <v>0</v>
      </c>
      <c r="R138" s="77">
        <v>609.28973883399999</v>
      </c>
      <c r="S138" s="78">
        <v>1.35E-2</v>
      </c>
      <c r="T138" s="78">
        <v>2.0000000000000001E-4</v>
      </c>
      <c r="U138" s="78">
        <v>0</v>
      </c>
    </row>
    <row r="139" spans="2:21">
      <c r="B139" t="s">
        <v>683</v>
      </c>
      <c r="C139" t="s">
        <v>684</v>
      </c>
      <c r="D139" t="s">
        <v>100</v>
      </c>
      <c r="E139" t="s">
        <v>123</v>
      </c>
      <c r="F139" t="s">
        <v>616</v>
      </c>
      <c r="G139" t="s">
        <v>422</v>
      </c>
      <c r="H139" t="s">
        <v>670</v>
      </c>
      <c r="I139" t="s">
        <v>215</v>
      </c>
      <c r="J139" t="s">
        <v>271</v>
      </c>
      <c r="K139" s="77">
        <v>2.04</v>
      </c>
      <c r="L139" t="s">
        <v>102</v>
      </c>
      <c r="M139" s="78">
        <v>3.3500000000000002E-2</v>
      </c>
      <c r="N139" s="78">
        <v>1.3599999999999999E-2</v>
      </c>
      <c r="O139" s="77">
        <v>179421.23</v>
      </c>
      <c r="P139" s="77">
        <v>105.25</v>
      </c>
      <c r="Q139" s="77">
        <v>0</v>
      </c>
      <c r="R139" s="77">
        <v>188.84084457500001</v>
      </c>
      <c r="S139" s="78">
        <v>5.9999999999999995E-4</v>
      </c>
      <c r="T139" s="78">
        <v>1E-4</v>
      </c>
      <c r="U139" s="78">
        <v>0</v>
      </c>
    </row>
    <row r="140" spans="2:21">
      <c r="B140" t="s">
        <v>685</v>
      </c>
      <c r="C140" t="s">
        <v>686</v>
      </c>
      <c r="D140" t="s">
        <v>100</v>
      </c>
      <c r="E140" t="s">
        <v>123</v>
      </c>
      <c r="F140" t="s">
        <v>616</v>
      </c>
      <c r="G140" t="s">
        <v>422</v>
      </c>
      <c r="H140" t="s">
        <v>670</v>
      </c>
      <c r="I140" t="s">
        <v>215</v>
      </c>
      <c r="J140" t="s">
        <v>271</v>
      </c>
      <c r="K140" s="77">
        <v>4.32</v>
      </c>
      <c r="L140" t="s">
        <v>102</v>
      </c>
      <c r="M140" s="78">
        <v>2.0500000000000001E-2</v>
      </c>
      <c r="N140" s="78">
        <v>1.23E-2</v>
      </c>
      <c r="O140" s="77">
        <v>6053899.8099999996</v>
      </c>
      <c r="P140" s="77">
        <v>105.1</v>
      </c>
      <c r="Q140" s="77">
        <v>0</v>
      </c>
      <c r="R140" s="77">
        <v>6362.6487003100001</v>
      </c>
      <c r="S140" s="78">
        <v>1.06E-2</v>
      </c>
      <c r="T140" s="78">
        <v>2E-3</v>
      </c>
      <c r="U140" s="78">
        <v>2.9999999999999997E-4</v>
      </c>
    </row>
    <row r="141" spans="2:21">
      <c r="B141" t="s">
        <v>687</v>
      </c>
      <c r="C141" t="s">
        <v>688</v>
      </c>
      <c r="D141" t="s">
        <v>100</v>
      </c>
      <c r="E141" t="s">
        <v>123</v>
      </c>
      <c r="F141" t="s">
        <v>616</v>
      </c>
      <c r="G141" t="s">
        <v>422</v>
      </c>
      <c r="H141" t="s">
        <v>670</v>
      </c>
      <c r="I141" t="s">
        <v>215</v>
      </c>
      <c r="J141" t="s">
        <v>271</v>
      </c>
      <c r="K141" s="77">
        <v>6.87</v>
      </c>
      <c r="L141" t="s">
        <v>102</v>
      </c>
      <c r="M141" s="78">
        <v>4.3E-3</v>
      </c>
      <c r="N141" s="78">
        <v>1.4500000000000001E-2</v>
      </c>
      <c r="O141" s="77">
        <v>11166710.84</v>
      </c>
      <c r="P141" s="77">
        <v>95.81</v>
      </c>
      <c r="Q141" s="77">
        <v>0</v>
      </c>
      <c r="R141" s="77">
        <v>10698.825655803999</v>
      </c>
      <c r="S141" s="78">
        <v>1.95E-2</v>
      </c>
      <c r="T141" s="78">
        <v>3.3E-3</v>
      </c>
      <c r="U141" s="78">
        <v>5.9999999999999995E-4</v>
      </c>
    </row>
    <row r="142" spans="2:21">
      <c r="B142" t="s">
        <v>689</v>
      </c>
      <c r="C142" t="s">
        <v>690</v>
      </c>
      <c r="D142" t="s">
        <v>100</v>
      </c>
      <c r="E142" t="s">
        <v>123</v>
      </c>
      <c r="F142" t="s">
        <v>691</v>
      </c>
      <c r="G142" t="s">
        <v>507</v>
      </c>
      <c r="H142" t="s">
        <v>692</v>
      </c>
      <c r="I142" t="s">
        <v>215</v>
      </c>
      <c r="J142" t="s">
        <v>271</v>
      </c>
      <c r="K142" s="77">
        <v>5.95</v>
      </c>
      <c r="L142" t="s">
        <v>102</v>
      </c>
      <c r="M142" s="78">
        <v>2.75E-2</v>
      </c>
      <c r="N142" s="78">
        <v>1.9900000000000001E-2</v>
      </c>
      <c r="O142" s="77">
        <v>8414694.5999999996</v>
      </c>
      <c r="P142" s="77">
        <v>104.1</v>
      </c>
      <c r="Q142" s="77">
        <v>0</v>
      </c>
      <c r="R142" s="77">
        <v>8759.6970786000002</v>
      </c>
      <c r="S142" s="78">
        <v>2.1000000000000001E-2</v>
      </c>
      <c r="T142" s="78">
        <v>2.7000000000000001E-3</v>
      </c>
      <c r="U142" s="78">
        <v>5.0000000000000001E-4</v>
      </c>
    </row>
    <row r="143" spans="2:21">
      <c r="B143" t="s">
        <v>693</v>
      </c>
      <c r="C143" t="s">
        <v>694</v>
      </c>
      <c r="D143" t="s">
        <v>100</v>
      </c>
      <c r="E143" t="s">
        <v>123</v>
      </c>
      <c r="F143" t="s">
        <v>695</v>
      </c>
      <c r="G143" t="s">
        <v>581</v>
      </c>
      <c r="H143" t="s">
        <v>696</v>
      </c>
      <c r="I143" t="s">
        <v>150</v>
      </c>
      <c r="J143" t="s">
        <v>271</v>
      </c>
      <c r="K143" s="77">
        <v>2.58</v>
      </c>
      <c r="L143" t="s">
        <v>102</v>
      </c>
      <c r="M143" s="78">
        <v>4.65E-2</v>
      </c>
      <c r="N143" s="78">
        <v>2.6599999999999999E-2</v>
      </c>
      <c r="O143" s="77">
        <v>0.12</v>
      </c>
      <c r="P143" s="77">
        <v>106.93</v>
      </c>
      <c r="Q143" s="77">
        <v>0</v>
      </c>
      <c r="R143" s="77">
        <v>1.2831600000000001E-4</v>
      </c>
      <c r="S143" s="78">
        <v>0</v>
      </c>
      <c r="T143" s="78">
        <v>0</v>
      </c>
      <c r="U143" s="78">
        <v>0</v>
      </c>
    </row>
    <row r="144" spans="2:21">
      <c r="B144" t="s">
        <v>697</v>
      </c>
      <c r="C144" t="s">
        <v>698</v>
      </c>
      <c r="D144" t="s">
        <v>100</v>
      </c>
      <c r="E144" t="s">
        <v>123</v>
      </c>
      <c r="F144" t="s">
        <v>699</v>
      </c>
      <c r="G144" t="s">
        <v>581</v>
      </c>
      <c r="H144" t="s">
        <v>692</v>
      </c>
      <c r="I144" t="s">
        <v>215</v>
      </c>
      <c r="J144" t="s">
        <v>271</v>
      </c>
      <c r="K144" s="77">
        <v>1.47</v>
      </c>
      <c r="L144" t="s">
        <v>102</v>
      </c>
      <c r="M144" s="78">
        <v>2.5000000000000001E-2</v>
      </c>
      <c r="N144" s="78">
        <v>0.12790000000000001</v>
      </c>
      <c r="O144" s="77">
        <v>2063728.95</v>
      </c>
      <c r="P144" s="77">
        <v>87.8</v>
      </c>
      <c r="Q144" s="77">
        <v>0</v>
      </c>
      <c r="R144" s="77">
        <v>1811.9540181</v>
      </c>
      <c r="S144" s="78">
        <v>7.1000000000000004E-3</v>
      </c>
      <c r="T144" s="78">
        <v>5.9999999999999995E-4</v>
      </c>
      <c r="U144" s="78">
        <v>1E-4</v>
      </c>
    </row>
    <row r="145" spans="2:21">
      <c r="B145" t="s">
        <v>700</v>
      </c>
      <c r="C145" t="s">
        <v>701</v>
      </c>
      <c r="D145" t="s">
        <v>100</v>
      </c>
      <c r="E145" t="s">
        <v>123</v>
      </c>
      <c r="F145" t="s">
        <v>702</v>
      </c>
      <c r="G145" t="s">
        <v>422</v>
      </c>
      <c r="H145" t="s">
        <v>223</v>
      </c>
      <c r="I145" t="s">
        <v>224</v>
      </c>
      <c r="J145" t="s">
        <v>271</v>
      </c>
      <c r="K145" s="77">
        <v>1.73</v>
      </c>
      <c r="L145" t="s">
        <v>102</v>
      </c>
      <c r="M145" s="78">
        <v>0.01</v>
      </c>
      <c r="N145" s="78">
        <v>1.06E-2</v>
      </c>
      <c r="O145" s="77">
        <v>3993360.3</v>
      </c>
      <c r="P145" s="77">
        <v>101.46</v>
      </c>
      <c r="Q145" s="77">
        <v>0</v>
      </c>
      <c r="R145" s="77">
        <v>4051.6633603800001</v>
      </c>
      <c r="S145" s="78">
        <v>7.7000000000000002E-3</v>
      </c>
      <c r="T145" s="78">
        <v>1.2999999999999999E-3</v>
      </c>
      <c r="U145" s="78">
        <v>2.0000000000000001E-4</v>
      </c>
    </row>
    <row r="146" spans="2:21">
      <c r="B146" t="s">
        <v>703</v>
      </c>
      <c r="C146" t="s">
        <v>704</v>
      </c>
      <c r="D146" t="s">
        <v>100</v>
      </c>
      <c r="E146" t="s">
        <v>123</v>
      </c>
      <c r="F146" t="s">
        <v>702</v>
      </c>
      <c r="G146" t="s">
        <v>422</v>
      </c>
      <c r="H146" t="s">
        <v>223</v>
      </c>
      <c r="I146" t="s">
        <v>224</v>
      </c>
      <c r="J146" t="s">
        <v>271</v>
      </c>
      <c r="K146" s="77">
        <v>5.24</v>
      </c>
      <c r="L146" t="s">
        <v>102</v>
      </c>
      <c r="M146" s="78">
        <v>1E-3</v>
      </c>
      <c r="N146" s="78">
        <v>1.4999999999999999E-2</v>
      </c>
      <c r="O146" s="77">
        <v>7986720.4900000002</v>
      </c>
      <c r="P146" s="77">
        <v>93</v>
      </c>
      <c r="Q146" s="77">
        <v>0</v>
      </c>
      <c r="R146" s="77">
        <v>7427.6500556999999</v>
      </c>
      <c r="S146" s="78">
        <v>2.3800000000000002E-2</v>
      </c>
      <c r="T146" s="78">
        <v>2.3E-3</v>
      </c>
      <c r="U146" s="78">
        <v>4.0000000000000002E-4</v>
      </c>
    </row>
    <row r="147" spans="2:21">
      <c r="B147" t="s">
        <v>705</v>
      </c>
      <c r="C147" t="s">
        <v>706</v>
      </c>
      <c r="D147" t="s">
        <v>100</v>
      </c>
      <c r="E147" t="s">
        <v>123</v>
      </c>
      <c r="F147" t="s">
        <v>707</v>
      </c>
      <c r="G147" t="s">
        <v>422</v>
      </c>
      <c r="H147" t="s">
        <v>223</v>
      </c>
      <c r="I147" t="s">
        <v>224</v>
      </c>
      <c r="J147" t="s">
        <v>271</v>
      </c>
      <c r="K147" s="77">
        <v>2.2799999999999998</v>
      </c>
      <c r="L147" t="s">
        <v>102</v>
      </c>
      <c r="M147" s="78">
        <v>2.1000000000000001E-2</v>
      </c>
      <c r="N147" s="78">
        <v>1.4200000000000001E-2</v>
      </c>
      <c r="O147" s="77">
        <v>628643.09</v>
      </c>
      <c r="P147" s="77">
        <v>102.98</v>
      </c>
      <c r="Q147" s="77">
        <v>29.42859</v>
      </c>
      <c r="R147" s="77">
        <v>676.80524408199994</v>
      </c>
      <c r="S147" s="78">
        <v>2.5999999999999999E-3</v>
      </c>
      <c r="T147" s="78">
        <v>2.0000000000000001E-4</v>
      </c>
      <c r="U147" s="78">
        <v>0</v>
      </c>
    </row>
    <row r="148" spans="2:21">
      <c r="B148" t="s">
        <v>708</v>
      </c>
      <c r="C148" t="s">
        <v>709</v>
      </c>
      <c r="D148" t="s">
        <v>100</v>
      </c>
      <c r="E148" t="s">
        <v>123</v>
      </c>
      <c r="F148" t="s">
        <v>707</v>
      </c>
      <c r="G148" t="s">
        <v>422</v>
      </c>
      <c r="H148" t="s">
        <v>223</v>
      </c>
      <c r="I148" t="s">
        <v>224</v>
      </c>
      <c r="J148" t="s">
        <v>271</v>
      </c>
      <c r="K148" s="77">
        <v>5.7</v>
      </c>
      <c r="L148" t="s">
        <v>102</v>
      </c>
      <c r="M148" s="78">
        <v>2.75E-2</v>
      </c>
      <c r="N148" s="78">
        <v>1.34E-2</v>
      </c>
      <c r="O148" s="77">
        <v>11006157.220000001</v>
      </c>
      <c r="P148" s="77">
        <v>108.36</v>
      </c>
      <c r="Q148" s="77">
        <v>0</v>
      </c>
      <c r="R148" s="77">
        <v>11926.271963592</v>
      </c>
      <c r="S148" s="78">
        <v>2.3E-2</v>
      </c>
      <c r="T148" s="78">
        <v>3.7000000000000002E-3</v>
      </c>
      <c r="U148" s="78">
        <v>6.9999999999999999E-4</v>
      </c>
    </row>
    <row r="149" spans="2:21">
      <c r="B149" t="s">
        <v>710</v>
      </c>
      <c r="C149" t="s">
        <v>711</v>
      </c>
      <c r="D149" t="s">
        <v>100</v>
      </c>
      <c r="E149" t="s">
        <v>123</v>
      </c>
      <c r="F149" t="s">
        <v>712</v>
      </c>
      <c r="G149" t="s">
        <v>713</v>
      </c>
      <c r="H149" t="s">
        <v>223</v>
      </c>
      <c r="I149" t="s">
        <v>224</v>
      </c>
      <c r="J149" t="s">
        <v>271</v>
      </c>
      <c r="K149" s="77">
        <v>0.03</v>
      </c>
      <c r="L149" t="s">
        <v>102</v>
      </c>
      <c r="M149" s="78">
        <v>6.7799999999999999E-2</v>
      </c>
      <c r="N149" s="78">
        <v>1E-4</v>
      </c>
      <c r="O149" s="77">
        <v>4277186.08</v>
      </c>
      <c r="P149" s="77">
        <v>21</v>
      </c>
      <c r="Q149" s="77">
        <v>0</v>
      </c>
      <c r="R149" s="77">
        <v>898.20907680000005</v>
      </c>
      <c r="S149" s="78">
        <v>6.7000000000000002E-3</v>
      </c>
      <c r="T149" s="78">
        <v>2.9999999999999997E-4</v>
      </c>
      <c r="U149" s="78">
        <v>0</v>
      </c>
    </row>
    <row r="150" spans="2:21">
      <c r="B150" s="79" t="s">
        <v>292</v>
      </c>
      <c r="C150" s="16"/>
      <c r="D150" s="16"/>
      <c r="E150" s="16"/>
      <c r="F150" s="16"/>
      <c r="K150" s="81">
        <v>4.87</v>
      </c>
      <c r="N150" s="80">
        <v>2.4199999999999999E-2</v>
      </c>
      <c r="O150" s="81">
        <v>459375758.93000001</v>
      </c>
      <c r="Q150" s="81">
        <v>1466.28289</v>
      </c>
      <c r="R150" s="81">
        <v>495833.247299248</v>
      </c>
      <c r="T150" s="80">
        <v>0.1542</v>
      </c>
      <c r="U150" s="80">
        <v>2.7099999999999999E-2</v>
      </c>
    </row>
    <row r="151" spans="2:21">
      <c r="B151" t="s">
        <v>714</v>
      </c>
      <c r="C151" t="s">
        <v>715</v>
      </c>
      <c r="D151" t="s">
        <v>100</v>
      </c>
      <c r="E151" t="s">
        <v>123</v>
      </c>
      <c r="F151" t="s">
        <v>585</v>
      </c>
      <c r="G151" t="s">
        <v>375</v>
      </c>
      <c r="H151" t="s">
        <v>376</v>
      </c>
      <c r="I151" t="s">
        <v>150</v>
      </c>
      <c r="J151" t="s">
        <v>271</v>
      </c>
      <c r="K151" s="77">
        <v>4.8600000000000003</v>
      </c>
      <c r="L151" t="s">
        <v>102</v>
      </c>
      <c r="M151" s="78">
        <v>2.6800000000000001E-2</v>
      </c>
      <c r="N151" s="78">
        <v>9.4999999999999998E-3</v>
      </c>
      <c r="O151" s="77">
        <v>33691959.840000004</v>
      </c>
      <c r="P151" s="77">
        <v>110.81</v>
      </c>
      <c r="Q151" s="77">
        <v>0</v>
      </c>
      <c r="R151" s="77">
        <v>37334.060698704001</v>
      </c>
      <c r="S151" s="78">
        <v>1.4E-2</v>
      </c>
      <c r="T151" s="78">
        <v>1.1599999999999999E-2</v>
      </c>
      <c r="U151" s="78">
        <v>2E-3</v>
      </c>
    </row>
    <row r="152" spans="2:21">
      <c r="B152" t="s">
        <v>716</v>
      </c>
      <c r="C152" t="s">
        <v>717</v>
      </c>
      <c r="D152" t="s">
        <v>100</v>
      </c>
      <c r="E152" t="s">
        <v>123</v>
      </c>
      <c r="F152" t="s">
        <v>718</v>
      </c>
      <c r="G152" t="s">
        <v>422</v>
      </c>
      <c r="H152" t="s">
        <v>376</v>
      </c>
      <c r="I152" t="s">
        <v>150</v>
      </c>
      <c r="J152" t="s">
        <v>271</v>
      </c>
      <c r="K152" s="77">
        <v>3.9</v>
      </c>
      <c r="L152" t="s">
        <v>102</v>
      </c>
      <c r="M152" s="78">
        <v>1.44E-2</v>
      </c>
      <c r="N152" s="78">
        <v>7.4000000000000003E-3</v>
      </c>
      <c r="O152" s="77">
        <v>720658.38</v>
      </c>
      <c r="P152" s="77">
        <v>102.75</v>
      </c>
      <c r="Q152" s="77">
        <v>0</v>
      </c>
      <c r="R152" s="77">
        <v>740.47648545000004</v>
      </c>
      <c r="S152" s="78">
        <v>1E-3</v>
      </c>
      <c r="T152" s="78">
        <v>2.0000000000000001E-4</v>
      </c>
      <c r="U152" s="78">
        <v>0</v>
      </c>
    </row>
    <row r="153" spans="2:21">
      <c r="B153" t="s">
        <v>719</v>
      </c>
      <c r="C153" t="s">
        <v>720</v>
      </c>
      <c r="D153" t="s">
        <v>100</v>
      </c>
      <c r="E153" t="s">
        <v>123</v>
      </c>
      <c r="F153" t="s">
        <v>721</v>
      </c>
      <c r="G153" t="s">
        <v>722</v>
      </c>
      <c r="H153" t="s">
        <v>418</v>
      </c>
      <c r="I153" t="s">
        <v>150</v>
      </c>
      <c r="J153" t="s">
        <v>271</v>
      </c>
      <c r="K153" s="77">
        <v>4.45</v>
      </c>
      <c r="L153" t="s">
        <v>102</v>
      </c>
      <c r="M153" s="78">
        <v>2.6100000000000002E-2</v>
      </c>
      <c r="N153" s="78">
        <v>7.0000000000000001E-3</v>
      </c>
      <c r="O153" s="77">
        <v>1982306.78</v>
      </c>
      <c r="P153" s="77">
        <v>109.43</v>
      </c>
      <c r="Q153" s="77">
        <v>0</v>
      </c>
      <c r="R153" s="77">
        <v>2169.2383093540002</v>
      </c>
      <c r="S153" s="78">
        <v>3.5000000000000001E-3</v>
      </c>
      <c r="T153" s="78">
        <v>6.9999999999999999E-4</v>
      </c>
      <c r="U153" s="78">
        <v>1E-4</v>
      </c>
    </row>
    <row r="154" spans="2:21">
      <c r="B154" t="s">
        <v>723</v>
      </c>
      <c r="C154" t="s">
        <v>724</v>
      </c>
      <c r="D154" t="s">
        <v>100</v>
      </c>
      <c r="E154" t="s">
        <v>123</v>
      </c>
      <c r="F154" t="s">
        <v>427</v>
      </c>
      <c r="G154" t="s">
        <v>422</v>
      </c>
      <c r="H154" t="s">
        <v>418</v>
      </c>
      <c r="I154" t="s">
        <v>150</v>
      </c>
      <c r="J154" t="s">
        <v>271</v>
      </c>
      <c r="K154" s="77">
        <v>2.7</v>
      </c>
      <c r="L154" t="s">
        <v>102</v>
      </c>
      <c r="M154" s="78">
        <v>1.6299999999999999E-2</v>
      </c>
      <c r="N154" s="78">
        <v>5.0000000000000001E-3</v>
      </c>
      <c r="O154" s="77">
        <v>5156286.29</v>
      </c>
      <c r="P154" s="77">
        <v>103.49</v>
      </c>
      <c r="Q154" s="77">
        <v>0</v>
      </c>
      <c r="R154" s="77">
        <v>5336.2406815209997</v>
      </c>
      <c r="S154" s="78">
        <v>6.1999999999999998E-3</v>
      </c>
      <c r="T154" s="78">
        <v>1.6999999999999999E-3</v>
      </c>
      <c r="U154" s="78">
        <v>2.9999999999999997E-4</v>
      </c>
    </row>
    <row r="155" spans="2:21">
      <c r="B155" t="s">
        <v>725</v>
      </c>
      <c r="C155" t="s">
        <v>726</v>
      </c>
      <c r="D155" t="s">
        <v>100</v>
      </c>
      <c r="E155" t="s">
        <v>123</v>
      </c>
      <c r="F155" t="s">
        <v>727</v>
      </c>
      <c r="G155" t="s">
        <v>550</v>
      </c>
      <c r="H155" t="s">
        <v>451</v>
      </c>
      <c r="I155" t="s">
        <v>215</v>
      </c>
      <c r="J155" t="s">
        <v>271</v>
      </c>
      <c r="K155" s="77">
        <v>10.64</v>
      </c>
      <c r="L155" t="s">
        <v>102</v>
      </c>
      <c r="M155" s="78">
        <v>2.4E-2</v>
      </c>
      <c r="N155" s="78">
        <v>2.64E-2</v>
      </c>
      <c r="O155" s="77">
        <v>4957126.72</v>
      </c>
      <c r="P155" s="77">
        <v>98.25</v>
      </c>
      <c r="Q155" s="77">
        <v>0</v>
      </c>
      <c r="R155" s="77">
        <v>4870.3770023999996</v>
      </c>
      <c r="S155" s="78">
        <v>6.4999999999999997E-3</v>
      </c>
      <c r="T155" s="78">
        <v>1.5E-3</v>
      </c>
      <c r="U155" s="78">
        <v>2.9999999999999997E-4</v>
      </c>
    </row>
    <row r="156" spans="2:21">
      <c r="B156" t="s">
        <v>728</v>
      </c>
      <c r="C156" t="s">
        <v>729</v>
      </c>
      <c r="D156" t="s">
        <v>100</v>
      </c>
      <c r="E156" t="s">
        <v>123</v>
      </c>
      <c r="F156" t="s">
        <v>450</v>
      </c>
      <c r="G156" t="s">
        <v>422</v>
      </c>
      <c r="H156" t="s">
        <v>451</v>
      </c>
      <c r="I156" t="s">
        <v>215</v>
      </c>
      <c r="J156" t="s">
        <v>271</v>
      </c>
      <c r="K156" s="77">
        <v>7.86</v>
      </c>
      <c r="L156" t="s">
        <v>102</v>
      </c>
      <c r="M156" s="78">
        <v>2.5499999999999998E-2</v>
      </c>
      <c r="N156" s="78">
        <v>2.1700000000000001E-2</v>
      </c>
      <c r="O156" s="77">
        <v>28755403.25</v>
      </c>
      <c r="P156" s="77">
        <v>103.73</v>
      </c>
      <c r="Q156" s="77">
        <v>0</v>
      </c>
      <c r="R156" s="77">
        <v>29827.979791225</v>
      </c>
      <c r="S156" s="78">
        <v>1.9E-2</v>
      </c>
      <c r="T156" s="78">
        <v>9.2999999999999992E-3</v>
      </c>
      <c r="U156" s="78">
        <v>1.6000000000000001E-3</v>
      </c>
    </row>
    <row r="157" spans="2:21">
      <c r="B157" t="s">
        <v>730</v>
      </c>
      <c r="C157" t="s">
        <v>731</v>
      </c>
      <c r="D157" t="s">
        <v>100</v>
      </c>
      <c r="E157" t="s">
        <v>123</v>
      </c>
      <c r="F157" t="s">
        <v>732</v>
      </c>
      <c r="G157" t="s">
        <v>581</v>
      </c>
      <c r="H157" t="s">
        <v>451</v>
      </c>
      <c r="I157" t="s">
        <v>215</v>
      </c>
      <c r="J157" t="s">
        <v>271</v>
      </c>
      <c r="K157" s="77">
        <v>2.62</v>
      </c>
      <c r="L157" t="s">
        <v>102</v>
      </c>
      <c r="M157" s="78">
        <v>3.3799999999999997E-2</v>
      </c>
      <c r="N157" s="78">
        <v>2.6100000000000002E-2</v>
      </c>
      <c r="O157" s="77">
        <v>4664556.01</v>
      </c>
      <c r="P157" s="77">
        <v>102.9</v>
      </c>
      <c r="Q157" s="77">
        <v>0</v>
      </c>
      <c r="R157" s="77">
        <v>4799.82813429</v>
      </c>
      <c r="S157" s="78">
        <v>5.7000000000000002E-3</v>
      </c>
      <c r="T157" s="78">
        <v>1.5E-3</v>
      </c>
      <c r="U157" s="78">
        <v>2.9999999999999997E-4</v>
      </c>
    </row>
    <row r="158" spans="2:21">
      <c r="B158" t="s">
        <v>733</v>
      </c>
      <c r="C158" t="s">
        <v>734</v>
      </c>
      <c r="D158" t="s">
        <v>100</v>
      </c>
      <c r="E158" t="s">
        <v>123</v>
      </c>
      <c r="F158" t="s">
        <v>474</v>
      </c>
      <c r="G158" t="s">
        <v>475</v>
      </c>
      <c r="H158" t="s">
        <v>451</v>
      </c>
      <c r="I158" t="s">
        <v>215</v>
      </c>
      <c r="J158" t="s">
        <v>271</v>
      </c>
      <c r="K158" s="77">
        <v>4.68</v>
      </c>
      <c r="L158" t="s">
        <v>102</v>
      </c>
      <c r="M158" s="78">
        <v>5.0900000000000001E-2</v>
      </c>
      <c r="N158" s="78">
        <v>1.0800000000000001E-2</v>
      </c>
      <c r="O158" s="77">
        <v>3806057.56</v>
      </c>
      <c r="P158" s="77">
        <v>119.25</v>
      </c>
      <c r="Q158" s="77">
        <v>638.14896999999996</v>
      </c>
      <c r="R158" s="77">
        <v>5176.8726102999999</v>
      </c>
      <c r="S158" s="78">
        <v>4.1000000000000003E-3</v>
      </c>
      <c r="T158" s="78">
        <v>1.6000000000000001E-3</v>
      </c>
      <c r="U158" s="78">
        <v>2.9999999999999997E-4</v>
      </c>
    </row>
    <row r="159" spans="2:21">
      <c r="B159" t="s">
        <v>735</v>
      </c>
      <c r="C159" t="s">
        <v>736</v>
      </c>
      <c r="D159" t="s">
        <v>100</v>
      </c>
      <c r="E159" t="s">
        <v>123</v>
      </c>
      <c r="F159" t="s">
        <v>474</v>
      </c>
      <c r="G159" t="s">
        <v>475</v>
      </c>
      <c r="H159" t="s">
        <v>451</v>
      </c>
      <c r="I159" t="s">
        <v>215</v>
      </c>
      <c r="J159" t="s">
        <v>271</v>
      </c>
      <c r="K159" s="77">
        <v>6.37</v>
      </c>
      <c r="L159" t="s">
        <v>102</v>
      </c>
      <c r="M159" s="78">
        <v>3.5200000000000002E-2</v>
      </c>
      <c r="N159" s="78">
        <v>1.34E-2</v>
      </c>
      <c r="O159" s="77">
        <v>5704800.3499999996</v>
      </c>
      <c r="P159" s="77">
        <v>115</v>
      </c>
      <c r="Q159" s="77">
        <v>0</v>
      </c>
      <c r="R159" s="77">
        <v>6560.5204025000003</v>
      </c>
      <c r="S159" s="78">
        <v>6.7000000000000002E-3</v>
      </c>
      <c r="T159" s="78">
        <v>2E-3</v>
      </c>
      <c r="U159" s="78">
        <v>4.0000000000000002E-4</v>
      </c>
    </row>
    <row r="160" spans="2:21">
      <c r="B160" t="s">
        <v>737</v>
      </c>
      <c r="C160" t="s">
        <v>738</v>
      </c>
      <c r="D160" t="s">
        <v>100</v>
      </c>
      <c r="E160" t="s">
        <v>123</v>
      </c>
      <c r="F160" t="s">
        <v>481</v>
      </c>
      <c r="G160" t="s">
        <v>422</v>
      </c>
      <c r="H160" t="s">
        <v>482</v>
      </c>
      <c r="I160" t="s">
        <v>150</v>
      </c>
      <c r="J160" t="s">
        <v>271</v>
      </c>
      <c r="K160" s="77">
        <v>3</v>
      </c>
      <c r="L160" t="s">
        <v>102</v>
      </c>
      <c r="M160" s="78">
        <v>3.39E-2</v>
      </c>
      <c r="N160" s="78">
        <v>1.1299999999999999E-2</v>
      </c>
      <c r="O160" s="77">
        <v>6772895.6500000004</v>
      </c>
      <c r="P160" s="77">
        <v>109.45</v>
      </c>
      <c r="Q160" s="77">
        <v>0</v>
      </c>
      <c r="R160" s="77">
        <v>7412.9342889250001</v>
      </c>
      <c r="S160" s="78">
        <v>6.1999999999999998E-3</v>
      </c>
      <c r="T160" s="78">
        <v>2.3E-3</v>
      </c>
      <c r="U160" s="78">
        <v>4.0000000000000002E-4</v>
      </c>
    </row>
    <row r="161" spans="2:21">
      <c r="B161" t="s">
        <v>739</v>
      </c>
      <c r="C161" t="s">
        <v>740</v>
      </c>
      <c r="D161" t="s">
        <v>100</v>
      </c>
      <c r="E161" t="s">
        <v>123</v>
      </c>
      <c r="F161" t="s">
        <v>481</v>
      </c>
      <c r="G161" t="s">
        <v>422</v>
      </c>
      <c r="H161" t="s">
        <v>482</v>
      </c>
      <c r="I161" t="s">
        <v>150</v>
      </c>
      <c r="J161" t="s">
        <v>271</v>
      </c>
      <c r="K161" s="77">
        <v>8.67</v>
      </c>
      <c r="L161" t="s">
        <v>102</v>
      </c>
      <c r="M161" s="78">
        <v>2.4400000000000002E-2</v>
      </c>
      <c r="N161" s="78">
        <v>2.3599999999999999E-2</v>
      </c>
      <c r="O161" s="77">
        <v>7925919.75</v>
      </c>
      <c r="P161" s="77">
        <v>102.26</v>
      </c>
      <c r="Q161" s="77">
        <v>0</v>
      </c>
      <c r="R161" s="77">
        <v>8105.0455363499996</v>
      </c>
      <c r="S161" s="78">
        <v>1.29E-2</v>
      </c>
      <c r="T161" s="78">
        <v>2.5000000000000001E-3</v>
      </c>
      <c r="U161" s="78">
        <v>4.0000000000000002E-4</v>
      </c>
    </row>
    <row r="162" spans="2:21">
      <c r="B162" t="s">
        <v>741</v>
      </c>
      <c r="C162" t="s">
        <v>742</v>
      </c>
      <c r="D162" t="s">
        <v>100</v>
      </c>
      <c r="E162" t="s">
        <v>123</v>
      </c>
      <c r="F162" t="s">
        <v>381</v>
      </c>
      <c r="G162" t="s">
        <v>375</v>
      </c>
      <c r="H162" t="s">
        <v>451</v>
      </c>
      <c r="I162" t="s">
        <v>215</v>
      </c>
      <c r="J162" t="s">
        <v>271</v>
      </c>
      <c r="K162" s="77">
        <v>0.34</v>
      </c>
      <c r="L162" t="s">
        <v>102</v>
      </c>
      <c r="M162" s="78">
        <v>3.6400000000000002E-2</v>
      </c>
      <c r="N162" s="78">
        <v>5.7000000000000002E-3</v>
      </c>
      <c r="O162" s="77">
        <v>12958337.66</v>
      </c>
      <c r="P162" s="77">
        <v>100.52</v>
      </c>
      <c r="Q162" s="77">
        <v>0</v>
      </c>
      <c r="R162" s="77">
        <v>13025.721015831999</v>
      </c>
      <c r="S162" s="78">
        <v>1.6E-2</v>
      </c>
      <c r="T162" s="78">
        <v>4.1000000000000003E-3</v>
      </c>
      <c r="U162" s="78">
        <v>6.9999999999999999E-4</v>
      </c>
    </row>
    <row r="163" spans="2:21">
      <c r="B163" t="s">
        <v>743</v>
      </c>
      <c r="C163" t="s">
        <v>744</v>
      </c>
      <c r="D163" t="s">
        <v>100</v>
      </c>
      <c r="E163" t="s">
        <v>123</v>
      </c>
      <c r="F163" t="s">
        <v>745</v>
      </c>
      <c r="G163" t="s">
        <v>581</v>
      </c>
      <c r="H163" t="s">
        <v>451</v>
      </c>
      <c r="I163" t="s">
        <v>215</v>
      </c>
      <c r="J163" t="s">
        <v>271</v>
      </c>
      <c r="K163" s="77">
        <v>3.01</v>
      </c>
      <c r="L163" t="s">
        <v>102</v>
      </c>
      <c r="M163" s="78">
        <v>4.3499999999999997E-2</v>
      </c>
      <c r="N163" s="78">
        <v>0.1012</v>
      </c>
      <c r="O163" s="77">
        <v>7329351.1100000003</v>
      </c>
      <c r="P163" s="77">
        <v>86</v>
      </c>
      <c r="Q163" s="77">
        <v>0</v>
      </c>
      <c r="R163" s="77">
        <v>6303.2419546000001</v>
      </c>
      <c r="S163" s="78">
        <v>4.7000000000000002E-3</v>
      </c>
      <c r="T163" s="78">
        <v>2E-3</v>
      </c>
      <c r="U163" s="78">
        <v>2.9999999999999997E-4</v>
      </c>
    </row>
    <row r="164" spans="2:21">
      <c r="B164" t="s">
        <v>746</v>
      </c>
      <c r="C164" t="s">
        <v>747</v>
      </c>
      <c r="D164" t="s">
        <v>100</v>
      </c>
      <c r="E164" t="s">
        <v>123</v>
      </c>
      <c r="F164" t="s">
        <v>421</v>
      </c>
      <c r="G164" t="s">
        <v>422</v>
      </c>
      <c r="H164" t="s">
        <v>451</v>
      </c>
      <c r="I164" t="s">
        <v>215</v>
      </c>
      <c r="J164" t="s">
        <v>271</v>
      </c>
      <c r="K164" s="77">
        <v>3.3</v>
      </c>
      <c r="L164" t="s">
        <v>102</v>
      </c>
      <c r="M164" s="78">
        <v>2.5000000000000001E-2</v>
      </c>
      <c r="N164" s="78">
        <v>8.8999999999999999E-3</v>
      </c>
      <c r="O164" s="77">
        <v>5704800.3499999996</v>
      </c>
      <c r="P164" s="77">
        <v>106.26</v>
      </c>
      <c r="Q164" s="77">
        <v>0</v>
      </c>
      <c r="R164" s="77">
        <v>6061.9208519100002</v>
      </c>
      <c r="S164" s="78">
        <v>1.7000000000000001E-2</v>
      </c>
      <c r="T164" s="78">
        <v>1.9E-3</v>
      </c>
      <c r="U164" s="78">
        <v>2.9999999999999997E-4</v>
      </c>
    </row>
    <row r="165" spans="2:21">
      <c r="B165" t="s">
        <v>748</v>
      </c>
      <c r="C165" t="s">
        <v>749</v>
      </c>
      <c r="D165" t="s">
        <v>100</v>
      </c>
      <c r="E165" t="s">
        <v>123</v>
      </c>
      <c r="F165" t="s">
        <v>506</v>
      </c>
      <c r="G165" t="s">
        <v>507</v>
      </c>
      <c r="H165" t="s">
        <v>482</v>
      </c>
      <c r="I165" t="s">
        <v>150</v>
      </c>
      <c r="J165" t="s">
        <v>271</v>
      </c>
      <c r="K165" s="77">
        <v>2.0299999999999998</v>
      </c>
      <c r="L165" t="s">
        <v>102</v>
      </c>
      <c r="M165" s="78">
        <v>4.8000000000000001E-2</v>
      </c>
      <c r="N165" s="78">
        <v>6.1999999999999998E-3</v>
      </c>
      <c r="O165" s="77">
        <v>1939530.92</v>
      </c>
      <c r="P165" s="77">
        <v>108.52</v>
      </c>
      <c r="Q165" s="77">
        <v>116.64534</v>
      </c>
      <c r="R165" s="77">
        <v>2221.4242943839999</v>
      </c>
      <c r="S165" s="78">
        <v>1E-3</v>
      </c>
      <c r="T165" s="78">
        <v>6.9999999999999999E-4</v>
      </c>
      <c r="U165" s="78">
        <v>1E-4</v>
      </c>
    </row>
    <row r="166" spans="2:21">
      <c r="B166" t="s">
        <v>750</v>
      </c>
      <c r="C166" t="s">
        <v>751</v>
      </c>
      <c r="D166" t="s">
        <v>100</v>
      </c>
      <c r="E166" t="s">
        <v>123</v>
      </c>
      <c r="F166" t="s">
        <v>506</v>
      </c>
      <c r="G166" t="s">
        <v>507</v>
      </c>
      <c r="H166" t="s">
        <v>482</v>
      </c>
      <c r="I166" t="s">
        <v>150</v>
      </c>
      <c r="J166" t="s">
        <v>271</v>
      </c>
      <c r="K166" s="77">
        <v>0.41</v>
      </c>
      <c r="L166" t="s">
        <v>102</v>
      </c>
      <c r="M166" s="78">
        <v>4.4999999999999998E-2</v>
      </c>
      <c r="N166" s="78">
        <v>1E-3</v>
      </c>
      <c r="O166" s="77">
        <v>0.69</v>
      </c>
      <c r="P166" s="77">
        <v>102.25</v>
      </c>
      <c r="Q166" s="77">
        <v>0</v>
      </c>
      <c r="R166" s="77">
        <v>7.0552500000000003E-4</v>
      </c>
      <c r="S166" s="78">
        <v>0</v>
      </c>
      <c r="T166" s="78">
        <v>0</v>
      </c>
      <c r="U166" s="78">
        <v>0</v>
      </c>
    </row>
    <row r="167" spans="2:21">
      <c r="B167" t="s">
        <v>752</v>
      </c>
      <c r="C167" t="s">
        <v>753</v>
      </c>
      <c r="D167" t="s">
        <v>100</v>
      </c>
      <c r="E167" t="s">
        <v>123</v>
      </c>
      <c r="F167" t="s">
        <v>754</v>
      </c>
      <c r="G167" t="s">
        <v>128</v>
      </c>
      <c r="H167" t="s">
        <v>482</v>
      </c>
      <c r="I167" t="s">
        <v>150</v>
      </c>
      <c r="J167" t="s">
        <v>271</v>
      </c>
      <c r="K167" s="77">
        <v>1.89</v>
      </c>
      <c r="L167" t="s">
        <v>102</v>
      </c>
      <c r="M167" s="78">
        <v>1.49E-2</v>
      </c>
      <c r="N167" s="78">
        <v>6.1999999999999998E-3</v>
      </c>
      <c r="O167" s="77">
        <v>0.02</v>
      </c>
      <c r="P167" s="77">
        <v>102.15</v>
      </c>
      <c r="Q167" s="77">
        <v>0</v>
      </c>
      <c r="R167" s="77">
        <v>2.0429999999999999E-5</v>
      </c>
      <c r="S167" s="78">
        <v>0</v>
      </c>
      <c r="T167" s="78">
        <v>0</v>
      </c>
      <c r="U167" s="78">
        <v>0</v>
      </c>
    </row>
    <row r="168" spans="2:21">
      <c r="B168" t="s">
        <v>755</v>
      </c>
      <c r="C168" t="s">
        <v>756</v>
      </c>
      <c r="D168" t="s">
        <v>100</v>
      </c>
      <c r="E168" t="s">
        <v>123</v>
      </c>
      <c r="F168" t="s">
        <v>381</v>
      </c>
      <c r="G168" t="s">
        <v>375</v>
      </c>
      <c r="H168" t="s">
        <v>451</v>
      </c>
      <c r="I168" t="s">
        <v>215</v>
      </c>
      <c r="J168" t="s">
        <v>271</v>
      </c>
      <c r="K168" s="77">
        <v>0.31</v>
      </c>
      <c r="L168" t="s">
        <v>102</v>
      </c>
      <c r="M168" s="78">
        <v>3.2500000000000001E-2</v>
      </c>
      <c r="N168" s="78">
        <v>-1.21E-2</v>
      </c>
      <c r="O168" s="77">
        <v>26.93</v>
      </c>
      <c r="P168" s="77">
        <v>5068724</v>
      </c>
      <c r="Q168" s="77">
        <v>0</v>
      </c>
      <c r="R168" s="77">
        <v>1365.0073732000001</v>
      </c>
      <c r="S168" s="78">
        <v>1.5E-3</v>
      </c>
      <c r="T168" s="78">
        <v>4.0000000000000002E-4</v>
      </c>
      <c r="U168" s="78">
        <v>1E-4</v>
      </c>
    </row>
    <row r="169" spans="2:21">
      <c r="B169" t="s">
        <v>757</v>
      </c>
      <c r="C169" t="s">
        <v>758</v>
      </c>
      <c r="D169" t="s">
        <v>100</v>
      </c>
      <c r="E169" t="s">
        <v>123</v>
      </c>
      <c r="F169" t="s">
        <v>759</v>
      </c>
      <c r="G169" t="s">
        <v>760</v>
      </c>
      <c r="H169" t="s">
        <v>451</v>
      </c>
      <c r="I169" t="s">
        <v>215</v>
      </c>
      <c r="J169" t="s">
        <v>271</v>
      </c>
      <c r="K169" s="77">
        <v>2.14</v>
      </c>
      <c r="L169" t="s">
        <v>102</v>
      </c>
      <c r="M169" s="78">
        <v>1.0500000000000001E-2</v>
      </c>
      <c r="N169" s="78">
        <v>7.3000000000000001E-3</v>
      </c>
      <c r="O169" s="77">
        <v>2.39</v>
      </c>
      <c r="P169" s="77">
        <v>101.04</v>
      </c>
      <c r="Q169" s="77">
        <v>0</v>
      </c>
      <c r="R169" s="77">
        <v>2.4148559999999999E-3</v>
      </c>
      <c r="S169" s="78">
        <v>0</v>
      </c>
      <c r="T169" s="78">
        <v>0</v>
      </c>
      <c r="U169" s="78">
        <v>0</v>
      </c>
    </row>
    <row r="170" spans="2:21">
      <c r="B170" t="s">
        <v>761</v>
      </c>
      <c r="C170" t="s">
        <v>762</v>
      </c>
      <c r="D170" t="s">
        <v>100</v>
      </c>
      <c r="E170" t="s">
        <v>123</v>
      </c>
      <c r="F170" t="s">
        <v>544</v>
      </c>
      <c r="G170" t="s">
        <v>507</v>
      </c>
      <c r="H170" t="s">
        <v>537</v>
      </c>
      <c r="I170" t="s">
        <v>215</v>
      </c>
      <c r="J170" t="s">
        <v>271</v>
      </c>
      <c r="K170" s="77">
        <v>7.34</v>
      </c>
      <c r="L170" t="s">
        <v>102</v>
      </c>
      <c r="M170" s="78">
        <v>2.4299999999999999E-2</v>
      </c>
      <c r="N170" s="78">
        <v>1.9800000000000002E-2</v>
      </c>
      <c r="O170" s="77">
        <v>14787172.83</v>
      </c>
      <c r="P170" s="77">
        <v>104.99</v>
      </c>
      <c r="Q170" s="77">
        <v>0</v>
      </c>
      <c r="R170" s="77">
        <v>15525.052754217</v>
      </c>
      <c r="S170" s="78">
        <v>1.7100000000000001E-2</v>
      </c>
      <c r="T170" s="78">
        <v>4.7999999999999996E-3</v>
      </c>
      <c r="U170" s="78">
        <v>8.0000000000000004E-4</v>
      </c>
    </row>
    <row r="171" spans="2:21">
      <c r="B171" t="s">
        <v>763</v>
      </c>
      <c r="C171" t="s">
        <v>764</v>
      </c>
      <c r="D171" t="s">
        <v>100</v>
      </c>
      <c r="E171" t="s">
        <v>123</v>
      </c>
      <c r="F171" t="s">
        <v>544</v>
      </c>
      <c r="G171" t="s">
        <v>507</v>
      </c>
      <c r="H171" t="s">
        <v>537</v>
      </c>
      <c r="I171" t="s">
        <v>215</v>
      </c>
      <c r="J171" t="s">
        <v>271</v>
      </c>
      <c r="K171" s="77">
        <v>2.09</v>
      </c>
      <c r="L171" t="s">
        <v>102</v>
      </c>
      <c r="M171" s="78">
        <v>2.9499999999999998E-2</v>
      </c>
      <c r="N171" s="78">
        <v>6.7000000000000002E-3</v>
      </c>
      <c r="O171" s="77">
        <v>3684236.19</v>
      </c>
      <c r="P171" s="77">
        <v>105.9</v>
      </c>
      <c r="Q171" s="77">
        <v>0</v>
      </c>
      <c r="R171" s="77">
        <v>3901.6061252099998</v>
      </c>
      <c r="S171" s="78">
        <v>8.9999999999999993E-3</v>
      </c>
      <c r="T171" s="78">
        <v>1.1999999999999999E-3</v>
      </c>
      <c r="U171" s="78">
        <v>2.0000000000000001E-4</v>
      </c>
    </row>
    <row r="172" spans="2:21">
      <c r="B172" t="s">
        <v>765</v>
      </c>
      <c r="C172" t="s">
        <v>766</v>
      </c>
      <c r="D172" t="s">
        <v>100</v>
      </c>
      <c r="E172" t="s">
        <v>123</v>
      </c>
      <c r="F172" t="s">
        <v>544</v>
      </c>
      <c r="G172" t="s">
        <v>507</v>
      </c>
      <c r="H172" t="s">
        <v>537</v>
      </c>
      <c r="I172" t="s">
        <v>215</v>
      </c>
      <c r="J172" t="s">
        <v>271</v>
      </c>
      <c r="K172" s="77">
        <v>3.55</v>
      </c>
      <c r="L172" t="s">
        <v>102</v>
      </c>
      <c r="M172" s="78">
        <v>1.7500000000000002E-2</v>
      </c>
      <c r="N172" s="78">
        <v>1.3100000000000001E-2</v>
      </c>
      <c r="O172" s="77">
        <v>4615034.51</v>
      </c>
      <c r="P172" s="77">
        <v>101.76</v>
      </c>
      <c r="Q172" s="77">
        <v>0</v>
      </c>
      <c r="R172" s="77">
        <v>4696.2591173760002</v>
      </c>
      <c r="S172" s="78">
        <v>6.6E-3</v>
      </c>
      <c r="T172" s="78">
        <v>1.5E-3</v>
      </c>
      <c r="U172" s="78">
        <v>2.9999999999999997E-4</v>
      </c>
    </row>
    <row r="173" spans="2:21">
      <c r="B173" t="s">
        <v>767</v>
      </c>
      <c r="C173" t="s">
        <v>768</v>
      </c>
      <c r="D173" t="s">
        <v>100</v>
      </c>
      <c r="E173" t="s">
        <v>123</v>
      </c>
      <c r="F173" t="s">
        <v>553</v>
      </c>
      <c r="G173" t="s">
        <v>132</v>
      </c>
      <c r="H173" t="s">
        <v>211</v>
      </c>
      <c r="I173" t="s">
        <v>150</v>
      </c>
      <c r="J173" t="s">
        <v>271</v>
      </c>
      <c r="K173" s="77">
        <v>6.84</v>
      </c>
      <c r="L173" t="s">
        <v>102</v>
      </c>
      <c r="M173" s="78">
        <v>3.2000000000000001E-2</v>
      </c>
      <c r="N173" s="78">
        <v>1.7899999999999999E-2</v>
      </c>
      <c r="O173" s="77">
        <v>1939632.12</v>
      </c>
      <c r="P173" s="77">
        <v>111.19</v>
      </c>
      <c r="Q173" s="77">
        <v>0</v>
      </c>
      <c r="R173" s="77">
        <v>2156.6769542279999</v>
      </c>
      <c r="S173" s="78">
        <v>2.3E-3</v>
      </c>
      <c r="T173" s="78">
        <v>6.9999999999999999E-4</v>
      </c>
      <c r="U173" s="78">
        <v>1E-4</v>
      </c>
    </row>
    <row r="174" spans="2:21">
      <c r="B174" t="s">
        <v>769</v>
      </c>
      <c r="C174" t="s">
        <v>770</v>
      </c>
      <c r="D174" t="s">
        <v>100</v>
      </c>
      <c r="E174" t="s">
        <v>123</v>
      </c>
      <c r="F174" t="s">
        <v>553</v>
      </c>
      <c r="G174" t="s">
        <v>132</v>
      </c>
      <c r="H174" t="s">
        <v>211</v>
      </c>
      <c r="I174" t="s">
        <v>150</v>
      </c>
      <c r="J174" t="s">
        <v>271</v>
      </c>
      <c r="K174" s="77">
        <v>3.71</v>
      </c>
      <c r="L174" t="s">
        <v>102</v>
      </c>
      <c r="M174" s="78">
        <v>3.6499999999999998E-2</v>
      </c>
      <c r="N174" s="78">
        <v>1.1900000000000001E-2</v>
      </c>
      <c r="O174" s="77">
        <v>13225825.189999999</v>
      </c>
      <c r="P174" s="77">
        <v>110.73</v>
      </c>
      <c r="Q174" s="77">
        <v>0</v>
      </c>
      <c r="R174" s="77">
        <v>14644.956232887</v>
      </c>
      <c r="S174" s="78">
        <v>6.1999999999999998E-3</v>
      </c>
      <c r="T174" s="78">
        <v>4.5999999999999999E-3</v>
      </c>
      <c r="U174" s="78">
        <v>8.0000000000000004E-4</v>
      </c>
    </row>
    <row r="175" spans="2:21">
      <c r="B175" t="s">
        <v>771</v>
      </c>
      <c r="C175" t="s">
        <v>772</v>
      </c>
      <c r="D175" t="s">
        <v>100</v>
      </c>
      <c r="E175" t="s">
        <v>123</v>
      </c>
      <c r="F175" t="s">
        <v>493</v>
      </c>
      <c r="G175" t="s">
        <v>422</v>
      </c>
      <c r="H175" t="s">
        <v>211</v>
      </c>
      <c r="I175" t="s">
        <v>150</v>
      </c>
      <c r="J175" t="s">
        <v>271</v>
      </c>
      <c r="K175" s="77">
        <v>2.44</v>
      </c>
      <c r="L175" t="s">
        <v>102</v>
      </c>
      <c r="M175" s="78">
        <v>3.5000000000000003E-2</v>
      </c>
      <c r="N175" s="78">
        <v>1.15E-2</v>
      </c>
      <c r="O175" s="77">
        <v>2528269.96</v>
      </c>
      <c r="P175" s="77">
        <v>106.72</v>
      </c>
      <c r="Q175" s="77">
        <v>0</v>
      </c>
      <c r="R175" s="77">
        <v>2698.1697013120001</v>
      </c>
      <c r="S175" s="78">
        <v>1.9E-2</v>
      </c>
      <c r="T175" s="78">
        <v>8.0000000000000004E-4</v>
      </c>
      <c r="U175" s="78">
        <v>1E-4</v>
      </c>
    </row>
    <row r="176" spans="2:21">
      <c r="B176" t="s">
        <v>773</v>
      </c>
      <c r="C176" t="s">
        <v>774</v>
      </c>
      <c r="D176" t="s">
        <v>100</v>
      </c>
      <c r="E176" t="s">
        <v>123</v>
      </c>
      <c r="F176" t="s">
        <v>417</v>
      </c>
      <c r="G176" t="s">
        <v>375</v>
      </c>
      <c r="H176" t="s">
        <v>537</v>
      </c>
      <c r="I176" t="s">
        <v>215</v>
      </c>
      <c r="J176" t="s">
        <v>271</v>
      </c>
      <c r="K176" s="77">
        <v>1.24</v>
      </c>
      <c r="L176" t="s">
        <v>102</v>
      </c>
      <c r="M176" s="78">
        <v>3.5999999999999997E-2</v>
      </c>
      <c r="N176" s="78">
        <v>1.6899999999999998E-2</v>
      </c>
      <c r="O176" s="77">
        <v>262.43</v>
      </c>
      <c r="P176" s="77">
        <v>5249566</v>
      </c>
      <c r="Q176" s="77">
        <v>0</v>
      </c>
      <c r="R176" s="77">
        <v>13776.4360538</v>
      </c>
      <c r="S176" s="78">
        <v>1.67E-2</v>
      </c>
      <c r="T176" s="78">
        <v>4.3E-3</v>
      </c>
      <c r="U176" s="78">
        <v>8.0000000000000004E-4</v>
      </c>
    </row>
    <row r="177" spans="2:21">
      <c r="B177" t="s">
        <v>775</v>
      </c>
      <c r="C177" t="s">
        <v>776</v>
      </c>
      <c r="D177" t="s">
        <v>100</v>
      </c>
      <c r="E177" t="s">
        <v>123</v>
      </c>
      <c r="F177" t="s">
        <v>502</v>
      </c>
      <c r="G177" t="s">
        <v>503</v>
      </c>
      <c r="H177" t="s">
        <v>537</v>
      </c>
      <c r="I177" t="s">
        <v>215</v>
      </c>
      <c r="J177" t="s">
        <v>271</v>
      </c>
      <c r="K177" s="77">
        <v>9.6199999999999992</v>
      </c>
      <c r="L177" t="s">
        <v>102</v>
      </c>
      <c r="M177" s="78">
        <v>3.0499999999999999E-2</v>
      </c>
      <c r="N177" s="78">
        <v>2.2200000000000001E-2</v>
      </c>
      <c r="O177" s="77">
        <v>7108485.5300000003</v>
      </c>
      <c r="P177" s="77">
        <v>109.07</v>
      </c>
      <c r="Q177" s="77">
        <v>0</v>
      </c>
      <c r="R177" s="77">
        <v>7753.2251675710004</v>
      </c>
      <c r="S177" s="78">
        <v>2.2499999999999999E-2</v>
      </c>
      <c r="T177" s="78">
        <v>2.3999999999999998E-3</v>
      </c>
      <c r="U177" s="78">
        <v>4.0000000000000002E-4</v>
      </c>
    </row>
    <row r="178" spans="2:21">
      <c r="B178" t="s">
        <v>777</v>
      </c>
      <c r="C178" t="s">
        <v>778</v>
      </c>
      <c r="D178" t="s">
        <v>100</v>
      </c>
      <c r="E178" t="s">
        <v>123</v>
      </c>
      <c r="F178" t="s">
        <v>502</v>
      </c>
      <c r="G178" t="s">
        <v>503</v>
      </c>
      <c r="H178" t="s">
        <v>537</v>
      </c>
      <c r="I178" t="s">
        <v>215</v>
      </c>
      <c r="J178" t="s">
        <v>271</v>
      </c>
      <c r="K178" s="77">
        <v>5.32</v>
      </c>
      <c r="L178" t="s">
        <v>102</v>
      </c>
      <c r="M178" s="78">
        <v>2.9100000000000001E-2</v>
      </c>
      <c r="N178" s="78">
        <v>1.2999999999999999E-2</v>
      </c>
      <c r="O178" s="77">
        <v>5981719.9100000001</v>
      </c>
      <c r="P178" s="77">
        <v>109.64</v>
      </c>
      <c r="Q178" s="77">
        <v>0</v>
      </c>
      <c r="R178" s="77">
        <v>6558.3577093240001</v>
      </c>
      <c r="S178" s="78">
        <v>0.01</v>
      </c>
      <c r="T178" s="78">
        <v>2E-3</v>
      </c>
      <c r="U178" s="78">
        <v>4.0000000000000002E-4</v>
      </c>
    </row>
    <row r="179" spans="2:21">
      <c r="B179" t="s">
        <v>779</v>
      </c>
      <c r="C179" t="s">
        <v>780</v>
      </c>
      <c r="D179" t="s">
        <v>100</v>
      </c>
      <c r="E179" t="s">
        <v>123</v>
      </c>
      <c r="F179" t="s">
        <v>502</v>
      </c>
      <c r="G179" t="s">
        <v>503</v>
      </c>
      <c r="H179" t="s">
        <v>537</v>
      </c>
      <c r="I179" t="s">
        <v>215</v>
      </c>
      <c r="J179" t="s">
        <v>271</v>
      </c>
      <c r="K179" s="77">
        <v>8.89</v>
      </c>
      <c r="L179" t="s">
        <v>102</v>
      </c>
      <c r="M179" s="78">
        <v>3.0499999999999999E-2</v>
      </c>
      <c r="N179" s="78">
        <v>2.1000000000000001E-2</v>
      </c>
      <c r="O179" s="77">
        <v>12181196.75</v>
      </c>
      <c r="P179" s="77">
        <v>109.61</v>
      </c>
      <c r="Q179" s="77">
        <v>0</v>
      </c>
      <c r="R179" s="77">
        <v>13351.809757675001</v>
      </c>
      <c r="S179" s="78">
        <v>1.67E-2</v>
      </c>
      <c r="T179" s="78">
        <v>4.1999999999999997E-3</v>
      </c>
      <c r="U179" s="78">
        <v>6.9999999999999999E-4</v>
      </c>
    </row>
    <row r="180" spans="2:21">
      <c r="B180" t="s">
        <v>781</v>
      </c>
      <c r="C180" t="s">
        <v>782</v>
      </c>
      <c r="D180" t="s">
        <v>100</v>
      </c>
      <c r="E180" t="s">
        <v>123</v>
      </c>
      <c r="F180" t="s">
        <v>502</v>
      </c>
      <c r="G180" t="s">
        <v>503</v>
      </c>
      <c r="H180" t="s">
        <v>537</v>
      </c>
      <c r="I180" t="s">
        <v>215</v>
      </c>
      <c r="J180" t="s">
        <v>271</v>
      </c>
      <c r="K180" s="77">
        <v>7.17</v>
      </c>
      <c r="L180" t="s">
        <v>102</v>
      </c>
      <c r="M180" s="78">
        <v>3.95E-2</v>
      </c>
      <c r="N180" s="78">
        <v>1.7299999999999999E-2</v>
      </c>
      <c r="O180" s="77">
        <v>4354021.9400000004</v>
      </c>
      <c r="P180" s="77">
        <v>118</v>
      </c>
      <c r="Q180" s="77">
        <v>0</v>
      </c>
      <c r="R180" s="77">
        <v>5137.7458892000004</v>
      </c>
      <c r="S180" s="78">
        <v>1.8100000000000002E-2</v>
      </c>
      <c r="T180" s="78">
        <v>1.6000000000000001E-3</v>
      </c>
      <c r="U180" s="78">
        <v>2.9999999999999997E-4</v>
      </c>
    </row>
    <row r="181" spans="2:21">
      <c r="B181" t="s">
        <v>783</v>
      </c>
      <c r="C181" t="s">
        <v>784</v>
      </c>
      <c r="D181" t="s">
        <v>100</v>
      </c>
      <c r="E181" t="s">
        <v>123</v>
      </c>
      <c r="F181" t="s">
        <v>502</v>
      </c>
      <c r="G181" t="s">
        <v>503</v>
      </c>
      <c r="H181" t="s">
        <v>537</v>
      </c>
      <c r="I181" t="s">
        <v>215</v>
      </c>
      <c r="J181" t="s">
        <v>271</v>
      </c>
      <c r="K181" s="77">
        <v>7.91</v>
      </c>
      <c r="L181" t="s">
        <v>102</v>
      </c>
      <c r="M181" s="78">
        <v>3.95E-2</v>
      </c>
      <c r="N181" s="78">
        <v>1.8599999999999998E-2</v>
      </c>
      <c r="O181" s="77">
        <v>1070549.1499999999</v>
      </c>
      <c r="P181" s="77">
        <v>118.7</v>
      </c>
      <c r="Q181" s="77">
        <v>0</v>
      </c>
      <c r="R181" s="77">
        <v>1270.7418410499999</v>
      </c>
      <c r="S181" s="78">
        <v>4.4999999999999997E-3</v>
      </c>
      <c r="T181" s="78">
        <v>4.0000000000000002E-4</v>
      </c>
      <c r="U181" s="78">
        <v>1E-4</v>
      </c>
    </row>
    <row r="182" spans="2:21">
      <c r="B182" t="s">
        <v>785</v>
      </c>
      <c r="C182" t="s">
        <v>786</v>
      </c>
      <c r="D182" t="s">
        <v>100</v>
      </c>
      <c r="E182" t="s">
        <v>123</v>
      </c>
      <c r="F182" t="s">
        <v>519</v>
      </c>
      <c r="G182" t="s">
        <v>503</v>
      </c>
      <c r="H182" t="s">
        <v>537</v>
      </c>
      <c r="I182" t="s">
        <v>215</v>
      </c>
      <c r="J182" t="s">
        <v>271</v>
      </c>
      <c r="K182" s="77">
        <v>3.59</v>
      </c>
      <c r="L182" t="s">
        <v>102</v>
      </c>
      <c r="M182" s="78">
        <v>3.9199999999999999E-2</v>
      </c>
      <c r="N182" s="78">
        <v>1.3599999999999999E-2</v>
      </c>
      <c r="O182" s="77">
        <v>7590909.7699999996</v>
      </c>
      <c r="P182" s="77">
        <v>110.2</v>
      </c>
      <c r="Q182" s="77">
        <v>0</v>
      </c>
      <c r="R182" s="77">
        <v>8365.1825665399992</v>
      </c>
      <c r="S182" s="78">
        <v>7.9000000000000008E-3</v>
      </c>
      <c r="T182" s="78">
        <v>2.5999999999999999E-3</v>
      </c>
      <c r="U182" s="78">
        <v>5.0000000000000001E-4</v>
      </c>
    </row>
    <row r="183" spans="2:21">
      <c r="B183" t="s">
        <v>787</v>
      </c>
      <c r="C183" t="s">
        <v>788</v>
      </c>
      <c r="D183" t="s">
        <v>100</v>
      </c>
      <c r="E183" t="s">
        <v>123</v>
      </c>
      <c r="F183" t="s">
        <v>519</v>
      </c>
      <c r="G183" t="s">
        <v>503</v>
      </c>
      <c r="H183" t="s">
        <v>211</v>
      </c>
      <c r="I183" t="s">
        <v>150</v>
      </c>
      <c r="J183" t="s">
        <v>271</v>
      </c>
      <c r="K183" s="77">
        <v>8.48</v>
      </c>
      <c r="L183" t="s">
        <v>102</v>
      </c>
      <c r="M183" s="78">
        <v>2.64E-2</v>
      </c>
      <c r="N183" s="78">
        <v>2.35E-2</v>
      </c>
      <c r="O183" s="77">
        <v>23696873.059999999</v>
      </c>
      <c r="P183" s="77">
        <v>102.61</v>
      </c>
      <c r="Q183" s="77">
        <v>0</v>
      </c>
      <c r="R183" s="77">
        <v>24315.361446866002</v>
      </c>
      <c r="S183" s="78">
        <v>1.4500000000000001E-2</v>
      </c>
      <c r="T183" s="78">
        <v>7.6E-3</v>
      </c>
      <c r="U183" s="78">
        <v>1.2999999999999999E-3</v>
      </c>
    </row>
    <row r="184" spans="2:21">
      <c r="B184" t="s">
        <v>789</v>
      </c>
      <c r="C184" t="s">
        <v>790</v>
      </c>
      <c r="D184" t="s">
        <v>100</v>
      </c>
      <c r="E184" t="s">
        <v>123</v>
      </c>
      <c r="F184" t="s">
        <v>530</v>
      </c>
      <c r="G184" t="s">
        <v>422</v>
      </c>
      <c r="H184" t="s">
        <v>537</v>
      </c>
      <c r="I184" t="s">
        <v>215</v>
      </c>
      <c r="J184" t="s">
        <v>271</v>
      </c>
      <c r="K184" s="77">
        <v>3.87</v>
      </c>
      <c r="L184" t="s">
        <v>102</v>
      </c>
      <c r="M184" s="78">
        <v>6.4000000000000001E-2</v>
      </c>
      <c r="N184" s="78">
        <v>1.66E-2</v>
      </c>
      <c r="O184" s="77">
        <v>273830.42</v>
      </c>
      <c r="P184" s="77">
        <v>117.6</v>
      </c>
      <c r="Q184" s="77">
        <v>0</v>
      </c>
      <c r="R184" s="77">
        <v>322.02457392000002</v>
      </c>
      <c r="S184" s="78">
        <v>8.9999999999999998E-4</v>
      </c>
      <c r="T184" s="78">
        <v>1E-4</v>
      </c>
      <c r="U184" s="78">
        <v>0</v>
      </c>
    </row>
    <row r="185" spans="2:21">
      <c r="B185" t="s">
        <v>791</v>
      </c>
      <c r="C185" t="s">
        <v>792</v>
      </c>
      <c r="D185" t="s">
        <v>100</v>
      </c>
      <c r="E185" t="s">
        <v>123</v>
      </c>
      <c r="F185" t="s">
        <v>530</v>
      </c>
      <c r="G185" t="s">
        <v>422</v>
      </c>
      <c r="H185" t="s">
        <v>537</v>
      </c>
      <c r="I185" t="s">
        <v>215</v>
      </c>
      <c r="J185" t="s">
        <v>271</v>
      </c>
      <c r="K185" s="77">
        <v>1.94</v>
      </c>
      <c r="L185" t="s">
        <v>102</v>
      </c>
      <c r="M185" s="78">
        <v>5.74E-2</v>
      </c>
      <c r="N185" s="78">
        <v>1.26E-2</v>
      </c>
      <c r="O185" s="77">
        <v>189.88</v>
      </c>
      <c r="P185" s="77">
        <v>108.8</v>
      </c>
      <c r="Q185" s="77">
        <v>2.8700000000000002E-3</v>
      </c>
      <c r="R185" s="77">
        <v>0.20945944</v>
      </c>
      <c r="S185" s="78">
        <v>0</v>
      </c>
      <c r="T185" s="78">
        <v>0</v>
      </c>
      <c r="U185" s="78">
        <v>0</v>
      </c>
    </row>
    <row r="186" spans="2:21">
      <c r="B186" t="s">
        <v>793</v>
      </c>
      <c r="C186" t="s">
        <v>794</v>
      </c>
      <c r="D186" t="s">
        <v>100</v>
      </c>
      <c r="E186" t="s">
        <v>123</v>
      </c>
      <c r="F186" t="s">
        <v>628</v>
      </c>
      <c r="G186" t="s">
        <v>503</v>
      </c>
      <c r="H186" t="s">
        <v>211</v>
      </c>
      <c r="I186" t="s">
        <v>150</v>
      </c>
      <c r="J186" t="s">
        <v>271</v>
      </c>
      <c r="K186" s="77">
        <v>3.5</v>
      </c>
      <c r="L186" t="s">
        <v>102</v>
      </c>
      <c r="M186" s="78">
        <v>4.1000000000000002E-2</v>
      </c>
      <c r="N186" s="78">
        <v>1.11E-2</v>
      </c>
      <c r="O186" s="77">
        <v>2738304.14</v>
      </c>
      <c r="P186" s="77">
        <v>111.99</v>
      </c>
      <c r="Q186" s="77">
        <v>0</v>
      </c>
      <c r="R186" s="77">
        <v>3066.6268063860002</v>
      </c>
      <c r="S186" s="78">
        <v>9.1000000000000004E-3</v>
      </c>
      <c r="T186" s="78">
        <v>1E-3</v>
      </c>
      <c r="U186" s="78">
        <v>2.0000000000000001E-4</v>
      </c>
    </row>
    <row r="187" spans="2:21">
      <c r="B187" t="s">
        <v>795</v>
      </c>
      <c r="C187" t="s">
        <v>796</v>
      </c>
      <c r="D187" t="s">
        <v>100</v>
      </c>
      <c r="E187" t="s">
        <v>123</v>
      </c>
      <c r="F187" t="s">
        <v>644</v>
      </c>
      <c r="G187" t="s">
        <v>503</v>
      </c>
      <c r="H187" t="s">
        <v>537</v>
      </c>
      <c r="I187" t="s">
        <v>215</v>
      </c>
      <c r="J187" t="s">
        <v>271</v>
      </c>
      <c r="K187" s="77">
        <v>3.15</v>
      </c>
      <c r="L187" t="s">
        <v>102</v>
      </c>
      <c r="M187" s="78">
        <v>3.85E-2</v>
      </c>
      <c r="N187" s="78">
        <v>1.0800000000000001E-2</v>
      </c>
      <c r="O187" s="77">
        <v>1034015.01</v>
      </c>
      <c r="P187" s="77">
        <v>109.69</v>
      </c>
      <c r="Q187" s="77">
        <v>0</v>
      </c>
      <c r="R187" s="77">
        <v>1134.2110644689999</v>
      </c>
      <c r="S187" s="78">
        <v>2.5999999999999999E-3</v>
      </c>
      <c r="T187" s="78">
        <v>4.0000000000000002E-4</v>
      </c>
      <c r="U187" s="78">
        <v>1E-4</v>
      </c>
    </row>
    <row r="188" spans="2:21">
      <c r="B188" t="s">
        <v>797</v>
      </c>
      <c r="C188" t="s">
        <v>798</v>
      </c>
      <c r="D188" t="s">
        <v>100</v>
      </c>
      <c r="E188" t="s">
        <v>123</v>
      </c>
      <c r="F188" t="s">
        <v>644</v>
      </c>
      <c r="G188" t="s">
        <v>503</v>
      </c>
      <c r="H188" t="s">
        <v>537</v>
      </c>
      <c r="I188" t="s">
        <v>215</v>
      </c>
      <c r="J188" t="s">
        <v>271</v>
      </c>
      <c r="K188" s="77">
        <v>4.4800000000000004</v>
      </c>
      <c r="L188" t="s">
        <v>102</v>
      </c>
      <c r="M188" s="78">
        <v>3.61E-2</v>
      </c>
      <c r="N188" s="78">
        <v>1.2800000000000001E-2</v>
      </c>
      <c r="O188" s="77">
        <v>14968357.49</v>
      </c>
      <c r="P188" s="77">
        <v>111.5</v>
      </c>
      <c r="Q188" s="77">
        <v>0</v>
      </c>
      <c r="R188" s="77">
        <v>16689.71860135</v>
      </c>
      <c r="S188" s="78">
        <v>1.95E-2</v>
      </c>
      <c r="T188" s="78">
        <v>5.1999999999999998E-3</v>
      </c>
      <c r="U188" s="78">
        <v>8.9999999999999998E-4</v>
      </c>
    </row>
    <row r="189" spans="2:21">
      <c r="B189" t="s">
        <v>799</v>
      </c>
      <c r="C189" t="s">
        <v>800</v>
      </c>
      <c r="D189" t="s">
        <v>100</v>
      </c>
      <c r="E189" t="s">
        <v>123</v>
      </c>
      <c r="F189" t="s">
        <v>644</v>
      </c>
      <c r="G189" t="s">
        <v>503</v>
      </c>
      <c r="H189" t="s">
        <v>537</v>
      </c>
      <c r="I189" t="s">
        <v>215</v>
      </c>
      <c r="J189" t="s">
        <v>271</v>
      </c>
      <c r="K189" s="77">
        <v>5.44</v>
      </c>
      <c r="L189" t="s">
        <v>102</v>
      </c>
      <c r="M189" s="78">
        <v>3.3000000000000002E-2</v>
      </c>
      <c r="N189" s="78">
        <v>1.54E-2</v>
      </c>
      <c r="O189" s="77">
        <v>5198822.0999999996</v>
      </c>
      <c r="P189" s="77">
        <v>110.21</v>
      </c>
      <c r="Q189" s="77">
        <v>0</v>
      </c>
      <c r="R189" s="77">
        <v>5729.6218364099996</v>
      </c>
      <c r="S189" s="78">
        <v>1.6899999999999998E-2</v>
      </c>
      <c r="T189" s="78">
        <v>1.8E-3</v>
      </c>
      <c r="U189" s="78">
        <v>2.9999999999999997E-4</v>
      </c>
    </row>
    <row r="190" spans="2:21">
      <c r="B190" t="s">
        <v>801</v>
      </c>
      <c r="C190" t="s">
        <v>802</v>
      </c>
      <c r="D190" t="s">
        <v>100</v>
      </c>
      <c r="E190" t="s">
        <v>123</v>
      </c>
      <c r="F190" t="s">
        <v>644</v>
      </c>
      <c r="G190" t="s">
        <v>503</v>
      </c>
      <c r="H190" t="s">
        <v>537</v>
      </c>
      <c r="I190" t="s">
        <v>215</v>
      </c>
      <c r="J190" t="s">
        <v>271</v>
      </c>
      <c r="K190" s="77">
        <v>7.69</v>
      </c>
      <c r="L190" t="s">
        <v>102</v>
      </c>
      <c r="M190" s="78">
        <v>2.6200000000000001E-2</v>
      </c>
      <c r="N190" s="78">
        <v>1.9099999999999999E-2</v>
      </c>
      <c r="O190" s="77">
        <v>14942469.460000001</v>
      </c>
      <c r="P190" s="77">
        <v>106.8</v>
      </c>
      <c r="Q190" s="77">
        <v>0</v>
      </c>
      <c r="R190" s="77">
        <v>15958.55738328</v>
      </c>
      <c r="S190" s="78">
        <v>1.8700000000000001E-2</v>
      </c>
      <c r="T190" s="78">
        <v>5.0000000000000001E-3</v>
      </c>
      <c r="U190" s="78">
        <v>8.9999999999999998E-4</v>
      </c>
    </row>
    <row r="191" spans="2:21">
      <c r="B191" t="s">
        <v>803</v>
      </c>
      <c r="C191" t="s">
        <v>804</v>
      </c>
      <c r="D191" t="s">
        <v>100</v>
      </c>
      <c r="E191" t="s">
        <v>123</v>
      </c>
      <c r="F191" t="s">
        <v>650</v>
      </c>
      <c r="G191" t="s">
        <v>127</v>
      </c>
      <c r="H191" t="s">
        <v>537</v>
      </c>
      <c r="I191" t="s">
        <v>215</v>
      </c>
      <c r="J191" t="s">
        <v>271</v>
      </c>
      <c r="K191" s="77">
        <v>2.85</v>
      </c>
      <c r="L191" t="s">
        <v>102</v>
      </c>
      <c r="M191" s="78">
        <v>2.7E-2</v>
      </c>
      <c r="N191" s="78">
        <v>2.0400000000000001E-2</v>
      </c>
      <c r="O191" s="77">
        <v>200076.84</v>
      </c>
      <c r="P191" s="77">
        <v>102</v>
      </c>
      <c r="Q191" s="77">
        <v>0</v>
      </c>
      <c r="R191" s="77">
        <v>204.0783768</v>
      </c>
      <c r="S191" s="78">
        <v>1.1999999999999999E-3</v>
      </c>
      <c r="T191" s="78">
        <v>1E-4</v>
      </c>
      <c r="U191" s="78">
        <v>0</v>
      </c>
    </row>
    <row r="192" spans="2:21">
      <c r="B192" t="s">
        <v>805</v>
      </c>
      <c r="C192" t="s">
        <v>806</v>
      </c>
      <c r="D192" t="s">
        <v>100</v>
      </c>
      <c r="E192" t="s">
        <v>123</v>
      </c>
      <c r="F192" t="s">
        <v>807</v>
      </c>
      <c r="G192" t="s">
        <v>713</v>
      </c>
      <c r="H192" t="s">
        <v>656</v>
      </c>
      <c r="I192" t="s">
        <v>150</v>
      </c>
      <c r="J192" t="s">
        <v>271</v>
      </c>
      <c r="K192" s="77">
        <v>3.09</v>
      </c>
      <c r="L192" t="s">
        <v>102</v>
      </c>
      <c r="M192" s="78">
        <v>3.7499999999999999E-2</v>
      </c>
      <c r="N192" s="78">
        <v>1.11E-2</v>
      </c>
      <c r="O192" s="77">
        <v>949879.8</v>
      </c>
      <c r="P192" s="77">
        <v>109.3</v>
      </c>
      <c r="Q192" s="77">
        <v>0</v>
      </c>
      <c r="R192" s="77">
        <v>1038.2186214000001</v>
      </c>
      <c r="S192" s="78">
        <v>2.3999999999999998E-3</v>
      </c>
      <c r="T192" s="78">
        <v>2.9999999999999997E-4</v>
      </c>
      <c r="U192" s="78">
        <v>1E-4</v>
      </c>
    </row>
    <row r="193" spans="2:21">
      <c r="B193" t="s">
        <v>808</v>
      </c>
      <c r="C193" t="s">
        <v>809</v>
      </c>
      <c r="D193" t="s">
        <v>100</v>
      </c>
      <c r="E193" t="s">
        <v>123</v>
      </c>
      <c r="F193" t="s">
        <v>807</v>
      </c>
      <c r="G193" t="s">
        <v>713</v>
      </c>
      <c r="H193" t="s">
        <v>810</v>
      </c>
      <c r="I193" t="s">
        <v>215</v>
      </c>
      <c r="J193" t="s">
        <v>271</v>
      </c>
      <c r="K193" s="77">
        <v>5.67</v>
      </c>
      <c r="L193" t="s">
        <v>102</v>
      </c>
      <c r="M193" s="78">
        <v>3.7499999999999999E-2</v>
      </c>
      <c r="N193" s="78">
        <v>1.6199999999999999E-2</v>
      </c>
      <c r="O193" s="77">
        <v>5524939.3899999997</v>
      </c>
      <c r="P193" s="77">
        <v>113.46</v>
      </c>
      <c r="Q193" s="77">
        <v>0</v>
      </c>
      <c r="R193" s="77">
        <v>6268.5962318940001</v>
      </c>
      <c r="S193" s="78">
        <v>1.49E-2</v>
      </c>
      <c r="T193" s="78">
        <v>1.9E-3</v>
      </c>
      <c r="U193" s="78">
        <v>2.9999999999999997E-4</v>
      </c>
    </row>
    <row r="194" spans="2:21">
      <c r="B194" t="s">
        <v>811</v>
      </c>
      <c r="C194" t="s">
        <v>812</v>
      </c>
      <c r="D194" t="s">
        <v>100</v>
      </c>
      <c r="E194" t="s">
        <v>123</v>
      </c>
      <c r="F194" t="s">
        <v>813</v>
      </c>
      <c r="G194" t="s">
        <v>814</v>
      </c>
      <c r="H194" t="s">
        <v>810</v>
      </c>
      <c r="I194" t="s">
        <v>215</v>
      </c>
      <c r="J194" t="s">
        <v>271</v>
      </c>
      <c r="K194" s="77">
        <v>2.9</v>
      </c>
      <c r="L194" t="s">
        <v>102</v>
      </c>
      <c r="M194" s="78">
        <v>3.3500000000000002E-2</v>
      </c>
      <c r="N194" s="78">
        <v>8.6999999999999994E-3</v>
      </c>
      <c r="O194" s="77">
        <v>2690471.29</v>
      </c>
      <c r="P194" s="77">
        <v>107.3</v>
      </c>
      <c r="Q194" s="77">
        <v>592.17229999999995</v>
      </c>
      <c r="R194" s="77">
        <v>3479.04799417</v>
      </c>
      <c r="S194" s="78">
        <v>7.7999999999999996E-3</v>
      </c>
      <c r="T194" s="78">
        <v>1.1000000000000001E-3</v>
      </c>
      <c r="U194" s="78">
        <v>2.0000000000000001E-4</v>
      </c>
    </row>
    <row r="195" spans="2:21">
      <c r="B195" t="s">
        <v>815</v>
      </c>
      <c r="C195" t="s">
        <v>816</v>
      </c>
      <c r="D195" t="s">
        <v>100</v>
      </c>
      <c r="E195" t="s">
        <v>123</v>
      </c>
      <c r="F195" t="s">
        <v>813</v>
      </c>
      <c r="G195" t="s">
        <v>814</v>
      </c>
      <c r="H195" t="s">
        <v>810</v>
      </c>
      <c r="I195" t="s">
        <v>215</v>
      </c>
      <c r="J195" t="s">
        <v>271</v>
      </c>
      <c r="K195" s="77">
        <v>4.9400000000000004</v>
      </c>
      <c r="L195" t="s">
        <v>102</v>
      </c>
      <c r="M195" s="78">
        <v>3.3500000000000002E-2</v>
      </c>
      <c r="N195" s="78">
        <v>1.4800000000000001E-2</v>
      </c>
      <c r="O195" s="77">
        <v>8046496.0700000003</v>
      </c>
      <c r="P195" s="77">
        <v>106.38</v>
      </c>
      <c r="Q195" s="77">
        <v>0</v>
      </c>
      <c r="R195" s="77">
        <v>8559.8625192660002</v>
      </c>
      <c r="S195" s="78">
        <v>1.1299999999999999E-2</v>
      </c>
      <c r="T195" s="78">
        <v>2.7000000000000001E-3</v>
      </c>
      <c r="U195" s="78">
        <v>5.0000000000000001E-4</v>
      </c>
    </row>
    <row r="196" spans="2:21">
      <c r="B196" t="s">
        <v>817</v>
      </c>
      <c r="C196" t="s">
        <v>818</v>
      </c>
      <c r="D196" t="s">
        <v>100</v>
      </c>
      <c r="E196" t="s">
        <v>123</v>
      </c>
      <c r="F196" t="s">
        <v>819</v>
      </c>
      <c r="G196" t="s">
        <v>665</v>
      </c>
      <c r="H196" t="s">
        <v>656</v>
      </c>
      <c r="I196" t="s">
        <v>150</v>
      </c>
      <c r="J196" t="s">
        <v>271</v>
      </c>
      <c r="K196" s="77">
        <v>5.1100000000000003</v>
      </c>
      <c r="L196" t="s">
        <v>102</v>
      </c>
      <c r="M196" s="78">
        <v>2.58E-2</v>
      </c>
      <c r="N196" s="78">
        <v>2.3400000000000001E-2</v>
      </c>
      <c r="O196" s="77">
        <v>7126222.2199999997</v>
      </c>
      <c r="P196" s="77">
        <v>101.49</v>
      </c>
      <c r="Q196" s="77">
        <v>0</v>
      </c>
      <c r="R196" s="77">
        <v>7232.4029310779997</v>
      </c>
      <c r="S196" s="78">
        <v>3.39E-2</v>
      </c>
      <c r="T196" s="78">
        <v>2.2000000000000001E-3</v>
      </c>
      <c r="U196" s="78">
        <v>4.0000000000000002E-4</v>
      </c>
    </row>
    <row r="197" spans="2:21">
      <c r="B197" t="s">
        <v>820</v>
      </c>
      <c r="C197" t="s">
        <v>821</v>
      </c>
      <c r="D197" t="s">
        <v>100</v>
      </c>
      <c r="E197" t="s">
        <v>123</v>
      </c>
      <c r="F197" t="s">
        <v>822</v>
      </c>
      <c r="G197" t="s">
        <v>475</v>
      </c>
      <c r="H197" t="s">
        <v>810</v>
      </c>
      <c r="I197" t="s">
        <v>215</v>
      </c>
      <c r="J197" t="s">
        <v>271</v>
      </c>
      <c r="K197" s="77">
        <v>1.44</v>
      </c>
      <c r="L197" t="s">
        <v>102</v>
      </c>
      <c r="M197" s="78">
        <v>3.4000000000000002E-2</v>
      </c>
      <c r="N197" s="78">
        <v>2.6800000000000001E-2</v>
      </c>
      <c r="O197" s="77">
        <v>314698</v>
      </c>
      <c r="P197" s="77">
        <v>101.55</v>
      </c>
      <c r="Q197" s="77">
        <v>0</v>
      </c>
      <c r="R197" s="77">
        <v>319.57581900000002</v>
      </c>
      <c r="S197" s="78">
        <v>6.9999999999999999E-4</v>
      </c>
      <c r="T197" s="78">
        <v>1E-4</v>
      </c>
      <c r="U197" s="78">
        <v>0</v>
      </c>
    </row>
    <row r="198" spans="2:21">
      <c r="B198" t="s">
        <v>823</v>
      </c>
      <c r="C198" t="s">
        <v>824</v>
      </c>
      <c r="D198" t="s">
        <v>100</v>
      </c>
      <c r="E198" t="s">
        <v>123</v>
      </c>
      <c r="F198" t="s">
        <v>825</v>
      </c>
      <c r="G198" t="s">
        <v>127</v>
      </c>
      <c r="H198" t="s">
        <v>810</v>
      </c>
      <c r="I198" t="s">
        <v>215</v>
      </c>
      <c r="J198" t="s">
        <v>271</v>
      </c>
      <c r="K198" s="77">
        <v>2.1800000000000002</v>
      </c>
      <c r="L198" t="s">
        <v>102</v>
      </c>
      <c r="M198" s="78">
        <v>2.9499999999999998E-2</v>
      </c>
      <c r="N198" s="78">
        <v>1.38E-2</v>
      </c>
      <c r="O198" s="77">
        <v>3537788.96</v>
      </c>
      <c r="P198" s="77">
        <v>104.2</v>
      </c>
      <c r="Q198" s="77">
        <v>0</v>
      </c>
      <c r="R198" s="77">
        <v>3686.3760963200002</v>
      </c>
      <c r="S198" s="78">
        <v>2.1999999999999999E-2</v>
      </c>
      <c r="T198" s="78">
        <v>1.1000000000000001E-3</v>
      </c>
      <c r="U198" s="78">
        <v>2.0000000000000001E-4</v>
      </c>
    </row>
    <row r="199" spans="2:21">
      <c r="B199" t="s">
        <v>826</v>
      </c>
      <c r="C199" t="s">
        <v>827</v>
      </c>
      <c r="D199" t="s">
        <v>100</v>
      </c>
      <c r="E199" t="s">
        <v>123</v>
      </c>
      <c r="F199" t="s">
        <v>628</v>
      </c>
      <c r="G199" t="s">
        <v>503</v>
      </c>
      <c r="H199" t="s">
        <v>656</v>
      </c>
      <c r="I199" t="s">
        <v>150</v>
      </c>
      <c r="J199" t="s">
        <v>271</v>
      </c>
      <c r="K199" s="77">
        <v>7.65</v>
      </c>
      <c r="L199" t="s">
        <v>102</v>
      </c>
      <c r="M199" s="78">
        <v>1.72E-2</v>
      </c>
      <c r="N199" s="78">
        <v>2.0199999999999999E-2</v>
      </c>
      <c r="O199" s="77">
        <v>7025554.3899999997</v>
      </c>
      <c r="P199" s="77">
        <v>112.17</v>
      </c>
      <c r="Q199" s="77">
        <v>0</v>
      </c>
      <c r="R199" s="77">
        <v>7880.5643592630004</v>
      </c>
      <c r="S199" s="78">
        <v>2.7699999999999999E-2</v>
      </c>
      <c r="T199" s="78">
        <v>2.5000000000000001E-3</v>
      </c>
      <c r="U199" s="78">
        <v>4.0000000000000002E-4</v>
      </c>
    </row>
    <row r="200" spans="2:21">
      <c r="B200" t="s">
        <v>828</v>
      </c>
      <c r="C200" t="s">
        <v>829</v>
      </c>
      <c r="D200" t="s">
        <v>100</v>
      </c>
      <c r="E200" t="s">
        <v>123</v>
      </c>
      <c r="F200" t="s">
        <v>830</v>
      </c>
      <c r="G200" t="s">
        <v>581</v>
      </c>
      <c r="H200" t="s">
        <v>810</v>
      </c>
      <c r="I200" t="s">
        <v>215</v>
      </c>
      <c r="J200" t="s">
        <v>271</v>
      </c>
      <c r="K200" s="77">
        <v>3.69</v>
      </c>
      <c r="L200" t="s">
        <v>102</v>
      </c>
      <c r="M200" s="78">
        <v>3.9E-2</v>
      </c>
      <c r="N200" s="78">
        <v>4.2999999999999997E-2</v>
      </c>
      <c r="O200" s="77">
        <v>6683515.8899999997</v>
      </c>
      <c r="P200" s="77">
        <v>99.99</v>
      </c>
      <c r="Q200" s="77">
        <v>0</v>
      </c>
      <c r="R200" s="77">
        <v>6682.8475384109997</v>
      </c>
      <c r="S200" s="78">
        <v>1.5900000000000001E-2</v>
      </c>
      <c r="T200" s="78">
        <v>2.0999999999999999E-3</v>
      </c>
      <c r="U200" s="78">
        <v>4.0000000000000002E-4</v>
      </c>
    </row>
    <row r="201" spans="2:21">
      <c r="B201" t="s">
        <v>831</v>
      </c>
      <c r="C201" t="s">
        <v>832</v>
      </c>
      <c r="D201" t="s">
        <v>100</v>
      </c>
      <c r="E201" t="s">
        <v>123</v>
      </c>
      <c r="F201" t="s">
        <v>833</v>
      </c>
      <c r="G201" t="s">
        <v>132</v>
      </c>
      <c r="H201" t="s">
        <v>810</v>
      </c>
      <c r="I201" t="s">
        <v>215</v>
      </c>
      <c r="J201" t="s">
        <v>271</v>
      </c>
      <c r="K201" s="77">
        <v>0.74</v>
      </c>
      <c r="L201" t="s">
        <v>102</v>
      </c>
      <c r="M201" s="78">
        <v>1.23E-2</v>
      </c>
      <c r="N201" s="78">
        <v>7.3000000000000001E-3</v>
      </c>
      <c r="O201" s="77">
        <v>2900395.94</v>
      </c>
      <c r="P201" s="77">
        <v>100.39</v>
      </c>
      <c r="Q201" s="77">
        <v>0</v>
      </c>
      <c r="R201" s="77">
        <v>2911.7074841660001</v>
      </c>
      <c r="S201" s="78">
        <v>1.3299999999999999E-2</v>
      </c>
      <c r="T201" s="78">
        <v>8.9999999999999998E-4</v>
      </c>
      <c r="U201" s="78">
        <v>2.0000000000000001E-4</v>
      </c>
    </row>
    <row r="202" spans="2:21">
      <c r="B202" t="s">
        <v>834</v>
      </c>
      <c r="C202" t="s">
        <v>835</v>
      </c>
      <c r="D202" t="s">
        <v>100</v>
      </c>
      <c r="E202" t="s">
        <v>123</v>
      </c>
      <c r="F202" t="s">
        <v>833</v>
      </c>
      <c r="G202" t="s">
        <v>132</v>
      </c>
      <c r="H202" t="s">
        <v>810</v>
      </c>
      <c r="I202" t="s">
        <v>215</v>
      </c>
      <c r="J202" t="s">
        <v>271</v>
      </c>
      <c r="K202" s="77">
        <v>2.1800000000000002</v>
      </c>
      <c r="L202" t="s">
        <v>102</v>
      </c>
      <c r="M202" s="78">
        <v>2.1600000000000001E-2</v>
      </c>
      <c r="N202" s="78">
        <v>1.12E-2</v>
      </c>
      <c r="O202" s="77">
        <v>7465403.2300000004</v>
      </c>
      <c r="P202" s="77">
        <v>102.86</v>
      </c>
      <c r="Q202" s="77">
        <v>0</v>
      </c>
      <c r="R202" s="77">
        <v>7678.9137623779998</v>
      </c>
      <c r="S202" s="78">
        <v>1.46E-2</v>
      </c>
      <c r="T202" s="78">
        <v>2.3999999999999998E-3</v>
      </c>
      <c r="U202" s="78">
        <v>4.0000000000000002E-4</v>
      </c>
    </row>
    <row r="203" spans="2:21">
      <c r="B203" t="s">
        <v>836</v>
      </c>
      <c r="C203" t="s">
        <v>837</v>
      </c>
      <c r="D203" t="s">
        <v>100</v>
      </c>
      <c r="E203" t="s">
        <v>123</v>
      </c>
      <c r="F203" t="s">
        <v>833</v>
      </c>
      <c r="G203" t="s">
        <v>132</v>
      </c>
      <c r="H203" t="s">
        <v>810</v>
      </c>
      <c r="I203" t="s">
        <v>215</v>
      </c>
      <c r="J203" t="s">
        <v>271</v>
      </c>
      <c r="K203" s="77">
        <v>4.72</v>
      </c>
      <c r="L203" t="s">
        <v>102</v>
      </c>
      <c r="M203" s="78">
        <v>0.04</v>
      </c>
      <c r="N203" s="78">
        <v>1.8599999999999998E-2</v>
      </c>
      <c r="O203" s="77">
        <v>10839120.720000001</v>
      </c>
      <c r="P203" s="77">
        <v>111.39</v>
      </c>
      <c r="Q203" s="77">
        <v>0</v>
      </c>
      <c r="R203" s="77">
        <v>12073.696570008</v>
      </c>
      <c r="S203" s="78">
        <v>1.4200000000000001E-2</v>
      </c>
      <c r="T203" s="78">
        <v>3.8E-3</v>
      </c>
      <c r="U203" s="78">
        <v>6.9999999999999999E-4</v>
      </c>
    </row>
    <row r="204" spans="2:21">
      <c r="B204" t="s">
        <v>838</v>
      </c>
      <c r="C204" t="s">
        <v>839</v>
      </c>
      <c r="D204" t="s">
        <v>100</v>
      </c>
      <c r="E204" t="s">
        <v>123</v>
      </c>
      <c r="F204" t="s">
        <v>840</v>
      </c>
      <c r="G204" t="s">
        <v>475</v>
      </c>
      <c r="H204" t="s">
        <v>656</v>
      </c>
      <c r="I204" t="s">
        <v>150</v>
      </c>
      <c r="J204" t="s">
        <v>271</v>
      </c>
      <c r="K204" s="77">
        <v>4.05</v>
      </c>
      <c r="L204" t="s">
        <v>102</v>
      </c>
      <c r="M204" s="78">
        <v>2.3E-2</v>
      </c>
      <c r="N204" s="78">
        <v>2.1899999999999999E-2</v>
      </c>
      <c r="O204" s="77">
        <v>7528553.6200000001</v>
      </c>
      <c r="P204" s="77">
        <v>101.69</v>
      </c>
      <c r="Q204" s="77">
        <v>0</v>
      </c>
      <c r="R204" s="77">
        <v>7655.7861761779996</v>
      </c>
      <c r="S204" s="78">
        <v>2.8000000000000001E-2</v>
      </c>
      <c r="T204" s="78">
        <v>2.3999999999999998E-3</v>
      </c>
      <c r="U204" s="78">
        <v>4.0000000000000002E-4</v>
      </c>
    </row>
    <row r="205" spans="2:21">
      <c r="B205" t="s">
        <v>841</v>
      </c>
      <c r="C205" t="s">
        <v>842</v>
      </c>
      <c r="D205" t="s">
        <v>100</v>
      </c>
      <c r="E205" t="s">
        <v>123</v>
      </c>
      <c r="F205" t="s">
        <v>840</v>
      </c>
      <c r="G205" t="s">
        <v>475</v>
      </c>
      <c r="H205" t="s">
        <v>656</v>
      </c>
      <c r="I205" t="s">
        <v>150</v>
      </c>
      <c r="J205" t="s">
        <v>271</v>
      </c>
      <c r="K205" s="77">
        <v>3.03</v>
      </c>
      <c r="L205" t="s">
        <v>102</v>
      </c>
      <c r="M205" s="78">
        <v>2.75E-2</v>
      </c>
      <c r="N205" s="78">
        <v>2.0799999999999999E-2</v>
      </c>
      <c r="O205" s="77">
        <v>6123529.29</v>
      </c>
      <c r="P205" s="77">
        <v>103.08</v>
      </c>
      <c r="Q205" s="77">
        <v>0</v>
      </c>
      <c r="R205" s="77">
        <v>6312.1339921319995</v>
      </c>
      <c r="S205" s="78">
        <v>1.6400000000000001E-2</v>
      </c>
      <c r="T205" s="78">
        <v>2E-3</v>
      </c>
      <c r="U205" s="78">
        <v>2.9999999999999997E-4</v>
      </c>
    </row>
    <row r="206" spans="2:21">
      <c r="B206" t="s">
        <v>843</v>
      </c>
      <c r="C206" t="s">
        <v>844</v>
      </c>
      <c r="D206" t="s">
        <v>100</v>
      </c>
      <c r="E206" t="s">
        <v>123</v>
      </c>
      <c r="F206" t="s">
        <v>664</v>
      </c>
      <c r="G206" t="s">
        <v>665</v>
      </c>
      <c r="H206" t="s">
        <v>666</v>
      </c>
      <c r="I206" t="s">
        <v>150</v>
      </c>
      <c r="J206" t="s">
        <v>271</v>
      </c>
      <c r="K206" s="77">
        <v>3.85</v>
      </c>
      <c r="L206" t="s">
        <v>102</v>
      </c>
      <c r="M206" s="78">
        <v>3.15E-2</v>
      </c>
      <c r="N206" s="78">
        <v>2.2800000000000001E-2</v>
      </c>
      <c r="O206" s="77">
        <v>6005329.25</v>
      </c>
      <c r="P206" s="77">
        <v>103.37</v>
      </c>
      <c r="Q206" s="77">
        <v>0</v>
      </c>
      <c r="R206" s="77">
        <v>6207.7088457250002</v>
      </c>
      <c r="S206" s="78">
        <v>1.89E-2</v>
      </c>
      <c r="T206" s="78">
        <v>1.9E-3</v>
      </c>
      <c r="U206" s="78">
        <v>2.9999999999999997E-4</v>
      </c>
    </row>
    <row r="207" spans="2:21">
      <c r="B207" t="s">
        <v>845</v>
      </c>
      <c r="C207" t="s">
        <v>846</v>
      </c>
      <c r="D207" t="s">
        <v>100</v>
      </c>
      <c r="E207" t="s">
        <v>123</v>
      </c>
      <c r="F207" t="s">
        <v>847</v>
      </c>
      <c r="G207" t="s">
        <v>665</v>
      </c>
      <c r="H207" t="s">
        <v>666</v>
      </c>
      <c r="I207" t="s">
        <v>150</v>
      </c>
      <c r="J207" t="s">
        <v>271</v>
      </c>
      <c r="K207" s="77">
        <v>4.96</v>
      </c>
      <c r="L207" t="s">
        <v>102</v>
      </c>
      <c r="M207" s="78">
        <v>2.4E-2</v>
      </c>
      <c r="N207" s="78">
        <v>2.1899999999999999E-2</v>
      </c>
      <c r="O207" s="77">
        <v>3370167.86</v>
      </c>
      <c r="P207" s="77">
        <v>101.09</v>
      </c>
      <c r="Q207" s="77">
        <v>0</v>
      </c>
      <c r="R207" s="77">
        <v>3406.9026896740002</v>
      </c>
      <c r="S207" s="78">
        <v>1.1599999999999999E-2</v>
      </c>
      <c r="T207" s="78">
        <v>1.1000000000000001E-3</v>
      </c>
      <c r="U207" s="78">
        <v>2.0000000000000001E-4</v>
      </c>
    </row>
    <row r="208" spans="2:21">
      <c r="B208" t="s">
        <v>848</v>
      </c>
      <c r="C208" t="s">
        <v>849</v>
      </c>
      <c r="D208" t="s">
        <v>100</v>
      </c>
      <c r="E208" t="s">
        <v>123</v>
      </c>
      <c r="F208" t="s">
        <v>669</v>
      </c>
      <c r="G208" t="s">
        <v>132</v>
      </c>
      <c r="H208" t="s">
        <v>670</v>
      </c>
      <c r="I208" t="s">
        <v>215</v>
      </c>
      <c r="J208" t="s">
        <v>271</v>
      </c>
      <c r="K208" s="77">
        <v>2.6</v>
      </c>
      <c r="L208" t="s">
        <v>102</v>
      </c>
      <c r="M208" s="78">
        <v>4.1399999999999999E-2</v>
      </c>
      <c r="N208" s="78">
        <v>2.7799999999999998E-2</v>
      </c>
      <c r="O208" s="77">
        <v>3161522.11</v>
      </c>
      <c r="P208" s="77">
        <v>104.59</v>
      </c>
      <c r="Q208" s="77">
        <v>0</v>
      </c>
      <c r="R208" s="77">
        <v>3306.6359748489999</v>
      </c>
      <c r="S208" s="78">
        <v>5.5999999999999999E-3</v>
      </c>
      <c r="T208" s="78">
        <v>1E-3</v>
      </c>
      <c r="U208" s="78">
        <v>2.0000000000000001E-4</v>
      </c>
    </row>
    <row r="209" spans="2:21">
      <c r="B209" t="s">
        <v>850</v>
      </c>
      <c r="C209" t="s">
        <v>851</v>
      </c>
      <c r="D209" t="s">
        <v>100</v>
      </c>
      <c r="E209" t="s">
        <v>123</v>
      </c>
      <c r="F209" t="s">
        <v>669</v>
      </c>
      <c r="G209" t="s">
        <v>132</v>
      </c>
      <c r="H209" t="s">
        <v>670</v>
      </c>
      <c r="I209" t="s">
        <v>215</v>
      </c>
      <c r="J209" t="s">
        <v>271</v>
      </c>
      <c r="K209" s="77">
        <v>3.21</v>
      </c>
      <c r="L209" t="s">
        <v>102</v>
      </c>
      <c r="M209" s="78">
        <v>3.5499999999999997E-2</v>
      </c>
      <c r="N209" s="78">
        <v>3.6499999999999998E-2</v>
      </c>
      <c r="O209" s="77">
        <v>6095396.0499999998</v>
      </c>
      <c r="P209" s="77">
        <v>100.62</v>
      </c>
      <c r="Q209" s="77">
        <v>0</v>
      </c>
      <c r="R209" s="77">
        <v>6133.1875055099999</v>
      </c>
      <c r="S209" s="78">
        <v>8.6E-3</v>
      </c>
      <c r="T209" s="78">
        <v>1.9E-3</v>
      </c>
      <c r="U209" s="78">
        <v>2.9999999999999997E-4</v>
      </c>
    </row>
    <row r="210" spans="2:21">
      <c r="B210" t="s">
        <v>852</v>
      </c>
      <c r="C210" t="s">
        <v>853</v>
      </c>
      <c r="D210" t="s">
        <v>100</v>
      </c>
      <c r="E210" t="s">
        <v>123</v>
      </c>
      <c r="F210" t="s">
        <v>669</v>
      </c>
      <c r="G210" t="s">
        <v>132</v>
      </c>
      <c r="H210" t="s">
        <v>670</v>
      </c>
      <c r="I210" t="s">
        <v>215</v>
      </c>
      <c r="J210" t="s">
        <v>271</v>
      </c>
      <c r="K210" s="77">
        <v>4.5599999999999996</v>
      </c>
      <c r="L210" t="s">
        <v>102</v>
      </c>
      <c r="M210" s="78">
        <v>2.5000000000000001E-2</v>
      </c>
      <c r="N210" s="78">
        <v>4.1399999999999999E-2</v>
      </c>
      <c r="O210" s="77">
        <v>16013565.82</v>
      </c>
      <c r="P210" s="77">
        <v>94.7</v>
      </c>
      <c r="Q210" s="77">
        <v>0</v>
      </c>
      <c r="R210" s="77">
        <v>15164.84683154</v>
      </c>
      <c r="S210" s="78">
        <v>1.9400000000000001E-2</v>
      </c>
      <c r="T210" s="78">
        <v>4.7000000000000002E-3</v>
      </c>
      <c r="U210" s="78">
        <v>8.0000000000000004E-4</v>
      </c>
    </row>
    <row r="211" spans="2:21">
      <c r="B211" t="s">
        <v>854</v>
      </c>
      <c r="C211" t="s">
        <v>855</v>
      </c>
      <c r="D211" t="s">
        <v>100</v>
      </c>
      <c r="E211" t="s">
        <v>123</v>
      </c>
      <c r="F211" t="s">
        <v>856</v>
      </c>
      <c r="G211" t="s">
        <v>503</v>
      </c>
      <c r="H211" t="s">
        <v>666</v>
      </c>
      <c r="I211" t="s">
        <v>150</v>
      </c>
      <c r="J211" t="s">
        <v>271</v>
      </c>
      <c r="K211" s="77">
        <v>1.73</v>
      </c>
      <c r="L211" t="s">
        <v>102</v>
      </c>
      <c r="M211" s="78">
        <v>4.3499999999999997E-2</v>
      </c>
      <c r="N211" s="78">
        <v>1.15E-2</v>
      </c>
      <c r="O211" s="77">
        <v>14676.87</v>
      </c>
      <c r="P211" s="77">
        <v>106.57</v>
      </c>
      <c r="Q211" s="77">
        <v>0</v>
      </c>
      <c r="R211" s="77">
        <v>15.641140359</v>
      </c>
      <c r="S211" s="78">
        <v>1E-4</v>
      </c>
      <c r="T211" s="78">
        <v>0</v>
      </c>
      <c r="U211" s="78">
        <v>0</v>
      </c>
    </row>
    <row r="212" spans="2:21">
      <c r="B212" t="s">
        <v>857</v>
      </c>
      <c r="C212" t="s">
        <v>858</v>
      </c>
      <c r="D212" t="s">
        <v>100</v>
      </c>
      <c r="E212" t="s">
        <v>123</v>
      </c>
      <c r="F212" t="s">
        <v>856</v>
      </c>
      <c r="G212" t="s">
        <v>503</v>
      </c>
      <c r="H212" t="s">
        <v>666</v>
      </c>
      <c r="I212" t="s">
        <v>150</v>
      </c>
      <c r="J212" t="s">
        <v>271</v>
      </c>
      <c r="K212" s="77">
        <v>4.72</v>
      </c>
      <c r="L212" t="s">
        <v>102</v>
      </c>
      <c r="M212" s="78">
        <v>3.27E-2</v>
      </c>
      <c r="N212" s="78">
        <v>1.9900000000000001E-2</v>
      </c>
      <c r="O212" s="77">
        <v>3020518.81</v>
      </c>
      <c r="P212" s="77">
        <v>107.5</v>
      </c>
      <c r="Q212" s="77">
        <v>0</v>
      </c>
      <c r="R212" s="77">
        <v>3247.05772075</v>
      </c>
      <c r="S212" s="78">
        <v>9.5999999999999992E-3</v>
      </c>
      <c r="T212" s="78">
        <v>1E-3</v>
      </c>
      <c r="U212" s="78">
        <v>2.0000000000000001E-4</v>
      </c>
    </row>
    <row r="213" spans="2:21">
      <c r="B213" t="s">
        <v>859</v>
      </c>
      <c r="C213" t="s">
        <v>860</v>
      </c>
      <c r="D213" t="s">
        <v>100</v>
      </c>
      <c r="E213" t="s">
        <v>123</v>
      </c>
      <c r="F213" t="s">
        <v>861</v>
      </c>
      <c r="G213" t="s">
        <v>127</v>
      </c>
      <c r="H213" t="s">
        <v>670</v>
      </c>
      <c r="I213" t="s">
        <v>215</v>
      </c>
      <c r="J213" t="s">
        <v>271</v>
      </c>
      <c r="K213" s="77">
        <v>0.61</v>
      </c>
      <c r="L213" t="s">
        <v>102</v>
      </c>
      <c r="M213" s="78">
        <v>3.3000000000000002E-2</v>
      </c>
      <c r="N213" s="78">
        <v>7.3800000000000004E-2</v>
      </c>
      <c r="O213" s="77">
        <v>903974.43</v>
      </c>
      <c r="P213" s="77">
        <v>98.09</v>
      </c>
      <c r="Q213" s="77">
        <v>0</v>
      </c>
      <c r="R213" s="77">
        <v>886.70851838700003</v>
      </c>
      <c r="S213" s="78">
        <v>5.0000000000000001E-3</v>
      </c>
      <c r="T213" s="78">
        <v>2.9999999999999997E-4</v>
      </c>
      <c r="U213" s="78">
        <v>0</v>
      </c>
    </row>
    <row r="214" spans="2:21">
      <c r="B214" t="s">
        <v>862</v>
      </c>
      <c r="C214" t="s">
        <v>863</v>
      </c>
      <c r="D214" t="s">
        <v>100</v>
      </c>
      <c r="E214" t="s">
        <v>123</v>
      </c>
      <c r="F214" t="s">
        <v>673</v>
      </c>
      <c r="G214" t="s">
        <v>127</v>
      </c>
      <c r="H214" t="s">
        <v>670</v>
      </c>
      <c r="I214" t="s">
        <v>215</v>
      </c>
      <c r="J214" t="s">
        <v>271</v>
      </c>
      <c r="K214" s="77">
        <v>2.93</v>
      </c>
      <c r="L214" t="s">
        <v>102</v>
      </c>
      <c r="M214" s="78">
        <v>2.8000000000000001E-2</v>
      </c>
      <c r="N214" s="78">
        <v>6.1800000000000001E-2</v>
      </c>
      <c r="O214" s="77">
        <v>5848069.8099999996</v>
      </c>
      <c r="P214" s="77">
        <v>91.48</v>
      </c>
      <c r="Q214" s="77">
        <v>0</v>
      </c>
      <c r="R214" s="77">
        <v>5349.8142621879997</v>
      </c>
      <c r="S214" s="78">
        <v>2.1999999999999999E-2</v>
      </c>
      <c r="T214" s="78">
        <v>1.6999999999999999E-3</v>
      </c>
      <c r="U214" s="78">
        <v>2.9999999999999997E-4</v>
      </c>
    </row>
    <row r="215" spans="2:21">
      <c r="B215" t="s">
        <v>864</v>
      </c>
      <c r="C215" t="s">
        <v>865</v>
      </c>
      <c r="D215" t="s">
        <v>100</v>
      </c>
      <c r="E215" t="s">
        <v>123</v>
      </c>
      <c r="F215" t="s">
        <v>673</v>
      </c>
      <c r="G215" t="s">
        <v>127</v>
      </c>
      <c r="H215" t="s">
        <v>670</v>
      </c>
      <c r="I215" t="s">
        <v>215</v>
      </c>
      <c r="J215" t="s">
        <v>271</v>
      </c>
      <c r="K215" s="77">
        <v>0.41</v>
      </c>
      <c r="L215" t="s">
        <v>102</v>
      </c>
      <c r="M215" s="78">
        <v>4.2999999999999997E-2</v>
      </c>
      <c r="N215" s="78">
        <v>7.1999999999999995E-2</v>
      </c>
      <c r="O215" s="77">
        <v>874601.87</v>
      </c>
      <c r="P215" s="77">
        <v>99.27</v>
      </c>
      <c r="Q215" s="77">
        <v>0</v>
      </c>
      <c r="R215" s="77">
        <v>868.21727634900003</v>
      </c>
      <c r="S215" s="78">
        <v>1.32E-2</v>
      </c>
      <c r="T215" s="78">
        <v>2.9999999999999997E-4</v>
      </c>
      <c r="U215" s="78">
        <v>0</v>
      </c>
    </row>
    <row r="216" spans="2:21">
      <c r="B216" t="s">
        <v>866</v>
      </c>
      <c r="C216" t="s">
        <v>867</v>
      </c>
      <c r="D216" t="s">
        <v>100</v>
      </c>
      <c r="E216" t="s">
        <v>123</v>
      </c>
      <c r="F216" t="s">
        <v>673</v>
      </c>
      <c r="G216" t="s">
        <v>127</v>
      </c>
      <c r="H216" t="s">
        <v>670</v>
      </c>
      <c r="I216" t="s">
        <v>215</v>
      </c>
      <c r="J216" t="s">
        <v>271</v>
      </c>
      <c r="K216" s="77">
        <v>1.1100000000000001</v>
      </c>
      <c r="L216" t="s">
        <v>102</v>
      </c>
      <c r="M216" s="78">
        <v>4.2500000000000003E-2</v>
      </c>
      <c r="N216" s="78">
        <v>6.1400000000000003E-2</v>
      </c>
      <c r="O216" s="77">
        <v>2352798.9500000002</v>
      </c>
      <c r="P216" s="77">
        <v>99.77</v>
      </c>
      <c r="Q216" s="77">
        <v>0</v>
      </c>
      <c r="R216" s="77">
        <v>2347.3875124149999</v>
      </c>
      <c r="S216" s="78">
        <v>9.1999999999999998E-3</v>
      </c>
      <c r="T216" s="78">
        <v>6.9999999999999999E-4</v>
      </c>
      <c r="U216" s="78">
        <v>1E-4</v>
      </c>
    </row>
    <row r="217" spans="2:21">
      <c r="B217" t="s">
        <v>868</v>
      </c>
      <c r="C217" t="s">
        <v>869</v>
      </c>
      <c r="D217" t="s">
        <v>100</v>
      </c>
      <c r="E217" t="s">
        <v>123</v>
      </c>
      <c r="F217" t="s">
        <v>673</v>
      </c>
      <c r="G217" t="s">
        <v>127</v>
      </c>
      <c r="H217" t="s">
        <v>670</v>
      </c>
      <c r="I217" t="s">
        <v>215</v>
      </c>
      <c r="J217" t="s">
        <v>271</v>
      </c>
      <c r="K217" s="77">
        <v>1.04</v>
      </c>
      <c r="L217" t="s">
        <v>102</v>
      </c>
      <c r="M217" s="78">
        <v>3.6999999999999998E-2</v>
      </c>
      <c r="N217" s="78">
        <v>5.0099999999999999E-2</v>
      </c>
      <c r="O217" s="77">
        <v>4799599.5599999996</v>
      </c>
      <c r="P217" s="77">
        <v>100.26</v>
      </c>
      <c r="Q217" s="77">
        <v>0</v>
      </c>
      <c r="R217" s="77">
        <v>4812.0785188560003</v>
      </c>
      <c r="S217" s="78">
        <v>2.4400000000000002E-2</v>
      </c>
      <c r="T217" s="78">
        <v>1.5E-3</v>
      </c>
      <c r="U217" s="78">
        <v>2.9999999999999997E-4</v>
      </c>
    </row>
    <row r="218" spans="2:21">
      <c r="B218" t="s">
        <v>870</v>
      </c>
      <c r="C218" t="s">
        <v>871</v>
      </c>
      <c r="D218" t="s">
        <v>100</v>
      </c>
      <c r="E218" t="s">
        <v>123</v>
      </c>
      <c r="F218" t="s">
        <v>872</v>
      </c>
      <c r="G218" t="s">
        <v>581</v>
      </c>
      <c r="H218" t="s">
        <v>666</v>
      </c>
      <c r="I218" t="s">
        <v>150</v>
      </c>
      <c r="J218" t="s">
        <v>271</v>
      </c>
      <c r="K218" s="77">
        <v>4.16</v>
      </c>
      <c r="L218" t="s">
        <v>102</v>
      </c>
      <c r="M218" s="78">
        <v>4.99E-2</v>
      </c>
      <c r="N218" s="78">
        <v>4.2299999999999997E-2</v>
      </c>
      <c r="O218" s="77">
        <v>3314032.61</v>
      </c>
      <c r="P218" s="77">
        <v>103.99</v>
      </c>
      <c r="Q218" s="77">
        <v>0</v>
      </c>
      <c r="R218" s="77">
        <v>3446.2625111389998</v>
      </c>
      <c r="S218" s="78">
        <v>1.3299999999999999E-2</v>
      </c>
      <c r="T218" s="78">
        <v>1.1000000000000001E-3</v>
      </c>
      <c r="U218" s="78">
        <v>2.0000000000000001E-4</v>
      </c>
    </row>
    <row r="219" spans="2:21">
      <c r="B219" t="s">
        <v>873</v>
      </c>
      <c r="C219" t="s">
        <v>874</v>
      </c>
      <c r="D219" t="s">
        <v>100</v>
      </c>
      <c r="E219" t="s">
        <v>123</v>
      </c>
      <c r="F219" t="s">
        <v>840</v>
      </c>
      <c r="G219" t="s">
        <v>475</v>
      </c>
      <c r="H219" t="s">
        <v>666</v>
      </c>
      <c r="I219" t="s">
        <v>150</v>
      </c>
      <c r="J219" t="s">
        <v>271</v>
      </c>
      <c r="K219" s="77">
        <v>1.88</v>
      </c>
      <c r="L219" t="s">
        <v>102</v>
      </c>
      <c r="M219" s="78">
        <v>2.4E-2</v>
      </c>
      <c r="N219" s="78">
        <v>1.18E-2</v>
      </c>
      <c r="O219" s="77">
        <v>2238349.02</v>
      </c>
      <c r="P219" s="77">
        <v>103</v>
      </c>
      <c r="Q219" s="77">
        <v>0</v>
      </c>
      <c r="R219" s="77">
        <v>2305.4994906000002</v>
      </c>
      <c r="S219" s="78">
        <v>8.5000000000000006E-3</v>
      </c>
      <c r="T219" s="78">
        <v>6.9999999999999999E-4</v>
      </c>
      <c r="U219" s="78">
        <v>1E-4</v>
      </c>
    </row>
    <row r="220" spans="2:21">
      <c r="B220" t="s">
        <v>875</v>
      </c>
      <c r="C220" t="s">
        <v>876</v>
      </c>
      <c r="D220" t="s">
        <v>100</v>
      </c>
      <c r="E220" t="s">
        <v>123</v>
      </c>
      <c r="F220" t="s">
        <v>877</v>
      </c>
      <c r="G220" t="s">
        <v>581</v>
      </c>
      <c r="H220" t="s">
        <v>670</v>
      </c>
      <c r="I220" t="s">
        <v>215</v>
      </c>
      <c r="J220" t="s">
        <v>271</v>
      </c>
      <c r="K220" s="77">
        <v>0.98</v>
      </c>
      <c r="L220" t="s">
        <v>102</v>
      </c>
      <c r="M220" s="78">
        <v>0.04</v>
      </c>
      <c r="N220" s="78">
        <v>4.5600000000000002E-2</v>
      </c>
      <c r="O220" s="77">
        <v>3017516.54</v>
      </c>
      <c r="P220" s="77">
        <v>102.4</v>
      </c>
      <c r="Q220" s="77">
        <v>119.31341</v>
      </c>
      <c r="R220" s="77">
        <v>3209.2503469600001</v>
      </c>
      <c r="S220" s="78">
        <v>7.1000000000000004E-3</v>
      </c>
      <c r="T220" s="78">
        <v>1E-3</v>
      </c>
      <c r="U220" s="78">
        <v>2.0000000000000001E-4</v>
      </c>
    </row>
    <row r="221" spans="2:21">
      <c r="B221" t="s">
        <v>878</v>
      </c>
      <c r="C221" t="s">
        <v>879</v>
      </c>
      <c r="D221" t="s">
        <v>100</v>
      </c>
      <c r="E221" t="s">
        <v>123</v>
      </c>
      <c r="F221" t="s">
        <v>691</v>
      </c>
      <c r="G221" t="s">
        <v>507</v>
      </c>
      <c r="H221" t="s">
        <v>696</v>
      </c>
      <c r="I221" t="s">
        <v>150</v>
      </c>
      <c r="J221" t="s">
        <v>271</v>
      </c>
      <c r="K221" s="77">
        <v>5.08</v>
      </c>
      <c r="L221" t="s">
        <v>102</v>
      </c>
      <c r="M221" s="78">
        <v>4.4499999999999998E-2</v>
      </c>
      <c r="N221" s="78">
        <v>1.9599999999999999E-2</v>
      </c>
      <c r="O221" s="77">
        <v>5980923.0199999996</v>
      </c>
      <c r="P221" s="77">
        <v>114.19</v>
      </c>
      <c r="Q221" s="77">
        <v>0</v>
      </c>
      <c r="R221" s="77">
        <v>6829.6159965380002</v>
      </c>
      <c r="S221" s="78">
        <v>2.2100000000000002E-2</v>
      </c>
      <c r="T221" s="78">
        <v>2.0999999999999999E-3</v>
      </c>
      <c r="U221" s="78">
        <v>4.0000000000000002E-4</v>
      </c>
    </row>
    <row r="222" spans="2:21">
      <c r="B222" t="s">
        <v>880</v>
      </c>
      <c r="C222" t="s">
        <v>881</v>
      </c>
      <c r="D222" t="s">
        <v>100</v>
      </c>
      <c r="E222" t="s">
        <v>123</v>
      </c>
      <c r="F222" t="s">
        <v>882</v>
      </c>
      <c r="G222" t="s">
        <v>125</v>
      </c>
      <c r="H222" t="s">
        <v>696</v>
      </c>
      <c r="I222" t="s">
        <v>150</v>
      </c>
      <c r="J222" t="s">
        <v>271</v>
      </c>
      <c r="K222" s="77">
        <v>4.3</v>
      </c>
      <c r="L222" t="s">
        <v>102</v>
      </c>
      <c r="M222" s="78">
        <v>3.4500000000000003E-2</v>
      </c>
      <c r="N222" s="78">
        <v>1.9800000000000002E-2</v>
      </c>
      <c r="O222" s="77">
        <v>5952066.9699999997</v>
      </c>
      <c r="P222" s="77">
        <v>106.72</v>
      </c>
      <c r="Q222" s="77">
        <v>0</v>
      </c>
      <c r="R222" s="77">
        <v>6352.0458703840004</v>
      </c>
      <c r="S222" s="78">
        <v>1.12E-2</v>
      </c>
      <c r="T222" s="78">
        <v>2E-3</v>
      </c>
      <c r="U222" s="78">
        <v>2.9999999999999997E-4</v>
      </c>
    </row>
    <row r="223" spans="2:21">
      <c r="B223" t="s">
        <v>883</v>
      </c>
      <c r="C223" t="s">
        <v>884</v>
      </c>
      <c r="D223" t="s">
        <v>100</v>
      </c>
      <c r="E223" t="s">
        <v>123</v>
      </c>
      <c r="F223" t="s">
        <v>885</v>
      </c>
      <c r="G223" t="s">
        <v>886</v>
      </c>
      <c r="H223" t="s">
        <v>696</v>
      </c>
      <c r="I223" t="s">
        <v>150</v>
      </c>
      <c r="J223" t="s">
        <v>271</v>
      </c>
      <c r="K223" s="77">
        <v>2.78</v>
      </c>
      <c r="L223" t="s">
        <v>102</v>
      </c>
      <c r="M223" s="78">
        <v>3.4000000000000002E-2</v>
      </c>
      <c r="N223" s="78">
        <v>0.10589999999999999</v>
      </c>
      <c r="O223" s="77">
        <v>3832703.04</v>
      </c>
      <c r="P223" s="77">
        <v>84.7</v>
      </c>
      <c r="Q223" s="77">
        <v>0</v>
      </c>
      <c r="R223" s="77">
        <v>3246.2994748800002</v>
      </c>
      <c r="S223" s="78">
        <v>5.1999999999999998E-3</v>
      </c>
      <c r="T223" s="78">
        <v>1E-3</v>
      </c>
      <c r="U223" s="78">
        <v>2.0000000000000001E-4</v>
      </c>
    </row>
    <row r="224" spans="2:21">
      <c r="B224" t="s">
        <v>887</v>
      </c>
      <c r="C224" t="s">
        <v>888</v>
      </c>
      <c r="D224" t="s">
        <v>100</v>
      </c>
      <c r="E224" t="s">
        <v>123</v>
      </c>
      <c r="F224" t="s">
        <v>885</v>
      </c>
      <c r="G224" t="s">
        <v>886</v>
      </c>
      <c r="H224" t="s">
        <v>696</v>
      </c>
      <c r="I224" t="s">
        <v>150</v>
      </c>
      <c r="J224" t="s">
        <v>271</v>
      </c>
      <c r="K224" s="77">
        <v>4.7</v>
      </c>
      <c r="L224" t="s">
        <v>102</v>
      </c>
      <c r="M224" s="78">
        <v>2.4400000000000002E-2</v>
      </c>
      <c r="N224" s="78">
        <v>7.9799999999999996E-2</v>
      </c>
      <c r="O224" s="77">
        <v>5704800.3499999996</v>
      </c>
      <c r="P224" s="77">
        <v>79.17</v>
      </c>
      <c r="Q224" s="77">
        <v>0</v>
      </c>
      <c r="R224" s="77">
        <v>4516.4904370949998</v>
      </c>
      <c r="S224" s="78">
        <v>2.4899999999999999E-2</v>
      </c>
      <c r="T224" s="78">
        <v>1.4E-3</v>
      </c>
      <c r="U224" s="78">
        <v>2.0000000000000001E-4</v>
      </c>
    </row>
    <row r="225" spans="2:21">
      <c r="B225" t="s">
        <v>889</v>
      </c>
      <c r="C225" t="s">
        <v>890</v>
      </c>
      <c r="D225" t="s">
        <v>100</v>
      </c>
      <c r="E225" t="s">
        <v>123</v>
      </c>
      <c r="F225" t="s">
        <v>891</v>
      </c>
      <c r="G225" t="s">
        <v>507</v>
      </c>
      <c r="H225" t="s">
        <v>692</v>
      </c>
      <c r="I225" t="s">
        <v>215</v>
      </c>
      <c r="J225" t="s">
        <v>271</v>
      </c>
      <c r="K225" s="77">
        <v>2.33</v>
      </c>
      <c r="L225" t="s">
        <v>102</v>
      </c>
      <c r="M225" s="78">
        <v>5.8999999999999997E-2</v>
      </c>
      <c r="N225" s="78">
        <v>3.9399999999999998E-2</v>
      </c>
      <c r="O225" s="77">
        <v>6533306.3700000001</v>
      </c>
      <c r="P225" s="77">
        <v>106.2</v>
      </c>
      <c r="Q225" s="77">
        <v>0</v>
      </c>
      <c r="R225" s="77">
        <v>6938.3713649399997</v>
      </c>
      <c r="S225" s="78">
        <v>7.3000000000000001E-3</v>
      </c>
      <c r="T225" s="78">
        <v>2.2000000000000001E-3</v>
      </c>
      <c r="U225" s="78">
        <v>4.0000000000000002E-4</v>
      </c>
    </row>
    <row r="226" spans="2:21">
      <c r="B226" t="s">
        <v>892</v>
      </c>
      <c r="C226" t="s">
        <v>893</v>
      </c>
      <c r="D226" t="s">
        <v>100</v>
      </c>
      <c r="E226" t="s">
        <v>123</v>
      </c>
      <c r="F226" t="s">
        <v>891</v>
      </c>
      <c r="G226" t="s">
        <v>507</v>
      </c>
      <c r="H226" t="s">
        <v>692</v>
      </c>
      <c r="I226" t="s">
        <v>215</v>
      </c>
      <c r="J226" t="s">
        <v>271</v>
      </c>
      <c r="K226" s="77">
        <v>5.05</v>
      </c>
      <c r="L226" t="s">
        <v>102</v>
      </c>
      <c r="M226" s="78">
        <v>2.7E-2</v>
      </c>
      <c r="N226" s="78">
        <v>5.2299999999999999E-2</v>
      </c>
      <c r="O226" s="77">
        <v>1034769.02</v>
      </c>
      <c r="P226" s="77">
        <v>88.4</v>
      </c>
      <c r="Q226" s="77">
        <v>0</v>
      </c>
      <c r="R226" s="77">
        <v>914.73581367999998</v>
      </c>
      <c r="S226" s="78">
        <v>1.1999999999999999E-3</v>
      </c>
      <c r="T226" s="78">
        <v>2.9999999999999997E-4</v>
      </c>
      <c r="U226" s="78">
        <v>1E-4</v>
      </c>
    </row>
    <row r="227" spans="2:21">
      <c r="B227" t="s">
        <v>894</v>
      </c>
      <c r="C227" t="s">
        <v>895</v>
      </c>
      <c r="D227" t="s">
        <v>100</v>
      </c>
      <c r="E227" t="s">
        <v>123</v>
      </c>
      <c r="F227" t="s">
        <v>896</v>
      </c>
      <c r="G227" t="s">
        <v>581</v>
      </c>
      <c r="H227" t="s">
        <v>696</v>
      </c>
      <c r="I227" t="s">
        <v>150</v>
      </c>
      <c r="J227" t="s">
        <v>271</v>
      </c>
      <c r="K227" s="77">
        <v>2.66</v>
      </c>
      <c r="L227" t="s">
        <v>102</v>
      </c>
      <c r="M227" s="78">
        <v>4.5999999999999999E-2</v>
      </c>
      <c r="N227" s="78">
        <v>5.7799999999999997E-2</v>
      </c>
      <c r="O227" s="77">
        <v>2999014.81</v>
      </c>
      <c r="P227" s="77">
        <v>97.2</v>
      </c>
      <c r="Q227" s="77">
        <v>0</v>
      </c>
      <c r="R227" s="77">
        <v>2915.0423953200002</v>
      </c>
      <c r="S227" s="78">
        <v>1.3299999999999999E-2</v>
      </c>
      <c r="T227" s="78">
        <v>8.9999999999999998E-4</v>
      </c>
      <c r="U227" s="78">
        <v>2.0000000000000001E-4</v>
      </c>
    </row>
    <row r="228" spans="2:21">
      <c r="B228" t="s">
        <v>897</v>
      </c>
      <c r="C228" t="s">
        <v>898</v>
      </c>
      <c r="D228" t="s">
        <v>100</v>
      </c>
      <c r="E228" t="s">
        <v>123</v>
      </c>
      <c r="F228" t="s">
        <v>899</v>
      </c>
      <c r="G228" t="s">
        <v>581</v>
      </c>
      <c r="H228" t="s">
        <v>900</v>
      </c>
      <c r="I228" t="s">
        <v>150</v>
      </c>
      <c r="J228" t="s">
        <v>271</v>
      </c>
      <c r="K228" s="77">
        <v>2.99</v>
      </c>
      <c r="L228" t="s">
        <v>102</v>
      </c>
      <c r="M228" s="78">
        <v>3.95E-2</v>
      </c>
      <c r="N228" s="78">
        <v>0.16619999999999999</v>
      </c>
      <c r="O228" s="77">
        <v>5435044.6200000001</v>
      </c>
      <c r="P228" s="77">
        <v>72</v>
      </c>
      <c r="Q228" s="77">
        <v>0</v>
      </c>
      <c r="R228" s="77">
        <v>3913.2321264000002</v>
      </c>
      <c r="S228" s="78">
        <v>9.4000000000000004E-3</v>
      </c>
      <c r="T228" s="78">
        <v>1.1999999999999999E-3</v>
      </c>
      <c r="U228" s="78">
        <v>2.0000000000000001E-4</v>
      </c>
    </row>
    <row r="229" spans="2:21">
      <c r="B229" t="s">
        <v>901</v>
      </c>
      <c r="C229" t="s">
        <v>902</v>
      </c>
      <c r="D229" t="s">
        <v>100</v>
      </c>
      <c r="E229" t="s">
        <v>123</v>
      </c>
      <c r="F229" t="s">
        <v>899</v>
      </c>
      <c r="G229" t="s">
        <v>581</v>
      </c>
      <c r="H229" t="s">
        <v>900</v>
      </c>
      <c r="I229" t="s">
        <v>150</v>
      </c>
      <c r="J229" t="s">
        <v>271</v>
      </c>
      <c r="K229" s="77">
        <v>3.43</v>
      </c>
      <c r="L229" t="s">
        <v>102</v>
      </c>
      <c r="M229" s="78">
        <v>0.03</v>
      </c>
      <c r="N229" s="78">
        <v>6.5699999999999995E-2</v>
      </c>
      <c r="O229" s="77">
        <v>9320263.9000000004</v>
      </c>
      <c r="P229" s="77">
        <v>91</v>
      </c>
      <c r="Q229" s="77">
        <v>0</v>
      </c>
      <c r="R229" s="77">
        <v>8481.440149</v>
      </c>
      <c r="S229" s="78">
        <v>1.14E-2</v>
      </c>
      <c r="T229" s="78">
        <v>2.5999999999999999E-3</v>
      </c>
      <c r="U229" s="78">
        <v>5.0000000000000001E-4</v>
      </c>
    </row>
    <row r="230" spans="2:21">
      <c r="B230" t="s">
        <v>903</v>
      </c>
      <c r="C230" t="s">
        <v>904</v>
      </c>
      <c r="D230" t="s">
        <v>100</v>
      </c>
      <c r="E230" t="s">
        <v>123</v>
      </c>
      <c r="F230" t="s">
        <v>882</v>
      </c>
      <c r="G230" t="s">
        <v>125</v>
      </c>
      <c r="H230" t="s">
        <v>223</v>
      </c>
      <c r="I230" t="s">
        <v>224</v>
      </c>
      <c r="J230" t="s">
        <v>271</v>
      </c>
      <c r="K230" s="77">
        <v>3.46</v>
      </c>
      <c r="L230" t="s">
        <v>102</v>
      </c>
      <c r="M230" s="78">
        <v>4.2500000000000003E-2</v>
      </c>
      <c r="N230" s="78">
        <v>1.32E-2</v>
      </c>
      <c r="O230" s="77">
        <v>605903.13</v>
      </c>
      <c r="P230" s="77">
        <v>110.83</v>
      </c>
      <c r="Q230" s="77">
        <v>0</v>
      </c>
      <c r="R230" s="77">
        <v>671.52243897899996</v>
      </c>
      <c r="S230" s="78">
        <v>5.1999999999999998E-3</v>
      </c>
      <c r="T230" s="78">
        <v>2.0000000000000001E-4</v>
      </c>
      <c r="U230" s="78">
        <v>0</v>
      </c>
    </row>
    <row r="231" spans="2:21">
      <c r="B231" s="79" t="s">
        <v>369</v>
      </c>
      <c r="C231" s="16"/>
      <c r="D231" s="16"/>
      <c r="E231" s="16"/>
      <c r="F231" s="16"/>
      <c r="K231" s="81">
        <v>3.59</v>
      </c>
      <c r="N231" s="80">
        <v>6.83E-2</v>
      </c>
      <c r="O231" s="81">
        <v>97279338.459999993</v>
      </c>
      <c r="Q231" s="81">
        <v>0</v>
      </c>
      <c r="R231" s="81">
        <v>84527.526135449007</v>
      </c>
      <c r="T231" s="80">
        <v>2.63E-2</v>
      </c>
      <c r="U231" s="80">
        <v>4.5999999999999999E-3</v>
      </c>
    </row>
    <row r="232" spans="2:21">
      <c r="B232" t="s">
        <v>905</v>
      </c>
      <c r="C232" t="s">
        <v>906</v>
      </c>
      <c r="D232" t="s">
        <v>100</v>
      </c>
      <c r="E232" t="s">
        <v>123</v>
      </c>
      <c r="F232" t="s">
        <v>907</v>
      </c>
      <c r="G232" t="s">
        <v>908</v>
      </c>
      <c r="H232" t="s">
        <v>451</v>
      </c>
      <c r="I232" t="s">
        <v>215</v>
      </c>
      <c r="J232" t="s">
        <v>271</v>
      </c>
      <c r="K232" s="77">
        <v>2.34</v>
      </c>
      <c r="L232" t="s">
        <v>102</v>
      </c>
      <c r="M232" s="78">
        <v>3.49E-2</v>
      </c>
      <c r="N232" s="78">
        <v>4.2599999999999999E-2</v>
      </c>
      <c r="O232" s="77">
        <v>37393907.439999998</v>
      </c>
      <c r="P232" s="77">
        <v>94.98</v>
      </c>
      <c r="Q232" s="77">
        <v>0</v>
      </c>
      <c r="R232" s="77">
        <v>35516.733286511997</v>
      </c>
      <c r="S232" s="78">
        <v>2.0199999999999999E-2</v>
      </c>
      <c r="T232" s="78">
        <v>1.0999999999999999E-2</v>
      </c>
      <c r="U232" s="78">
        <v>1.9E-3</v>
      </c>
    </row>
    <row r="233" spans="2:21">
      <c r="B233" t="s">
        <v>909</v>
      </c>
      <c r="C233" t="s">
        <v>910</v>
      </c>
      <c r="D233" t="s">
        <v>100</v>
      </c>
      <c r="E233" t="s">
        <v>123</v>
      </c>
      <c r="F233" t="s">
        <v>911</v>
      </c>
      <c r="G233" t="s">
        <v>908</v>
      </c>
      <c r="H233" t="s">
        <v>656</v>
      </c>
      <c r="I233" t="s">
        <v>150</v>
      </c>
      <c r="J233" t="s">
        <v>271</v>
      </c>
      <c r="K233" s="77">
        <v>4.93</v>
      </c>
      <c r="L233" t="s">
        <v>102</v>
      </c>
      <c r="M233" s="78">
        <v>4.6899999999999997E-2</v>
      </c>
      <c r="N233" s="78">
        <v>9.1600000000000001E-2</v>
      </c>
      <c r="O233" s="77">
        <v>34945253.920000002</v>
      </c>
      <c r="P233" s="77">
        <v>80.7</v>
      </c>
      <c r="Q233" s="77">
        <v>0</v>
      </c>
      <c r="R233" s="77">
        <v>28200.819913439998</v>
      </c>
      <c r="S233" s="78">
        <v>2.2499999999999999E-2</v>
      </c>
      <c r="T233" s="78">
        <v>8.8000000000000005E-3</v>
      </c>
      <c r="U233" s="78">
        <v>1.5E-3</v>
      </c>
    </row>
    <row r="234" spans="2:21">
      <c r="B234" t="s">
        <v>912</v>
      </c>
      <c r="C234" t="s">
        <v>913</v>
      </c>
      <c r="D234" t="s">
        <v>100</v>
      </c>
      <c r="E234" t="s">
        <v>123</v>
      </c>
      <c r="F234" t="s">
        <v>911</v>
      </c>
      <c r="G234" t="s">
        <v>908</v>
      </c>
      <c r="H234" t="s">
        <v>656</v>
      </c>
      <c r="I234" t="s">
        <v>150</v>
      </c>
      <c r="J234" t="s">
        <v>271</v>
      </c>
      <c r="K234" s="77">
        <v>4.72</v>
      </c>
      <c r="L234" t="s">
        <v>102</v>
      </c>
      <c r="M234" s="78">
        <v>4.6899999999999997E-2</v>
      </c>
      <c r="N234" s="78">
        <v>9.1300000000000006E-2</v>
      </c>
      <c r="O234" s="77">
        <v>17218566.289999999</v>
      </c>
      <c r="P234" s="77">
        <v>80.05</v>
      </c>
      <c r="Q234" s="77">
        <v>0</v>
      </c>
      <c r="R234" s="77">
        <v>13783.462315145</v>
      </c>
      <c r="S234" s="78">
        <v>9.1999999999999998E-3</v>
      </c>
      <c r="T234" s="78">
        <v>4.3E-3</v>
      </c>
      <c r="U234" s="78">
        <v>8.0000000000000004E-4</v>
      </c>
    </row>
    <row r="235" spans="2:21">
      <c r="B235" t="s">
        <v>914</v>
      </c>
      <c r="C235" t="s">
        <v>915</v>
      </c>
      <c r="D235" t="s">
        <v>100</v>
      </c>
      <c r="E235" t="s">
        <v>123</v>
      </c>
      <c r="F235" t="s">
        <v>916</v>
      </c>
      <c r="G235" t="s">
        <v>908</v>
      </c>
      <c r="H235" t="s">
        <v>666</v>
      </c>
      <c r="I235" t="s">
        <v>150</v>
      </c>
      <c r="J235" t="s">
        <v>271</v>
      </c>
      <c r="K235" s="77">
        <v>1.22</v>
      </c>
      <c r="L235" t="s">
        <v>102</v>
      </c>
      <c r="M235" s="78">
        <v>4.4999999999999998E-2</v>
      </c>
      <c r="N235" s="78">
        <v>8.0199999999999994E-2</v>
      </c>
      <c r="O235" s="77">
        <v>382519.07</v>
      </c>
      <c r="P235" s="77">
        <v>87.28</v>
      </c>
      <c r="Q235" s="77">
        <v>0</v>
      </c>
      <c r="R235" s="77">
        <v>333.86264429599998</v>
      </c>
      <c r="S235" s="78">
        <v>2.9999999999999997E-4</v>
      </c>
      <c r="T235" s="78">
        <v>1E-4</v>
      </c>
      <c r="U235" s="78">
        <v>0</v>
      </c>
    </row>
    <row r="236" spans="2:21">
      <c r="B236" t="s">
        <v>917</v>
      </c>
      <c r="C236" t="s">
        <v>918</v>
      </c>
      <c r="D236" t="s">
        <v>100</v>
      </c>
      <c r="E236" t="s">
        <v>123</v>
      </c>
      <c r="F236" t="s">
        <v>891</v>
      </c>
      <c r="G236" t="s">
        <v>507</v>
      </c>
      <c r="H236" t="s">
        <v>692</v>
      </c>
      <c r="I236" t="s">
        <v>215</v>
      </c>
      <c r="J236" t="s">
        <v>271</v>
      </c>
      <c r="K236" s="77">
        <v>3.11</v>
      </c>
      <c r="L236" t="s">
        <v>102</v>
      </c>
      <c r="M236" s="78">
        <v>4.7E-2</v>
      </c>
      <c r="N236" s="78">
        <v>5.9299999999999999E-2</v>
      </c>
      <c r="O236" s="77">
        <v>3126722.41</v>
      </c>
      <c r="P236" s="77">
        <v>90.79</v>
      </c>
      <c r="Q236" s="77">
        <v>0</v>
      </c>
      <c r="R236" s="77">
        <v>2838.751276039</v>
      </c>
      <c r="S236" s="78">
        <v>4.4999999999999997E-3</v>
      </c>
      <c r="T236" s="78">
        <v>8.9999999999999998E-4</v>
      </c>
      <c r="U236" s="78">
        <v>2.0000000000000001E-4</v>
      </c>
    </row>
    <row r="237" spans="2:21">
      <c r="B237" t="s">
        <v>919</v>
      </c>
      <c r="C237" t="s">
        <v>920</v>
      </c>
      <c r="D237" t="s">
        <v>100</v>
      </c>
      <c r="E237" t="s">
        <v>123</v>
      </c>
      <c r="F237" t="s">
        <v>891</v>
      </c>
      <c r="G237" t="s">
        <v>507</v>
      </c>
      <c r="H237" t="s">
        <v>692</v>
      </c>
      <c r="I237" t="s">
        <v>215</v>
      </c>
      <c r="J237" t="s">
        <v>271</v>
      </c>
      <c r="K237" s="77">
        <v>1.85</v>
      </c>
      <c r="L237" t="s">
        <v>102</v>
      </c>
      <c r="M237" s="78">
        <v>6.7000000000000004E-2</v>
      </c>
      <c r="N237" s="78">
        <v>5.8500000000000003E-2</v>
      </c>
      <c r="O237" s="77">
        <v>4212369.33</v>
      </c>
      <c r="P237" s="77">
        <v>91.49</v>
      </c>
      <c r="Q237" s="77">
        <v>0</v>
      </c>
      <c r="R237" s="77">
        <v>3853.8967000170001</v>
      </c>
      <c r="S237" s="78">
        <v>4.1000000000000003E-3</v>
      </c>
      <c r="T237" s="78">
        <v>1.1999999999999999E-3</v>
      </c>
      <c r="U237" s="78">
        <v>2.0000000000000001E-4</v>
      </c>
    </row>
    <row r="238" spans="2:21">
      <c r="B238" s="79" t="s">
        <v>921</v>
      </c>
      <c r="C238" s="16"/>
      <c r="D238" s="16"/>
      <c r="E238" s="16"/>
      <c r="F238" s="16"/>
      <c r="K238" s="81">
        <v>0</v>
      </c>
      <c r="N238" s="80">
        <v>0</v>
      </c>
      <c r="O238" s="81">
        <v>0</v>
      </c>
      <c r="Q238" s="81">
        <v>0</v>
      </c>
      <c r="R238" s="81">
        <v>0</v>
      </c>
      <c r="T238" s="80">
        <v>0</v>
      </c>
      <c r="U238" s="80">
        <v>0</v>
      </c>
    </row>
    <row r="239" spans="2:21">
      <c r="B239" t="s">
        <v>223</v>
      </c>
      <c r="C239" t="s">
        <v>223</v>
      </c>
      <c r="D239" s="16"/>
      <c r="E239" s="16"/>
      <c r="F239" s="16"/>
      <c r="G239" t="s">
        <v>223</v>
      </c>
      <c r="H239" t="s">
        <v>223</v>
      </c>
      <c r="K239" s="77">
        <v>0</v>
      </c>
      <c r="L239" t="s">
        <v>223</v>
      </c>
      <c r="M239" s="78">
        <v>0</v>
      </c>
      <c r="N239" s="78">
        <v>0</v>
      </c>
      <c r="O239" s="77">
        <v>0</v>
      </c>
      <c r="P239" s="77">
        <v>0</v>
      </c>
      <c r="R239" s="77">
        <v>0</v>
      </c>
      <c r="S239" s="78">
        <v>0</v>
      </c>
      <c r="T239" s="78">
        <v>0</v>
      </c>
      <c r="U239" s="78">
        <v>0</v>
      </c>
    </row>
    <row r="240" spans="2:21">
      <c r="B240" s="79" t="s">
        <v>263</v>
      </c>
      <c r="C240" s="16"/>
      <c r="D240" s="16"/>
      <c r="E240" s="16"/>
      <c r="F240" s="16"/>
      <c r="K240" s="81">
        <v>8</v>
      </c>
      <c r="N240" s="80">
        <v>3.3599999999999998E-2</v>
      </c>
      <c r="O240" s="81">
        <v>233337112.94999999</v>
      </c>
      <c r="Q240" s="81">
        <v>0</v>
      </c>
      <c r="R240" s="81">
        <v>886267.64583896857</v>
      </c>
      <c r="T240" s="80">
        <v>0.2757</v>
      </c>
      <c r="U240" s="80">
        <v>4.8500000000000001E-2</v>
      </c>
    </row>
    <row r="241" spans="2:21">
      <c r="B241" s="79" t="s">
        <v>370</v>
      </c>
      <c r="C241" s="16"/>
      <c r="D241" s="16"/>
      <c r="E241" s="16"/>
      <c r="F241" s="16"/>
      <c r="K241" s="81">
        <v>6.74</v>
      </c>
      <c r="N241" s="80">
        <v>4.2599999999999999E-2</v>
      </c>
      <c r="O241" s="81">
        <v>17113485.34</v>
      </c>
      <c r="Q241" s="81">
        <v>0</v>
      </c>
      <c r="R241" s="81">
        <v>65983.851762385588</v>
      </c>
      <c r="T241" s="80">
        <v>2.0500000000000001E-2</v>
      </c>
      <c r="U241" s="80">
        <v>3.5999999999999999E-3</v>
      </c>
    </row>
    <row r="242" spans="2:21">
      <c r="B242" t="s">
        <v>922</v>
      </c>
      <c r="C242" t="s">
        <v>923</v>
      </c>
      <c r="D242" t="s">
        <v>924</v>
      </c>
      <c r="E242" t="s">
        <v>925</v>
      </c>
      <c r="F242" t="s">
        <v>926</v>
      </c>
      <c r="G242" t="s">
        <v>927</v>
      </c>
      <c r="H242" t="s">
        <v>692</v>
      </c>
      <c r="I242" t="s">
        <v>215</v>
      </c>
      <c r="J242" t="s">
        <v>271</v>
      </c>
      <c r="K242" s="77">
        <v>3.65</v>
      </c>
      <c r="L242" t="s">
        <v>110</v>
      </c>
      <c r="M242" s="78">
        <v>0.06</v>
      </c>
      <c r="N242" s="78">
        <v>5.2200000000000003E-2</v>
      </c>
      <c r="O242" s="77">
        <v>1709069.23</v>
      </c>
      <c r="P242" s="77">
        <v>103.38333334123405</v>
      </c>
      <c r="Q242" s="77">
        <v>0</v>
      </c>
      <c r="R242" s="77">
        <v>7113.1567893103202</v>
      </c>
      <c r="S242" s="78">
        <v>1.6999999999999999E-3</v>
      </c>
      <c r="T242" s="78">
        <v>2.2000000000000001E-3</v>
      </c>
      <c r="U242" s="78">
        <v>4.0000000000000002E-4</v>
      </c>
    </row>
    <row r="243" spans="2:21">
      <c r="B243" t="s">
        <v>928</v>
      </c>
      <c r="C243" t="s">
        <v>929</v>
      </c>
      <c r="D243" t="s">
        <v>123</v>
      </c>
      <c r="E243" t="s">
        <v>925</v>
      </c>
      <c r="F243" t="s">
        <v>381</v>
      </c>
      <c r="G243" t="s">
        <v>375</v>
      </c>
      <c r="H243" t="s">
        <v>930</v>
      </c>
      <c r="I243" t="s">
        <v>225</v>
      </c>
      <c r="J243" t="s">
        <v>271</v>
      </c>
      <c r="K243" s="77">
        <v>4.9000000000000004</v>
      </c>
      <c r="L243" t="s">
        <v>106</v>
      </c>
      <c r="M243" s="78">
        <v>3.2800000000000003E-2</v>
      </c>
      <c r="N243" s="78">
        <v>3.0800000000000001E-2</v>
      </c>
      <c r="O243" s="77">
        <v>4141644.41</v>
      </c>
      <c r="P243" s="77">
        <v>101.104931087056</v>
      </c>
      <c r="Q243" s="77">
        <v>0</v>
      </c>
      <c r="R243" s="77">
        <v>14408.8665462355</v>
      </c>
      <c r="S243" s="78">
        <v>5.4999999999999997E-3</v>
      </c>
      <c r="T243" s="78">
        <v>4.4999999999999997E-3</v>
      </c>
      <c r="U243" s="78">
        <v>8.0000000000000004E-4</v>
      </c>
    </row>
    <row r="244" spans="2:21">
      <c r="B244" t="s">
        <v>931</v>
      </c>
      <c r="C244" t="s">
        <v>932</v>
      </c>
      <c r="D244" t="s">
        <v>933</v>
      </c>
      <c r="E244" t="s">
        <v>925</v>
      </c>
      <c r="F244" t="s">
        <v>934</v>
      </c>
      <c r="G244" t="s">
        <v>908</v>
      </c>
      <c r="H244" t="s">
        <v>935</v>
      </c>
      <c r="I244" t="s">
        <v>225</v>
      </c>
      <c r="J244" t="s">
        <v>271</v>
      </c>
      <c r="K244" s="77">
        <v>4.58</v>
      </c>
      <c r="L244" t="s">
        <v>106</v>
      </c>
      <c r="M244" s="78">
        <v>5.4100000000000002E-2</v>
      </c>
      <c r="N244" s="78">
        <v>5.0799999999999998E-2</v>
      </c>
      <c r="O244" s="77">
        <v>3443709.95</v>
      </c>
      <c r="P244" s="77">
        <v>102.11399995455787</v>
      </c>
      <c r="Q244" s="77">
        <v>0</v>
      </c>
      <c r="R244" s="77">
        <v>12100.3108357415</v>
      </c>
      <c r="S244" s="78">
        <v>1.0800000000000001E-2</v>
      </c>
      <c r="T244" s="78">
        <v>3.8E-3</v>
      </c>
      <c r="U244" s="78">
        <v>6.9999999999999999E-4</v>
      </c>
    </row>
    <row r="245" spans="2:21">
      <c r="B245" t="s">
        <v>936</v>
      </c>
      <c r="C245" t="s">
        <v>937</v>
      </c>
      <c r="D245" t="s">
        <v>123</v>
      </c>
      <c r="E245" t="s">
        <v>925</v>
      </c>
      <c r="F245" t="s">
        <v>727</v>
      </c>
      <c r="G245" t="s">
        <v>938</v>
      </c>
      <c r="H245" t="s">
        <v>935</v>
      </c>
      <c r="I245" t="s">
        <v>225</v>
      </c>
      <c r="J245" t="s">
        <v>271</v>
      </c>
      <c r="K245" s="77">
        <v>11.27</v>
      </c>
      <c r="L245" t="s">
        <v>106</v>
      </c>
      <c r="M245" s="78">
        <v>6.4399999999999999E-2</v>
      </c>
      <c r="N245" s="78">
        <v>4.1300000000000003E-2</v>
      </c>
      <c r="O245" s="77">
        <v>5340841.32</v>
      </c>
      <c r="P245" s="77">
        <v>128.75900009060402</v>
      </c>
      <c r="Q245" s="77">
        <v>0</v>
      </c>
      <c r="R245" s="77">
        <v>23663.116561278999</v>
      </c>
      <c r="S245" s="78">
        <v>8.8999999999999999E-3</v>
      </c>
      <c r="T245" s="78">
        <v>7.4000000000000003E-3</v>
      </c>
      <c r="U245" s="78">
        <v>1.2999999999999999E-3</v>
      </c>
    </row>
    <row r="246" spans="2:21">
      <c r="B246" t="s">
        <v>939</v>
      </c>
      <c r="C246" t="s">
        <v>940</v>
      </c>
      <c r="D246" t="s">
        <v>933</v>
      </c>
      <c r="E246" t="s">
        <v>925</v>
      </c>
      <c r="F246" t="s">
        <v>934</v>
      </c>
      <c r="G246" t="s">
        <v>908</v>
      </c>
      <c r="H246" t="s">
        <v>223</v>
      </c>
      <c r="I246" t="s">
        <v>224</v>
      </c>
      <c r="J246" t="s">
        <v>271</v>
      </c>
      <c r="K246" s="77">
        <v>3</v>
      </c>
      <c r="L246" t="s">
        <v>106</v>
      </c>
      <c r="M246" s="78">
        <v>5.0799999999999998E-2</v>
      </c>
      <c r="N246" s="78">
        <v>4.6399999999999997E-2</v>
      </c>
      <c r="O246" s="77">
        <v>2478220.4300000002</v>
      </c>
      <c r="P246" s="77">
        <v>102.00344080091475</v>
      </c>
      <c r="Q246" s="77">
        <v>0</v>
      </c>
      <c r="R246" s="77">
        <v>8698.4010298192698</v>
      </c>
      <c r="S246" s="78">
        <v>7.7000000000000002E-3</v>
      </c>
      <c r="T246" s="78">
        <v>2.7000000000000001E-3</v>
      </c>
      <c r="U246" s="78">
        <v>5.0000000000000001E-4</v>
      </c>
    </row>
    <row r="247" spans="2:21">
      <c r="B247" s="79" t="s">
        <v>371</v>
      </c>
      <c r="C247" s="16"/>
      <c r="D247" s="16"/>
      <c r="E247" s="16"/>
      <c r="F247" s="16"/>
      <c r="K247" s="81">
        <v>8.1</v>
      </c>
      <c r="N247" s="80">
        <v>3.2899999999999999E-2</v>
      </c>
      <c r="O247" s="81">
        <v>216223627.61000001</v>
      </c>
      <c r="Q247" s="81">
        <v>0</v>
      </c>
      <c r="R247" s="81">
        <v>820283.794076583</v>
      </c>
      <c r="T247" s="80">
        <v>0.25509999999999999</v>
      </c>
      <c r="U247" s="80">
        <v>4.4900000000000002E-2</v>
      </c>
    </row>
    <row r="248" spans="2:21">
      <c r="B248" t="s">
        <v>941</v>
      </c>
      <c r="C248" t="s">
        <v>942</v>
      </c>
      <c r="D248" t="s">
        <v>123</v>
      </c>
      <c r="E248" t="s">
        <v>925</v>
      </c>
      <c r="F248" t="s">
        <v>943</v>
      </c>
      <c r="G248" t="s">
        <v>944</v>
      </c>
      <c r="H248" t="s">
        <v>945</v>
      </c>
      <c r="I248" t="s">
        <v>225</v>
      </c>
      <c r="J248" t="s">
        <v>271</v>
      </c>
      <c r="K248" s="77">
        <v>6.95</v>
      </c>
      <c r="L248" t="s">
        <v>106</v>
      </c>
      <c r="M248" s="78">
        <v>3.3799999999999997E-2</v>
      </c>
      <c r="N248" s="78">
        <v>3.3300000000000003E-2</v>
      </c>
      <c r="O248" s="77">
        <v>2670420.66</v>
      </c>
      <c r="P248" s="77">
        <v>100.3214543505603</v>
      </c>
      <c r="Q248" s="77">
        <v>0</v>
      </c>
      <c r="R248" s="77">
        <v>9218.4556845618499</v>
      </c>
      <c r="S248" s="78">
        <v>3.0999999999999999E-3</v>
      </c>
      <c r="T248" s="78">
        <v>2.8999999999999998E-3</v>
      </c>
      <c r="U248" s="78">
        <v>5.0000000000000001E-4</v>
      </c>
    </row>
    <row r="249" spans="2:21">
      <c r="B249" t="s">
        <v>946</v>
      </c>
      <c r="C249" t="s">
        <v>947</v>
      </c>
      <c r="D249" t="s">
        <v>933</v>
      </c>
      <c r="E249" t="s">
        <v>123</v>
      </c>
      <c r="F249" t="s">
        <v>948</v>
      </c>
      <c r="G249" t="s">
        <v>949</v>
      </c>
      <c r="H249" t="s">
        <v>950</v>
      </c>
      <c r="I249" t="s">
        <v>225</v>
      </c>
      <c r="J249" t="s">
        <v>271</v>
      </c>
      <c r="K249" s="77">
        <v>4.12</v>
      </c>
      <c r="L249" t="s">
        <v>106</v>
      </c>
      <c r="M249" s="78">
        <v>0</v>
      </c>
      <c r="N249" s="78">
        <v>5.1999999999999998E-3</v>
      </c>
      <c r="O249" s="77">
        <v>453971.53</v>
      </c>
      <c r="P249" s="77">
        <v>97.531997000000018</v>
      </c>
      <c r="Q249" s="77">
        <v>0</v>
      </c>
      <c r="R249" s="77">
        <v>1523.5629641293899</v>
      </c>
      <c r="S249" s="78">
        <v>8.0000000000000004E-4</v>
      </c>
      <c r="T249" s="78">
        <v>5.0000000000000001E-4</v>
      </c>
      <c r="U249" s="78">
        <v>1E-4</v>
      </c>
    </row>
    <row r="250" spans="2:21">
      <c r="B250" t="s">
        <v>951</v>
      </c>
      <c r="C250" t="s">
        <v>952</v>
      </c>
      <c r="D250" t="s">
        <v>924</v>
      </c>
      <c r="E250" t="s">
        <v>925</v>
      </c>
      <c r="F250" t="s">
        <v>953</v>
      </c>
      <c r="G250" t="s">
        <v>949</v>
      </c>
      <c r="H250" t="s">
        <v>950</v>
      </c>
      <c r="I250" t="s">
        <v>225</v>
      </c>
      <c r="J250" t="s">
        <v>271</v>
      </c>
      <c r="K250" s="77">
        <v>21.9</v>
      </c>
      <c r="L250" t="s">
        <v>106</v>
      </c>
      <c r="M250" s="78">
        <v>3.85E-2</v>
      </c>
      <c r="N250" s="78">
        <v>3.09E-2</v>
      </c>
      <c r="O250" s="77">
        <v>2403378.59</v>
      </c>
      <c r="P250" s="77">
        <v>118.19013323572581</v>
      </c>
      <c r="Q250" s="77">
        <v>0</v>
      </c>
      <c r="R250" s="77">
        <v>9774.3544275920904</v>
      </c>
      <c r="S250" s="78">
        <v>6.9999999999999999E-4</v>
      </c>
      <c r="T250" s="78">
        <v>3.0000000000000001E-3</v>
      </c>
      <c r="U250" s="78">
        <v>5.0000000000000001E-4</v>
      </c>
    </row>
    <row r="251" spans="2:21">
      <c r="B251" t="s">
        <v>954</v>
      </c>
      <c r="C251" t="s">
        <v>955</v>
      </c>
      <c r="D251" t="s">
        <v>924</v>
      </c>
      <c r="E251" t="s">
        <v>925</v>
      </c>
      <c r="F251" t="s">
        <v>953</v>
      </c>
      <c r="G251" t="s">
        <v>956</v>
      </c>
      <c r="H251" t="s">
        <v>957</v>
      </c>
      <c r="I251" t="s">
        <v>225</v>
      </c>
      <c r="J251" t="s">
        <v>271</v>
      </c>
      <c r="K251" s="77">
        <v>14.43</v>
      </c>
      <c r="L251" t="s">
        <v>110</v>
      </c>
      <c r="M251" s="78">
        <v>3.6999999999999998E-2</v>
      </c>
      <c r="N251" s="78">
        <v>1.9099999999999999E-2</v>
      </c>
      <c r="O251" s="77">
        <v>1157182.3</v>
      </c>
      <c r="P251" s="77">
        <v>129.62178141680775</v>
      </c>
      <c r="Q251" s="77">
        <v>0</v>
      </c>
      <c r="R251" s="77">
        <v>6038.54022210112</v>
      </c>
      <c r="S251" s="78">
        <v>6.9999999999999999E-4</v>
      </c>
      <c r="T251" s="78">
        <v>1.9E-3</v>
      </c>
      <c r="U251" s="78">
        <v>2.9999999999999997E-4</v>
      </c>
    </row>
    <row r="252" spans="2:21">
      <c r="B252" t="s">
        <v>958</v>
      </c>
      <c r="C252" t="s">
        <v>959</v>
      </c>
      <c r="D252" t="s">
        <v>960</v>
      </c>
      <c r="E252" t="s">
        <v>925</v>
      </c>
      <c r="F252" t="s">
        <v>961</v>
      </c>
      <c r="G252" t="s">
        <v>962</v>
      </c>
      <c r="H252" t="s">
        <v>963</v>
      </c>
      <c r="I252" t="s">
        <v>230</v>
      </c>
      <c r="J252" t="s">
        <v>271</v>
      </c>
      <c r="K252" s="77">
        <v>3.7</v>
      </c>
      <c r="L252" t="s">
        <v>106</v>
      </c>
      <c r="M252" s="78">
        <v>4.4999999999999998E-2</v>
      </c>
      <c r="N252" s="78">
        <v>2.87E-2</v>
      </c>
      <c r="O252" s="77">
        <v>1157.2</v>
      </c>
      <c r="P252" s="77">
        <v>105.456</v>
      </c>
      <c r="Q252" s="77">
        <v>0</v>
      </c>
      <c r="R252" s="77">
        <v>4.2086355951119998</v>
      </c>
      <c r="S252" s="78">
        <v>0</v>
      </c>
      <c r="T252" s="78">
        <v>0</v>
      </c>
      <c r="U252" s="78">
        <v>0</v>
      </c>
    </row>
    <row r="253" spans="2:21">
      <c r="B253" t="s">
        <v>964</v>
      </c>
      <c r="C253" t="s">
        <v>965</v>
      </c>
      <c r="D253" t="s">
        <v>123</v>
      </c>
      <c r="E253" t="s">
        <v>925</v>
      </c>
      <c r="F253" t="s">
        <v>966</v>
      </c>
      <c r="G253" t="s">
        <v>967</v>
      </c>
      <c r="H253" t="s">
        <v>692</v>
      </c>
      <c r="I253" t="s">
        <v>215</v>
      </c>
      <c r="J253" t="s">
        <v>271</v>
      </c>
      <c r="K253" s="77">
        <v>6.52</v>
      </c>
      <c r="L253" t="s">
        <v>106</v>
      </c>
      <c r="M253" s="78">
        <v>5.1299999999999998E-2</v>
      </c>
      <c r="N253" s="78">
        <v>2.93E-2</v>
      </c>
      <c r="O253" s="77">
        <v>1071283.77</v>
      </c>
      <c r="P253" s="77">
        <v>116.02709732600013</v>
      </c>
      <c r="Q253" s="77">
        <v>0</v>
      </c>
      <c r="R253" s="77">
        <v>4277.0923265194597</v>
      </c>
      <c r="S253" s="78">
        <v>2.0999999999999999E-3</v>
      </c>
      <c r="T253" s="78">
        <v>1.2999999999999999E-3</v>
      </c>
      <c r="U253" s="78">
        <v>2.0000000000000001E-4</v>
      </c>
    </row>
    <row r="254" spans="2:21">
      <c r="B254" t="s">
        <v>968</v>
      </c>
      <c r="C254" t="s">
        <v>969</v>
      </c>
      <c r="D254" t="s">
        <v>123</v>
      </c>
      <c r="E254" t="s">
        <v>925</v>
      </c>
      <c r="F254" t="s">
        <v>970</v>
      </c>
      <c r="G254" t="s">
        <v>927</v>
      </c>
      <c r="H254" t="s">
        <v>971</v>
      </c>
      <c r="I254" t="s">
        <v>225</v>
      </c>
      <c r="J254" t="s">
        <v>271</v>
      </c>
      <c r="K254" s="77">
        <v>7.62</v>
      </c>
      <c r="L254" t="s">
        <v>110</v>
      </c>
      <c r="M254" s="78">
        <v>2.8799999999999999E-2</v>
      </c>
      <c r="N254" s="78">
        <v>2.0199999999999999E-2</v>
      </c>
      <c r="O254" s="77">
        <v>1833688.86</v>
      </c>
      <c r="P254" s="77">
        <v>107.005916347576</v>
      </c>
      <c r="Q254" s="77">
        <v>0</v>
      </c>
      <c r="R254" s="77">
        <v>7899.2458845458796</v>
      </c>
      <c r="S254" s="78">
        <v>1.8E-3</v>
      </c>
      <c r="T254" s="78">
        <v>2.5000000000000001E-3</v>
      </c>
      <c r="U254" s="78">
        <v>4.0000000000000002E-4</v>
      </c>
    </row>
    <row r="255" spans="2:21">
      <c r="B255" t="s">
        <v>972</v>
      </c>
      <c r="C255" t="s">
        <v>973</v>
      </c>
      <c r="D255" t="s">
        <v>123</v>
      </c>
      <c r="E255" t="s">
        <v>925</v>
      </c>
      <c r="F255" t="s">
        <v>974</v>
      </c>
      <c r="G255" t="s">
        <v>975</v>
      </c>
      <c r="H255" t="s">
        <v>930</v>
      </c>
      <c r="I255" t="s">
        <v>225</v>
      </c>
      <c r="J255" t="s">
        <v>271</v>
      </c>
      <c r="K255" s="77">
        <v>7.52</v>
      </c>
      <c r="L255" t="s">
        <v>106</v>
      </c>
      <c r="M255" s="78">
        <v>4.1099999999999998E-2</v>
      </c>
      <c r="N255" s="78">
        <v>2.52E-2</v>
      </c>
      <c r="O255" s="77">
        <v>1958308.47</v>
      </c>
      <c r="P255" s="77">
        <v>112.81950003919916</v>
      </c>
      <c r="Q255" s="77">
        <v>0</v>
      </c>
      <c r="R255" s="77">
        <v>7602.3865100707799</v>
      </c>
      <c r="S255" s="78">
        <v>1.6000000000000001E-3</v>
      </c>
      <c r="T255" s="78">
        <v>2.3999999999999998E-3</v>
      </c>
      <c r="U255" s="78">
        <v>4.0000000000000002E-4</v>
      </c>
    </row>
    <row r="256" spans="2:21">
      <c r="B256" t="s">
        <v>976</v>
      </c>
      <c r="C256" t="s">
        <v>977</v>
      </c>
      <c r="D256" t="s">
        <v>123</v>
      </c>
      <c r="E256" t="s">
        <v>925</v>
      </c>
      <c r="F256" t="s">
        <v>978</v>
      </c>
      <c r="G256" t="s">
        <v>927</v>
      </c>
      <c r="H256" t="s">
        <v>979</v>
      </c>
      <c r="I256" t="s">
        <v>230</v>
      </c>
      <c r="J256" t="s">
        <v>271</v>
      </c>
      <c r="K256" s="77">
        <v>16.03</v>
      </c>
      <c r="L256" t="s">
        <v>106</v>
      </c>
      <c r="M256" s="78">
        <v>4.4499999999999998E-2</v>
      </c>
      <c r="N256" s="78">
        <v>3.3000000000000002E-2</v>
      </c>
      <c r="O256" s="77">
        <v>2746260.6</v>
      </c>
      <c r="P256" s="77">
        <v>120.52563970283038</v>
      </c>
      <c r="Q256" s="77">
        <v>0</v>
      </c>
      <c r="R256" s="77">
        <v>11389.531606545301</v>
      </c>
      <c r="S256" s="78">
        <v>1.4E-3</v>
      </c>
      <c r="T256" s="78">
        <v>3.5000000000000001E-3</v>
      </c>
      <c r="U256" s="78">
        <v>5.9999999999999995E-4</v>
      </c>
    </row>
    <row r="257" spans="2:21">
      <c r="B257" t="s">
        <v>980</v>
      </c>
      <c r="C257" t="s">
        <v>981</v>
      </c>
      <c r="D257" t="s">
        <v>123</v>
      </c>
      <c r="E257" t="s">
        <v>925</v>
      </c>
      <c r="F257" t="s">
        <v>982</v>
      </c>
      <c r="G257" t="s">
        <v>956</v>
      </c>
      <c r="H257" t="s">
        <v>930</v>
      </c>
      <c r="I257" t="s">
        <v>225</v>
      </c>
      <c r="J257" t="s">
        <v>271</v>
      </c>
      <c r="K257" s="77">
        <v>16.2</v>
      </c>
      <c r="L257" t="s">
        <v>106</v>
      </c>
      <c r="M257" s="78">
        <v>5.5500000000000001E-2</v>
      </c>
      <c r="N257" s="78">
        <v>3.5700000000000003E-2</v>
      </c>
      <c r="O257" s="77">
        <v>2225350.59</v>
      </c>
      <c r="P257" s="77">
        <v>135.01278690292486</v>
      </c>
      <c r="Q257" s="77">
        <v>0</v>
      </c>
      <c r="R257" s="77">
        <v>10338.5115128621</v>
      </c>
      <c r="S257" s="78">
        <v>5.9999999999999995E-4</v>
      </c>
      <c r="T257" s="78">
        <v>3.2000000000000002E-3</v>
      </c>
      <c r="U257" s="78">
        <v>5.9999999999999995E-4</v>
      </c>
    </row>
    <row r="258" spans="2:21">
      <c r="B258" t="s">
        <v>983</v>
      </c>
      <c r="C258" t="s">
        <v>984</v>
      </c>
      <c r="D258" t="s">
        <v>123</v>
      </c>
      <c r="E258" t="s">
        <v>925</v>
      </c>
      <c r="F258" t="s">
        <v>985</v>
      </c>
      <c r="G258" t="s">
        <v>975</v>
      </c>
      <c r="H258" t="s">
        <v>930</v>
      </c>
      <c r="I258" t="s">
        <v>225</v>
      </c>
      <c r="J258" t="s">
        <v>271</v>
      </c>
      <c r="K258" s="77">
        <v>20.81</v>
      </c>
      <c r="L258" t="s">
        <v>106</v>
      </c>
      <c r="M258" s="78">
        <v>3.6499999999999998E-2</v>
      </c>
      <c r="N258" s="78">
        <v>0</v>
      </c>
      <c r="O258" s="77">
        <v>3090833.87</v>
      </c>
      <c r="P258" s="77">
        <v>96.830792396131315</v>
      </c>
      <c r="Q258" s="77">
        <v>0</v>
      </c>
      <c r="R258" s="77">
        <v>10298.4963906377</v>
      </c>
      <c r="S258" s="78">
        <v>5.0000000000000001E-4</v>
      </c>
      <c r="T258" s="78">
        <v>3.2000000000000002E-3</v>
      </c>
      <c r="U258" s="78">
        <v>5.9999999999999995E-4</v>
      </c>
    </row>
    <row r="259" spans="2:21">
      <c r="B259" t="s">
        <v>986</v>
      </c>
      <c r="C259" t="s">
        <v>987</v>
      </c>
      <c r="D259" t="s">
        <v>123</v>
      </c>
      <c r="E259" t="s">
        <v>925</v>
      </c>
      <c r="F259" t="s">
        <v>988</v>
      </c>
      <c r="G259" t="s">
        <v>962</v>
      </c>
      <c r="H259" t="s">
        <v>930</v>
      </c>
      <c r="I259" t="s">
        <v>225</v>
      </c>
      <c r="J259" t="s">
        <v>271</v>
      </c>
      <c r="K259" s="77">
        <v>2.64</v>
      </c>
      <c r="L259" t="s">
        <v>106</v>
      </c>
      <c r="M259" s="78">
        <v>6.5000000000000002E-2</v>
      </c>
      <c r="N259" s="78">
        <v>1.61E-2</v>
      </c>
      <c r="O259" s="77">
        <v>4183.68</v>
      </c>
      <c r="P259" s="77">
        <v>114.15690395042603</v>
      </c>
      <c r="Q259" s="77">
        <v>0</v>
      </c>
      <c r="R259" s="77">
        <v>16.434074996078401</v>
      </c>
      <c r="S259" s="78">
        <v>0</v>
      </c>
      <c r="T259" s="78">
        <v>0</v>
      </c>
      <c r="U259" s="78">
        <v>0</v>
      </c>
    </row>
    <row r="260" spans="2:21">
      <c r="B260" t="s">
        <v>989</v>
      </c>
      <c r="C260" t="s">
        <v>990</v>
      </c>
      <c r="D260" t="s">
        <v>123</v>
      </c>
      <c r="E260" t="s">
        <v>925</v>
      </c>
      <c r="F260" t="s">
        <v>978</v>
      </c>
      <c r="G260" t="s">
        <v>991</v>
      </c>
      <c r="H260" t="s">
        <v>930</v>
      </c>
      <c r="I260" t="s">
        <v>225</v>
      </c>
      <c r="J260" t="s">
        <v>271</v>
      </c>
      <c r="K260" s="77">
        <v>14.92</v>
      </c>
      <c r="L260" t="s">
        <v>106</v>
      </c>
      <c r="M260" s="78">
        <v>5.0999999999999997E-2</v>
      </c>
      <c r="N260" s="78">
        <v>3.3500000000000002E-2</v>
      </c>
      <c r="O260" s="77">
        <v>1068168.25</v>
      </c>
      <c r="P260" s="77">
        <v>128.26250166622199</v>
      </c>
      <c r="Q260" s="77">
        <v>0</v>
      </c>
      <c r="R260" s="77">
        <v>4714.37411824226</v>
      </c>
      <c r="S260" s="78">
        <v>1.4E-3</v>
      </c>
      <c r="T260" s="78">
        <v>1.5E-3</v>
      </c>
      <c r="U260" s="78">
        <v>2.9999999999999997E-4</v>
      </c>
    </row>
    <row r="261" spans="2:21">
      <c r="B261" t="s">
        <v>992</v>
      </c>
      <c r="C261" t="s">
        <v>993</v>
      </c>
      <c r="D261" t="s">
        <v>123</v>
      </c>
      <c r="E261" t="s">
        <v>925</v>
      </c>
      <c r="F261" t="s">
        <v>994</v>
      </c>
      <c r="G261" t="s">
        <v>967</v>
      </c>
      <c r="H261" t="s">
        <v>995</v>
      </c>
      <c r="I261" t="s">
        <v>215</v>
      </c>
      <c r="J261" t="s">
        <v>271</v>
      </c>
      <c r="K261" s="77">
        <v>6.07</v>
      </c>
      <c r="L261" t="s">
        <v>106</v>
      </c>
      <c r="M261" s="78">
        <v>4.4999999999999998E-2</v>
      </c>
      <c r="N261" s="78">
        <v>3.5299999999999998E-2</v>
      </c>
      <c r="O261" s="77">
        <v>1611153.82</v>
      </c>
      <c r="P261" s="77">
        <v>104.96649976665667</v>
      </c>
      <c r="Q261" s="77">
        <v>0</v>
      </c>
      <c r="R261" s="77">
        <v>5819.3220759092901</v>
      </c>
      <c r="S261" s="78">
        <v>2.0999999999999999E-3</v>
      </c>
      <c r="T261" s="78">
        <v>1.8E-3</v>
      </c>
      <c r="U261" s="78">
        <v>2.9999999999999997E-4</v>
      </c>
    </row>
    <row r="262" spans="2:21">
      <c r="B262" t="s">
        <v>996</v>
      </c>
      <c r="C262" t="s">
        <v>997</v>
      </c>
      <c r="D262" t="s">
        <v>123</v>
      </c>
      <c r="E262" t="s">
        <v>925</v>
      </c>
      <c r="F262" t="s">
        <v>998</v>
      </c>
      <c r="G262" t="s">
        <v>967</v>
      </c>
      <c r="H262" t="s">
        <v>930</v>
      </c>
      <c r="I262" t="s">
        <v>225</v>
      </c>
      <c r="J262" t="s">
        <v>271</v>
      </c>
      <c r="K262" s="77">
        <v>4.3899999999999997</v>
      </c>
      <c r="L262" t="s">
        <v>106</v>
      </c>
      <c r="M262" s="78">
        <v>5.7500000000000002E-2</v>
      </c>
      <c r="N262" s="78">
        <v>3.15E-2</v>
      </c>
      <c r="O262" s="77">
        <v>754393.85</v>
      </c>
      <c r="P262" s="77">
        <v>111.78275027985492</v>
      </c>
      <c r="Q262" s="77">
        <v>0</v>
      </c>
      <c r="R262" s="77">
        <v>2901.73402048351</v>
      </c>
      <c r="S262" s="78">
        <v>1.1000000000000001E-3</v>
      </c>
      <c r="T262" s="78">
        <v>8.9999999999999998E-4</v>
      </c>
      <c r="U262" s="78">
        <v>2.0000000000000001E-4</v>
      </c>
    </row>
    <row r="263" spans="2:21">
      <c r="B263" t="s">
        <v>999</v>
      </c>
      <c r="C263" t="s">
        <v>1000</v>
      </c>
      <c r="D263" t="s">
        <v>123</v>
      </c>
      <c r="E263" t="s">
        <v>925</v>
      </c>
      <c r="F263" t="s">
        <v>1001</v>
      </c>
      <c r="G263" t="s">
        <v>1002</v>
      </c>
      <c r="H263" t="s">
        <v>1003</v>
      </c>
      <c r="I263" t="s">
        <v>215</v>
      </c>
      <c r="J263" t="s">
        <v>271</v>
      </c>
      <c r="K263" s="77">
        <v>1.89</v>
      </c>
      <c r="L263" t="s">
        <v>106</v>
      </c>
      <c r="M263" s="78">
        <v>4.7500000000000001E-2</v>
      </c>
      <c r="N263" s="78">
        <v>2.9899999999999999E-2</v>
      </c>
      <c r="O263" s="77">
        <v>3586909.02</v>
      </c>
      <c r="P263" s="77">
        <v>102.9997222015959</v>
      </c>
      <c r="Q263" s="77">
        <v>0</v>
      </c>
      <c r="R263" s="77">
        <v>12712.7962709076</v>
      </c>
      <c r="S263" s="78">
        <v>4.0000000000000001E-3</v>
      </c>
      <c r="T263" s="78">
        <v>4.0000000000000001E-3</v>
      </c>
      <c r="U263" s="78">
        <v>6.9999999999999999E-4</v>
      </c>
    </row>
    <row r="264" spans="2:21">
      <c r="B264" t="s">
        <v>1004</v>
      </c>
      <c r="C264" t="s">
        <v>1005</v>
      </c>
      <c r="D264" t="s">
        <v>123</v>
      </c>
      <c r="E264" t="s">
        <v>925</v>
      </c>
      <c r="F264" t="s">
        <v>1006</v>
      </c>
      <c r="G264" t="s">
        <v>944</v>
      </c>
      <c r="H264" t="s">
        <v>935</v>
      </c>
      <c r="I264" t="s">
        <v>225</v>
      </c>
      <c r="J264" t="s">
        <v>271</v>
      </c>
      <c r="K264" s="77">
        <v>0.82</v>
      </c>
      <c r="L264" t="s">
        <v>106</v>
      </c>
      <c r="M264" s="78">
        <v>5.2499999999999998E-2</v>
      </c>
      <c r="N264" s="78">
        <v>3.0499999999999999E-2</v>
      </c>
      <c r="O264" s="77">
        <v>2479841.65</v>
      </c>
      <c r="P264" s="77">
        <v>106.48541682333</v>
      </c>
      <c r="Q264" s="77">
        <v>0</v>
      </c>
      <c r="R264" s="77">
        <v>9086.5444848847201</v>
      </c>
      <c r="S264" s="78">
        <v>4.1000000000000003E-3</v>
      </c>
      <c r="T264" s="78">
        <v>2.8E-3</v>
      </c>
      <c r="U264" s="78">
        <v>5.0000000000000001E-4</v>
      </c>
    </row>
    <row r="265" spans="2:21">
      <c r="B265" t="s">
        <v>1007</v>
      </c>
      <c r="C265" t="s">
        <v>1008</v>
      </c>
      <c r="D265" t="s">
        <v>123</v>
      </c>
      <c r="E265" t="s">
        <v>925</v>
      </c>
      <c r="F265" t="s">
        <v>1006</v>
      </c>
      <c r="G265" t="s">
        <v>1009</v>
      </c>
      <c r="H265" t="s">
        <v>935</v>
      </c>
      <c r="I265" t="s">
        <v>225</v>
      </c>
      <c r="J265" t="s">
        <v>271</v>
      </c>
      <c r="K265" s="77">
        <v>3.74</v>
      </c>
      <c r="L265" t="s">
        <v>106</v>
      </c>
      <c r="M265" s="78">
        <v>4.2500000000000003E-2</v>
      </c>
      <c r="N265" s="78">
        <v>3.44E-2</v>
      </c>
      <c r="O265" s="77">
        <v>1958308.47</v>
      </c>
      <c r="P265" s="77">
        <v>105.79902780794309</v>
      </c>
      <c r="Q265" s="77">
        <v>0</v>
      </c>
      <c r="R265" s="77">
        <v>7129.3092199929997</v>
      </c>
      <c r="S265" s="78">
        <v>3.3E-3</v>
      </c>
      <c r="T265" s="78">
        <v>2.2000000000000001E-3</v>
      </c>
      <c r="U265" s="78">
        <v>4.0000000000000002E-4</v>
      </c>
    </row>
    <row r="266" spans="2:21">
      <c r="B266" t="s">
        <v>1010</v>
      </c>
      <c r="C266" t="s">
        <v>1011</v>
      </c>
      <c r="D266" t="s">
        <v>123</v>
      </c>
      <c r="E266" t="s">
        <v>925</v>
      </c>
      <c r="F266" t="s">
        <v>1012</v>
      </c>
      <c r="G266" t="s">
        <v>956</v>
      </c>
      <c r="H266" t="s">
        <v>935</v>
      </c>
      <c r="I266" t="s">
        <v>225</v>
      </c>
      <c r="J266" t="s">
        <v>271</v>
      </c>
      <c r="K266" s="77">
        <v>15.92</v>
      </c>
      <c r="L266" t="s">
        <v>106</v>
      </c>
      <c r="M266" s="78">
        <v>4.2000000000000003E-2</v>
      </c>
      <c r="N266" s="78">
        <v>3.8899999999999997E-2</v>
      </c>
      <c r="O266" s="77">
        <v>2937462.74</v>
      </c>
      <c r="P266" s="77">
        <v>105.86600629289791</v>
      </c>
      <c r="Q266" s="77">
        <v>0</v>
      </c>
      <c r="R266" s="77">
        <v>10700.734014063501</v>
      </c>
      <c r="S266" s="78">
        <v>1.6000000000000001E-3</v>
      </c>
      <c r="T266" s="78">
        <v>3.3E-3</v>
      </c>
      <c r="U266" s="78">
        <v>5.9999999999999995E-4</v>
      </c>
    </row>
    <row r="267" spans="2:21">
      <c r="B267" t="s">
        <v>1013</v>
      </c>
      <c r="C267" t="s">
        <v>1014</v>
      </c>
      <c r="D267" t="s">
        <v>123</v>
      </c>
      <c r="E267" t="s">
        <v>925</v>
      </c>
      <c r="F267" t="s">
        <v>1015</v>
      </c>
      <c r="G267" t="s">
        <v>949</v>
      </c>
      <c r="H267" t="s">
        <v>935</v>
      </c>
      <c r="I267" t="s">
        <v>225</v>
      </c>
      <c r="J267" t="s">
        <v>271</v>
      </c>
      <c r="K267" s="77">
        <v>7.24</v>
      </c>
      <c r="L267" t="s">
        <v>106</v>
      </c>
      <c r="M267" s="78">
        <v>5.2999999999999999E-2</v>
      </c>
      <c r="N267" s="78">
        <v>3.3599999999999998E-2</v>
      </c>
      <c r="O267" s="77">
        <v>1664562.2</v>
      </c>
      <c r="P267" s="77">
        <v>116.60131749512196</v>
      </c>
      <c r="Q267" s="77">
        <v>0</v>
      </c>
      <c r="R267" s="77">
        <v>6678.6419084301597</v>
      </c>
      <c r="S267" s="78">
        <v>1E-3</v>
      </c>
      <c r="T267" s="78">
        <v>2.0999999999999999E-3</v>
      </c>
      <c r="U267" s="78">
        <v>4.0000000000000002E-4</v>
      </c>
    </row>
    <row r="268" spans="2:21">
      <c r="B268" t="s">
        <v>1016</v>
      </c>
      <c r="C268" t="s">
        <v>1017</v>
      </c>
      <c r="D268" t="s">
        <v>123</v>
      </c>
      <c r="E268" t="s">
        <v>925</v>
      </c>
      <c r="F268" t="s">
        <v>1018</v>
      </c>
      <c r="G268" t="s">
        <v>1019</v>
      </c>
      <c r="H268" t="s">
        <v>935</v>
      </c>
      <c r="I268" t="s">
        <v>225</v>
      </c>
      <c r="J268" t="s">
        <v>271</v>
      </c>
      <c r="K268" s="77">
        <v>6.74</v>
      </c>
      <c r="L268" t="s">
        <v>106</v>
      </c>
      <c r="M268" s="78">
        <v>5.2499999999999998E-2</v>
      </c>
      <c r="N268" s="78">
        <v>4.1200000000000001E-2</v>
      </c>
      <c r="O268" s="77">
        <v>3013658.72</v>
      </c>
      <c r="P268" s="77">
        <v>109.76381967626284</v>
      </c>
      <c r="Q268" s="77">
        <v>0</v>
      </c>
      <c r="R268" s="77">
        <v>11382.507722709201</v>
      </c>
      <c r="S268" s="78">
        <v>2E-3</v>
      </c>
      <c r="T268" s="78">
        <v>3.5000000000000001E-3</v>
      </c>
      <c r="U268" s="78">
        <v>5.9999999999999995E-4</v>
      </c>
    </row>
    <row r="269" spans="2:21">
      <c r="B269" t="s">
        <v>1020</v>
      </c>
      <c r="C269" t="s">
        <v>1021</v>
      </c>
      <c r="D269" t="s">
        <v>123</v>
      </c>
      <c r="E269" t="s">
        <v>925</v>
      </c>
      <c r="F269" t="s">
        <v>1022</v>
      </c>
      <c r="G269" t="s">
        <v>1023</v>
      </c>
      <c r="H269" t="s">
        <v>1024</v>
      </c>
      <c r="I269" t="s">
        <v>230</v>
      </c>
      <c r="J269" t="s">
        <v>271</v>
      </c>
      <c r="K269" s="77">
        <v>7.08</v>
      </c>
      <c r="L269" t="s">
        <v>106</v>
      </c>
      <c r="M269" s="78">
        <v>4.5999999999999999E-2</v>
      </c>
      <c r="N269" s="78">
        <v>2.2499999999999999E-2</v>
      </c>
      <c r="O269" s="77">
        <v>1730343.58</v>
      </c>
      <c r="P269" s="77">
        <v>119.14977794131394</v>
      </c>
      <c r="Q269" s="77">
        <v>0</v>
      </c>
      <c r="R269" s="77">
        <v>7094.3115347129396</v>
      </c>
      <c r="S269" s="78">
        <v>2.2000000000000001E-3</v>
      </c>
      <c r="T269" s="78">
        <v>2.2000000000000001E-3</v>
      </c>
      <c r="U269" s="78">
        <v>4.0000000000000002E-4</v>
      </c>
    </row>
    <row r="270" spans="2:21">
      <c r="B270" t="s">
        <v>1025</v>
      </c>
      <c r="C270" t="s">
        <v>1026</v>
      </c>
      <c r="D270" t="s">
        <v>933</v>
      </c>
      <c r="E270" t="s">
        <v>925</v>
      </c>
      <c r="F270" t="s">
        <v>1027</v>
      </c>
      <c r="G270" t="s">
        <v>1028</v>
      </c>
      <c r="H270" t="s">
        <v>935</v>
      </c>
      <c r="I270" t="s">
        <v>225</v>
      </c>
      <c r="J270" t="s">
        <v>271</v>
      </c>
      <c r="K270" s="77">
        <v>7.21</v>
      </c>
      <c r="L270" t="s">
        <v>106</v>
      </c>
      <c r="M270" s="78">
        <v>4.2999999999999997E-2</v>
      </c>
      <c r="N270" s="78">
        <v>2.2800000000000001E-2</v>
      </c>
      <c r="O270" s="77">
        <v>1406421.56</v>
      </c>
      <c r="P270" s="77">
        <v>116.16536064228079</v>
      </c>
      <c r="Q270" s="77">
        <v>0</v>
      </c>
      <c r="R270" s="77">
        <v>5621.8186659147896</v>
      </c>
      <c r="S270" s="78">
        <v>1.4E-3</v>
      </c>
      <c r="T270" s="78">
        <v>1.6999999999999999E-3</v>
      </c>
      <c r="U270" s="78">
        <v>2.9999999999999997E-4</v>
      </c>
    </row>
    <row r="271" spans="2:21">
      <c r="B271" t="s">
        <v>1029</v>
      </c>
      <c r="C271" t="s">
        <v>1030</v>
      </c>
      <c r="D271" t="s">
        <v>123</v>
      </c>
      <c r="E271" t="s">
        <v>925</v>
      </c>
      <c r="F271" t="s">
        <v>1031</v>
      </c>
      <c r="G271" t="s">
        <v>962</v>
      </c>
      <c r="H271" t="s">
        <v>935</v>
      </c>
      <c r="I271" t="s">
        <v>225</v>
      </c>
      <c r="J271" t="s">
        <v>271</v>
      </c>
      <c r="K271" s="77">
        <v>4.41</v>
      </c>
      <c r="L271" t="s">
        <v>106</v>
      </c>
      <c r="M271" s="78">
        <v>3.7499999999999999E-2</v>
      </c>
      <c r="N271" s="78">
        <v>3.7499999999999999E-2</v>
      </c>
      <c r="O271" s="77">
        <v>4895771.25</v>
      </c>
      <c r="P271" s="77">
        <v>100.21633334948123</v>
      </c>
      <c r="Q271" s="77">
        <v>0</v>
      </c>
      <c r="R271" s="77">
        <v>16882.793139007001</v>
      </c>
      <c r="S271" s="78">
        <v>9.7999999999999997E-3</v>
      </c>
      <c r="T271" s="78">
        <v>5.3E-3</v>
      </c>
      <c r="U271" s="78">
        <v>8.9999999999999998E-4</v>
      </c>
    </row>
    <row r="272" spans="2:21">
      <c r="B272" t="s">
        <v>1032</v>
      </c>
      <c r="C272" t="s">
        <v>1033</v>
      </c>
      <c r="D272" t="s">
        <v>123</v>
      </c>
      <c r="E272" t="s">
        <v>925</v>
      </c>
      <c r="F272" t="s">
        <v>1034</v>
      </c>
      <c r="G272" t="s">
        <v>1035</v>
      </c>
      <c r="H272" t="s">
        <v>935</v>
      </c>
      <c r="I272" t="s">
        <v>225</v>
      </c>
      <c r="J272" t="s">
        <v>271</v>
      </c>
      <c r="K272" s="77">
        <v>7.5</v>
      </c>
      <c r="L272" t="s">
        <v>106</v>
      </c>
      <c r="M272" s="78">
        <v>5.9499999999999997E-2</v>
      </c>
      <c r="N272" s="78">
        <v>2.6700000000000002E-2</v>
      </c>
      <c r="O272" s="77">
        <v>2670420.66</v>
      </c>
      <c r="P272" s="77">
        <v>128.92594457952492</v>
      </c>
      <c r="Q272" s="77">
        <v>0</v>
      </c>
      <c r="R272" s="77">
        <v>11846.898671982301</v>
      </c>
      <c r="S272" s="78">
        <v>2.0999999999999999E-3</v>
      </c>
      <c r="T272" s="78">
        <v>3.7000000000000002E-3</v>
      </c>
      <c r="U272" s="78">
        <v>5.9999999999999995E-4</v>
      </c>
    </row>
    <row r="273" spans="2:21">
      <c r="B273" t="s">
        <v>1036</v>
      </c>
      <c r="C273" t="s">
        <v>1037</v>
      </c>
      <c r="D273" t="s">
        <v>123</v>
      </c>
      <c r="E273" t="s">
        <v>925</v>
      </c>
      <c r="F273" t="s">
        <v>1038</v>
      </c>
      <c r="G273" t="s">
        <v>1002</v>
      </c>
      <c r="H273" t="s">
        <v>935</v>
      </c>
      <c r="I273" t="s">
        <v>225</v>
      </c>
      <c r="J273" t="s">
        <v>271</v>
      </c>
      <c r="K273" s="77">
        <v>5.54</v>
      </c>
      <c r="L273" t="s">
        <v>106</v>
      </c>
      <c r="M273" s="78">
        <v>5.2999999999999999E-2</v>
      </c>
      <c r="N273" s="78">
        <v>5.21E-2</v>
      </c>
      <c r="O273" s="77">
        <v>2754983.96</v>
      </c>
      <c r="P273" s="77">
        <v>100.00221310542068</v>
      </c>
      <c r="Q273" s="77">
        <v>0</v>
      </c>
      <c r="R273" s="77">
        <v>9480.1096068345996</v>
      </c>
      <c r="S273" s="78">
        <v>1.8E-3</v>
      </c>
      <c r="T273" s="78">
        <v>2.8999999999999998E-3</v>
      </c>
      <c r="U273" s="78">
        <v>5.0000000000000001E-4</v>
      </c>
    </row>
    <row r="274" spans="2:21">
      <c r="B274" t="s">
        <v>1039</v>
      </c>
      <c r="C274" t="s">
        <v>1040</v>
      </c>
      <c r="D274" t="s">
        <v>123</v>
      </c>
      <c r="E274" t="s">
        <v>925</v>
      </c>
      <c r="F274" t="s">
        <v>1041</v>
      </c>
      <c r="G274" t="s">
        <v>1019</v>
      </c>
      <c r="H274" t="s">
        <v>935</v>
      </c>
      <c r="I274" t="s">
        <v>225</v>
      </c>
      <c r="J274" t="s">
        <v>271</v>
      </c>
      <c r="K274" s="77">
        <v>5.05</v>
      </c>
      <c r="L274" t="s">
        <v>106</v>
      </c>
      <c r="M274" s="78">
        <v>5.8799999999999998E-2</v>
      </c>
      <c r="N274" s="78">
        <v>4.3999999999999997E-2</v>
      </c>
      <c r="O274" s="77">
        <v>623098.15</v>
      </c>
      <c r="P274" s="77">
        <v>107.49433619113404</v>
      </c>
      <c r="Q274" s="77">
        <v>0</v>
      </c>
      <c r="R274" s="77">
        <v>2304.7653496732401</v>
      </c>
      <c r="S274" s="78">
        <v>5.0000000000000001E-4</v>
      </c>
      <c r="T274" s="78">
        <v>6.9999999999999999E-4</v>
      </c>
      <c r="U274" s="78">
        <v>1E-4</v>
      </c>
    </row>
    <row r="275" spans="2:21">
      <c r="B275" t="s">
        <v>1042</v>
      </c>
      <c r="C275" t="s">
        <v>1043</v>
      </c>
      <c r="D275" t="s">
        <v>960</v>
      </c>
      <c r="E275" t="s">
        <v>925</v>
      </c>
      <c r="F275" t="s">
        <v>1044</v>
      </c>
      <c r="G275" t="s">
        <v>1045</v>
      </c>
      <c r="H275" t="s">
        <v>935</v>
      </c>
      <c r="I275" t="s">
        <v>225</v>
      </c>
      <c r="J275" t="s">
        <v>271</v>
      </c>
      <c r="K275" s="77">
        <v>6.64</v>
      </c>
      <c r="L275" t="s">
        <v>110</v>
      </c>
      <c r="M275" s="78">
        <v>4.6300000000000001E-2</v>
      </c>
      <c r="N275" s="78">
        <v>3.7600000000000001E-2</v>
      </c>
      <c r="O275" s="77">
        <v>1344111.75</v>
      </c>
      <c r="P275" s="77">
        <v>106.46745049099322</v>
      </c>
      <c r="Q275" s="77">
        <v>0</v>
      </c>
      <c r="R275" s="77">
        <v>5761.0869223928803</v>
      </c>
      <c r="S275" s="78">
        <v>8.9999999999999998E-4</v>
      </c>
      <c r="T275" s="78">
        <v>1.8E-3</v>
      </c>
      <c r="U275" s="78">
        <v>2.9999999999999997E-4</v>
      </c>
    </row>
    <row r="276" spans="2:21">
      <c r="B276" t="s">
        <v>1046</v>
      </c>
      <c r="C276" t="s">
        <v>1047</v>
      </c>
      <c r="D276" t="s">
        <v>924</v>
      </c>
      <c r="E276" t="s">
        <v>925</v>
      </c>
      <c r="F276" t="s">
        <v>1048</v>
      </c>
      <c r="G276" t="s">
        <v>1019</v>
      </c>
      <c r="H276" t="s">
        <v>1049</v>
      </c>
      <c r="I276" t="s">
        <v>225</v>
      </c>
      <c r="J276" t="s">
        <v>271</v>
      </c>
      <c r="K276" s="77">
        <v>6.36</v>
      </c>
      <c r="L276" t="s">
        <v>106</v>
      </c>
      <c r="M276" s="78">
        <v>5.1299999999999998E-2</v>
      </c>
      <c r="N276" s="78">
        <v>5.1900000000000002E-2</v>
      </c>
      <c r="O276" s="77">
        <v>2907821.08</v>
      </c>
      <c r="P276" s="77">
        <v>100.45879077589596</v>
      </c>
      <c r="Q276" s="77">
        <v>0</v>
      </c>
      <c r="R276" s="77">
        <v>10051.718080332301</v>
      </c>
      <c r="S276" s="78">
        <v>5.3E-3</v>
      </c>
      <c r="T276" s="78">
        <v>3.0999999999999999E-3</v>
      </c>
      <c r="U276" s="78">
        <v>5.0000000000000001E-4</v>
      </c>
    </row>
    <row r="277" spans="2:21">
      <c r="B277" t="s">
        <v>1050</v>
      </c>
      <c r="C277" t="s">
        <v>1051</v>
      </c>
      <c r="D277" t="s">
        <v>123</v>
      </c>
      <c r="E277" t="s">
        <v>925</v>
      </c>
      <c r="F277" t="s">
        <v>1052</v>
      </c>
      <c r="G277" t="s">
        <v>938</v>
      </c>
      <c r="H277" t="s">
        <v>1053</v>
      </c>
      <c r="I277" t="s">
        <v>230</v>
      </c>
      <c r="J277" t="s">
        <v>271</v>
      </c>
      <c r="K277" s="77">
        <v>3.59</v>
      </c>
      <c r="L277" t="s">
        <v>110</v>
      </c>
      <c r="M277" s="78">
        <v>0.03</v>
      </c>
      <c r="N277" s="78">
        <v>2.3900000000000001E-2</v>
      </c>
      <c r="O277" s="77">
        <v>2198646.35</v>
      </c>
      <c r="P277" s="77">
        <v>102.42306778599001</v>
      </c>
      <c r="Q277" s="77">
        <v>0</v>
      </c>
      <c r="R277" s="77">
        <v>9065.7837286077793</v>
      </c>
      <c r="S277" s="78">
        <v>4.4000000000000003E-3</v>
      </c>
      <c r="T277" s="78">
        <v>2.8E-3</v>
      </c>
      <c r="U277" s="78">
        <v>5.0000000000000001E-4</v>
      </c>
    </row>
    <row r="278" spans="2:21">
      <c r="B278" t="s">
        <v>1054</v>
      </c>
      <c r="C278" t="s">
        <v>1055</v>
      </c>
      <c r="D278" t="s">
        <v>123</v>
      </c>
      <c r="E278" t="s">
        <v>925</v>
      </c>
      <c r="F278" t="s">
        <v>1056</v>
      </c>
      <c r="G278" t="s">
        <v>1023</v>
      </c>
      <c r="H278" t="s">
        <v>1049</v>
      </c>
      <c r="I278" t="s">
        <v>225</v>
      </c>
      <c r="J278" t="s">
        <v>271</v>
      </c>
      <c r="K278" s="77">
        <v>5.56</v>
      </c>
      <c r="L278" t="s">
        <v>106</v>
      </c>
      <c r="M278" s="78">
        <v>4.8800000000000003E-2</v>
      </c>
      <c r="N278" s="78">
        <v>2.9000000000000001E-2</v>
      </c>
      <c r="O278" s="77">
        <v>805932.94</v>
      </c>
      <c r="P278" s="77">
        <v>112.4980030000001</v>
      </c>
      <c r="Q278" s="77">
        <v>0</v>
      </c>
      <c r="R278" s="77">
        <v>3119.8117712490098</v>
      </c>
      <c r="S278" s="78">
        <v>1.6000000000000001E-3</v>
      </c>
      <c r="T278" s="78">
        <v>1E-3</v>
      </c>
      <c r="U278" s="78">
        <v>2.0000000000000001E-4</v>
      </c>
    </row>
    <row r="279" spans="2:21">
      <c r="B279" t="s">
        <v>1057</v>
      </c>
      <c r="C279" t="s">
        <v>1058</v>
      </c>
      <c r="D279" t="s">
        <v>123</v>
      </c>
      <c r="E279" t="s">
        <v>925</v>
      </c>
      <c r="F279" t="s">
        <v>1059</v>
      </c>
      <c r="G279" t="s">
        <v>938</v>
      </c>
      <c r="H279" t="s">
        <v>1049</v>
      </c>
      <c r="I279" t="s">
        <v>225</v>
      </c>
      <c r="J279" t="s">
        <v>271</v>
      </c>
      <c r="K279" s="77">
        <v>3.19</v>
      </c>
      <c r="L279" t="s">
        <v>110</v>
      </c>
      <c r="M279" s="78">
        <v>4.2500000000000003E-2</v>
      </c>
      <c r="N279" s="78">
        <v>2.5499999999999998E-2</v>
      </c>
      <c r="O279" s="77">
        <v>890140.22</v>
      </c>
      <c r="P279" s="77">
        <v>107.49806388748648</v>
      </c>
      <c r="Q279" s="77">
        <v>0</v>
      </c>
      <c r="R279" s="77">
        <v>3852.2216027648401</v>
      </c>
      <c r="S279" s="78">
        <v>3.0000000000000001E-3</v>
      </c>
      <c r="T279" s="78">
        <v>1.1999999999999999E-3</v>
      </c>
      <c r="U279" s="78">
        <v>2.0000000000000001E-4</v>
      </c>
    </row>
    <row r="280" spans="2:21">
      <c r="B280" t="s">
        <v>1060</v>
      </c>
      <c r="C280" t="s">
        <v>1061</v>
      </c>
      <c r="D280" t="s">
        <v>123</v>
      </c>
      <c r="E280" t="s">
        <v>925</v>
      </c>
      <c r="F280" t="s">
        <v>1062</v>
      </c>
      <c r="G280" t="s">
        <v>975</v>
      </c>
      <c r="H280" t="s">
        <v>1049</v>
      </c>
      <c r="I280" t="s">
        <v>225</v>
      </c>
      <c r="J280" t="s">
        <v>271</v>
      </c>
      <c r="K280" s="77">
        <v>3.28</v>
      </c>
      <c r="L280" t="s">
        <v>106</v>
      </c>
      <c r="M280" s="78">
        <v>6.25E-2</v>
      </c>
      <c r="N280" s="78">
        <v>3.85E-2</v>
      </c>
      <c r="O280" s="77">
        <v>2937462.74</v>
      </c>
      <c r="P280" s="77">
        <v>113.65291663865514</v>
      </c>
      <c r="Q280" s="77">
        <v>0</v>
      </c>
      <c r="R280" s="77">
        <v>11487.8200675106</v>
      </c>
      <c r="S280" s="78">
        <v>2.3E-3</v>
      </c>
      <c r="T280" s="78">
        <v>3.5999999999999999E-3</v>
      </c>
      <c r="U280" s="78">
        <v>5.9999999999999995E-4</v>
      </c>
    </row>
    <row r="281" spans="2:21">
      <c r="B281" t="s">
        <v>1063</v>
      </c>
      <c r="C281" t="s">
        <v>1064</v>
      </c>
      <c r="D281" t="s">
        <v>1065</v>
      </c>
      <c r="E281" t="s">
        <v>925</v>
      </c>
      <c r="F281" t="s">
        <v>1066</v>
      </c>
      <c r="G281" t="s">
        <v>1002</v>
      </c>
      <c r="H281" t="s">
        <v>1067</v>
      </c>
      <c r="I281" t="s">
        <v>225</v>
      </c>
      <c r="J281" t="s">
        <v>271</v>
      </c>
      <c r="K281" s="77">
        <v>4.67</v>
      </c>
      <c r="L281" t="s">
        <v>110</v>
      </c>
      <c r="M281" s="78">
        <v>0.05</v>
      </c>
      <c r="N281" s="78">
        <v>3.0700000000000002E-2</v>
      </c>
      <c r="O281" s="77">
        <v>890140.22</v>
      </c>
      <c r="P281" s="77">
        <v>112.29697410741851</v>
      </c>
      <c r="Q281" s="77">
        <v>0</v>
      </c>
      <c r="R281" s="77">
        <v>4024.19182069917</v>
      </c>
      <c r="S281" s="78">
        <v>8.9999999999999998E-4</v>
      </c>
      <c r="T281" s="78">
        <v>1.2999999999999999E-3</v>
      </c>
      <c r="U281" s="78">
        <v>2.0000000000000001E-4</v>
      </c>
    </row>
    <row r="282" spans="2:21">
      <c r="B282" t="s">
        <v>1068</v>
      </c>
      <c r="C282" t="s">
        <v>1069</v>
      </c>
      <c r="D282" t="s">
        <v>123</v>
      </c>
      <c r="E282" t="s">
        <v>925</v>
      </c>
      <c r="F282" t="s">
        <v>1070</v>
      </c>
      <c r="G282" t="s">
        <v>1002</v>
      </c>
      <c r="H282" t="s">
        <v>1071</v>
      </c>
      <c r="I282" t="s">
        <v>215</v>
      </c>
      <c r="J282" t="s">
        <v>271</v>
      </c>
      <c r="K282" s="77">
        <v>4.62</v>
      </c>
      <c r="L282" t="s">
        <v>113</v>
      </c>
      <c r="M282" s="78">
        <v>0.06</v>
      </c>
      <c r="N282" s="78">
        <v>4.2700000000000002E-2</v>
      </c>
      <c r="O282" s="77">
        <v>2109632.3199999998</v>
      </c>
      <c r="P282" s="77">
        <v>108.76302706084094</v>
      </c>
      <c r="Q282" s="77">
        <v>0</v>
      </c>
      <c r="R282" s="77">
        <v>10120.580472465501</v>
      </c>
      <c r="S282" s="78">
        <v>1.6999999999999999E-3</v>
      </c>
      <c r="T282" s="78">
        <v>3.0999999999999999E-3</v>
      </c>
      <c r="U282" s="78">
        <v>5.9999999999999995E-4</v>
      </c>
    </row>
    <row r="283" spans="2:21">
      <c r="B283" t="s">
        <v>1072</v>
      </c>
      <c r="C283" t="s">
        <v>1073</v>
      </c>
      <c r="D283" t="s">
        <v>960</v>
      </c>
      <c r="E283" t="s">
        <v>925</v>
      </c>
      <c r="F283" t="s">
        <v>1074</v>
      </c>
      <c r="G283" t="s">
        <v>1002</v>
      </c>
      <c r="H283" t="s">
        <v>1071</v>
      </c>
      <c r="I283" t="s">
        <v>215</v>
      </c>
      <c r="J283" t="s">
        <v>271</v>
      </c>
      <c r="K283" s="77">
        <v>5.27</v>
      </c>
      <c r="L283" t="s">
        <v>106</v>
      </c>
      <c r="M283" s="78">
        <v>0.06</v>
      </c>
      <c r="N283" s="78">
        <v>5.9200000000000003E-2</v>
      </c>
      <c r="O283" s="77">
        <v>2804831.84</v>
      </c>
      <c r="P283" s="77">
        <v>100.91121347857212</v>
      </c>
      <c r="Q283" s="77">
        <v>0</v>
      </c>
      <c r="R283" s="77">
        <v>9739.3714642137602</v>
      </c>
      <c r="S283" s="78">
        <v>3.7000000000000002E-3</v>
      </c>
      <c r="T283" s="78">
        <v>3.0000000000000001E-3</v>
      </c>
      <c r="U283" s="78">
        <v>5.0000000000000001E-4</v>
      </c>
    </row>
    <row r="284" spans="2:21">
      <c r="B284" t="s">
        <v>1075</v>
      </c>
      <c r="C284" t="s">
        <v>1076</v>
      </c>
      <c r="D284" t="s">
        <v>933</v>
      </c>
      <c r="E284" t="s">
        <v>925</v>
      </c>
      <c r="F284" t="s">
        <v>1077</v>
      </c>
      <c r="G284" t="s">
        <v>962</v>
      </c>
      <c r="H284" t="s">
        <v>1078</v>
      </c>
      <c r="I284" t="s">
        <v>230</v>
      </c>
      <c r="J284" t="s">
        <v>271</v>
      </c>
      <c r="K284" s="77">
        <v>6.56</v>
      </c>
      <c r="L284" t="s">
        <v>106</v>
      </c>
      <c r="M284" s="78">
        <v>3.6299999999999999E-2</v>
      </c>
      <c r="N284" s="78">
        <v>3.1600000000000003E-2</v>
      </c>
      <c r="O284" s="77">
        <v>3115490.81</v>
      </c>
      <c r="P284" s="77">
        <v>103.31301259935893</v>
      </c>
      <c r="Q284" s="77">
        <v>0</v>
      </c>
      <c r="R284" s="77">
        <v>11075.572208364199</v>
      </c>
      <c r="S284" s="78">
        <v>7.7999999999999996E-3</v>
      </c>
      <c r="T284" s="78">
        <v>3.3999999999999998E-3</v>
      </c>
      <c r="U284" s="78">
        <v>5.9999999999999995E-4</v>
      </c>
    </row>
    <row r="285" spans="2:21">
      <c r="B285" t="s">
        <v>1079</v>
      </c>
      <c r="C285" t="s">
        <v>1080</v>
      </c>
      <c r="D285" t="s">
        <v>123</v>
      </c>
      <c r="E285" t="s">
        <v>925</v>
      </c>
      <c r="F285" t="s">
        <v>1081</v>
      </c>
      <c r="G285" t="s">
        <v>1082</v>
      </c>
      <c r="H285" t="s">
        <v>1067</v>
      </c>
      <c r="I285" t="s">
        <v>225</v>
      </c>
      <c r="J285" t="s">
        <v>271</v>
      </c>
      <c r="K285" s="77">
        <v>3.77</v>
      </c>
      <c r="L285" t="s">
        <v>106</v>
      </c>
      <c r="M285" s="78">
        <v>3.7499999999999999E-2</v>
      </c>
      <c r="N285" s="78">
        <v>2.8500000000000001E-2</v>
      </c>
      <c r="O285" s="77">
        <v>3053180.95</v>
      </c>
      <c r="P285" s="77">
        <v>104.67373890922234</v>
      </c>
      <c r="Q285" s="77">
        <v>0</v>
      </c>
      <c r="R285" s="77">
        <v>10997.018453369101</v>
      </c>
      <c r="S285" s="78">
        <v>4.1000000000000003E-3</v>
      </c>
      <c r="T285" s="78">
        <v>3.3999999999999998E-3</v>
      </c>
      <c r="U285" s="78">
        <v>5.9999999999999995E-4</v>
      </c>
    </row>
    <row r="286" spans="2:21">
      <c r="B286" t="s">
        <v>1083</v>
      </c>
      <c r="C286" t="s">
        <v>1084</v>
      </c>
      <c r="D286" t="s">
        <v>933</v>
      </c>
      <c r="E286" t="s">
        <v>925</v>
      </c>
      <c r="F286" t="s">
        <v>1085</v>
      </c>
      <c r="G286" t="s">
        <v>944</v>
      </c>
      <c r="H286" t="s">
        <v>1067</v>
      </c>
      <c r="I286" t="s">
        <v>225</v>
      </c>
      <c r="J286" t="s">
        <v>271</v>
      </c>
      <c r="K286" s="77">
        <v>0.78</v>
      </c>
      <c r="L286" t="s">
        <v>106</v>
      </c>
      <c r="M286" s="78">
        <v>4.6300000000000001E-2</v>
      </c>
      <c r="N286" s="78">
        <v>3.39E-2</v>
      </c>
      <c r="O286" s="77">
        <v>1853717</v>
      </c>
      <c r="P286" s="77">
        <v>103.64839741527877</v>
      </c>
      <c r="Q286" s="77">
        <v>0</v>
      </c>
      <c r="R286" s="77">
        <v>6611.3583428851698</v>
      </c>
      <c r="S286" s="78">
        <v>1.1999999999999999E-3</v>
      </c>
      <c r="T286" s="78">
        <v>2.0999999999999999E-3</v>
      </c>
      <c r="U286" s="78">
        <v>4.0000000000000002E-4</v>
      </c>
    </row>
    <row r="287" spans="2:21">
      <c r="B287" t="s">
        <v>1086</v>
      </c>
      <c r="C287" t="s">
        <v>1087</v>
      </c>
      <c r="D287" t="s">
        <v>924</v>
      </c>
      <c r="E287" t="s">
        <v>925</v>
      </c>
      <c r="F287" t="s">
        <v>1088</v>
      </c>
      <c r="G287" t="s">
        <v>949</v>
      </c>
      <c r="H287" t="s">
        <v>1071</v>
      </c>
      <c r="I287" t="s">
        <v>215</v>
      </c>
      <c r="J287" t="s">
        <v>271</v>
      </c>
      <c r="K287" s="77">
        <v>0.08</v>
      </c>
      <c r="L287" t="s">
        <v>106</v>
      </c>
      <c r="M287" s="78">
        <v>4.6300000000000001E-2</v>
      </c>
      <c r="N287" s="78">
        <v>-2.3400000000000001E-2</v>
      </c>
      <c r="O287" s="77">
        <v>2615766.0299999998</v>
      </c>
      <c r="P287" s="77">
        <v>102.81684450969929</v>
      </c>
      <c r="Q287" s="77">
        <v>0</v>
      </c>
      <c r="R287" s="77">
        <v>9254.3908780713191</v>
      </c>
      <c r="S287" s="78">
        <v>3.5000000000000001E-3</v>
      </c>
      <c r="T287" s="78">
        <v>2.8999999999999998E-3</v>
      </c>
      <c r="U287" s="78">
        <v>5.0000000000000001E-4</v>
      </c>
    </row>
    <row r="288" spans="2:21">
      <c r="B288" t="s">
        <v>1089</v>
      </c>
      <c r="C288" t="s">
        <v>1090</v>
      </c>
      <c r="D288" t="s">
        <v>123</v>
      </c>
      <c r="E288" t="s">
        <v>925</v>
      </c>
      <c r="F288" t="s">
        <v>1091</v>
      </c>
      <c r="G288" t="s">
        <v>1045</v>
      </c>
      <c r="H288" t="s">
        <v>1092</v>
      </c>
      <c r="I288" t="s">
        <v>230</v>
      </c>
      <c r="J288" t="s">
        <v>271</v>
      </c>
      <c r="K288" s="77">
        <v>0.99</v>
      </c>
      <c r="L288" t="s">
        <v>106</v>
      </c>
      <c r="M288" s="78">
        <v>0.05</v>
      </c>
      <c r="N288" s="78">
        <v>3.9600000000000003E-2</v>
      </c>
      <c r="O288" s="77">
        <v>1904900.06</v>
      </c>
      <c r="P288" s="77">
        <v>103.49211100741967</v>
      </c>
      <c r="Q288" s="77">
        <v>0</v>
      </c>
      <c r="R288" s="77">
        <v>6783.6606472029898</v>
      </c>
      <c r="S288" s="78">
        <v>1.9E-3</v>
      </c>
      <c r="T288" s="78">
        <v>2.0999999999999999E-3</v>
      </c>
      <c r="U288" s="78">
        <v>4.0000000000000002E-4</v>
      </c>
    </row>
    <row r="289" spans="2:21">
      <c r="B289" t="s">
        <v>1093</v>
      </c>
      <c r="C289" t="s">
        <v>1094</v>
      </c>
      <c r="D289" t="s">
        <v>933</v>
      </c>
      <c r="E289" t="s">
        <v>925</v>
      </c>
      <c r="F289" t="s">
        <v>1095</v>
      </c>
      <c r="G289" t="s">
        <v>975</v>
      </c>
      <c r="H289" t="s">
        <v>1092</v>
      </c>
      <c r="I289" t="s">
        <v>230</v>
      </c>
      <c r="J289" t="s">
        <v>271</v>
      </c>
      <c r="K289" s="77">
        <v>4.04</v>
      </c>
      <c r="L289" t="s">
        <v>106</v>
      </c>
      <c r="M289" s="78">
        <v>0.04</v>
      </c>
      <c r="N289" s="78">
        <v>3.5799999999999998E-2</v>
      </c>
      <c r="O289" s="77">
        <v>2759434.68</v>
      </c>
      <c r="P289" s="77">
        <v>101.51800006614293</v>
      </c>
      <c r="Q289" s="77">
        <v>0</v>
      </c>
      <c r="R289" s="77">
        <v>9639.3520998207205</v>
      </c>
      <c r="S289" s="78">
        <v>2.2000000000000001E-3</v>
      </c>
      <c r="T289" s="78">
        <v>3.0000000000000001E-3</v>
      </c>
      <c r="U289" s="78">
        <v>5.0000000000000001E-4</v>
      </c>
    </row>
    <row r="290" spans="2:21">
      <c r="B290" t="s">
        <v>1096</v>
      </c>
      <c r="C290" t="s">
        <v>1097</v>
      </c>
      <c r="D290" t="s">
        <v>123</v>
      </c>
      <c r="E290" t="s">
        <v>925</v>
      </c>
      <c r="F290" t="s">
        <v>1098</v>
      </c>
      <c r="G290" t="s">
        <v>1019</v>
      </c>
      <c r="H290" t="s">
        <v>1092</v>
      </c>
      <c r="I290" t="s">
        <v>230</v>
      </c>
      <c r="J290" t="s">
        <v>271</v>
      </c>
      <c r="K290" s="77">
        <v>2.94</v>
      </c>
      <c r="L290" t="s">
        <v>106</v>
      </c>
      <c r="M290" s="78">
        <v>7.0000000000000007E-2</v>
      </c>
      <c r="N290" s="78">
        <v>2.1100000000000001E-2</v>
      </c>
      <c r="O290" s="77">
        <v>2571437.08</v>
      </c>
      <c r="P290" s="77">
        <v>116.75199999852934</v>
      </c>
      <c r="Q290" s="77">
        <v>0</v>
      </c>
      <c r="R290" s="77">
        <v>10330.584719786701</v>
      </c>
      <c r="S290" s="78">
        <v>2.0999999999999999E-3</v>
      </c>
      <c r="T290" s="78">
        <v>3.2000000000000002E-3</v>
      </c>
      <c r="U290" s="78">
        <v>5.9999999999999995E-4</v>
      </c>
    </row>
    <row r="291" spans="2:21">
      <c r="B291" t="s">
        <v>1099</v>
      </c>
      <c r="C291" t="s">
        <v>1100</v>
      </c>
      <c r="D291" t="s">
        <v>123</v>
      </c>
      <c r="E291" t="s">
        <v>925</v>
      </c>
      <c r="F291" t="s">
        <v>1101</v>
      </c>
      <c r="G291" t="s">
        <v>962</v>
      </c>
      <c r="H291" t="s">
        <v>1092</v>
      </c>
      <c r="I291" t="s">
        <v>230</v>
      </c>
      <c r="J291" t="s">
        <v>271</v>
      </c>
      <c r="K291" s="77">
        <v>5.41</v>
      </c>
      <c r="L291" t="s">
        <v>106</v>
      </c>
      <c r="M291" s="78">
        <v>5.1299999999999998E-2</v>
      </c>
      <c r="N291" s="78">
        <v>3.09E-2</v>
      </c>
      <c r="O291" s="77">
        <v>1201689.29</v>
      </c>
      <c r="P291" s="77">
        <v>112.2992506725752</v>
      </c>
      <c r="Q291" s="77">
        <v>0</v>
      </c>
      <c r="R291" s="77">
        <v>4643.5884422721801</v>
      </c>
      <c r="S291" s="78">
        <v>8.0000000000000004E-4</v>
      </c>
      <c r="T291" s="78">
        <v>1.4E-3</v>
      </c>
      <c r="U291" s="78">
        <v>2.9999999999999997E-4</v>
      </c>
    </row>
    <row r="292" spans="2:21">
      <c r="B292" t="s">
        <v>1102</v>
      </c>
      <c r="C292" t="s">
        <v>1103</v>
      </c>
      <c r="D292" t="s">
        <v>123</v>
      </c>
      <c r="E292" t="s">
        <v>925</v>
      </c>
      <c r="F292" t="s">
        <v>1098</v>
      </c>
      <c r="G292" t="s">
        <v>1019</v>
      </c>
      <c r="H292" t="s">
        <v>1092</v>
      </c>
      <c r="I292" t="s">
        <v>230</v>
      </c>
      <c r="J292" t="s">
        <v>271</v>
      </c>
      <c r="K292" s="77">
        <v>7.49</v>
      </c>
      <c r="L292" t="s">
        <v>106</v>
      </c>
      <c r="M292" s="78">
        <v>4.4999999999999998E-2</v>
      </c>
      <c r="N292" s="78">
        <v>4.53E-2</v>
      </c>
      <c r="O292" s="77">
        <v>2857350.13</v>
      </c>
      <c r="P292" s="77">
        <v>102.04449926126794</v>
      </c>
      <c r="Q292" s="77">
        <v>0</v>
      </c>
      <c r="R292" s="77">
        <v>10033.1598637432</v>
      </c>
      <c r="S292" s="78">
        <v>28.573499999999999</v>
      </c>
      <c r="T292" s="78">
        <v>3.0999999999999999E-3</v>
      </c>
      <c r="U292" s="78">
        <v>5.0000000000000001E-4</v>
      </c>
    </row>
    <row r="293" spans="2:21">
      <c r="B293" t="s">
        <v>1104</v>
      </c>
      <c r="C293" t="s">
        <v>1105</v>
      </c>
      <c r="D293" t="s">
        <v>933</v>
      </c>
      <c r="E293" t="s">
        <v>925</v>
      </c>
      <c r="F293" t="s">
        <v>1106</v>
      </c>
      <c r="G293" t="s">
        <v>962</v>
      </c>
      <c r="H293" t="s">
        <v>1092</v>
      </c>
      <c r="I293" t="s">
        <v>230</v>
      </c>
      <c r="J293" t="s">
        <v>271</v>
      </c>
      <c r="K293" s="77">
        <v>4</v>
      </c>
      <c r="L293" t="s">
        <v>106</v>
      </c>
      <c r="M293" s="78">
        <v>4.2500000000000003E-2</v>
      </c>
      <c r="N293" s="78">
        <v>5.6899999999999999E-2</v>
      </c>
      <c r="O293" s="77">
        <v>3293518.81</v>
      </c>
      <c r="P293" s="77">
        <v>95.043055852040837</v>
      </c>
      <c r="Q293" s="77">
        <v>0</v>
      </c>
      <c r="R293" s="77">
        <v>10771.227832897201</v>
      </c>
      <c r="S293" s="78">
        <v>6.8999999999999999E-3</v>
      </c>
      <c r="T293" s="78">
        <v>3.3999999999999998E-3</v>
      </c>
      <c r="U293" s="78">
        <v>5.9999999999999995E-4</v>
      </c>
    </row>
    <row r="294" spans="2:21">
      <c r="B294" t="s">
        <v>1107</v>
      </c>
      <c r="C294" t="s">
        <v>1108</v>
      </c>
      <c r="D294" t="s">
        <v>123</v>
      </c>
      <c r="E294" t="s">
        <v>925</v>
      </c>
      <c r="F294" t="s">
        <v>1109</v>
      </c>
      <c r="G294" t="s">
        <v>1110</v>
      </c>
      <c r="H294" t="s">
        <v>1111</v>
      </c>
      <c r="I294" t="s">
        <v>225</v>
      </c>
      <c r="J294" t="s">
        <v>271</v>
      </c>
      <c r="K294" s="77">
        <v>6.46</v>
      </c>
      <c r="L294" t="s">
        <v>106</v>
      </c>
      <c r="M294" s="78">
        <v>5.8799999999999998E-2</v>
      </c>
      <c r="N294" s="78">
        <v>3.3500000000000002E-2</v>
      </c>
      <c r="O294" s="77">
        <v>2670420.66</v>
      </c>
      <c r="P294" s="77">
        <v>117.6347201001507</v>
      </c>
      <c r="Q294" s="77">
        <v>0</v>
      </c>
      <c r="R294" s="77">
        <v>10809.357369695301</v>
      </c>
      <c r="S294" s="78">
        <v>2.7000000000000001E-3</v>
      </c>
      <c r="T294" s="78">
        <v>3.3999999999999998E-3</v>
      </c>
      <c r="U294" s="78">
        <v>5.9999999999999995E-4</v>
      </c>
    </row>
    <row r="295" spans="2:21">
      <c r="B295" t="s">
        <v>1112</v>
      </c>
      <c r="C295" t="s">
        <v>1113</v>
      </c>
      <c r="D295" t="s">
        <v>123</v>
      </c>
      <c r="E295" t="s">
        <v>925</v>
      </c>
      <c r="F295" t="s">
        <v>1114</v>
      </c>
      <c r="G295" t="s">
        <v>962</v>
      </c>
      <c r="H295" t="s">
        <v>1092</v>
      </c>
      <c r="I295" t="s">
        <v>230</v>
      </c>
      <c r="J295" t="s">
        <v>271</v>
      </c>
      <c r="K295" s="77">
        <v>4.1500000000000004</v>
      </c>
      <c r="L295" t="s">
        <v>106</v>
      </c>
      <c r="M295" s="78">
        <v>6.88E-2</v>
      </c>
      <c r="N295" s="78">
        <v>5.28E-2</v>
      </c>
      <c r="O295" s="77">
        <v>178028.03</v>
      </c>
      <c r="P295" s="77">
        <v>105.76481196499515</v>
      </c>
      <c r="Q295" s="77">
        <v>0</v>
      </c>
      <c r="R295" s="77">
        <v>647.90936674097895</v>
      </c>
      <c r="S295" s="78">
        <v>2.9999999999999997E-4</v>
      </c>
      <c r="T295" s="78">
        <v>2.0000000000000001E-4</v>
      </c>
      <c r="U295" s="78">
        <v>0</v>
      </c>
    </row>
    <row r="296" spans="2:21">
      <c r="B296" t="s">
        <v>1115</v>
      </c>
      <c r="C296" t="s">
        <v>1116</v>
      </c>
      <c r="D296" t="s">
        <v>123</v>
      </c>
      <c r="E296" t="s">
        <v>925</v>
      </c>
      <c r="F296" t="s">
        <v>1114</v>
      </c>
      <c r="G296" t="s">
        <v>962</v>
      </c>
      <c r="H296" t="s">
        <v>1092</v>
      </c>
      <c r="I296" t="s">
        <v>230</v>
      </c>
      <c r="J296" t="s">
        <v>271</v>
      </c>
      <c r="K296" s="77">
        <v>2.97</v>
      </c>
      <c r="L296" t="s">
        <v>106</v>
      </c>
      <c r="M296" s="78">
        <v>6.88E-2</v>
      </c>
      <c r="N296" s="78">
        <v>5.3100000000000001E-2</v>
      </c>
      <c r="O296" s="77">
        <v>2047322.52</v>
      </c>
      <c r="P296" s="77">
        <v>108.28298485363135</v>
      </c>
      <c r="Q296" s="77">
        <v>0</v>
      </c>
      <c r="R296" s="77">
        <v>7628.3595541250497</v>
      </c>
      <c r="S296" s="78">
        <v>3.0000000000000001E-3</v>
      </c>
      <c r="T296" s="78">
        <v>2.3999999999999998E-3</v>
      </c>
      <c r="U296" s="78">
        <v>4.0000000000000002E-4</v>
      </c>
    </row>
    <row r="297" spans="2:21">
      <c r="B297" t="s">
        <v>1117</v>
      </c>
      <c r="C297" t="s">
        <v>1118</v>
      </c>
      <c r="D297" t="s">
        <v>123</v>
      </c>
      <c r="E297" t="s">
        <v>925</v>
      </c>
      <c r="F297" t="s">
        <v>1119</v>
      </c>
      <c r="G297" t="s">
        <v>962</v>
      </c>
      <c r="H297" t="s">
        <v>1111</v>
      </c>
      <c r="I297" t="s">
        <v>225</v>
      </c>
      <c r="J297" t="s">
        <v>271</v>
      </c>
      <c r="K297" s="77">
        <v>6.73</v>
      </c>
      <c r="L297" t="s">
        <v>106</v>
      </c>
      <c r="M297" s="78">
        <v>3.7499999999999999E-2</v>
      </c>
      <c r="N297" s="78">
        <v>3.5499999999999997E-2</v>
      </c>
      <c r="O297" s="77">
        <v>2225350.59</v>
      </c>
      <c r="P297" s="77">
        <v>102.96174588364246</v>
      </c>
      <c r="Q297" s="77">
        <v>0</v>
      </c>
      <c r="R297" s="77">
        <v>7884.2250397080197</v>
      </c>
      <c r="S297" s="78">
        <v>3.0000000000000001E-3</v>
      </c>
      <c r="T297" s="78">
        <v>2.5000000000000001E-3</v>
      </c>
      <c r="U297" s="78">
        <v>4.0000000000000002E-4</v>
      </c>
    </row>
    <row r="298" spans="2:21">
      <c r="B298" t="s">
        <v>1120</v>
      </c>
      <c r="C298" t="s">
        <v>1121</v>
      </c>
      <c r="D298" t="s">
        <v>933</v>
      </c>
      <c r="E298" t="s">
        <v>925</v>
      </c>
      <c r="F298" t="s">
        <v>1122</v>
      </c>
      <c r="G298" t="s">
        <v>1123</v>
      </c>
      <c r="H298" t="s">
        <v>1124</v>
      </c>
      <c r="I298" t="s">
        <v>230</v>
      </c>
      <c r="J298" t="s">
        <v>271</v>
      </c>
      <c r="K298" s="77">
        <v>6.35</v>
      </c>
      <c r="L298" t="s">
        <v>106</v>
      </c>
      <c r="M298" s="78">
        <v>4.4999999999999998E-2</v>
      </c>
      <c r="N298" s="78">
        <v>3.7400000000000003E-2</v>
      </c>
      <c r="O298" s="77">
        <v>623098.15</v>
      </c>
      <c r="P298" s="77">
        <v>104.8124998037091</v>
      </c>
      <c r="Q298" s="77">
        <v>0</v>
      </c>
      <c r="R298" s="77">
        <v>2247.26461527233</v>
      </c>
      <c r="S298" s="78">
        <v>2.0000000000000001E-4</v>
      </c>
      <c r="T298" s="78">
        <v>6.9999999999999999E-4</v>
      </c>
      <c r="U298" s="78">
        <v>1E-4</v>
      </c>
    </row>
    <row r="299" spans="2:21">
      <c r="B299" t="s">
        <v>1125</v>
      </c>
      <c r="C299" t="s">
        <v>1126</v>
      </c>
      <c r="D299" t="s">
        <v>123</v>
      </c>
      <c r="E299" t="s">
        <v>925</v>
      </c>
      <c r="F299" t="s">
        <v>1122</v>
      </c>
      <c r="G299" t="s">
        <v>1123</v>
      </c>
      <c r="H299" t="s">
        <v>1124</v>
      </c>
      <c r="I299" t="s">
        <v>230</v>
      </c>
      <c r="J299" t="s">
        <v>271</v>
      </c>
      <c r="K299" s="77">
        <v>3.62</v>
      </c>
      <c r="L299" t="s">
        <v>106</v>
      </c>
      <c r="M299" s="78">
        <v>4.7500000000000001E-2</v>
      </c>
      <c r="N299" s="78">
        <v>3.85E-2</v>
      </c>
      <c r="O299" s="77">
        <v>2848448.69</v>
      </c>
      <c r="P299" s="77">
        <v>105.24863953799404</v>
      </c>
      <c r="Q299" s="77">
        <v>0</v>
      </c>
      <c r="R299" s="77">
        <v>10315.957973414201</v>
      </c>
      <c r="S299" s="78">
        <v>8.9999999999999998E-4</v>
      </c>
      <c r="T299" s="78">
        <v>3.2000000000000002E-3</v>
      </c>
      <c r="U299" s="78">
        <v>5.9999999999999995E-4</v>
      </c>
    </row>
    <row r="300" spans="2:21">
      <c r="B300" t="s">
        <v>1127</v>
      </c>
      <c r="C300" t="s">
        <v>1128</v>
      </c>
      <c r="D300" t="s">
        <v>924</v>
      </c>
      <c r="E300" t="s">
        <v>925</v>
      </c>
      <c r="F300" t="s">
        <v>1129</v>
      </c>
      <c r="G300" t="s">
        <v>1019</v>
      </c>
      <c r="H300" t="s">
        <v>1130</v>
      </c>
      <c r="I300" t="s">
        <v>215</v>
      </c>
      <c r="J300" t="s">
        <v>271</v>
      </c>
      <c r="K300" s="77">
        <v>2.23</v>
      </c>
      <c r="L300" t="s">
        <v>106</v>
      </c>
      <c r="M300" s="78">
        <v>7.7499999999999999E-2</v>
      </c>
      <c r="N300" s="78">
        <v>0.1135</v>
      </c>
      <c r="O300" s="77">
        <v>1333363.28</v>
      </c>
      <c r="P300" s="77">
        <v>95.82</v>
      </c>
      <c r="Q300" s="77">
        <v>0</v>
      </c>
      <c r="R300" s="77">
        <v>4396.3203391371298</v>
      </c>
      <c r="S300" s="78">
        <v>3.3999999999999998E-3</v>
      </c>
      <c r="T300" s="78">
        <v>1.4E-3</v>
      </c>
      <c r="U300" s="78">
        <v>2.0000000000000001E-4</v>
      </c>
    </row>
    <row r="301" spans="2:21">
      <c r="B301" t="s">
        <v>1131</v>
      </c>
      <c r="C301" t="s">
        <v>1132</v>
      </c>
      <c r="D301" t="s">
        <v>123</v>
      </c>
      <c r="E301" t="s">
        <v>925</v>
      </c>
      <c r="F301" t="s">
        <v>1133</v>
      </c>
      <c r="G301" t="s">
        <v>1134</v>
      </c>
      <c r="H301" t="s">
        <v>223</v>
      </c>
      <c r="I301" t="s">
        <v>224</v>
      </c>
      <c r="J301" t="s">
        <v>271</v>
      </c>
      <c r="K301" s="77">
        <v>4.08</v>
      </c>
      <c r="L301" t="s">
        <v>106</v>
      </c>
      <c r="M301" s="78">
        <v>6.5000000000000002E-2</v>
      </c>
      <c r="N301" s="78">
        <v>4.5499999999999999E-2</v>
      </c>
      <c r="O301" s="77">
        <v>2670420.66</v>
      </c>
      <c r="P301" s="77">
        <v>109.85327933859188</v>
      </c>
      <c r="Q301" s="77">
        <v>0</v>
      </c>
      <c r="R301" s="77">
        <v>10094.3271973137</v>
      </c>
      <c r="S301" s="78">
        <v>2.0999999999999999E-3</v>
      </c>
      <c r="T301" s="78">
        <v>3.0999999999999999E-3</v>
      </c>
      <c r="U301" s="78">
        <v>5.9999999999999995E-4</v>
      </c>
    </row>
    <row r="302" spans="2:21">
      <c r="B302" t="s">
        <v>1135</v>
      </c>
      <c r="C302" t="s">
        <v>1136</v>
      </c>
      <c r="D302" t="s">
        <v>123</v>
      </c>
      <c r="E302" t="s">
        <v>925</v>
      </c>
      <c r="F302" t="s">
        <v>1137</v>
      </c>
      <c r="G302" t="s">
        <v>1134</v>
      </c>
      <c r="H302" t="s">
        <v>223</v>
      </c>
      <c r="I302" t="s">
        <v>224</v>
      </c>
      <c r="J302" t="s">
        <v>271</v>
      </c>
      <c r="K302" s="77">
        <v>3.31</v>
      </c>
      <c r="L302" t="s">
        <v>106</v>
      </c>
      <c r="M302" s="78">
        <v>5.8799999999999998E-2</v>
      </c>
      <c r="N302" s="78">
        <v>4.1200000000000001E-2</v>
      </c>
      <c r="O302" s="77">
        <v>267042.08</v>
      </c>
      <c r="P302" s="77">
        <v>110.36282929454558</v>
      </c>
      <c r="Q302" s="77">
        <v>0</v>
      </c>
      <c r="R302" s="77">
        <v>1014.11498783709</v>
      </c>
      <c r="S302" s="78">
        <v>5.0000000000000001E-4</v>
      </c>
      <c r="T302" s="78">
        <v>2.9999999999999997E-4</v>
      </c>
      <c r="U302" s="78">
        <v>1E-4</v>
      </c>
    </row>
    <row r="303" spans="2:21">
      <c r="B303" t="s">
        <v>1138</v>
      </c>
      <c r="C303" t="s">
        <v>1139</v>
      </c>
      <c r="D303" t="s">
        <v>123</v>
      </c>
      <c r="E303" t="s">
        <v>925</v>
      </c>
      <c r="F303" t="s">
        <v>1140</v>
      </c>
      <c r="G303" t="s">
        <v>1141</v>
      </c>
      <c r="H303" t="s">
        <v>223</v>
      </c>
      <c r="I303" t="s">
        <v>224</v>
      </c>
      <c r="J303" t="s">
        <v>271</v>
      </c>
      <c r="K303" s="77">
        <v>8.43</v>
      </c>
      <c r="L303" t="s">
        <v>106</v>
      </c>
      <c r="M303" s="78">
        <v>3.8800000000000001E-2</v>
      </c>
      <c r="N303" s="78">
        <v>2.8299999999999999E-2</v>
      </c>
      <c r="O303" s="77">
        <v>3540977.82</v>
      </c>
      <c r="P303" s="77">
        <v>109.4482999483477</v>
      </c>
      <c r="Q303" s="77">
        <v>0</v>
      </c>
      <c r="R303" s="77">
        <v>13335.733227478</v>
      </c>
      <c r="S303" s="78">
        <v>8.8999999999999999E-3</v>
      </c>
      <c r="T303" s="78">
        <v>4.1000000000000003E-3</v>
      </c>
      <c r="U303" s="78">
        <v>6.9999999999999999E-4</v>
      </c>
    </row>
    <row r="304" spans="2:21">
      <c r="B304" t="s">
        <v>1142</v>
      </c>
      <c r="C304" t="s">
        <v>1143</v>
      </c>
      <c r="D304" t="s">
        <v>123</v>
      </c>
      <c r="E304" t="s">
        <v>925</v>
      </c>
      <c r="F304" t="s">
        <v>985</v>
      </c>
      <c r="G304" t="s">
        <v>975</v>
      </c>
      <c r="H304" t="s">
        <v>223</v>
      </c>
      <c r="I304" t="s">
        <v>224</v>
      </c>
      <c r="J304" t="s">
        <v>271</v>
      </c>
      <c r="K304" s="77">
        <v>21.32</v>
      </c>
      <c r="L304" t="s">
        <v>106</v>
      </c>
      <c r="M304" s="78">
        <v>3.5000000000000003E-2</v>
      </c>
      <c r="N304" s="78">
        <v>3.73E-2</v>
      </c>
      <c r="O304" s="77">
        <v>1335210.3700000001</v>
      </c>
      <c r="P304" s="77">
        <v>95.076760235822164</v>
      </c>
      <c r="Q304" s="77">
        <v>0</v>
      </c>
      <c r="R304" s="77">
        <v>4368.2626595000302</v>
      </c>
      <c r="S304" s="78">
        <v>8.9999999999999998E-4</v>
      </c>
      <c r="T304" s="78">
        <v>1.4E-3</v>
      </c>
      <c r="U304" s="78">
        <v>2.0000000000000001E-4</v>
      </c>
    </row>
    <row r="305" spans="2:21">
      <c r="B305" t="s">
        <v>1144</v>
      </c>
      <c r="C305" t="s">
        <v>1145</v>
      </c>
      <c r="D305" t="s">
        <v>123</v>
      </c>
      <c r="E305" t="s">
        <v>925</v>
      </c>
      <c r="F305" t="s">
        <v>1146</v>
      </c>
      <c r="G305" t="s">
        <v>1028</v>
      </c>
      <c r="H305" t="s">
        <v>223</v>
      </c>
      <c r="I305" t="s">
        <v>224</v>
      </c>
      <c r="J305" t="s">
        <v>271</v>
      </c>
      <c r="K305" s="77">
        <v>6.93</v>
      </c>
      <c r="L305" t="s">
        <v>106</v>
      </c>
      <c r="M305" s="78">
        <v>4.7500000000000001E-2</v>
      </c>
      <c r="N305" s="78">
        <v>2.5499999999999998E-2</v>
      </c>
      <c r="O305" s="77">
        <v>2670420.66</v>
      </c>
      <c r="P305" s="77">
        <v>118.10443601606747</v>
      </c>
      <c r="Q305" s="77">
        <v>0</v>
      </c>
      <c r="R305" s="77">
        <v>10852.519186178701</v>
      </c>
      <c r="S305" s="78">
        <v>8.9999999999999998E-4</v>
      </c>
      <c r="T305" s="78">
        <v>3.3999999999999998E-3</v>
      </c>
      <c r="U305" s="78">
        <v>5.9999999999999995E-4</v>
      </c>
    </row>
    <row r="306" spans="2:21">
      <c r="B306" t="s">
        <v>1147</v>
      </c>
      <c r="C306" t="s">
        <v>1148</v>
      </c>
      <c r="D306" t="s">
        <v>123</v>
      </c>
      <c r="E306" t="s">
        <v>925</v>
      </c>
      <c r="F306" t="s">
        <v>1149</v>
      </c>
      <c r="G306" t="s">
        <v>938</v>
      </c>
      <c r="H306" t="s">
        <v>223</v>
      </c>
      <c r="I306" t="s">
        <v>224</v>
      </c>
      <c r="J306" t="s">
        <v>271</v>
      </c>
      <c r="K306" s="77">
        <v>8.6199999999999992</v>
      </c>
      <c r="L306" t="s">
        <v>106</v>
      </c>
      <c r="M306" s="78">
        <v>2.8799999999999999E-2</v>
      </c>
      <c r="N306" s="78">
        <v>0.03</v>
      </c>
      <c r="O306" s="77">
        <v>1780280.44</v>
      </c>
      <c r="P306" s="77">
        <v>98.858183139767746</v>
      </c>
      <c r="Q306" s="77">
        <v>0</v>
      </c>
      <c r="R306" s="77">
        <v>6055.9979241458695</v>
      </c>
      <c r="S306" s="78">
        <v>1.4E-3</v>
      </c>
      <c r="T306" s="78">
        <v>1.9E-3</v>
      </c>
      <c r="U306" s="78">
        <v>2.9999999999999997E-4</v>
      </c>
    </row>
    <row r="307" spans="2:21">
      <c r="B307" t="s">
        <v>1150</v>
      </c>
      <c r="C307" t="s">
        <v>1151</v>
      </c>
      <c r="D307" t="s">
        <v>924</v>
      </c>
      <c r="E307" t="s">
        <v>925</v>
      </c>
      <c r="F307" t="s">
        <v>1152</v>
      </c>
      <c r="G307" t="s">
        <v>927</v>
      </c>
      <c r="H307" t="s">
        <v>223</v>
      </c>
      <c r="I307" t="s">
        <v>224</v>
      </c>
      <c r="J307" t="s">
        <v>271</v>
      </c>
      <c r="K307" s="77">
        <v>6.32</v>
      </c>
      <c r="L307" t="s">
        <v>110</v>
      </c>
      <c r="M307" s="78">
        <v>3.1300000000000001E-2</v>
      </c>
      <c r="N307" s="78">
        <v>2.9600000000000001E-2</v>
      </c>
      <c r="O307" s="77">
        <v>2670420.66</v>
      </c>
      <c r="P307" s="77">
        <v>103.41886807630408</v>
      </c>
      <c r="Q307" s="77">
        <v>0</v>
      </c>
      <c r="R307" s="77">
        <v>11118.1276232043</v>
      </c>
      <c r="S307" s="78">
        <v>3.5999999999999999E-3</v>
      </c>
      <c r="T307" s="78">
        <v>3.5000000000000001E-3</v>
      </c>
      <c r="U307" s="78">
        <v>5.9999999999999995E-4</v>
      </c>
    </row>
    <row r="308" spans="2:21">
      <c r="B308" t="s">
        <v>1153</v>
      </c>
      <c r="C308" t="s">
        <v>1154</v>
      </c>
      <c r="D308" t="s">
        <v>123</v>
      </c>
      <c r="E308" t="s">
        <v>925</v>
      </c>
      <c r="F308" t="s">
        <v>1155</v>
      </c>
      <c r="G308" t="s">
        <v>944</v>
      </c>
      <c r="H308" t="s">
        <v>223</v>
      </c>
      <c r="I308" t="s">
        <v>224</v>
      </c>
      <c r="J308" t="s">
        <v>271</v>
      </c>
      <c r="K308" s="77">
        <v>8.09</v>
      </c>
      <c r="L308" t="s">
        <v>106</v>
      </c>
      <c r="M308" s="78">
        <v>3.8800000000000001E-2</v>
      </c>
      <c r="N308" s="78">
        <v>3.7400000000000003E-2</v>
      </c>
      <c r="O308" s="77">
        <v>3560560.88</v>
      </c>
      <c r="P308" s="77">
        <v>101.1130717365336</v>
      </c>
      <c r="Q308" s="77">
        <v>0</v>
      </c>
      <c r="R308" s="77">
        <v>12388.2622955649</v>
      </c>
      <c r="S308" s="78">
        <v>5.4999999999999997E-3</v>
      </c>
      <c r="T308" s="78">
        <v>3.8999999999999998E-3</v>
      </c>
      <c r="U308" s="78">
        <v>6.9999999999999999E-4</v>
      </c>
    </row>
    <row r="309" spans="2:21">
      <c r="B309" t="s">
        <v>1156</v>
      </c>
      <c r="C309" t="s">
        <v>1157</v>
      </c>
      <c r="D309" t="s">
        <v>924</v>
      </c>
      <c r="E309" t="s">
        <v>925</v>
      </c>
      <c r="F309" t="s">
        <v>1158</v>
      </c>
      <c r="G309" t="s">
        <v>1134</v>
      </c>
      <c r="H309" t="s">
        <v>223</v>
      </c>
      <c r="I309" t="s">
        <v>224</v>
      </c>
      <c r="J309" t="s">
        <v>271</v>
      </c>
      <c r="K309" s="77">
        <v>17.29</v>
      </c>
      <c r="L309" t="s">
        <v>106</v>
      </c>
      <c r="M309" s="78">
        <v>5.9299999999999999E-2</v>
      </c>
      <c r="N309" s="78">
        <v>4.6199999999999998E-2</v>
      </c>
      <c r="O309" s="77">
        <v>4450701.0999999996</v>
      </c>
      <c r="P309" s="77">
        <v>124.93994434920398</v>
      </c>
      <c r="Q309" s="77">
        <v>0</v>
      </c>
      <c r="R309" s="77">
        <v>19134.380666041099</v>
      </c>
      <c r="S309" s="78">
        <v>1.2999999999999999E-3</v>
      </c>
      <c r="T309" s="78">
        <v>6.0000000000000001E-3</v>
      </c>
      <c r="U309" s="78">
        <v>1E-3</v>
      </c>
    </row>
    <row r="310" spans="2:21">
      <c r="B310" t="s">
        <v>1159</v>
      </c>
      <c r="C310" t="s">
        <v>1160</v>
      </c>
      <c r="D310" t="s">
        <v>123</v>
      </c>
      <c r="E310" t="s">
        <v>925</v>
      </c>
      <c r="F310" t="s">
        <v>1161</v>
      </c>
      <c r="G310" t="s">
        <v>1019</v>
      </c>
      <c r="H310" t="s">
        <v>223</v>
      </c>
      <c r="I310" t="s">
        <v>224</v>
      </c>
      <c r="J310" t="s">
        <v>271</v>
      </c>
      <c r="K310" s="77">
        <v>7.67</v>
      </c>
      <c r="L310" t="s">
        <v>106</v>
      </c>
      <c r="M310" s="78">
        <v>4.8800000000000003E-2</v>
      </c>
      <c r="N310" s="78">
        <v>3.9699999999999999E-2</v>
      </c>
      <c r="O310" s="77">
        <v>3293518.81</v>
      </c>
      <c r="P310" s="77">
        <v>108.02960767748853</v>
      </c>
      <c r="Q310" s="77">
        <v>0</v>
      </c>
      <c r="R310" s="77">
        <v>12242.993519784801</v>
      </c>
      <c r="S310" s="78">
        <v>1.2999999999999999E-3</v>
      </c>
      <c r="T310" s="78">
        <v>3.8E-3</v>
      </c>
      <c r="U310" s="78">
        <v>6.9999999999999999E-4</v>
      </c>
    </row>
    <row r="311" spans="2:21">
      <c r="B311" t="s">
        <v>1162</v>
      </c>
      <c r="C311" t="s">
        <v>1163</v>
      </c>
      <c r="D311" t="s">
        <v>933</v>
      </c>
      <c r="E311" t="s">
        <v>925</v>
      </c>
      <c r="F311" t="s">
        <v>1164</v>
      </c>
      <c r="G311" t="s">
        <v>1028</v>
      </c>
      <c r="H311" t="s">
        <v>223</v>
      </c>
      <c r="I311" t="s">
        <v>224</v>
      </c>
      <c r="J311" t="s">
        <v>271</v>
      </c>
      <c r="K311" s="77">
        <v>7.55</v>
      </c>
      <c r="L311" t="s">
        <v>106</v>
      </c>
      <c r="M311" s="78">
        <v>0.05</v>
      </c>
      <c r="N311" s="78">
        <v>2.7799999999999998E-2</v>
      </c>
      <c r="O311" s="77">
        <v>1780280.44</v>
      </c>
      <c r="P311" s="77">
        <v>119.994710372322</v>
      </c>
      <c r="Q311" s="77">
        <v>0</v>
      </c>
      <c r="R311" s="77">
        <v>7350.8099537321204</v>
      </c>
      <c r="S311" s="78">
        <v>8.0000000000000004E-4</v>
      </c>
      <c r="T311" s="78">
        <v>2.3E-3</v>
      </c>
      <c r="U311" s="78">
        <v>4.0000000000000002E-4</v>
      </c>
    </row>
    <row r="312" spans="2:21">
      <c r="B312" t="s">
        <v>1165</v>
      </c>
      <c r="C312" t="s">
        <v>1166</v>
      </c>
      <c r="D312" t="s">
        <v>123</v>
      </c>
      <c r="E312" t="s">
        <v>925</v>
      </c>
      <c r="F312" t="s">
        <v>1167</v>
      </c>
      <c r="G312" t="s">
        <v>1082</v>
      </c>
      <c r="H312" t="s">
        <v>223</v>
      </c>
      <c r="I312" t="s">
        <v>224</v>
      </c>
      <c r="J312" t="s">
        <v>271</v>
      </c>
      <c r="K312" s="77">
        <v>7.77</v>
      </c>
      <c r="L312" t="s">
        <v>106</v>
      </c>
      <c r="M312" s="78">
        <v>3.61E-2</v>
      </c>
      <c r="N312" s="78">
        <v>2.4899999999999999E-2</v>
      </c>
      <c r="O312" s="77">
        <v>2670420.66</v>
      </c>
      <c r="P312" s="77">
        <v>108.70652766541905</v>
      </c>
      <c r="Q312" s="77">
        <v>0</v>
      </c>
      <c r="R312" s="77">
        <v>9988.9531345716696</v>
      </c>
      <c r="S312" s="78">
        <v>2.0999999999999999E-3</v>
      </c>
      <c r="T312" s="78">
        <v>3.0999999999999999E-3</v>
      </c>
      <c r="U312" s="78">
        <v>5.0000000000000001E-4</v>
      </c>
    </row>
    <row r="313" spans="2:21">
      <c r="B313" t="s">
        <v>1168</v>
      </c>
      <c r="C313" t="s">
        <v>1169</v>
      </c>
      <c r="D313" t="s">
        <v>924</v>
      </c>
      <c r="E313" t="s">
        <v>925</v>
      </c>
      <c r="F313" t="s">
        <v>1170</v>
      </c>
      <c r="G313" t="s">
        <v>1019</v>
      </c>
      <c r="H313" t="s">
        <v>223</v>
      </c>
      <c r="I313" t="s">
        <v>224</v>
      </c>
      <c r="J313" t="s">
        <v>271</v>
      </c>
      <c r="K313" s="77">
        <v>7.39</v>
      </c>
      <c r="L313" t="s">
        <v>106</v>
      </c>
      <c r="M313" s="78">
        <v>3.6999999999999998E-2</v>
      </c>
      <c r="N313" s="78">
        <v>3.1800000000000002E-2</v>
      </c>
      <c r="O313" s="77">
        <v>1379717.36</v>
      </c>
      <c r="P313" s="77">
        <v>104.86249803586192</v>
      </c>
      <c r="Q313" s="77">
        <v>0</v>
      </c>
      <c r="R313" s="77">
        <v>4978.4597540742598</v>
      </c>
      <c r="S313" s="78">
        <v>8.9999999999999998E-4</v>
      </c>
      <c r="T313" s="78">
        <v>1.5E-3</v>
      </c>
      <c r="U313" s="78">
        <v>2.9999999999999997E-4</v>
      </c>
    </row>
    <row r="314" spans="2:21">
      <c r="B314" t="s">
        <v>1171</v>
      </c>
      <c r="C314" t="s">
        <v>1172</v>
      </c>
      <c r="D314" t="s">
        <v>123</v>
      </c>
      <c r="E314" t="s">
        <v>925</v>
      </c>
      <c r="F314" t="s">
        <v>1015</v>
      </c>
      <c r="G314" t="s">
        <v>1023</v>
      </c>
      <c r="H314" t="s">
        <v>223</v>
      </c>
      <c r="I314" t="s">
        <v>224</v>
      </c>
      <c r="J314" t="s">
        <v>271</v>
      </c>
      <c r="K314" s="77">
        <v>7.48</v>
      </c>
      <c r="L314" t="s">
        <v>106</v>
      </c>
      <c r="M314" s="78">
        <v>6.2E-2</v>
      </c>
      <c r="N314" s="78">
        <v>3.6600000000000001E-2</v>
      </c>
      <c r="O314" s="77">
        <v>1068168.25</v>
      </c>
      <c r="P314" s="77">
        <v>120.90530058582213</v>
      </c>
      <c r="Q314" s="77">
        <v>0</v>
      </c>
      <c r="R314" s="77">
        <v>4443.9552656390297</v>
      </c>
      <c r="S314" s="78">
        <v>1.4E-3</v>
      </c>
      <c r="T314" s="78">
        <v>1.4E-3</v>
      </c>
      <c r="U314" s="78">
        <v>2.0000000000000001E-4</v>
      </c>
    </row>
    <row r="315" spans="2:21">
      <c r="B315" t="s">
        <v>1173</v>
      </c>
      <c r="C315" t="s">
        <v>1174</v>
      </c>
      <c r="D315" t="s">
        <v>924</v>
      </c>
      <c r="E315" t="s">
        <v>925</v>
      </c>
      <c r="F315" t="s">
        <v>1175</v>
      </c>
      <c r="G315" t="s">
        <v>1110</v>
      </c>
      <c r="H315" t="s">
        <v>223</v>
      </c>
      <c r="I315" t="s">
        <v>224</v>
      </c>
      <c r="J315" t="s">
        <v>271</v>
      </c>
      <c r="K315" s="77">
        <v>8.16</v>
      </c>
      <c r="L315" t="s">
        <v>106</v>
      </c>
      <c r="M315" s="78">
        <v>3.2500000000000001E-2</v>
      </c>
      <c r="N315" s="78">
        <v>2.2200000000000001E-2</v>
      </c>
      <c r="O315" s="77">
        <v>2848448.69</v>
      </c>
      <c r="P315" s="77">
        <v>109.46635395888201</v>
      </c>
      <c r="Q315" s="77">
        <v>0</v>
      </c>
      <c r="R315" s="77">
        <v>10729.357756506901</v>
      </c>
      <c r="S315" s="78">
        <v>3.8E-3</v>
      </c>
      <c r="T315" s="78">
        <v>3.3E-3</v>
      </c>
      <c r="U315" s="78">
        <v>5.9999999999999995E-4</v>
      </c>
    </row>
    <row r="316" spans="2:21">
      <c r="B316" t="s">
        <v>1176</v>
      </c>
      <c r="C316" t="s">
        <v>1177</v>
      </c>
      <c r="D316" t="s">
        <v>123</v>
      </c>
      <c r="E316" t="s">
        <v>925</v>
      </c>
      <c r="F316" t="s">
        <v>1066</v>
      </c>
      <c r="G316" t="s">
        <v>1002</v>
      </c>
      <c r="H316" t="s">
        <v>223</v>
      </c>
      <c r="I316" t="s">
        <v>224</v>
      </c>
      <c r="J316" t="s">
        <v>271</v>
      </c>
      <c r="K316" s="77">
        <v>8.4</v>
      </c>
      <c r="L316" t="s">
        <v>110</v>
      </c>
      <c r="M316" s="78">
        <v>3.3799999999999997E-2</v>
      </c>
      <c r="N316" s="78">
        <v>3.6299999999999999E-2</v>
      </c>
      <c r="O316" s="77">
        <v>890140.22</v>
      </c>
      <c r="P316" s="77">
        <v>97.797351676453644</v>
      </c>
      <c r="Q316" s="77">
        <v>0</v>
      </c>
      <c r="R316" s="77">
        <v>3504.59400953565</v>
      </c>
      <c r="S316" s="78">
        <v>6.9999999999999999E-4</v>
      </c>
      <c r="T316" s="78">
        <v>1.1000000000000001E-3</v>
      </c>
      <c r="U316" s="78">
        <v>2.0000000000000001E-4</v>
      </c>
    </row>
    <row r="317" spans="2:21">
      <c r="B317" t="s">
        <v>1178</v>
      </c>
      <c r="C317" t="s">
        <v>1179</v>
      </c>
      <c r="D317" t="s">
        <v>123</v>
      </c>
      <c r="E317" t="s">
        <v>925</v>
      </c>
      <c r="F317" t="s">
        <v>1180</v>
      </c>
      <c r="G317" t="s">
        <v>1181</v>
      </c>
      <c r="H317" t="s">
        <v>223</v>
      </c>
      <c r="I317" t="s">
        <v>224</v>
      </c>
      <c r="J317" t="s">
        <v>271</v>
      </c>
      <c r="K317" s="77">
        <v>3.8</v>
      </c>
      <c r="L317" t="s">
        <v>106</v>
      </c>
      <c r="M317" s="78">
        <v>6.25E-2</v>
      </c>
      <c r="N317" s="78">
        <v>3.7100000000000001E-2</v>
      </c>
      <c r="O317" s="77">
        <v>2670420.66</v>
      </c>
      <c r="P317" s="77">
        <v>112.6033610515811</v>
      </c>
      <c r="Q317" s="77">
        <v>0</v>
      </c>
      <c r="R317" s="77">
        <v>10347.029939190101</v>
      </c>
      <c r="S317" s="78">
        <v>1.2999999999999999E-3</v>
      </c>
      <c r="T317" s="78">
        <v>3.2000000000000002E-3</v>
      </c>
      <c r="U317" s="78">
        <v>5.9999999999999995E-4</v>
      </c>
    </row>
    <row r="318" spans="2:21">
      <c r="B318" t="s">
        <v>1182</v>
      </c>
      <c r="C318" t="s">
        <v>1183</v>
      </c>
      <c r="D318" t="s">
        <v>924</v>
      </c>
      <c r="E318" t="s">
        <v>925</v>
      </c>
      <c r="F318" t="s">
        <v>1184</v>
      </c>
      <c r="G318" t="s">
        <v>1009</v>
      </c>
      <c r="H318" t="s">
        <v>223</v>
      </c>
      <c r="I318" t="s">
        <v>224</v>
      </c>
      <c r="J318" t="s">
        <v>271</v>
      </c>
      <c r="K318" s="77">
        <v>7.63</v>
      </c>
      <c r="L318" t="s">
        <v>106</v>
      </c>
      <c r="M318" s="78">
        <v>4.8800000000000003E-2</v>
      </c>
      <c r="N318" s="78">
        <v>3.1300000000000001E-2</v>
      </c>
      <c r="O318" s="77">
        <v>2670420.66</v>
      </c>
      <c r="P318" s="77">
        <v>115.47774993933601</v>
      </c>
      <c r="Q318" s="77">
        <v>0</v>
      </c>
      <c r="R318" s="77">
        <v>10611.155162458201</v>
      </c>
      <c r="S318" s="78">
        <v>4.1000000000000003E-3</v>
      </c>
      <c r="T318" s="78">
        <v>3.3E-3</v>
      </c>
      <c r="U318" s="78">
        <v>5.9999999999999995E-4</v>
      </c>
    </row>
    <row r="319" spans="2:21">
      <c r="B319" t="s">
        <v>1185</v>
      </c>
      <c r="C319" t="s">
        <v>1186</v>
      </c>
      <c r="D319" t="s">
        <v>123</v>
      </c>
      <c r="E319" t="s">
        <v>925</v>
      </c>
      <c r="F319" t="s">
        <v>1187</v>
      </c>
      <c r="G319" t="s">
        <v>1134</v>
      </c>
      <c r="H319" t="s">
        <v>223</v>
      </c>
      <c r="I319" t="s">
        <v>224</v>
      </c>
      <c r="J319" t="s">
        <v>271</v>
      </c>
      <c r="K319" s="77">
        <v>8.51</v>
      </c>
      <c r="L319" t="s">
        <v>106</v>
      </c>
      <c r="M319" s="78">
        <v>3.5000000000000003E-2</v>
      </c>
      <c r="N319" s="78">
        <v>0</v>
      </c>
      <c r="O319" s="77">
        <v>2225350.59</v>
      </c>
      <c r="P319" s="77">
        <v>98.952604910512974</v>
      </c>
      <c r="Q319" s="77">
        <v>0</v>
      </c>
      <c r="R319" s="77">
        <v>7577.2278212981701</v>
      </c>
      <c r="S319" s="78">
        <v>4.4999999999999997E-3</v>
      </c>
      <c r="T319" s="78">
        <v>2.3999999999999998E-3</v>
      </c>
      <c r="U319" s="78">
        <v>4.0000000000000002E-4</v>
      </c>
    </row>
    <row r="320" spans="2:21">
      <c r="B320" t="s">
        <v>1188</v>
      </c>
      <c r="C320" t="s">
        <v>1189</v>
      </c>
      <c r="D320" t="s">
        <v>123</v>
      </c>
      <c r="E320" t="s">
        <v>925</v>
      </c>
      <c r="F320" t="s">
        <v>1190</v>
      </c>
      <c r="G320" t="s">
        <v>1045</v>
      </c>
      <c r="H320" t="s">
        <v>223</v>
      </c>
      <c r="I320" t="s">
        <v>224</v>
      </c>
      <c r="J320" t="s">
        <v>271</v>
      </c>
      <c r="K320" s="77">
        <v>6.52</v>
      </c>
      <c r="L320" t="s">
        <v>106</v>
      </c>
      <c r="M320" s="78">
        <v>9.6299999999999997E-2</v>
      </c>
      <c r="N320" s="78">
        <v>5.57E-2</v>
      </c>
      <c r="O320" s="77">
        <v>2536899.62</v>
      </c>
      <c r="P320" s="77">
        <v>132.57318416108609</v>
      </c>
      <c r="Q320" s="77">
        <v>0</v>
      </c>
      <c r="R320" s="77">
        <v>11572.938451922601</v>
      </c>
      <c r="S320" s="78">
        <v>2.5000000000000001E-3</v>
      </c>
      <c r="T320" s="78">
        <v>3.5999999999999999E-3</v>
      </c>
      <c r="U320" s="78">
        <v>5.9999999999999995E-4</v>
      </c>
    </row>
    <row r="321" spans="2:21">
      <c r="B321" t="s">
        <v>1191</v>
      </c>
      <c r="C321" t="s">
        <v>1192</v>
      </c>
      <c r="D321" t="s">
        <v>924</v>
      </c>
      <c r="E321" t="s">
        <v>925</v>
      </c>
      <c r="F321" t="s">
        <v>1106</v>
      </c>
      <c r="G321" t="s">
        <v>962</v>
      </c>
      <c r="H321" t="s">
        <v>223</v>
      </c>
      <c r="I321" t="s">
        <v>224</v>
      </c>
      <c r="J321" t="s">
        <v>271</v>
      </c>
      <c r="K321" s="77">
        <v>3.98</v>
      </c>
      <c r="L321" t="s">
        <v>106</v>
      </c>
      <c r="M321" s="78">
        <v>4.1300000000000003E-2</v>
      </c>
      <c r="N321" s="78">
        <v>4.2200000000000001E-2</v>
      </c>
      <c r="O321" s="77">
        <v>1335210.3700000001</v>
      </c>
      <c r="P321" s="77">
        <v>99.953038477885912</v>
      </c>
      <c r="Q321" s="77">
        <v>0</v>
      </c>
      <c r="R321" s="77">
        <v>4592.3012553455601</v>
      </c>
      <c r="S321" s="78">
        <v>2.8E-3</v>
      </c>
      <c r="T321" s="78">
        <v>1.4E-3</v>
      </c>
      <c r="U321" s="78">
        <v>2.9999999999999997E-4</v>
      </c>
    </row>
    <row r="322" spans="2:21">
      <c r="B322" t="s">
        <v>1193</v>
      </c>
      <c r="C322" t="s">
        <v>1194</v>
      </c>
      <c r="D322" t="s">
        <v>924</v>
      </c>
      <c r="E322" t="s">
        <v>925</v>
      </c>
      <c r="F322" t="s">
        <v>1195</v>
      </c>
      <c r="G322" t="s">
        <v>938</v>
      </c>
      <c r="H322" t="s">
        <v>223</v>
      </c>
      <c r="I322" t="s">
        <v>224</v>
      </c>
      <c r="J322" t="s">
        <v>271</v>
      </c>
      <c r="K322" s="77">
        <v>5.71</v>
      </c>
      <c r="L322" t="s">
        <v>106</v>
      </c>
      <c r="M322" s="78">
        <v>6.8000000000000005E-2</v>
      </c>
      <c r="N322" s="78">
        <v>3.2500000000000001E-2</v>
      </c>
      <c r="O322" s="77">
        <v>2536899.62</v>
      </c>
      <c r="P322" s="77">
        <v>123.73566693593105</v>
      </c>
      <c r="Q322" s="77">
        <v>0</v>
      </c>
      <c r="R322" s="77">
        <v>10801.4698948635</v>
      </c>
      <c r="S322" s="78">
        <v>2.5000000000000001E-3</v>
      </c>
      <c r="T322" s="78">
        <v>3.3999999999999998E-3</v>
      </c>
      <c r="U322" s="78">
        <v>5.9999999999999995E-4</v>
      </c>
    </row>
    <row r="323" spans="2:21">
      <c r="B323" t="s">
        <v>1196</v>
      </c>
      <c r="C323" t="s">
        <v>1197</v>
      </c>
      <c r="D323" t="s">
        <v>924</v>
      </c>
      <c r="E323" t="s">
        <v>925</v>
      </c>
      <c r="F323" t="s">
        <v>1198</v>
      </c>
      <c r="G323" t="s">
        <v>1035</v>
      </c>
      <c r="H323" t="s">
        <v>223</v>
      </c>
      <c r="I323" t="s">
        <v>224</v>
      </c>
      <c r="J323" t="s">
        <v>271</v>
      </c>
      <c r="K323" s="77">
        <v>8.42</v>
      </c>
      <c r="L323" t="s">
        <v>106</v>
      </c>
      <c r="M323" s="78">
        <v>4.2500000000000003E-2</v>
      </c>
      <c r="N323" s="78">
        <v>3.1699999999999999E-2</v>
      </c>
      <c r="O323" s="77">
        <v>2714927.68</v>
      </c>
      <c r="P323" s="77">
        <v>109.20232574805641</v>
      </c>
      <c r="Q323" s="77">
        <v>0</v>
      </c>
      <c r="R323" s="77">
        <v>10201.753505389601</v>
      </c>
      <c r="S323" s="78">
        <v>2E-3</v>
      </c>
      <c r="T323" s="78">
        <v>3.2000000000000002E-3</v>
      </c>
      <c r="U323" s="78">
        <v>5.9999999999999995E-4</v>
      </c>
    </row>
    <row r="324" spans="2:21">
      <c r="B324" t="s">
        <v>1199</v>
      </c>
      <c r="C324" t="s">
        <v>1200</v>
      </c>
      <c r="D324" t="s">
        <v>123</v>
      </c>
      <c r="E324" t="s">
        <v>925</v>
      </c>
      <c r="F324" t="s">
        <v>1201</v>
      </c>
      <c r="G324" t="s">
        <v>1023</v>
      </c>
      <c r="H324" t="s">
        <v>223</v>
      </c>
      <c r="I324" t="s">
        <v>224</v>
      </c>
      <c r="J324" t="s">
        <v>271</v>
      </c>
      <c r="K324" s="77">
        <v>8.15</v>
      </c>
      <c r="L324" t="s">
        <v>106</v>
      </c>
      <c r="M324" s="78">
        <v>3.4000000000000002E-2</v>
      </c>
      <c r="N324" s="78">
        <v>2.5100000000000001E-2</v>
      </c>
      <c r="O324" s="77">
        <v>4183659.03</v>
      </c>
      <c r="P324" s="77">
        <v>108.01480638325027</v>
      </c>
      <c r="Q324" s="77">
        <v>0</v>
      </c>
      <c r="R324" s="77">
        <v>15549.7799035075</v>
      </c>
      <c r="S324" s="78">
        <v>4.8999999999999998E-3</v>
      </c>
      <c r="T324" s="78">
        <v>4.7999999999999996E-3</v>
      </c>
      <c r="U324" s="78">
        <v>8.9999999999999998E-4</v>
      </c>
    </row>
    <row r="325" spans="2:21">
      <c r="B325" t="s">
        <v>1202</v>
      </c>
      <c r="C325" t="s">
        <v>1203</v>
      </c>
      <c r="D325" t="s">
        <v>123</v>
      </c>
      <c r="E325" t="s">
        <v>925</v>
      </c>
      <c r="F325" t="s">
        <v>1204</v>
      </c>
      <c r="G325" t="s">
        <v>1023</v>
      </c>
      <c r="H325" t="s">
        <v>223</v>
      </c>
      <c r="I325" t="s">
        <v>224</v>
      </c>
      <c r="J325" t="s">
        <v>271</v>
      </c>
      <c r="K325" s="77">
        <v>8.6999999999999993</v>
      </c>
      <c r="L325" t="s">
        <v>106</v>
      </c>
      <c r="M325" s="78">
        <v>0.03</v>
      </c>
      <c r="N325" s="78">
        <v>2.75E-2</v>
      </c>
      <c r="O325" s="77">
        <v>2492392.63</v>
      </c>
      <c r="P325" s="77">
        <v>102.30165679029867</v>
      </c>
      <c r="Q325" s="77">
        <v>0</v>
      </c>
      <c r="R325" s="77">
        <v>8773.7205595525702</v>
      </c>
      <c r="S325" s="78">
        <v>4.1999999999999997E-3</v>
      </c>
      <c r="T325" s="78">
        <v>2.7000000000000001E-3</v>
      </c>
      <c r="U325" s="78">
        <v>5.0000000000000001E-4</v>
      </c>
    </row>
    <row r="326" spans="2:21">
      <c r="B326" t="s">
        <v>1205</v>
      </c>
      <c r="C326" t="s">
        <v>1206</v>
      </c>
      <c r="D326" t="s">
        <v>123</v>
      </c>
      <c r="E326" t="s">
        <v>925</v>
      </c>
      <c r="F326" t="s">
        <v>1207</v>
      </c>
      <c r="G326" t="s">
        <v>956</v>
      </c>
      <c r="H326" t="s">
        <v>223</v>
      </c>
      <c r="I326" t="s">
        <v>224</v>
      </c>
      <c r="J326" t="s">
        <v>271</v>
      </c>
      <c r="K326" s="77">
        <v>18.41</v>
      </c>
      <c r="L326" t="s">
        <v>106</v>
      </c>
      <c r="M326" s="78">
        <v>3.7999999999999999E-2</v>
      </c>
      <c r="N326" s="78">
        <v>2.9899999999999999E-2</v>
      </c>
      <c r="O326" s="77">
        <v>1780280.44</v>
      </c>
      <c r="P326" s="77">
        <v>117.4384509450914</v>
      </c>
      <c r="Q326" s="77">
        <v>0</v>
      </c>
      <c r="R326" s="77">
        <v>7194.2149042101801</v>
      </c>
      <c r="S326" s="78">
        <v>2.3999999999999998E-3</v>
      </c>
      <c r="T326" s="78">
        <v>2.2000000000000001E-3</v>
      </c>
      <c r="U326" s="78">
        <v>4.0000000000000002E-4</v>
      </c>
    </row>
    <row r="327" spans="2:21">
      <c r="B327" t="s">
        <v>1208</v>
      </c>
      <c r="C327" t="s">
        <v>1209</v>
      </c>
      <c r="D327" t="s">
        <v>933</v>
      </c>
      <c r="E327" t="s">
        <v>925</v>
      </c>
      <c r="F327" t="s">
        <v>1210</v>
      </c>
      <c r="G327" t="s">
        <v>1181</v>
      </c>
      <c r="H327" t="s">
        <v>223</v>
      </c>
      <c r="I327" t="s">
        <v>224</v>
      </c>
      <c r="J327" t="s">
        <v>271</v>
      </c>
      <c r="K327" s="77">
        <v>17.14</v>
      </c>
      <c r="L327" t="s">
        <v>106</v>
      </c>
      <c r="M327" s="78">
        <v>5.1299999999999998E-2</v>
      </c>
      <c r="N327" s="78">
        <v>3.1099999999999999E-2</v>
      </c>
      <c r="O327" s="77">
        <v>1557745.43</v>
      </c>
      <c r="P327" s="77">
        <v>140.05844063969002</v>
      </c>
      <c r="Q327" s="77">
        <v>0</v>
      </c>
      <c r="R327" s="77">
        <v>7507.4153708338599</v>
      </c>
      <c r="S327" s="78">
        <v>1.1999999999999999E-3</v>
      </c>
      <c r="T327" s="78">
        <v>2.3E-3</v>
      </c>
      <c r="U327" s="78">
        <v>4.0000000000000002E-4</v>
      </c>
    </row>
    <row r="328" spans="2:21">
      <c r="B328" t="s">
        <v>1211</v>
      </c>
      <c r="C328" t="s">
        <v>1212</v>
      </c>
      <c r="D328" t="s">
        <v>924</v>
      </c>
      <c r="E328" t="s">
        <v>925</v>
      </c>
      <c r="F328" t="s">
        <v>1213</v>
      </c>
      <c r="G328" t="s">
        <v>1082</v>
      </c>
      <c r="H328" t="s">
        <v>223</v>
      </c>
      <c r="I328" t="s">
        <v>224</v>
      </c>
      <c r="J328" t="s">
        <v>271</v>
      </c>
      <c r="K328" s="77">
        <v>8.1999999999999993</v>
      </c>
      <c r="L328" t="s">
        <v>106</v>
      </c>
      <c r="M328" s="78">
        <v>3.6200000000000003E-2</v>
      </c>
      <c r="N328" s="78">
        <v>2.87E-2</v>
      </c>
      <c r="O328" s="77">
        <v>2625913.65</v>
      </c>
      <c r="P328" s="77">
        <v>107.02480027154907</v>
      </c>
      <c r="Q328" s="77">
        <v>0</v>
      </c>
      <c r="R328" s="77">
        <v>9670.5135857417208</v>
      </c>
      <c r="S328" s="78">
        <v>3.5000000000000001E-3</v>
      </c>
      <c r="T328" s="78">
        <v>3.0000000000000001E-3</v>
      </c>
      <c r="U328" s="78">
        <v>5.0000000000000001E-4</v>
      </c>
    </row>
    <row r="329" spans="2:21">
      <c r="B329" t="s">
        <v>1214</v>
      </c>
      <c r="C329" t="s">
        <v>1215</v>
      </c>
      <c r="D329" t="s">
        <v>123</v>
      </c>
      <c r="E329" t="s">
        <v>925</v>
      </c>
      <c r="F329" t="s">
        <v>1216</v>
      </c>
      <c r="G329" t="s">
        <v>1217</v>
      </c>
      <c r="H329" t="s">
        <v>223</v>
      </c>
      <c r="I329" t="s">
        <v>224</v>
      </c>
      <c r="J329" t="s">
        <v>271</v>
      </c>
      <c r="K329" s="77">
        <v>9.8699999999999992</v>
      </c>
      <c r="L329" t="s">
        <v>106</v>
      </c>
      <c r="M329" s="78">
        <v>3.5000000000000003E-2</v>
      </c>
      <c r="N329" s="78">
        <v>3.5700000000000003E-2</v>
      </c>
      <c r="O329" s="77">
        <v>2136336.54</v>
      </c>
      <c r="P329" s="77">
        <v>99.244931593323514</v>
      </c>
      <c r="Q329" s="77">
        <v>0</v>
      </c>
      <c r="R329" s="77">
        <v>7295.6279188599701</v>
      </c>
      <c r="S329" s="78">
        <v>2.0999999999999999E-3</v>
      </c>
      <c r="T329" s="78">
        <v>2.3E-3</v>
      </c>
      <c r="U329" s="78">
        <v>4.0000000000000002E-4</v>
      </c>
    </row>
    <row r="330" spans="2:21">
      <c r="B330" t="s">
        <v>1218</v>
      </c>
      <c r="C330" t="s">
        <v>1219</v>
      </c>
      <c r="D330" t="s">
        <v>933</v>
      </c>
      <c r="E330" t="s">
        <v>925</v>
      </c>
      <c r="F330" t="s">
        <v>1220</v>
      </c>
      <c r="G330" t="s">
        <v>1217</v>
      </c>
      <c r="H330" t="s">
        <v>223</v>
      </c>
      <c r="I330" t="s">
        <v>224</v>
      </c>
      <c r="J330" t="s">
        <v>271</v>
      </c>
      <c r="K330" s="77">
        <v>18.239999999999998</v>
      </c>
      <c r="L330" t="s">
        <v>106</v>
      </c>
      <c r="M330" s="78">
        <v>4.2000000000000003E-2</v>
      </c>
      <c r="N330" s="78">
        <v>3.0300000000000001E-2</v>
      </c>
      <c r="O330" s="77">
        <v>2848448.69</v>
      </c>
      <c r="P330" s="77">
        <v>123.59000051036496</v>
      </c>
      <c r="Q330" s="77">
        <v>0</v>
      </c>
      <c r="R330" s="77">
        <v>12113.688659499699</v>
      </c>
      <c r="S330" s="78">
        <v>3.8E-3</v>
      </c>
      <c r="T330" s="78">
        <v>3.8E-3</v>
      </c>
      <c r="U330" s="78">
        <v>6.9999999999999999E-4</v>
      </c>
    </row>
    <row r="331" spans="2:21">
      <c r="B331" t="s">
        <v>1221</v>
      </c>
      <c r="C331" t="s">
        <v>1222</v>
      </c>
      <c r="D331" t="s">
        <v>123</v>
      </c>
      <c r="E331" t="s">
        <v>925</v>
      </c>
      <c r="F331" t="s">
        <v>1223</v>
      </c>
      <c r="G331" t="s">
        <v>1082</v>
      </c>
      <c r="H331" t="s">
        <v>223</v>
      </c>
      <c r="I331" t="s">
        <v>224</v>
      </c>
      <c r="J331" t="s">
        <v>271</v>
      </c>
      <c r="K331" s="77">
        <v>7.59</v>
      </c>
      <c r="L331" t="s">
        <v>106</v>
      </c>
      <c r="M331" s="78">
        <v>3.9300000000000002E-2</v>
      </c>
      <c r="N331" s="78">
        <v>2.4899999999999999E-2</v>
      </c>
      <c r="O331" s="77">
        <v>2327716.6800000002</v>
      </c>
      <c r="P331" s="77">
        <v>111.80864983015191</v>
      </c>
      <c r="Q331" s="77">
        <v>0</v>
      </c>
      <c r="R331" s="77">
        <v>8955.5073443123401</v>
      </c>
      <c r="S331" s="78">
        <v>1.6000000000000001E-3</v>
      </c>
      <c r="T331" s="78">
        <v>2.8E-3</v>
      </c>
      <c r="U331" s="78">
        <v>5.0000000000000001E-4</v>
      </c>
    </row>
    <row r="332" spans="2:21">
      <c r="B332" t="s">
        <v>1224</v>
      </c>
      <c r="C332" t="s">
        <v>1225</v>
      </c>
      <c r="D332" t="s">
        <v>933</v>
      </c>
      <c r="E332" t="s">
        <v>123</v>
      </c>
      <c r="F332" t="s">
        <v>1226</v>
      </c>
      <c r="G332" t="s">
        <v>1123</v>
      </c>
      <c r="H332" t="s">
        <v>223</v>
      </c>
      <c r="I332" t="s">
        <v>224</v>
      </c>
      <c r="J332" t="s">
        <v>271</v>
      </c>
      <c r="K332" s="77">
        <v>4.95</v>
      </c>
      <c r="L332" t="s">
        <v>106</v>
      </c>
      <c r="M332" s="78">
        <v>0</v>
      </c>
      <c r="N332" s="78">
        <v>-3.0000000000000001E-3</v>
      </c>
      <c r="O332" s="77">
        <v>1344111.75</v>
      </c>
      <c r="P332" s="77">
        <v>100.4879990000002</v>
      </c>
      <c r="Q332" s="77">
        <v>0</v>
      </c>
      <c r="R332" s="77">
        <v>4647.6589175340396</v>
      </c>
      <c r="S332" s="78">
        <v>2.8999999999999998E-3</v>
      </c>
      <c r="T332" s="78">
        <v>1.4E-3</v>
      </c>
      <c r="U332" s="78">
        <v>2.9999999999999997E-4</v>
      </c>
    </row>
    <row r="333" spans="2:21">
      <c r="B333" t="s">
        <v>1227</v>
      </c>
      <c r="C333" t="s">
        <v>1228</v>
      </c>
      <c r="D333" t="s">
        <v>123</v>
      </c>
      <c r="E333" t="s">
        <v>925</v>
      </c>
      <c r="F333" t="s">
        <v>1027</v>
      </c>
      <c r="G333" t="s">
        <v>1028</v>
      </c>
      <c r="H333" t="s">
        <v>223</v>
      </c>
      <c r="I333" t="s">
        <v>224</v>
      </c>
      <c r="J333" t="s">
        <v>271</v>
      </c>
      <c r="K333" s="77">
        <v>8.0399999999999991</v>
      </c>
      <c r="L333" t="s">
        <v>106</v>
      </c>
      <c r="M333" s="78">
        <v>3.4000000000000002E-2</v>
      </c>
      <c r="N333" s="78">
        <v>2.2599999999999999E-2</v>
      </c>
      <c r="O333" s="77">
        <v>1847040.96</v>
      </c>
      <c r="P333" s="77">
        <v>111.38291803386542</v>
      </c>
      <c r="Q333" s="77">
        <v>0</v>
      </c>
      <c r="R333" s="77">
        <v>7079.1284159264196</v>
      </c>
      <c r="S333" s="78">
        <v>1.8E-3</v>
      </c>
      <c r="T333" s="78">
        <v>2.2000000000000001E-3</v>
      </c>
      <c r="U333" s="78">
        <v>4.0000000000000002E-4</v>
      </c>
    </row>
    <row r="334" spans="2:21">
      <c r="B334" t="s">
        <v>1229</v>
      </c>
      <c r="C334" t="s">
        <v>1230</v>
      </c>
      <c r="D334" t="s">
        <v>123</v>
      </c>
      <c r="E334" t="s">
        <v>925</v>
      </c>
      <c r="F334" t="s">
        <v>1231</v>
      </c>
      <c r="G334" t="s">
        <v>1232</v>
      </c>
      <c r="H334" t="s">
        <v>223</v>
      </c>
      <c r="I334" t="s">
        <v>224</v>
      </c>
      <c r="J334" t="s">
        <v>271</v>
      </c>
      <c r="K334" s="77">
        <v>4.24</v>
      </c>
      <c r="L334" t="s">
        <v>106</v>
      </c>
      <c r="M334" s="78">
        <v>4.6300000000000001E-2</v>
      </c>
      <c r="N334" s="78">
        <v>3.5799999999999998E-2</v>
      </c>
      <c r="O334" s="77">
        <v>4200749.7300000004</v>
      </c>
      <c r="P334" s="77">
        <v>104.80025119260858</v>
      </c>
      <c r="Q334" s="77">
        <v>0</v>
      </c>
      <c r="R334" s="77">
        <v>15148.645560720701</v>
      </c>
      <c r="S334" s="78">
        <v>8.3999999999999995E-3</v>
      </c>
      <c r="T334" s="78">
        <v>4.7000000000000002E-3</v>
      </c>
      <c r="U334" s="78">
        <v>8.0000000000000004E-4</v>
      </c>
    </row>
    <row r="335" spans="2:21">
      <c r="B335" t="s">
        <v>1233</v>
      </c>
      <c r="C335" t="s">
        <v>1234</v>
      </c>
      <c r="D335" t="s">
        <v>123</v>
      </c>
      <c r="E335" t="s">
        <v>925</v>
      </c>
      <c r="F335" t="s">
        <v>1187</v>
      </c>
      <c r="G335" t="s">
        <v>1134</v>
      </c>
      <c r="H335" t="s">
        <v>223</v>
      </c>
      <c r="I335" t="s">
        <v>224</v>
      </c>
      <c r="J335" t="s">
        <v>271</v>
      </c>
      <c r="K335" s="77">
        <v>7.47</v>
      </c>
      <c r="L335" t="s">
        <v>106</v>
      </c>
      <c r="M335" s="78">
        <v>3.3799999999999997E-2</v>
      </c>
      <c r="N335" s="78">
        <v>3.1199999999999999E-2</v>
      </c>
      <c r="O335" s="77">
        <v>2225350.59</v>
      </c>
      <c r="P335" s="77">
        <v>101.91455332235854</v>
      </c>
      <c r="Q335" s="77">
        <v>0</v>
      </c>
      <c r="R335" s="77">
        <v>7804.0370209021403</v>
      </c>
      <c r="S335" s="78">
        <v>3.2000000000000002E-3</v>
      </c>
      <c r="T335" s="78">
        <v>2.3999999999999998E-3</v>
      </c>
      <c r="U335" s="78">
        <v>4.0000000000000002E-4</v>
      </c>
    </row>
    <row r="336" spans="2:21">
      <c r="B336" t="s">
        <v>1235</v>
      </c>
      <c r="C336" t="s">
        <v>1236</v>
      </c>
      <c r="D336" t="s">
        <v>123</v>
      </c>
      <c r="E336" t="s">
        <v>925</v>
      </c>
      <c r="F336" t="s">
        <v>1237</v>
      </c>
      <c r="G336" t="s">
        <v>1232</v>
      </c>
      <c r="H336" t="s">
        <v>223</v>
      </c>
      <c r="I336" t="s">
        <v>224</v>
      </c>
      <c r="J336" t="s">
        <v>271</v>
      </c>
      <c r="K336" s="77">
        <v>8.27</v>
      </c>
      <c r="L336" t="s">
        <v>106</v>
      </c>
      <c r="M336" s="78">
        <v>2.9499999999999998E-2</v>
      </c>
      <c r="N336" s="78">
        <v>2.4E-2</v>
      </c>
      <c r="O336" s="77">
        <v>3516053.87</v>
      </c>
      <c r="P336" s="77">
        <v>105.04361166385353</v>
      </c>
      <c r="Q336" s="77">
        <v>0</v>
      </c>
      <c r="R336" s="77">
        <v>12708.9548968984</v>
      </c>
      <c r="S336" s="78">
        <v>4.7000000000000002E-3</v>
      </c>
      <c r="T336" s="78">
        <v>4.0000000000000001E-3</v>
      </c>
      <c r="U336" s="78">
        <v>6.9999999999999999E-4</v>
      </c>
    </row>
    <row r="337" spans="2:21">
      <c r="B337" t="s">
        <v>1238</v>
      </c>
      <c r="C337" t="s">
        <v>1239</v>
      </c>
      <c r="D337" t="s">
        <v>123</v>
      </c>
      <c r="E337" t="s">
        <v>925</v>
      </c>
      <c r="F337" t="s">
        <v>1240</v>
      </c>
      <c r="G337" t="s">
        <v>927</v>
      </c>
      <c r="H337" t="s">
        <v>223</v>
      </c>
      <c r="I337" t="s">
        <v>224</v>
      </c>
      <c r="J337" t="s">
        <v>271</v>
      </c>
      <c r="K337" s="77">
        <v>18.399999999999999</v>
      </c>
      <c r="L337" t="s">
        <v>106</v>
      </c>
      <c r="M337" s="78">
        <v>0.03</v>
      </c>
      <c r="N337" s="78">
        <v>3.7400000000000003E-2</v>
      </c>
      <c r="O337" s="77">
        <v>3560560.88</v>
      </c>
      <c r="P337" s="77">
        <v>96.397244201129524</v>
      </c>
      <c r="Q337" s="77">
        <v>0</v>
      </c>
      <c r="R337" s="77">
        <v>11810.484312738199</v>
      </c>
      <c r="S337" s="78">
        <v>3.5999999999999999E-3</v>
      </c>
      <c r="T337" s="78">
        <v>3.7000000000000002E-3</v>
      </c>
      <c r="U337" s="78">
        <v>5.9999999999999995E-4</v>
      </c>
    </row>
    <row r="338" spans="2:21">
      <c r="B338" t="s">
        <v>1241</v>
      </c>
      <c r="C338" t="s">
        <v>1242</v>
      </c>
      <c r="D338" t="s">
        <v>924</v>
      </c>
      <c r="E338" t="s">
        <v>925</v>
      </c>
      <c r="F338" t="s">
        <v>1243</v>
      </c>
      <c r="G338" t="s">
        <v>1019</v>
      </c>
      <c r="H338" t="s">
        <v>223</v>
      </c>
      <c r="I338" t="s">
        <v>224</v>
      </c>
      <c r="J338" t="s">
        <v>271</v>
      </c>
      <c r="K338" s="77">
        <v>7.57</v>
      </c>
      <c r="L338" t="s">
        <v>106</v>
      </c>
      <c r="M338" s="78">
        <v>4.4999999999999998E-2</v>
      </c>
      <c r="N338" s="78">
        <v>2.8899999999999999E-2</v>
      </c>
      <c r="O338" s="77">
        <v>2305463.17</v>
      </c>
      <c r="P338" s="77">
        <v>114.1269999640689</v>
      </c>
      <c r="Q338" s="77">
        <v>0</v>
      </c>
      <c r="R338" s="77">
        <v>9053.8076280706791</v>
      </c>
      <c r="S338" s="78">
        <v>1.1999999999999999E-3</v>
      </c>
      <c r="T338" s="78">
        <v>2.8E-3</v>
      </c>
      <c r="U338" s="78">
        <v>5.0000000000000001E-4</v>
      </c>
    </row>
    <row r="339" spans="2:21">
      <c r="B339" t="s">
        <v>1244</v>
      </c>
      <c r="C339" t="s">
        <v>1245</v>
      </c>
      <c r="D339" t="s">
        <v>123</v>
      </c>
      <c r="E339" t="s">
        <v>925</v>
      </c>
      <c r="F339" t="s">
        <v>1056</v>
      </c>
      <c r="G339" t="s">
        <v>1023</v>
      </c>
      <c r="H339" t="s">
        <v>223</v>
      </c>
      <c r="I339" t="s">
        <v>224</v>
      </c>
      <c r="J339" t="s">
        <v>271</v>
      </c>
      <c r="K339" s="77">
        <v>7.18</v>
      </c>
      <c r="L339" t="s">
        <v>106</v>
      </c>
      <c r="M339" s="78">
        <v>4.0899999999999999E-2</v>
      </c>
      <c r="N339" s="78">
        <v>3.0099999999999998E-2</v>
      </c>
      <c r="O339" s="77">
        <v>1654770.67</v>
      </c>
      <c r="P339" s="77">
        <v>108.29435001901395</v>
      </c>
      <c r="Q339" s="77">
        <v>0</v>
      </c>
      <c r="R339" s="77">
        <v>6166.3516317284902</v>
      </c>
      <c r="S339" s="78">
        <v>3.3E-3</v>
      </c>
      <c r="T339" s="78">
        <v>1.9E-3</v>
      </c>
      <c r="U339" s="78">
        <v>2.9999999999999997E-4</v>
      </c>
    </row>
    <row r="340" spans="2:21">
      <c r="B340" t="s">
        <v>1246</v>
      </c>
      <c r="C340" t="s">
        <v>1247</v>
      </c>
      <c r="D340" t="s">
        <v>123</v>
      </c>
      <c r="E340" t="s">
        <v>925</v>
      </c>
      <c r="F340" t="s">
        <v>1056</v>
      </c>
      <c r="G340" t="s">
        <v>1023</v>
      </c>
      <c r="H340" t="s">
        <v>223</v>
      </c>
      <c r="I340" t="s">
        <v>224</v>
      </c>
      <c r="J340" t="s">
        <v>271</v>
      </c>
      <c r="K340" s="77">
        <v>8.3000000000000007</v>
      </c>
      <c r="L340" t="s">
        <v>106</v>
      </c>
      <c r="M340" s="78">
        <v>4.1300000000000003E-2</v>
      </c>
      <c r="N340" s="78">
        <v>3.1800000000000002E-2</v>
      </c>
      <c r="O340" s="77">
        <v>1001407.78</v>
      </c>
      <c r="P340" s="77">
        <v>108.76595082046349</v>
      </c>
      <c r="Q340" s="77">
        <v>0</v>
      </c>
      <c r="R340" s="77">
        <v>3747.9051796325102</v>
      </c>
      <c r="S340" s="78">
        <v>2E-3</v>
      </c>
      <c r="T340" s="78">
        <v>1.1999999999999999E-3</v>
      </c>
      <c r="U340" s="78">
        <v>2.0000000000000001E-4</v>
      </c>
    </row>
    <row r="341" spans="2:21">
      <c r="B341" t="s">
        <v>1248</v>
      </c>
      <c r="C341" t="s">
        <v>1249</v>
      </c>
      <c r="D341" t="s">
        <v>924</v>
      </c>
      <c r="E341" t="s">
        <v>925</v>
      </c>
      <c r="F341" t="s">
        <v>1250</v>
      </c>
      <c r="G341" t="s">
        <v>1217</v>
      </c>
      <c r="H341" t="s">
        <v>223</v>
      </c>
      <c r="I341" t="s">
        <v>224</v>
      </c>
      <c r="J341" t="s">
        <v>271</v>
      </c>
      <c r="K341" s="77">
        <v>18.78</v>
      </c>
      <c r="L341" t="s">
        <v>106</v>
      </c>
      <c r="M341" s="78">
        <v>3.85E-2</v>
      </c>
      <c r="N341" s="78">
        <v>3.1699999999999999E-2</v>
      </c>
      <c r="O341" s="77">
        <v>3560560.88</v>
      </c>
      <c r="P341" s="77">
        <v>106.95614046998799</v>
      </c>
      <c r="Q341" s="77">
        <v>0</v>
      </c>
      <c r="R341" s="77">
        <v>13104.148663862599</v>
      </c>
      <c r="S341" s="78">
        <v>2.8E-3</v>
      </c>
      <c r="T341" s="78">
        <v>4.1000000000000003E-3</v>
      </c>
      <c r="U341" s="78">
        <v>6.9999999999999999E-4</v>
      </c>
    </row>
    <row r="342" spans="2:21">
      <c r="B342" t="s">
        <v>1251</v>
      </c>
      <c r="C342" t="s">
        <v>1252</v>
      </c>
      <c r="D342" t="s">
        <v>123</v>
      </c>
      <c r="E342" t="s">
        <v>925</v>
      </c>
      <c r="F342" t="s">
        <v>1253</v>
      </c>
      <c r="G342" t="s">
        <v>1134</v>
      </c>
      <c r="H342" t="s">
        <v>223</v>
      </c>
      <c r="I342" t="s">
        <v>224</v>
      </c>
      <c r="J342" t="s">
        <v>271</v>
      </c>
      <c r="K342" s="77">
        <v>9.25</v>
      </c>
      <c r="L342" t="s">
        <v>106</v>
      </c>
      <c r="M342" s="78">
        <v>2.4500000000000001E-2</v>
      </c>
      <c r="N342" s="78">
        <v>2.4799999999999999E-2</v>
      </c>
      <c r="O342" s="77">
        <v>2127435.15</v>
      </c>
      <c r="P342" s="77">
        <v>99.696129420881149</v>
      </c>
      <c r="Q342" s="77">
        <v>0</v>
      </c>
      <c r="R342" s="77">
        <v>7298.2594910726702</v>
      </c>
      <c r="S342" s="78">
        <v>4.3E-3</v>
      </c>
      <c r="T342" s="78">
        <v>2.3E-3</v>
      </c>
      <c r="U342" s="78">
        <v>4.0000000000000002E-4</v>
      </c>
    </row>
    <row r="343" spans="2:21">
      <c r="B343" t="s">
        <v>1254</v>
      </c>
      <c r="C343" t="s">
        <v>1255</v>
      </c>
      <c r="D343" t="s">
        <v>123</v>
      </c>
      <c r="E343" t="s">
        <v>925</v>
      </c>
      <c r="F343" t="s">
        <v>1119</v>
      </c>
      <c r="G343" t="s">
        <v>1134</v>
      </c>
      <c r="H343" t="s">
        <v>223</v>
      </c>
      <c r="I343" t="s">
        <v>224</v>
      </c>
      <c r="J343" t="s">
        <v>271</v>
      </c>
      <c r="K343" s="77">
        <v>6.83</v>
      </c>
      <c r="L343" t="s">
        <v>106</v>
      </c>
      <c r="M343" s="78">
        <v>3.8800000000000001E-2</v>
      </c>
      <c r="N343" s="78">
        <v>3.6799999999999999E-2</v>
      </c>
      <c r="O343" s="77">
        <v>890140.22</v>
      </c>
      <c r="P343" s="77">
        <v>101.49767349413835</v>
      </c>
      <c r="Q343" s="77">
        <v>0</v>
      </c>
      <c r="R343" s="77">
        <v>3108.8458374195702</v>
      </c>
      <c r="S343" s="78">
        <v>8.0000000000000004E-4</v>
      </c>
      <c r="T343" s="78">
        <v>1E-3</v>
      </c>
      <c r="U343" s="78">
        <v>2.0000000000000001E-4</v>
      </c>
    </row>
    <row r="344" spans="2:21">
      <c r="B344" t="s">
        <v>1256</v>
      </c>
      <c r="C344" t="s">
        <v>1257</v>
      </c>
      <c r="D344" t="s">
        <v>924</v>
      </c>
      <c r="E344" t="s">
        <v>925</v>
      </c>
      <c r="F344" t="s">
        <v>1088</v>
      </c>
      <c r="G344" t="s">
        <v>967</v>
      </c>
      <c r="H344" t="s">
        <v>223</v>
      </c>
      <c r="I344" t="s">
        <v>224</v>
      </c>
      <c r="J344" t="s">
        <v>271</v>
      </c>
      <c r="K344" s="77">
        <v>18.72</v>
      </c>
      <c r="L344" t="s">
        <v>106</v>
      </c>
      <c r="M344" s="78">
        <v>3.6299999999999999E-2</v>
      </c>
      <c r="N344" s="78">
        <v>2.93E-2</v>
      </c>
      <c r="O344" s="77">
        <v>892810.64</v>
      </c>
      <c r="P344" s="77">
        <v>113.54151443145129</v>
      </c>
      <c r="Q344" s="77">
        <v>0</v>
      </c>
      <c r="R344" s="77">
        <v>3488.1785932359599</v>
      </c>
      <c r="S344" s="78">
        <v>1.8E-3</v>
      </c>
      <c r="T344" s="78">
        <v>1.1000000000000001E-3</v>
      </c>
      <c r="U344" s="78">
        <v>2.0000000000000001E-4</v>
      </c>
    </row>
    <row r="345" spans="2:21">
      <c r="B345" t="s">
        <v>1258</v>
      </c>
      <c r="C345" t="s">
        <v>1259</v>
      </c>
      <c r="D345" t="s">
        <v>123</v>
      </c>
      <c r="E345" t="s">
        <v>925</v>
      </c>
      <c r="F345" t="s">
        <v>1260</v>
      </c>
      <c r="G345" t="s">
        <v>956</v>
      </c>
      <c r="H345" t="s">
        <v>223</v>
      </c>
      <c r="I345" t="s">
        <v>224</v>
      </c>
      <c r="J345" t="s">
        <v>271</v>
      </c>
      <c r="K345" s="77">
        <v>16.920000000000002</v>
      </c>
      <c r="L345" t="s">
        <v>106</v>
      </c>
      <c r="M345" s="78">
        <v>4.1000000000000002E-2</v>
      </c>
      <c r="N345" s="78">
        <v>4.0899999999999999E-2</v>
      </c>
      <c r="O345" s="77">
        <v>2225350.59</v>
      </c>
      <c r="P345" s="77">
        <v>101.15296723408065</v>
      </c>
      <c r="Q345" s="77">
        <v>0</v>
      </c>
      <c r="R345" s="77">
        <v>7745.7190537810202</v>
      </c>
      <c r="S345" s="78">
        <v>2.2000000000000001E-3</v>
      </c>
      <c r="T345" s="78">
        <v>2.3999999999999998E-3</v>
      </c>
      <c r="U345" s="78">
        <v>4.0000000000000002E-4</v>
      </c>
    </row>
    <row r="346" spans="2:21">
      <c r="B346" t="s">
        <v>1261</v>
      </c>
      <c r="C346" t="s">
        <v>1262</v>
      </c>
      <c r="D346" t="s">
        <v>924</v>
      </c>
      <c r="E346" t="s">
        <v>925</v>
      </c>
      <c r="F346" t="s">
        <v>1263</v>
      </c>
      <c r="G346" t="s">
        <v>1123</v>
      </c>
      <c r="H346" t="s">
        <v>223</v>
      </c>
      <c r="I346" t="s">
        <v>224</v>
      </c>
      <c r="J346" t="s">
        <v>271</v>
      </c>
      <c r="K346" s="77">
        <v>21.69</v>
      </c>
      <c r="L346" t="s">
        <v>106</v>
      </c>
      <c r="M346" s="78">
        <v>3.7999999999999999E-2</v>
      </c>
      <c r="N346" s="78">
        <v>3.1E-2</v>
      </c>
      <c r="O346" s="77">
        <v>1869294.46</v>
      </c>
      <c r="P346" s="77">
        <v>117.1451111152231</v>
      </c>
      <c r="Q346" s="77">
        <v>0</v>
      </c>
      <c r="R346" s="77">
        <v>7535.0573155699403</v>
      </c>
      <c r="S346" s="78">
        <v>1.1999999999999999E-3</v>
      </c>
      <c r="T346" s="78">
        <v>2.3E-3</v>
      </c>
      <c r="U346" s="78">
        <v>4.0000000000000002E-4</v>
      </c>
    </row>
    <row r="347" spans="2:21">
      <c r="B347" t="s">
        <v>1264</v>
      </c>
      <c r="C347" t="s">
        <v>1265</v>
      </c>
      <c r="D347" t="s">
        <v>924</v>
      </c>
      <c r="E347" t="s">
        <v>925</v>
      </c>
      <c r="F347" t="s">
        <v>1266</v>
      </c>
      <c r="G347" t="s">
        <v>1232</v>
      </c>
      <c r="H347" t="s">
        <v>223</v>
      </c>
      <c r="I347" t="s">
        <v>224</v>
      </c>
      <c r="J347" t="s">
        <v>271</v>
      </c>
      <c r="K347" s="77">
        <v>17.399999999999999</v>
      </c>
      <c r="L347" t="s">
        <v>106</v>
      </c>
      <c r="M347" s="78">
        <v>4.5999999999999999E-2</v>
      </c>
      <c r="N347" s="78">
        <v>3.3300000000000003E-2</v>
      </c>
      <c r="O347" s="77">
        <v>2670420.66</v>
      </c>
      <c r="P347" s="77">
        <v>124.5200363212206</v>
      </c>
      <c r="Q347" s="77">
        <v>0</v>
      </c>
      <c r="R347" s="77">
        <v>11442.0433987494</v>
      </c>
      <c r="S347" s="78">
        <v>5.3E-3</v>
      </c>
      <c r="T347" s="78">
        <v>3.5999999999999999E-3</v>
      </c>
      <c r="U347" s="78">
        <v>5.9999999999999995E-4</v>
      </c>
    </row>
    <row r="348" spans="2:21">
      <c r="B348" t="s">
        <v>265</v>
      </c>
      <c r="C348" s="16"/>
      <c r="D348" s="16"/>
      <c r="E348" s="16"/>
      <c r="F348" s="16"/>
    </row>
    <row r="349" spans="2:21">
      <c r="B349" t="s">
        <v>364</v>
      </c>
      <c r="C349" s="16"/>
      <c r="D349" s="16"/>
      <c r="E349" s="16"/>
      <c r="F349" s="16"/>
    </row>
    <row r="350" spans="2:21">
      <c r="B350" t="s">
        <v>365</v>
      </c>
      <c r="C350" s="16"/>
      <c r="D350" s="16"/>
      <c r="E350" s="16"/>
      <c r="F350" s="16"/>
    </row>
    <row r="351" spans="2:21">
      <c r="B351" t="s">
        <v>366</v>
      </c>
      <c r="C351" s="16"/>
      <c r="D351" s="16"/>
      <c r="E351" s="16"/>
      <c r="F351" s="16"/>
    </row>
    <row r="352" spans="2:21">
      <c r="B352" t="s">
        <v>367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39"/>
  <sheetViews>
    <sheetView rightToLeft="1" topLeftCell="D1" workbookViewId="0">
      <selection activeCell="N166" sqref="N166:O1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0.285156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0">
        <v>44104</v>
      </c>
      <c r="E1" s="16"/>
      <c r="F1" s="16"/>
      <c r="G1" s="16"/>
    </row>
    <row r="2" spans="2:62">
      <c r="B2" s="2" t="s">
        <v>1</v>
      </c>
      <c r="C2" s="12" t="s">
        <v>197</v>
      </c>
      <c r="E2" s="16"/>
      <c r="F2" s="16"/>
      <c r="G2" s="16"/>
    </row>
    <row r="3" spans="2:62">
      <c r="B3" s="2" t="s">
        <v>2</v>
      </c>
      <c r="C3" s="26" t="s">
        <v>4521</v>
      </c>
      <c r="E3" s="16"/>
      <c r="F3" s="16"/>
      <c r="G3" s="16"/>
    </row>
    <row r="4" spans="2:62" s="1" customFormat="1">
      <c r="B4" s="2" t="s">
        <v>3</v>
      </c>
    </row>
    <row r="6" spans="2:62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  <c r="BJ6" s="19"/>
    </row>
    <row r="7" spans="2:62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I12+I135</f>
        <v>165922080.28</v>
      </c>
      <c r="J11" s="7"/>
      <c r="K11" s="75">
        <v>256.41587127000003</v>
      </c>
      <c r="L11" s="75">
        <f>L12+L135</f>
        <v>3138720.9420630094</v>
      </c>
      <c r="M11" s="7"/>
      <c r="N11" s="76">
        <f>L11/$L$11</f>
        <v>1</v>
      </c>
      <c r="O11" s="76">
        <f>L11/'סכום נכסי הקרן'!$C$42</f>
        <v>0.17173657679081503</v>
      </c>
      <c r="BF11" s="16"/>
      <c r="BG11" s="19"/>
      <c r="BH11" s="16"/>
      <c r="BJ11" s="16"/>
    </row>
    <row r="12" spans="2:62">
      <c r="B12" s="79" t="s">
        <v>207</v>
      </c>
      <c r="E12" s="16"/>
      <c r="F12" s="16"/>
      <c r="G12" s="16"/>
      <c r="I12" s="81">
        <v>157371473.06999999</v>
      </c>
      <c r="K12" s="81">
        <v>31.38823</v>
      </c>
      <c r="L12" s="81">
        <v>1811665.8227540336</v>
      </c>
      <c r="N12" s="116">
        <f t="shared" ref="N12:N75" si="0">L12/$L$11</f>
        <v>0.57719875586112701</v>
      </c>
      <c r="O12" s="116">
        <f>L12/'סכום נכסי הקרן'!$C$42</f>
        <v>9.9126138459507337E-2</v>
      </c>
    </row>
    <row r="13" spans="2:62">
      <c r="B13" s="79" t="s">
        <v>1267</v>
      </c>
      <c r="E13" s="16"/>
      <c r="F13" s="16"/>
      <c r="G13" s="16"/>
      <c r="I13" s="81">
        <v>52778278.200000003</v>
      </c>
      <c r="K13" s="81">
        <v>31.38823</v>
      </c>
      <c r="L13" s="81">
        <v>1166083.51810855</v>
      </c>
      <c r="N13" s="116">
        <f t="shared" si="0"/>
        <v>0.37151551209331468</v>
      </c>
      <c r="O13" s="116">
        <f>L13/'סכום נכסי הקרן'!$C$42</f>
        <v>6.3802802271592504E-2</v>
      </c>
    </row>
    <row r="14" spans="2:62">
      <c r="B14" t="s">
        <v>1268</v>
      </c>
      <c r="C14" t="s">
        <v>1269</v>
      </c>
      <c r="D14" t="s">
        <v>100</v>
      </c>
      <c r="E14" t="s">
        <v>123</v>
      </c>
      <c r="F14" t="s">
        <v>1270</v>
      </c>
      <c r="G14" t="s">
        <v>1271</v>
      </c>
      <c r="H14" t="s">
        <v>102</v>
      </c>
      <c r="I14" s="77">
        <v>850777.96</v>
      </c>
      <c r="J14" s="77">
        <v>5272</v>
      </c>
      <c r="K14" s="77">
        <v>0</v>
      </c>
      <c r="L14" s="77">
        <v>44853.0140512</v>
      </c>
      <c r="M14" s="78">
        <v>7.9000000000000008E-3</v>
      </c>
      <c r="N14" s="115">
        <f t="shared" si="0"/>
        <v>1.4290220404786651E-2</v>
      </c>
      <c r="O14" s="115">
        <f>L14/'סכום נכסי הקרן'!$C$42</f>
        <v>2.4541535339043146E-3</v>
      </c>
    </row>
    <row r="15" spans="2:62">
      <c r="B15" t="s">
        <v>1272</v>
      </c>
      <c r="C15" t="s">
        <v>1273</v>
      </c>
      <c r="D15" t="s">
        <v>100</v>
      </c>
      <c r="E15" t="s">
        <v>123</v>
      </c>
      <c r="F15" t="s">
        <v>590</v>
      </c>
      <c r="G15" t="s">
        <v>503</v>
      </c>
      <c r="H15" t="s">
        <v>102</v>
      </c>
      <c r="I15" s="77">
        <v>968592.66</v>
      </c>
      <c r="J15" s="77">
        <v>1589</v>
      </c>
      <c r="K15" s="77">
        <v>0</v>
      </c>
      <c r="L15" s="77">
        <v>15390.9373674</v>
      </c>
      <c r="M15" s="78">
        <v>3.8E-3</v>
      </c>
      <c r="N15" s="115">
        <f t="shared" si="0"/>
        <v>4.9035698462839101E-3</v>
      </c>
      <c r="O15" s="115">
        <f>L15/'סכום נכסי הקרן'!$C$42</f>
        <v>8.4212229945546178E-4</v>
      </c>
    </row>
    <row r="16" spans="2:62">
      <c r="B16" t="s">
        <v>1274</v>
      </c>
      <c r="C16" t="s">
        <v>1275</v>
      </c>
      <c r="D16" t="s">
        <v>100</v>
      </c>
      <c r="E16" t="s">
        <v>123</v>
      </c>
      <c r="F16" t="s">
        <v>1276</v>
      </c>
      <c r="G16" t="s">
        <v>503</v>
      </c>
      <c r="H16" t="s">
        <v>102</v>
      </c>
      <c r="I16" s="77">
        <v>730232.11</v>
      </c>
      <c r="J16" s="77">
        <v>2145</v>
      </c>
      <c r="K16" s="77">
        <v>0</v>
      </c>
      <c r="L16" s="77">
        <v>15663.4787595</v>
      </c>
      <c r="M16" s="78">
        <v>3.3999999999999998E-3</v>
      </c>
      <c r="N16" s="115">
        <f t="shared" si="0"/>
        <v>4.9904018384013312E-3</v>
      </c>
      <c r="O16" s="115">
        <f>L16/'סכום נכסי הקרן'!$C$42</f>
        <v>8.5703452853763467E-4</v>
      </c>
    </row>
    <row r="17" spans="2:15">
      <c r="B17" t="s">
        <v>1277</v>
      </c>
      <c r="C17" t="s">
        <v>1278</v>
      </c>
      <c r="D17" t="s">
        <v>100</v>
      </c>
      <c r="E17" t="s">
        <v>123</v>
      </c>
      <c r="F17" t="s">
        <v>1279</v>
      </c>
      <c r="G17" t="s">
        <v>760</v>
      </c>
      <c r="H17" t="s">
        <v>102</v>
      </c>
      <c r="I17" s="77">
        <v>141109.04</v>
      </c>
      <c r="J17" s="77">
        <v>41690</v>
      </c>
      <c r="K17" s="77">
        <v>0</v>
      </c>
      <c r="L17" s="77">
        <v>58828.358776000001</v>
      </c>
      <c r="M17" s="78">
        <v>3.2000000000000002E-3</v>
      </c>
      <c r="N17" s="115">
        <f t="shared" si="0"/>
        <v>1.8742780853060949E-2</v>
      </c>
      <c r="O17" s="115">
        <f>L17/'סכום נכסי הקרן'!$C$42</f>
        <v>3.2188210232451196E-3</v>
      </c>
    </row>
    <row r="18" spans="2:15">
      <c r="B18" t="s">
        <v>1280</v>
      </c>
      <c r="C18" t="s">
        <v>1281</v>
      </c>
      <c r="D18" t="s">
        <v>100</v>
      </c>
      <c r="E18" t="s">
        <v>123</v>
      </c>
      <c r="F18" t="s">
        <v>1282</v>
      </c>
      <c r="G18" t="s">
        <v>665</v>
      </c>
      <c r="H18" t="s">
        <v>102</v>
      </c>
      <c r="I18" s="77">
        <v>1164929.0900000001</v>
      </c>
      <c r="J18" s="77">
        <v>1540</v>
      </c>
      <c r="K18" s="77">
        <v>0</v>
      </c>
      <c r="L18" s="77">
        <v>17939.907985999998</v>
      </c>
      <c r="M18" s="78">
        <v>2.8999999999999998E-3</v>
      </c>
      <c r="N18" s="115">
        <f t="shared" si="0"/>
        <v>5.7156747341190863E-3</v>
      </c>
      <c r="O18" s="115">
        <f>L18/'סכום נכסי הקרן'!$C$42</f>
        <v>9.8159041288736369E-4</v>
      </c>
    </row>
    <row r="19" spans="2:15">
      <c r="B19" t="s">
        <v>1283</v>
      </c>
      <c r="C19" t="s">
        <v>1284</v>
      </c>
      <c r="D19" t="s">
        <v>100</v>
      </c>
      <c r="E19" t="s">
        <v>123</v>
      </c>
      <c r="F19" t="s">
        <v>417</v>
      </c>
      <c r="G19" t="s">
        <v>375</v>
      </c>
      <c r="H19" t="s">
        <v>102</v>
      </c>
      <c r="I19" s="77">
        <v>4153995.93</v>
      </c>
      <c r="J19" s="77">
        <v>924</v>
      </c>
      <c r="K19" s="77">
        <v>0</v>
      </c>
      <c r="L19" s="77">
        <v>38382.922393200002</v>
      </c>
      <c r="M19" s="78">
        <v>3.5999999999999999E-3</v>
      </c>
      <c r="N19" s="115">
        <f t="shared" si="0"/>
        <v>1.2228841971523529E-2</v>
      </c>
      <c r="O19" s="115">
        <f>L19/'סכום נכסי הקרן'!$C$42</f>
        <v>2.1001394583052926E-3</v>
      </c>
    </row>
    <row r="20" spans="2:15">
      <c r="B20" t="s">
        <v>1285</v>
      </c>
      <c r="C20" t="s">
        <v>1286</v>
      </c>
      <c r="D20" t="s">
        <v>100</v>
      </c>
      <c r="E20" t="s">
        <v>123</v>
      </c>
      <c r="F20" t="s">
        <v>1287</v>
      </c>
      <c r="G20" t="s">
        <v>375</v>
      </c>
      <c r="H20" t="s">
        <v>102</v>
      </c>
      <c r="I20" s="77">
        <v>5490479.2400000002</v>
      </c>
      <c r="J20" s="77">
        <v>1830</v>
      </c>
      <c r="K20" s="77">
        <v>0</v>
      </c>
      <c r="L20" s="77">
        <v>100475.77009200001</v>
      </c>
      <c r="M20" s="78">
        <v>4.1000000000000003E-3</v>
      </c>
      <c r="N20" s="115">
        <f t="shared" si="0"/>
        <v>3.2011692643806551E-2</v>
      </c>
      <c r="O20" s="115">
        <f>L20/'סכום נכסי הקרן'!$C$42</f>
        <v>5.4975785119270523E-3</v>
      </c>
    </row>
    <row r="21" spans="2:15">
      <c r="B21" t="s">
        <v>1288</v>
      </c>
      <c r="C21" t="s">
        <v>1289</v>
      </c>
      <c r="D21" t="s">
        <v>100</v>
      </c>
      <c r="E21" t="s">
        <v>123</v>
      </c>
      <c r="F21" t="s">
        <v>381</v>
      </c>
      <c r="G21" t="s">
        <v>375</v>
      </c>
      <c r="H21" t="s">
        <v>102</v>
      </c>
      <c r="I21" s="77">
        <v>5912822.1299999999</v>
      </c>
      <c r="J21" s="77">
        <v>1508</v>
      </c>
      <c r="K21" s="77">
        <v>0</v>
      </c>
      <c r="L21" s="77">
        <v>89165.357720400003</v>
      </c>
      <c r="M21" s="78">
        <v>4.1000000000000003E-3</v>
      </c>
      <c r="N21" s="115">
        <f t="shared" si="0"/>
        <v>2.8408182621610718E-2</v>
      </c>
      <c r="O21" s="115">
        <f>L21/'סכום נכסי הקרן'!$C$42</f>
        <v>4.8787240362837461E-3</v>
      </c>
    </row>
    <row r="22" spans="2:15">
      <c r="B22" t="s">
        <v>1290</v>
      </c>
      <c r="C22" t="s">
        <v>1291</v>
      </c>
      <c r="D22" t="s">
        <v>100</v>
      </c>
      <c r="E22" t="s">
        <v>123</v>
      </c>
      <c r="F22" t="s">
        <v>625</v>
      </c>
      <c r="G22" t="s">
        <v>375</v>
      </c>
      <c r="H22" t="s">
        <v>102</v>
      </c>
      <c r="I22" s="77">
        <v>975541.69</v>
      </c>
      <c r="J22" s="77">
        <v>6074</v>
      </c>
      <c r="K22" s="77">
        <v>0</v>
      </c>
      <c r="L22" s="77">
        <v>59254.402250599996</v>
      </c>
      <c r="M22" s="78">
        <v>3.8E-3</v>
      </c>
      <c r="N22" s="115">
        <f t="shared" si="0"/>
        <v>1.8878518780217981E-2</v>
      </c>
      <c r="O22" s="115">
        <f>L22/'סכום נכסי הקרן'!$C$42</f>
        <v>3.2421321901957489E-3</v>
      </c>
    </row>
    <row r="23" spans="2:15">
      <c r="B23" t="s">
        <v>1292</v>
      </c>
      <c r="C23" t="s">
        <v>1293</v>
      </c>
      <c r="D23" t="s">
        <v>100</v>
      </c>
      <c r="E23" t="s">
        <v>123</v>
      </c>
      <c r="F23" t="s">
        <v>1294</v>
      </c>
      <c r="G23" t="s">
        <v>375</v>
      </c>
      <c r="H23" t="s">
        <v>102</v>
      </c>
      <c r="I23" s="77">
        <v>276364.79999999999</v>
      </c>
      <c r="J23" s="77">
        <v>7108</v>
      </c>
      <c r="K23" s="77">
        <v>0</v>
      </c>
      <c r="L23" s="77">
        <v>19644.009984</v>
      </c>
      <c r="M23" s="78">
        <v>2.8E-3</v>
      </c>
      <c r="N23" s="115">
        <f t="shared" si="0"/>
        <v>6.2586035351994184E-3</v>
      </c>
      <c r="O23" s="115">
        <f>L23/'סכום נכסי הקרן'!$C$42</f>
        <v>1.0748311466260414E-3</v>
      </c>
    </row>
    <row r="24" spans="2:15">
      <c r="B24" t="s">
        <v>1295</v>
      </c>
      <c r="C24" t="s">
        <v>1296</v>
      </c>
      <c r="D24" t="s">
        <v>100</v>
      </c>
      <c r="E24" t="s">
        <v>123</v>
      </c>
      <c r="F24" t="s">
        <v>807</v>
      </c>
      <c r="G24" t="s">
        <v>713</v>
      </c>
      <c r="H24" t="s">
        <v>102</v>
      </c>
      <c r="I24" s="77">
        <v>35620.9</v>
      </c>
      <c r="J24" s="77">
        <v>154500</v>
      </c>
      <c r="K24" s="77">
        <v>0</v>
      </c>
      <c r="L24" s="77">
        <v>55034.290500000003</v>
      </c>
      <c r="M24" s="78">
        <v>9.4000000000000004E-3</v>
      </c>
      <c r="N24" s="115">
        <f t="shared" si="0"/>
        <v>1.7533986460047394E-2</v>
      </c>
      <c r="O24" s="115">
        <f>L24/'סכום נכסי הקרן'!$C$42</f>
        <v>3.0112268121450401E-3</v>
      </c>
    </row>
    <row r="25" spans="2:15">
      <c r="B25" t="s">
        <v>1297</v>
      </c>
      <c r="C25" t="s">
        <v>1298</v>
      </c>
      <c r="D25" t="s">
        <v>100</v>
      </c>
      <c r="E25" t="s">
        <v>123</v>
      </c>
      <c r="F25" t="s">
        <v>1299</v>
      </c>
      <c r="G25" t="s">
        <v>908</v>
      </c>
      <c r="H25" t="s">
        <v>102</v>
      </c>
      <c r="I25" s="77">
        <v>108385.48</v>
      </c>
      <c r="J25" s="77">
        <v>2557</v>
      </c>
      <c r="K25" s="77">
        <v>0</v>
      </c>
      <c r="L25" s="77">
        <v>2771.4167235999998</v>
      </c>
      <c r="M25" s="78">
        <v>5.9999999999999995E-4</v>
      </c>
      <c r="N25" s="115">
        <f t="shared" si="0"/>
        <v>8.8297646549565856E-4</v>
      </c>
      <c r="O25" s="115">
        <f>L25/'סכום נכסי הקרן'!$C$42</f>
        <v>1.5163935557107762E-4</v>
      </c>
    </row>
    <row r="26" spans="2:15">
      <c r="B26" t="s">
        <v>1300</v>
      </c>
      <c r="C26" t="s">
        <v>1301</v>
      </c>
      <c r="D26" t="s">
        <v>100</v>
      </c>
      <c r="E26" t="s">
        <v>123</v>
      </c>
      <c r="F26" t="s">
        <v>727</v>
      </c>
      <c r="G26" t="s">
        <v>550</v>
      </c>
      <c r="H26" t="s">
        <v>102</v>
      </c>
      <c r="I26" s="77">
        <v>6207536.6900000004</v>
      </c>
      <c r="J26" s="77">
        <v>1212</v>
      </c>
      <c r="K26" s="77">
        <v>0</v>
      </c>
      <c r="L26" s="77">
        <v>75235.344682800001</v>
      </c>
      <c r="M26" s="78">
        <v>4.7999999999999996E-3</v>
      </c>
      <c r="N26" s="115">
        <f t="shared" si="0"/>
        <v>2.3970064899541382E-2</v>
      </c>
      <c r="O26" s="115">
        <f>L26/'סכום נכסי הקרן'!$C$42</f>
        <v>4.1165368913009086E-3</v>
      </c>
    </row>
    <row r="27" spans="2:15">
      <c r="B27" t="s">
        <v>1302</v>
      </c>
      <c r="C27" t="s">
        <v>1303</v>
      </c>
      <c r="D27" t="s">
        <v>100</v>
      </c>
      <c r="E27" t="s">
        <v>123</v>
      </c>
      <c r="F27" t="s">
        <v>1304</v>
      </c>
      <c r="G27" t="s">
        <v>1305</v>
      </c>
      <c r="H27" t="s">
        <v>102</v>
      </c>
      <c r="I27" s="77">
        <v>238067.13</v>
      </c>
      <c r="J27" s="77">
        <v>6375</v>
      </c>
      <c r="K27" s="77">
        <v>0</v>
      </c>
      <c r="L27" s="77">
        <v>15176.779537500001</v>
      </c>
      <c r="M27" s="78">
        <v>2.2000000000000001E-3</v>
      </c>
      <c r="N27" s="115">
        <f t="shared" si="0"/>
        <v>4.8353389223333284E-3</v>
      </c>
      <c r="O27" s="115">
        <f>L27/'סכום נכסי הקרן'!$C$42</f>
        <v>8.3040455414491439E-4</v>
      </c>
    </row>
    <row r="28" spans="2:15">
      <c r="B28" t="s">
        <v>1306</v>
      </c>
      <c r="C28" t="s">
        <v>1307</v>
      </c>
      <c r="D28" t="s">
        <v>100</v>
      </c>
      <c r="E28" t="s">
        <v>123</v>
      </c>
      <c r="F28" t="s">
        <v>1308</v>
      </c>
      <c r="G28" t="s">
        <v>1305</v>
      </c>
      <c r="H28" t="s">
        <v>102</v>
      </c>
      <c r="I28" s="77">
        <v>50875.86</v>
      </c>
      <c r="J28" s="77">
        <v>18040</v>
      </c>
      <c r="K28" s="77">
        <v>0</v>
      </c>
      <c r="L28" s="77">
        <v>9178.0051440000007</v>
      </c>
      <c r="M28" s="78">
        <v>1.8E-3</v>
      </c>
      <c r="N28" s="115">
        <f t="shared" si="0"/>
        <v>2.924122696287714E-3</v>
      </c>
      <c r="O28" s="115">
        <f>L28/'סכום נכסי הקרן'!$C$42</f>
        <v>5.0217882197678009E-4</v>
      </c>
    </row>
    <row r="29" spans="2:15">
      <c r="B29" t="s">
        <v>1309</v>
      </c>
      <c r="C29" t="s">
        <v>1310</v>
      </c>
      <c r="D29" t="s">
        <v>100</v>
      </c>
      <c r="E29" t="s">
        <v>123</v>
      </c>
      <c r="F29" t="s">
        <v>1311</v>
      </c>
      <c r="G29" t="s">
        <v>722</v>
      </c>
      <c r="H29" t="s">
        <v>102</v>
      </c>
      <c r="I29" s="77">
        <v>11881.06</v>
      </c>
      <c r="J29" s="77">
        <v>42300</v>
      </c>
      <c r="K29" s="77">
        <v>31.38823</v>
      </c>
      <c r="L29" s="77">
        <v>5057.0766100000001</v>
      </c>
      <c r="M29" s="78">
        <v>1E-4</v>
      </c>
      <c r="N29" s="115">
        <f t="shared" si="0"/>
        <v>1.6111902597738107E-3</v>
      </c>
      <c r="O29" s="115">
        <f>L29/'סכום נכסי הקרן'!$C$42</f>
        <v>2.7670029977225829E-4</v>
      </c>
    </row>
    <row r="30" spans="2:15">
      <c r="B30" t="s">
        <v>1312</v>
      </c>
      <c r="C30" t="s">
        <v>1313</v>
      </c>
      <c r="D30" t="s">
        <v>100</v>
      </c>
      <c r="E30" t="s">
        <v>123</v>
      </c>
      <c r="F30" t="s">
        <v>721</v>
      </c>
      <c r="G30" t="s">
        <v>722</v>
      </c>
      <c r="H30" t="s">
        <v>102</v>
      </c>
      <c r="I30" s="77">
        <v>502844.98</v>
      </c>
      <c r="J30" s="77">
        <v>9838</v>
      </c>
      <c r="K30" s="77">
        <v>0</v>
      </c>
      <c r="L30" s="77">
        <v>49469.8891324</v>
      </c>
      <c r="M30" s="78">
        <v>4.3E-3</v>
      </c>
      <c r="N30" s="115">
        <f t="shared" si="0"/>
        <v>1.5761161965512159E-2</v>
      </c>
      <c r="O30" s="115">
        <f>L30/'סכום נכסי הקרן'!$C$42</f>
        <v>2.7067680022026521E-3</v>
      </c>
    </row>
    <row r="31" spans="2:15">
      <c r="B31" t="s">
        <v>1314</v>
      </c>
      <c r="C31" t="s">
        <v>1315</v>
      </c>
      <c r="D31" t="s">
        <v>100</v>
      </c>
      <c r="E31" t="s">
        <v>123</v>
      </c>
      <c r="F31" t="s">
        <v>474</v>
      </c>
      <c r="G31" t="s">
        <v>475</v>
      </c>
      <c r="H31" t="s">
        <v>102</v>
      </c>
      <c r="I31" s="77">
        <v>1920657.91</v>
      </c>
      <c r="J31" s="77">
        <v>2680</v>
      </c>
      <c r="K31" s="77">
        <v>0</v>
      </c>
      <c r="L31" s="77">
        <v>51473.631988000001</v>
      </c>
      <c r="M31" s="78">
        <v>8.0999999999999996E-3</v>
      </c>
      <c r="N31" s="115">
        <f t="shared" si="0"/>
        <v>1.6399556678704786E-2</v>
      </c>
      <c r="O31" s="115">
        <f>L31/'סכום נכסי הקרן'!$C$42</f>
        <v>2.8164037248877079E-3</v>
      </c>
    </row>
    <row r="32" spans="2:15">
      <c r="B32" t="s">
        <v>1316</v>
      </c>
      <c r="C32" t="s">
        <v>1317</v>
      </c>
      <c r="D32" t="s">
        <v>100</v>
      </c>
      <c r="E32" t="s">
        <v>123</v>
      </c>
      <c r="F32" t="s">
        <v>813</v>
      </c>
      <c r="G32" t="s">
        <v>814</v>
      </c>
      <c r="H32" t="s">
        <v>102</v>
      </c>
      <c r="I32" s="77">
        <v>2011006.57</v>
      </c>
      <c r="J32" s="77">
        <v>2299</v>
      </c>
      <c r="K32" s="77">
        <v>0</v>
      </c>
      <c r="L32" s="77">
        <v>46233.0410443</v>
      </c>
      <c r="M32" s="78">
        <v>5.5999999999999999E-3</v>
      </c>
      <c r="N32" s="115">
        <f t="shared" si="0"/>
        <v>1.4729898547117121E-2</v>
      </c>
      <c r="O32" s="115">
        <f>L32/'סכום נכסי הקרן'!$C$42</f>
        <v>2.529662352957894E-3</v>
      </c>
    </row>
    <row r="33" spans="2:15">
      <c r="B33" t="s">
        <v>1318</v>
      </c>
      <c r="C33" t="s">
        <v>1319</v>
      </c>
      <c r="D33" t="s">
        <v>100</v>
      </c>
      <c r="E33" t="s">
        <v>123</v>
      </c>
      <c r="F33" t="s">
        <v>478</v>
      </c>
      <c r="G33" t="s">
        <v>422</v>
      </c>
      <c r="H33" t="s">
        <v>102</v>
      </c>
      <c r="I33" s="77">
        <v>459647.66</v>
      </c>
      <c r="J33" s="77">
        <v>3579</v>
      </c>
      <c r="K33" s="77">
        <v>0</v>
      </c>
      <c r="L33" s="77">
        <v>16450.7897514</v>
      </c>
      <c r="M33" s="78">
        <v>3.7000000000000002E-3</v>
      </c>
      <c r="N33" s="115">
        <f t="shared" si="0"/>
        <v>5.2412400003255056E-3</v>
      </c>
      <c r="O33" s="115">
        <f>L33/'סכום נכסי הקרן'!$C$42</f>
        <v>9.0011261579499269E-4</v>
      </c>
    </row>
    <row r="34" spans="2:15">
      <c r="B34" t="s">
        <v>1320</v>
      </c>
      <c r="C34" t="s">
        <v>1321</v>
      </c>
      <c r="D34" t="s">
        <v>100</v>
      </c>
      <c r="E34" t="s">
        <v>123</v>
      </c>
      <c r="F34" t="s">
        <v>481</v>
      </c>
      <c r="G34" t="s">
        <v>422</v>
      </c>
      <c r="H34" t="s">
        <v>102</v>
      </c>
      <c r="I34" s="77">
        <v>1107826.1499999999</v>
      </c>
      <c r="J34" s="77">
        <v>1568</v>
      </c>
      <c r="K34" s="77">
        <v>0</v>
      </c>
      <c r="L34" s="77">
        <v>17370.714032</v>
      </c>
      <c r="M34" s="78">
        <v>2.8999999999999998E-3</v>
      </c>
      <c r="N34" s="115">
        <f t="shared" si="0"/>
        <v>5.5343289042391348E-3</v>
      </c>
      <c r="O34" s="115">
        <f>L34/'סכום נכסי הקרן'!$C$42</f>
        <v>9.5044670084849141E-4</v>
      </c>
    </row>
    <row r="35" spans="2:15">
      <c r="B35" t="s">
        <v>1322</v>
      </c>
      <c r="C35" t="s">
        <v>1323</v>
      </c>
      <c r="D35" t="s">
        <v>100</v>
      </c>
      <c r="E35" t="s">
        <v>123</v>
      </c>
      <c r="F35" t="s">
        <v>530</v>
      </c>
      <c r="G35" t="s">
        <v>422</v>
      </c>
      <c r="H35" t="s">
        <v>102</v>
      </c>
      <c r="I35" s="77">
        <v>2763817.73</v>
      </c>
      <c r="J35" s="77">
        <v>638.5</v>
      </c>
      <c r="K35" s="77">
        <v>0</v>
      </c>
      <c r="L35" s="77">
        <v>17646.97620605</v>
      </c>
      <c r="M35" s="78">
        <v>3.3999999999999998E-3</v>
      </c>
      <c r="N35" s="115">
        <f t="shared" si="0"/>
        <v>5.6223463416442011E-3</v>
      </c>
      <c r="O35" s="115">
        <f>L35/'סכום נכסי הקרן'!$C$42</f>
        <v>9.6556251424633724E-4</v>
      </c>
    </row>
    <row r="36" spans="2:15">
      <c r="B36" t="s">
        <v>1324</v>
      </c>
      <c r="C36" t="s">
        <v>1325</v>
      </c>
      <c r="D36" t="s">
        <v>100</v>
      </c>
      <c r="E36" t="s">
        <v>123</v>
      </c>
      <c r="F36" t="s">
        <v>456</v>
      </c>
      <c r="G36" t="s">
        <v>422</v>
      </c>
      <c r="H36" t="s">
        <v>102</v>
      </c>
      <c r="I36" s="77">
        <v>235777.3</v>
      </c>
      <c r="J36" s="77">
        <v>11050</v>
      </c>
      <c r="K36" s="77">
        <v>0</v>
      </c>
      <c r="L36" s="77">
        <v>26053.391650000001</v>
      </c>
      <c r="M36" s="78">
        <v>5.0000000000000001E-3</v>
      </c>
      <c r="N36" s="115">
        <f t="shared" si="0"/>
        <v>8.3006396971613862E-3</v>
      </c>
      <c r="O36" s="115">
        <f>L36/'סכום נכסי הקרן'!$C$42</f>
        <v>1.4255234467644442E-3</v>
      </c>
    </row>
    <row r="37" spans="2:15">
      <c r="B37" t="s">
        <v>1326</v>
      </c>
      <c r="C37" t="s">
        <v>1327</v>
      </c>
      <c r="D37" t="s">
        <v>100</v>
      </c>
      <c r="E37" t="s">
        <v>123</v>
      </c>
      <c r="F37" t="s">
        <v>435</v>
      </c>
      <c r="G37" t="s">
        <v>422</v>
      </c>
      <c r="H37" t="s">
        <v>102</v>
      </c>
      <c r="I37" s="77">
        <v>490727.31</v>
      </c>
      <c r="J37" s="77">
        <v>15300</v>
      </c>
      <c r="K37" s="77">
        <v>0</v>
      </c>
      <c r="L37" s="77">
        <v>75081.278430000006</v>
      </c>
      <c r="M37" s="78">
        <v>4.0000000000000001E-3</v>
      </c>
      <c r="N37" s="115">
        <f t="shared" si="0"/>
        <v>2.392097921921367E-2</v>
      </c>
      <c r="O37" s="115">
        <f>L37/'סכום נכסי הקרן'!$C$42</f>
        <v>4.108107084591979E-3</v>
      </c>
    </row>
    <row r="38" spans="2:15">
      <c r="B38" t="s">
        <v>1328</v>
      </c>
      <c r="C38" t="s">
        <v>1329</v>
      </c>
      <c r="D38" t="s">
        <v>100</v>
      </c>
      <c r="E38" t="s">
        <v>123</v>
      </c>
      <c r="F38" t="s">
        <v>926</v>
      </c>
      <c r="G38" t="s">
        <v>1330</v>
      </c>
      <c r="H38" t="s">
        <v>102</v>
      </c>
      <c r="I38" s="77">
        <v>409811.13</v>
      </c>
      <c r="J38" s="77">
        <v>3100</v>
      </c>
      <c r="K38" s="77">
        <v>0</v>
      </c>
      <c r="L38" s="77">
        <v>12704.14503</v>
      </c>
      <c r="M38" s="78">
        <v>4.0000000000000002E-4</v>
      </c>
      <c r="N38" s="115">
        <f t="shared" si="0"/>
        <v>4.0475548048084379E-3</v>
      </c>
      <c r="O38" s="115">
        <f>L38/'סכום נכסי הקרן'!$C$42</f>
        <v>6.9511320655101655E-4</v>
      </c>
    </row>
    <row r="39" spans="2:15">
      <c r="B39" t="s">
        <v>1331</v>
      </c>
      <c r="C39" t="s">
        <v>1332</v>
      </c>
      <c r="D39" t="s">
        <v>100</v>
      </c>
      <c r="E39" t="s">
        <v>123</v>
      </c>
      <c r="F39" t="s">
        <v>1333</v>
      </c>
      <c r="G39" t="s">
        <v>1330</v>
      </c>
      <c r="H39" t="s">
        <v>102</v>
      </c>
      <c r="I39" s="77">
        <v>145658.45000000001</v>
      </c>
      <c r="J39" s="77">
        <v>15800</v>
      </c>
      <c r="K39" s="77">
        <v>0</v>
      </c>
      <c r="L39" s="77">
        <v>23014.035100000001</v>
      </c>
      <c r="M39" s="78">
        <v>1.1000000000000001E-3</v>
      </c>
      <c r="N39" s="115">
        <f t="shared" si="0"/>
        <v>7.3322973035230728E-3</v>
      </c>
      <c r="O39" s="115">
        <f>L39/'סכום נכסי הקרן'!$C$42</f>
        <v>1.2592236389195762E-3</v>
      </c>
    </row>
    <row r="40" spans="2:15">
      <c r="B40" t="s">
        <v>1334</v>
      </c>
      <c r="C40" t="s">
        <v>1335</v>
      </c>
      <c r="D40" t="s">
        <v>100</v>
      </c>
      <c r="E40" t="s">
        <v>123</v>
      </c>
      <c r="F40" t="s">
        <v>1336</v>
      </c>
      <c r="G40" t="s">
        <v>125</v>
      </c>
      <c r="H40" t="s">
        <v>102</v>
      </c>
      <c r="I40" s="77">
        <v>212997.93</v>
      </c>
      <c r="J40" s="77">
        <v>20100</v>
      </c>
      <c r="K40" s="77">
        <v>0</v>
      </c>
      <c r="L40" s="77">
        <v>42812.583930000001</v>
      </c>
      <c r="M40" s="78">
        <v>4.1999999999999997E-3</v>
      </c>
      <c r="N40" s="115">
        <f t="shared" si="0"/>
        <v>1.3640137087771897E-2</v>
      </c>
      <c r="O40" s="115">
        <f>L40/'סכום נכסי הקרן'!$C$42</f>
        <v>2.3425104504113826E-3</v>
      </c>
    </row>
    <row r="41" spans="2:15">
      <c r="B41" t="s">
        <v>1337</v>
      </c>
      <c r="C41" t="s">
        <v>1338</v>
      </c>
      <c r="D41" t="s">
        <v>100</v>
      </c>
      <c r="E41" t="s">
        <v>123</v>
      </c>
      <c r="F41" t="s">
        <v>1339</v>
      </c>
      <c r="G41" t="s">
        <v>125</v>
      </c>
      <c r="H41" t="s">
        <v>102</v>
      </c>
      <c r="I41" s="77">
        <v>3402685.18</v>
      </c>
      <c r="J41" s="77">
        <v>1365</v>
      </c>
      <c r="K41" s="77">
        <v>0</v>
      </c>
      <c r="L41" s="77">
        <v>46446.652707000001</v>
      </c>
      <c r="M41" s="78">
        <v>7.1999999999999998E-3</v>
      </c>
      <c r="N41" s="115">
        <f t="shared" si="0"/>
        <v>1.4797955461587381E-2</v>
      </c>
      <c r="O41" s="115">
        <f>L41/'סכום נכסי הקרן'!$C$42</f>
        <v>2.5413502144759621E-3</v>
      </c>
    </row>
    <row r="42" spans="2:15">
      <c r="B42" t="s">
        <v>1340</v>
      </c>
      <c r="C42" t="s">
        <v>1341</v>
      </c>
      <c r="D42" t="s">
        <v>100</v>
      </c>
      <c r="E42" t="s">
        <v>123</v>
      </c>
      <c r="F42" t="s">
        <v>1342</v>
      </c>
      <c r="G42" t="s">
        <v>1343</v>
      </c>
      <c r="H42" t="s">
        <v>102</v>
      </c>
      <c r="I42" s="77">
        <v>506818.21</v>
      </c>
      <c r="J42" s="77">
        <v>8060</v>
      </c>
      <c r="K42" s="77">
        <v>0</v>
      </c>
      <c r="L42" s="77">
        <v>40849.547725999997</v>
      </c>
      <c r="M42" s="78">
        <v>8.2000000000000007E-3</v>
      </c>
      <c r="N42" s="115">
        <f t="shared" si="0"/>
        <v>1.3014711559273098E-2</v>
      </c>
      <c r="O42" s="115">
        <f>L42/'סכום נכסי הקרן'!$C$42</f>
        <v>2.2351020111094125E-3</v>
      </c>
    </row>
    <row r="43" spans="2:15">
      <c r="B43" t="s">
        <v>1344</v>
      </c>
      <c r="C43" t="s">
        <v>1345</v>
      </c>
      <c r="D43" t="s">
        <v>100</v>
      </c>
      <c r="E43" t="s">
        <v>123</v>
      </c>
      <c r="F43" t="s">
        <v>1226</v>
      </c>
      <c r="G43" t="s">
        <v>129</v>
      </c>
      <c r="H43" t="s">
        <v>102</v>
      </c>
      <c r="I43" s="77">
        <v>43495.98</v>
      </c>
      <c r="J43" s="77">
        <v>77390</v>
      </c>
      <c r="K43" s="77">
        <v>0</v>
      </c>
      <c r="L43" s="77">
        <v>33661.538922</v>
      </c>
      <c r="M43" s="78">
        <v>6.9999999999999999E-4</v>
      </c>
      <c r="N43" s="115">
        <f t="shared" si="0"/>
        <v>1.0724603920944639E-2</v>
      </c>
      <c r="O43" s="115">
        <f>L43/'סכום נכסי הקרן'!$C$42</f>
        <v>1.8418067648203848E-3</v>
      </c>
    </row>
    <row r="44" spans="2:15">
      <c r="B44" t="s">
        <v>1346</v>
      </c>
      <c r="C44" t="s">
        <v>1347</v>
      </c>
      <c r="D44" t="s">
        <v>100</v>
      </c>
      <c r="E44" t="s">
        <v>123</v>
      </c>
      <c r="F44" t="s">
        <v>553</v>
      </c>
      <c r="G44" t="s">
        <v>132</v>
      </c>
      <c r="H44" t="s">
        <v>102</v>
      </c>
      <c r="I44" s="77">
        <v>11247293.939999999</v>
      </c>
      <c r="J44" s="77">
        <v>398</v>
      </c>
      <c r="K44" s="77">
        <v>0</v>
      </c>
      <c r="L44" s="77">
        <v>44764.229881200001</v>
      </c>
      <c r="M44" s="78">
        <v>4.1000000000000003E-3</v>
      </c>
      <c r="N44" s="115">
        <f t="shared" si="0"/>
        <v>1.4261933668998779E-2</v>
      </c>
      <c r="O44" s="115">
        <f>L44/'סכום נכסי הקרן'!$C$42</f>
        <v>2.4492956667315192E-3</v>
      </c>
    </row>
    <row r="45" spans="2:15">
      <c r="B45" s="79" t="s">
        <v>1348</v>
      </c>
      <c r="E45" s="16"/>
      <c r="F45" s="16"/>
      <c r="G45" s="16"/>
      <c r="I45" s="81">
        <v>81293932.959999993</v>
      </c>
      <c r="K45" s="81">
        <v>0</v>
      </c>
      <c r="L45" s="81">
        <v>543278.91964371002</v>
      </c>
      <c r="N45" s="116">
        <f t="shared" si="0"/>
        <v>0.17308927097119542</v>
      </c>
      <c r="O45" s="116">
        <f>L45/'סכום נכסי הקרן'!$C$42</f>
        <v>2.9725758875810894E-2</v>
      </c>
    </row>
    <row r="46" spans="2:15">
      <c r="B46" t="s">
        <v>1349</v>
      </c>
      <c r="C46" t="s">
        <v>1350</v>
      </c>
      <c r="D46" t="s">
        <v>100</v>
      </c>
      <c r="E46" t="s">
        <v>123</v>
      </c>
      <c r="F46" t="s">
        <v>1351</v>
      </c>
      <c r="G46" t="s">
        <v>101</v>
      </c>
      <c r="H46" t="s">
        <v>102</v>
      </c>
      <c r="I46" s="77">
        <v>11601.85</v>
      </c>
      <c r="J46" s="77">
        <v>22620</v>
      </c>
      <c r="K46" s="77">
        <v>0</v>
      </c>
      <c r="L46" s="77">
        <v>2624.3384700000001</v>
      </c>
      <c r="M46" s="78">
        <v>8.9999999999999998E-4</v>
      </c>
      <c r="N46" s="115">
        <f t="shared" si="0"/>
        <v>8.3611716952290845E-4</v>
      </c>
      <c r="O46" s="115">
        <f>L46/'סכום נכסי הקרן'!$C$42</f>
        <v>1.4359190048988986E-4</v>
      </c>
    </row>
    <row r="47" spans="2:15">
      <c r="B47" t="s">
        <v>1352</v>
      </c>
      <c r="C47" t="s">
        <v>1353</v>
      </c>
      <c r="D47" t="s">
        <v>100</v>
      </c>
      <c r="E47" t="s">
        <v>123</v>
      </c>
      <c r="F47" t="s">
        <v>1354</v>
      </c>
      <c r="G47" t="s">
        <v>1271</v>
      </c>
      <c r="H47" t="s">
        <v>102</v>
      </c>
      <c r="I47" s="77">
        <v>199125.82</v>
      </c>
      <c r="J47" s="77">
        <v>4059</v>
      </c>
      <c r="K47" s="77">
        <v>0</v>
      </c>
      <c r="L47" s="77">
        <v>8082.5170337999998</v>
      </c>
      <c r="M47" s="78">
        <v>8.0999999999999996E-3</v>
      </c>
      <c r="N47" s="115">
        <f t="shared" si="0"/>
        <v>2.5750989600520353E-3</v>
      </c>
      <c r="O47" s="115">
        <f>L47/'סכום נכסי הקרן'!$C$42</f>
        <v>4.4223868029692428E-4</v>
      </c>
    </row>
    <row r="48" spans="2:15">
      <c r="B48" t="s">
        <v>1355</v>
      </c>
      <c r="C48" t="s">
        <v>1356</v>
      </c>
      <c r="D48" t="s">
        <v>100</v>
      </c>
      <c r="E48" t="s">
        <v>123</v>
      </c>
      <c r="F48" t="s">
        <v>691</v>
      </c>
      <c r="G48" t="s">
        <v>507</v>
      </c>
      <c r="H48" t="s">
        <v>102</v>
      </c>
      <c r="I48" s="77">
        <v>1286722.67</v>
      </c>
      <c r="J48" s="77">
        <v>3117</v>
      </c>
      <c r="K48" s="77">
        <v>0</v>
      </c>
      <c r="L48" s="77">
        <v>40107.145623900004</v>
      </c>
      <c r="M48" s="78">
        <v>8.9999999999999993E-3</v>
      </c>
      <c r="N48" s="115">
        <f t="shared" si="0"/>
        <v>1.2778181419829728E-2</v>
      </c>
      <c r="O48" s="115">
        <f>L48/'סכום נכסי הקרן'!$C$42</f>
        <v>2.1944811346535538E-3</v>
      </c>
    </row>
    <row r="49" spans="2:15">
      <c r="B49" t="s">
        <v>1357</v>
      </c>
      <c r="C49" t="s">
        <v>1358</v>
      </c>
      <c r="D49" t="s">
        <v>100</v>
      </c>
      <c r="E49" t="s">
        <v>123</v>
      </c>
      <c r="F49" t="s">
        <v>891</v>
      </c>
      <c r="G49" t="s">
        <v>507</v>
      </c>
      <c r="H49" t="s">
        <v>102</v>
      </c>
      <c r="I49" s="77">
        <v>6341037.5499999998</v>
      </c>
      <c r="J49" s="77">
        <v>61.2</v>
      </c>
      <c r="K49" s="77">
        <v>0</v>
      </c>
      <c r="L49" s="77">
        <v>3880.7149806000002</v>
      </c>
      <c r="M49" s="78">
        <v>2E-3</v>
      </c>
      <c r="N49" s="115">
        <f t="shared" si="0"/>
        <v>1.2364001299361438E-3</v>
      </c>
      <c r="O49" s="115">
        <f>L49/'סכום נכסי הקרן'!$C$42</f>
        <v>2.1233512585895221E-4</v>
      </c>
    </row>
    <row r="50" spans="2:15">
      <c r="B50" t="s">
        <v>1359</v>
      </c>
      <c r="C50" t="s">
        <v>1360</v>
      </c>
      <c r="D50" t="s">
        <v>100</v>
      </c>
      <c r="E50" t="s">
        <v>123</v>
      </c>
      <c r="F50" t="s">
        <v>1361</v>
      </c>
      <c r="G50" t="s">
        <v>507</v>
      </c>
      <c r="H50" t="s">
        <v>102</v>
      </c>
      <c r="I50" s="77">
        <v>70839.44</v>
      </c>
      <c r="J50" s="77">
        <v>8065</v>
      </c>
      <c r="K50" s="77">
        <v>0</v>
      </c>
      <c r="L50" s="77">
        <v>5713.200836</v>
      </c>
      <c r="M50" s="78">
        <v>4.7999999999999996E-3</v>
      </c>
      <c r="N50" s="115">
        <f t="shared" si="0"/>
        <v>1.8202321714669047E-3</v>
      </c>
      <c r="O50" s="115">
        <f>L50/'סכום נכסי הקרן'!$C$42</f>
        <v>3.1260044209223804E-4</v>
      </c>
    </row>
    <row r="51" spans="2:15">
      <c r="B51" t="s">
        <v>1362</v>
      </c>
      <c r="C51" t="s">
        <v>1363</v>
      </c>
      <c r="D51" t="s">
        <v>100</v>
      </c>
      <c r="E51" t="s">
        <v>123</v>
      </c>
      <c r="F51" t="s">
        <v>544</v>
      </c>
      <c r="G51" t="s">
        <v>507</v>
      </c>
      <c r="H51" t="s">
        <v>102</v>
      </c>
      <c r="I51" s="77">
        <v>80509.570000000007</v>
      </c>
      <c r="J51" s="77">
        <v>26940</v>
      </c>
      <c r="K51" s="77">
        <v>0</v>
      </c>
      <c r="L51" s="77">
        <v>21689.278158000001</v>
      </c>
      <c r="M51" s="78">
        <v>8.2000000000000007E-3</v>
      </c>
      <c r="N51" s="115">
        <f t="shared" si="0"/>
        <v>6.9102282612432996E-3</v>
      </c>
      <c r="O51" s="115">
        <f>L51/'סכום נכסי הקרן'!$C$42</f>
        <v>1.1867389464290702E-3</v>
      </c>
    </row>
    <row r="52" spans="2:15">
      <c r="B52" t="s">
        <v>1364</v>
      </c>
      <c r="C52" t="s">
        <v>1365</v>
      </c>
      <c r="D52" t="s">
        <v>100</v>
      </c>
      <c r="E52" t="s">
        <v>123</v>
      </c>
      <c r="F52" t="s">
        <v>1366</v>
      </c>
      <c r="G52" t="s">
        <v>1367</v>
      </c>
      <c r="H52" t="s">
        <v>102</v>
      </c>
      <c r="I52" s="77">
        <v>60055.15</v>
      </c>
      <c r="J52" s="77">
        <v>2925</v>
      </c>
      <c r="K52" s="77">
        <v>0</v>
      </c>
      <c r="L52" s="77">
        <v>1756.6131375</v>
      </c>
      <c r="M52" s="78">
        <v>1.2999999999999999E-3</v>
      </c>
      <c r="N52" s="115">
        <f t="shared" si="0"/>
        <v>5.5965890881188641E-4</v>
      </c>
      <c r="O52" s="115">
        <f>L52/'סכום נכסי הקרן'!$C$42</f>
        <v>9.6113905169836281E-5</v>
      </c>
    </row>
    <row r="53" spans="2:15">
      <c r="B53" t="s">
        <v>1368</v>
      </c>
      <c r="C53" t="s">
        <v>1369</v>
      </c>
      <c r="D53" t="s">
        <v>100</v>
      </c>
      <c r="E53" t="s">
        <v>123</v>
      </c>
      <c r="F53" t="s">
        <v>1370</v>
      </c>
      <c r="G53" t="s">
        <v>503</v>
      </c>
      <c r="H53" t="s">
        <v>102</v>
      </c>
      <c r="I53" s="77">
        <v>57928.84</v>
      </c>
      <c r="J53" s="77">
        <v>8429</v>
      </c>
      <c r="K53" s="77">
        <v>0</v>
      </c>
      <c r="L53" s="77">
        <v>4882.8219236000004</v>
      </c>
      <c r="M53" s="78">
        <v>3.8999999999999998E-3</v>
      </c>
      <c r="N53" s="115">
        <f t="shared" si="0"/>
        <v>1.5556725219383898E-3</v>
      </c>
      <c r="O53" s="115">
        <f>L53/'סכום נכסי הקרן'!$C$42</f>
        <v>2.6716587352523314E-4</v>
      </c>
    </row>
    <row r="54" spans="2:15">
      <c r="B54" t="s">
        <v>1371</v>
      </c>
      <c r="C54" t="s">
        <v>1372</v>
      </c>
      <c r="D54" t="s">
        <v>100</v>
      </c>
      <c r="E54" t="s">
        <v>123</v>
      </c>
      <c r="F54" t="s">
        <v>1373</v>
      </c>
      <c r="G54" t="s">
        <v>503</v>
      </c>
      <c r="H54" t="s">
        <v>102</v>
      </c>
      <c r="I54" s="77">
        <v>220250.51</v>
      </c>
      <c r="J54" s="77">
        <v>3225</v>
      </c>
      <c r="K54" s="77">
        <v>0</v>
      </c>
      <c r="L54" s="77">
        <v>7103.0789475000001</v>
      </c>
      <c r="M54" s="78">
        <v>3.3E-3</v>
      </c>
      <c r="N54" s="115">
        <f t="shared" si="0"/>
        <v>2.2630488911292985E-3</v>
      </c>
      <c r="O54" s="115">
        <f>L54/'סכום נכסי הקרן'!$C$42</f>
        <v>3.8864826967279555E-4</v>
      </c>
    </row>
    <row r="55" spans="2:15">
      <c r="B55" t="s">
        <v>1374</v>
      </c>
      <c r="C55" t="s">
        <v>1375</v>
      </c>
      <c r="D55" t="s">
        <v>100</v>
      </c>
      <c r="E55" t="s">
        <v>123</v>
      </c>
      <c r="F55" t="s">
        <v>1376</v>
      </c>
      <c r="G55" t="s">
        <v>503</v>
      </c>
      <c r="H55" t="s">
        <v>102</v>
      </c>
      <c r="I55" s="77">
        <v>203096.84</v>
      </c>
      <c r="J55" s="77">
        <v>4147</v>
      </c>
      <c r="K55" s="77">
        <v>0</v>
      </c>
      <c r="L55" s="77">
        <v>8422.4259548000009</v>
      </c>
      <c r="M55" s="78">
        <v>3.2000000000000002E-3</v>
      </c>
      <c r="N55" s="115">
        <f t="shared" si="0"/>
        <v>2.6833943221674663E-3</v>
      </c>
      <c r="O55" s="115">
        <f>L55/'סכום נכסי הקרן'!$C$42</f>
        <v>4.6083695506895015E-4</v>
      </c>
    </row>
    <row r="56" spans="2:15">
      <c r="B56" t="s">
        <v>1377</v>
      </c>
      <c r="C56" t="s">
        <v>1378</v>
      </c>
      <c r="D56" t="s">
        <v>100</v>
      </c>
      <c r="E56" t="s">
        <v>123</v>
      </c>
      <c r="F56" t="s">
        <v>664</v>
      </c>
      <c r="G56" t="s">
        <v>665</v>
      </c>
      <c r="H56" t="s">
        <v>102</v>
      </c>
      <c r="I56" s="77">
        <v>940537.3</v>
      </c>
      <c r="J56" s="77">
        <v>611.6</v>
      </c>
      <c r="K56" s="77">
        <v>0</v>
      </c>
      <c r="L56" s="77">
        <v>5752.3261267999997</v>
      </c>
      <c r="M56" s="78">
        <v>4.4999999999999997E-3</v>
      </c>
      <c r="N56" s="115">
        <f t="shared" si="0"/>
        <v>1.8326975328425111E-3</v>
      </c>
      <c r="O56" s="115">
        <f>L56/'סכום נכסי הקרן'!$C$42</f>
        <v>3.1474120058334518E-4</v>
      </c>
    </row>
    <row r="57" spans="2:15">
      <c r="B57" t="s">
        <v>1379</v>
      </c>
      <c r="C57" t="s">
        <v>1380</v>
      </c>
      <c r="D57" t="s">
        <v>100</v>
      </c>
      <c r="E57" t="s">
        <v>123</v>
      </c>
      <c r="F57" t="s">
        <v>847</v>
      </c>
      <c r="G57" t="s">
        <v>665</v>
      </c>
      <c r="H57" t="s">
        <v>102</v>
      </c>
      <c r="I57" s="77">
        <v>76666.350000000006</v>
      </c>
      <c r="J57" s="77">
        <v>9483</v>
      </c>
      <c r="K57" s="77">
        <v>0</v>
      </c>
      <c r="L57" s="77">
        <v>7270.2699705000005</v>
      </c>
      <c r="M57" s="78">
        <v>6.1000000000000004E-3</v>
      </c>
      <c r="N57" s="115">
        <f t="shared" si="0"/>
        <v>2.316316137911075E-3</v>
      </c>
      <c r="O57" s="115">
        <f>L57/'סכום נכסי הקרן'!$C$42</f>
        <v>3.9779620429016943E-4</v>
      </c>
    </row>
    <row r="58" spans="2:15">
      <c r="B58" t="s">
        <v>1381</v>
      </c>
      <c r="C58" t="s">
        <v>1382</v>
      </c>
      <c r="D58" t="s">
        <v>100</v>
      </c>
      <c r="E58" t="s">
        <v>123</v>
      </c>
      <c r="F58" t="s">
        <v>819</v>
      </c>
      <c r="G58" t="s">
        <v>665</v>
      </c>
      <c r="H58" t="s">
        <v>102</v>
      </c>
      <c r="I58" s="77">
        <v>69198.77</v>
      </c>
      <c r="J58" s="77">
        <v>10060</v>
      </c>
      <c r="K58" s="77">
        <v>0</v>
      </c>
      <c r="L58" s="77">
        <v>6961.3962620000002</v>
      </c>
      <c r="M58" s="78">
        <v>3.7000000000000002E-3</v>
      </c>
      <c r="N58" s="115">
        <f t="shared" si="0"/>
        <v>2.2179086291833367E-3</v>
      </c>
      <c r="O58" s="115">
        <f>L58/'סכום נכסי הקרן'!$C$42</f>
        <v>3.8089603561075537E-4</v>
      </c>
    </row>
    <row r="59" spans="2:15">
      <c r="B59" t="s">
        <v>1383</v>
      </c>
      <c r="C59" t="s">
        <v>1384</v>
      </c>
      <c r="D59" t="s">
        <v>100</v>
      </c>
      <c r="E59" t="s">
        <v>123</v>
      </c>
      <c r="F59" t="s">
        <v>1385</v>
      </c>
      <c r="G59" t="s">
        <v>713</v>
      </c>
      <c r="H59" t="s">
        <v>102</v>
      </c>
      <c r="I59" s="77">
        <v>57290.37</v>
      </c>
      <c r="J59" s="77">
        <v>6179</v>
      </c>
      <c r="K59" s="77">
        <v>0</v>
      </c>
      <c r="L59" s="77">
        <v>3539.9719623000001</v>
      </c>
      <c r="M59" s="78">
        <v>1.6000000000000001E-3</v>
      </c>
      <c r="N59" s="115">
        <f t="shared" si="0"/>
        <v>1.1278390234887392E-3</v>
      </c>
      <c r="O59" s="115">
        <f>L59/'סכום נכסי הקרן'!$C$42</f>
        <v>1.936912130650517E-4</v>
      </c>
    </row>
    <row r="60" spans="2:15">
      <c r="B60" t="s">
        <v>1386</v>
      </c>
      <c r="C60" t="s">
        <v>1387</v>
      </c>
      <c r="D60" t="s">
        <v>100</v>
      </c>
      <c r="E60" t="s">
        <v>123</v>
      </c>
      <c r="F60" t="s">
        <v>1388</v>
      </c>
      <c r="G60" t="s">
        <v>713</v>
      </c>
      <c r="H60" t="s">
        <v>102</v>
      </c>
      <c r="I60" s="77">
        <v>33345.1</v>
      </c>
      <c r="J60" s="77">
        <v>24890</v>
      </c>
      <c r="K60" s="77">
        <v>0</v>
      </c>
      <c r="L60" s="77">
        <v>8299.5953900000004</v>
      </c>
      <c r="M60" s="78">
        <v>4.5999999999999999E-3</v>
      </c>
      <c r="N60" s="115">
        <f t="shared" si="0"/>
        <v>2.6442603669458E-3</v>
      </c>
      <c r="O60" s="115">
        <f>L60/'סכום נכסי הקרן'!$C$42</f>
        <v>4.5411622356289613E-4</v>
      </c>
    </row>
    <row r="61" spans="2:15">
      <c r="B61" t="s">
        <v>1389</v>
      </c>
      <c r="C61" t="s">
        <v>1390</v>
      </c>
      <c r="D61" t="s">
        <v>100</v>
      </c>
      <c r="E61" t="s">
        <v>123</v>
      </c>
      <c r="F61" t="s">
        <v>916</v>
      </c>
      <c r="G61" t="s">
        <v>908</v>
      </c>
      <c r="H61" t="s">
        <v>102</v>
      </c>
      <c r="I61" s="77">
        <v>5711822.7300000004</v>
      </c>
      <c r="J61" s="77">
        <v>303.89999999999998</v>
      </c>
      <c r="K61" s="77">
        <v>0</v>
      </c>
      <c r="L61" s="77">
        <v>17358.22927647</v>
      </c>
      <c r="M61" s="78">
        <v>4.8999999999999998E-3</v>
      </c>
      <c r="N61" s="115">
        <f t="shared" si="0"/>
        <v>5.5303512471742179E-3</v>
      </c>
      <c r="O61" s="115">
        <f>L61/'סכום נכסי הקרן'!$C$42</f>
        <v>9.4976359164051474E-4</v>
      </c>
    </row>
    <row r="62" spans="2:15">
      <c r="B62" t="s">
        <v>1391</v>
      </c>
      <c r="C62" t="s">
        <v>1392</v>
      </c>
      <c r="D62" t="s">
        <v>100</v>
      </c>
      <c r="E62" t="s">
        <v>123</v>
      </c>
      <c r="F62" t="s">
        <v>907</v>
      </c>
      <c r="G62" t="s">
        <v>908</v>
      </c>
      <c r="H62" t="s">
        <v>102</v>
      </c>
      <c r="I62" s="77">
        <v>37513028.890000001</v>
      </c>
      <c r="J62" s="77">
        <v>56.8</v>
      </c>
      <c r="K62" s="77">
        <v>0</v>
      </c>
      <c r="L62" s="77">
        <v>21307.40040952</v>
      </c>
      <c r="M62" s="78">
        <v>1.4500000000000001E-2</v>
      </c>
      <c r="N62" s="115">
        <f t="shared" si="0"/>
        <v>6.7885615837880555E-3</v>
      </c>
      <c r="O62" s="115">
        <f>L62/'סכום נכסי הקרן'!$C$42</f>
        <v>1.1658443277333943E-3</v>
      </c>
    </row>
    <row r="63" spans="2:15">
      <c r="B63" t="s">
        <v>1393</v>
      </c>
      <c r="C63" t="s">
        <v>1394</v>
      </c>
      <c r="D63" t="s">
        <v>100</v>
      </c>
      <c r="E63" t="s">
        <v>123</v>
      </c>
      <c r="F63" t="s">
        <v>1395</v>
      </c>
      <c r="G63" t="s">
        <v>908</v>
      </c>
      <c r="H63" t="s">
        <v>102</v>
      </c>
      <c r="I63" s="77">
        <v>591023.80000000005</v>
      </c>
      <c r="J63" s="77">
        <v>1304</v>
      </c>
      <c r="K63" s="77">
        <v>0</v>
      </c>
      <c r="L63" s="77">
        <v>7706.9503519999998</v>
      </c>
      <c r="M63" s="78">
        <v>6.1999999999999998E-3</v>
      </c>
      <c r="N63" s="115">
        <f t="shared" si="0"/>
        <v>2.4554429954943358E-3</v>
      </c>
      <c r="O63" s="115">
        <f>L63/'סכום נכסי הקרן'!$C$42</f>
        <v>4.2168937455118189E-4</v>
      </c>
    </row>
    <row r="64" spans="2:15">
      <c r="B64" t="s">
        <v>1396</v>
      </c>
      <c r="C64" t="s">
        <v>1397</v>
      </c>
      <c r="D64" t="s">
        <v>100</v>
      </c>
      <c r="E64" t="s">
        <v>123</v>
      </c>
      <c r="F64" t="s">
        <v>1398</v>
      </c>
      <c r="G64" t="s">
        <v>908</v>
      </c>
      <c r="H64" t="s">
        <v>102</v>
      </c>
      <c r="I64" s="77">
        <v>5179779.43</v>
      </c>
      <c r="J64" s="77">
        <v>97</v>
      </c>
      <c r="K64" s="77">
        <v>0</v>
      </c>
      <c r="L64" s="77">
        <v>5024.3860470999998</v>
      </c>
      <c r="M64" s="78">
        <v>4.5999999999999999E-3</v>
      </c>
      <c r="N64" s="115">
        <f t="shared" si="0"/>
        <v>1.6007750098986455E-3</v>
      </c>
      <c r="O64" s="115">
        <f>L64/'סכום נכסי הקרן'!$C$42</f>
        <v>2.7491162041227643E-4</v>
      </c>
    </row>
    <row r="65" spans="2:15">
      <c r="B65" t="s">
        <v>1399</v>
      </c>
      <c r="C65" t="s">
        <v>1400</v>
      </c>
      <c r="D65" t="s">
        <v>100</v>
      </c>
      <c r="E65" t="s">
        <v>123</v>
      </c>
      <c r="F65" t="s">
        <v>1401</v>
      </c>
      <c r="G65" t="s">
        <v>550</v>
      </c>
      <c r="H65" t="s">
        <v>102</v>
      </c>
      <c r="I65" s="77">
        <v>48416.58</v>
      </c>
      <c r="J65" s="77">
        <v>14350</v>
      </c>
      <c r="K65" s="77">
        <v>0</v>
      </c>
      <c r="L65" s="77">
        <v>6947.7792300000001</v>
      </c>
      <c r="M65" s="78">
        <v>5.1000000000000004E-3</v>
      </c>
      <c r="N65" s="115">
        <f t="shared" si="0"/>
        <v>2.2135702275696365E-3</v>
      </c>
      <c r="O65" s="115">
        <f>L65/'סכום נכסי הקרן'!$C$42</f>
        <v>3.8015097336887481E-4</v>
      </c>
    </row>
    <row r="66" spans="2:15">
      <c r="B66" t="s">
        <v>1402</v>
      </c>
      <c r="C66" t="s">
        <v>1403</v>
      </c>
      <c r="D66" t="s">
        <v>100</v>
      </c>
      <c r="E66" t="s">
        <v>123</v>
      </c>
      <c r="F66" t="s">
        <v>1404</v>
      </c>
      <c r="G66" t="s">
        <v>1305</v>
      </c>
      <c r="H66" t="s">
        <v>102</v>
      </c>
      <c r="I66" s="77">
        <v>106979.19</v>
      </c>
      <c r="J66" s="77">
        <v>5312</v>
      </c>
      <c r="K66" s="77">
        <v>0</v>
      </c>
      <c r="L66" s="77">
        <v>5682.7345728</v>
      </c>
      <c r="M66" s="78">
        <v>2.8E-3</v>
      </c>
      <c r="N66" s="115">
        <f t="shared" si="0"/>
        <v>1.8105255859620539E-3</v>
      </c>
      <c r="O66" s="115">
        <f>L66/'סכום נכסי הקרן'!$C$42</f>
        <v>3.1093346632530763E-4</v>
      </c>
    </row>
    <row r="67" spans="2:15">
      <c r="B67" t="s">
        <v>1405</v>
      </c>
      <c r="C67" t="s">
        <v>1406</v>
      </c>
      <c r="D67" t="s">
        <v>100</v>
      </c>
      <c r="E67" t="s">
        <v>123</v>
      </c>
      <c r="F67" t="s">
        <v>1407</v>
      </c>
      <c r="G67" t="s">
        <v>722</v>
      </c>
      <c r="H67" t="s">
        <v>102</v>
      </c>
      <c r="I67" s="77">
        <v>78364.92</v>
      </c>
      <c r="J67" s="77">
        <v>9780</v>
      </c>
      <c r="K67" s="77">
        <v>0</v>
      </c>
      <c r="L67" s="77">
        <v>7664.0891760000004</v>
      </c>
      <c r="M67" s="78">
        <v>6.1999999999999998E-3</v>
      </c>
      <c r="N67" s="115">
        <f t="shared" si="0"/>
        <v>2.4417873769187553E-3</v>
      </c>
      <c r="O67" s="115">
        <f>L67/'סכום נכסי הקרן'!$C$42</f>
        <v>4.1934420536305061E-4</v>
      </c>
    </row>
    <row r="68" spans="2:15">
      <c r="B68" t="s">
        <v>1408</v>
      </c>
      <c r="C68" t="s">
        <v>1409</v>
      </c>
      <c r="D68" t="s">
        <v>100</v>
      </c>
      <c r="E68" t="s">
        <v>123</v>
      </c>
      <c r="F68" t="s">
        <v>1410</v>
      </c>
      <c r="G68" t="s">
        <v>1411</v>
      </c>
      <c r="H68" t="s">
        <v>102</v>
      </c>
      <c r="I68" s="77">
        <v>1854625.39</v>
      </c>
      <c r="J68" s="77">
        <v>231.2</v>
      </c>
      <c r="K68" s="77">
        <v>0</v>
      </c>
      <c r="L68" s="77">
        <v>4287.8939016800005</v>
      </c>
      <c r="M68" s="78">
        <v>4.4000000000000003E-3</v>
      </c>
      <c r="N68" s="115">
        <f t="shared" si="0"/>
        <v>1.3661277892585335E-3</v>
      </c>
      <c r="O68" s="115">
        <f>L68/'סכום נכסי הקרן'!$C$42</f>
        <v>2.3461410998606449E-4</v>
      </c>
    </row>
    <row r="69" spans="2:15">
      <c r="B69" t="s">
        <v>1412</v>
      </c>
      <c r="C69" t="s">
        <v>1413</v>
      </c>
      <c r="D69" t="s">
        <v>100</v>
      </c>
      <c r="E69" t="s">
        <v>123</v>
      </c>
      <c r="F69" t="s">
        <v>885</v>
      </c>
      <c r="G69" t="s">
        <v>886</v>
      </c>
      <c r="H69" t="s">
        <v>102</v>
      </c>
      <c r="I69" s="77">
        <v>9891.14</v>
      </c>
      <c r="J69" s="77">
        <v>19340</v>
      </c>
      <c r="K69" s="77">
        <v>0</v>
      </c>
      <c r="L69" s="77">
        <v>1912.9464760000001</v>
      </c>
      <c r="M69" s="78">
        <v>5.9999999999999995E-4</v>
      </c>
      <c r="N69" s="115">
        <f t="shared" si="0"/>
        <v>6.0946688517733087E-4</v>
      </c>
      <c r="O69" s="115">
        <f>L69/'סכום נכסי הקרן'!$C$42</f>
        <v>1.0466775652771553E-4</v>
      </c>
    </row>
    <row r="70" spans="2:15">
      <c r="B70" t="s">
        <v>1414</v>
      </c>
      <c r="C70" t="s">
        <v>1415</v>
      </c>
      <c r="D70" t="s">
        <v>100</v>
      </c>
      <c r="E70" t="s">
        <v>123</v>
      </c>
      <c r="F70" t="s">
        <v>1416</v>
      </c>
      <c r="G70" t="s">
        <v>475</v>
      </c>
      <c r="H70" t="s">
        <v>102</v>
      </c>
      <c r="I70" s="77">
        <v>34542.949999999997</v>
      </c>
      <c r="J70" s="77">
        <v>12880</v>
      </c>
      <c r="K70" s="77">
        <v>0</v>
      </c>
      <c r="L70" s="77">
        <v>4449.1319599999997</v>
      </c>
      <c r="M70" s="78">
        <v>3.0999999999999999E-3</v>
      </c>
      <c r="N70" s="115">
        <f t="shared" si="0"/>
        <v>1.4174984148401823E-3</v>
      </c>
      <c r="O70" s="115">
        <f>L70/'סכום נכסי הקרן'!$C$42</f>
        <v>2.4343632537105955E-4</v>
      </c>
    </row>
    <row r="71" spans="2:15">
      <c r="B71" t="s">
        <v>1417</v>
      </c>
      <c r="C71" t="s">
        <v>1418</v>
      </c>
      <c r="D71" t="s">
        <v>100</v>
      </c>
      <c r="E71" t="s">
        <v>123</v>
      </c>
      <c r="F71" t="s">
        <v>1419</v>
      </c>
      <c r="G71" t="s">
        <v>475</v>
      </c>
      <c r="H71" t="s">
        <v>102</v>
      </c>
      <c r="I71" s="77">
        <v>46330.26</v>
      </c>
      <c r="J71" s="77">
        <v>9400</v>
      </c>
      <c r="K71" s="77">
        <v>0</v>
      </c>
      <c r="L71" s="77">
        <v>4355.0444399999997</v>
      </c>
      <c r="M71" s="78">
        <v>2.0999999999999999E-3</v>
      </c>
      <c r="N71" s="115">
        <f t="shared" si="0"/>
        <v>1.3875220258152447E-3</v>
      </c>
      <c r="O71" s="115">
        <f>L71/'סכום נכסי הקרן'!$C$42</f>
        <v>2.38288282935367E-4</v>
      </c>
    </row>
    <row r="72" spans="2:15">
      <c r="B72" t="s">
        <v>1420</v>
      </c>
      <c r="C72" t="s">
        <v>1421</v>
      </c>
      <c r="D72" t="s">
        <v>100</v>
      </c>
      <c r="E72" t="s">
        <v>123</v>
      </c>
      <c r="F72" t="s">
        <v>1422</v>
      </c>
      <c r="G72" t="s">
        <v>475</v>
      </c>
      <c r="H72" t="s">
        <v>102</v>
      </c>
      <c r="I72" s="77">
        <v>31903.63</v>
      </c>
      <c r="J72" s="77">
        <v>19000</v>
      </c>
      <c r="K72" s="77">
        <v>0</v>
      </c>
      <c r="L72" s="77">
        <v>6061.6896999999999</v>
      </c>
      <c r="M72" s="78">
        <v>2.5000000000000001E-3</v>
      </c>
      <c r="N72" s="115">
        <f t="shared" si="0"/>
        <v>1.9312611130111459E-3</v>
      </c>
      <c r="O72" s="115">
        <f>L72/'סכום נכסי הקרן'!$C$42</f>
        <v>3.3166817243775355E-4</v>
      </c>
    </row>
    <row r="73" spans="2:15">
      <c r="B73" t="s">
        <v>1423</v>
      </c>
      <c r="C73" t="s">
        <v>1424</v>
      </c>
      <c r="D73" t="s">
        <v>100</v>
      </c>
      <c r="E73" t="s">
        <v>123</v>
      </c>
      <c r="F73" t="s">
        <v>1425</v>
      </c>
      <c r="G73" t="s">
        <v>475</v>
      </c>
      <c r="H73" t="s">
        <v>102</v>
      </c>
      <c r="I73" s="77">
        <v>44535.519999999997</v>
      </c>
      <c r="J73" s="77">
        <v>23590</v>
      </c>
      <c r="K73" s="77">
        <v>0</v>
      </c>
      <c r="L73" s="77">
        <v>10505.929168000001</v>
      </c>
      <c r="M73" s="78">
        <v>3.2000000000000002E-3</v>
      </c>
      <c r="N73" s="115">
        <f t="shared" si="0"/>
        <v>3.3472007744322417E-3</v>
      </c>
      <c r="O73" s="115">
        <f>L73/'סכום נכסי הקרן'!$C$42</f>
        <v>5.7483680283255826E-4</v>
      </c>
    </row>
    <row r="74" spans="2:15">
      <c r="B74" t="s">
        <v>1426</v>
      </c>
      <c r="C74" t="s">
        <v>1427</v>
      </c>
      <c r="D74" t="s">
        <v>100</v>
      </c>
      <c r="E74" t="s">
        <v>123</v>
      </c>
      <c r="F74" t="s">
        <v>1428</v>
      </c>
      <c r="G74" t="s">
        <v>475</v>
      </c>
      <c r="H74" t="s">
        <v>102</v>
      </c>
      <c r="I74" s="77">
        <v>27600.42</v>
      </c>
      <c r="J74" s="77">
        <v>22390</v>
      </c>
      <c r="K74" s="77">
        <v>0</v>
      </c>
      <c r="L74" s="77">
        <v>6179.7340379999996</v>
      </c>
      <c r="M74" s="78">
        <v>3.2000000000000002E-3</v>
      </c>
      <c r="N74" s="115">
        <f t="shared" si="0"/>
        <v>1.9688701710252081E-3</v>
      </c>
      <c r="O74" s="115">
        <f>L74/'סכום נכסי הקרן'!$C$42</f>
        <v>3.3812702331741578E-4</v>
      </c>
    </row>
    <row r="75" spans="2:15">
      <c r="B75" t="s">
        <v>1429</v>
      </c>
      <c r="C75" t="s">
        <v>1430</v>
      </c>
      <c r="D75" t="s">
        <v>100</v>
      </c>
      <c r="E75" t="s">
        <v>123</v>
      </c>
      <c r="F75" t="s">
        <v>1431</v>
      </c>
      <c r="G75" t="s">
        <v>814</v>
      </c>
      <c r="H75" t="s">
        <v>102</v>
      </c>
      <c r="I75" s="77">
        <v>1190767.8899999999</v>
      </c>
      <c r="J75" s="77">
        <v>1385</v>
      </c>
      <c r="K75" s="77">
        <v>0</v>
      </c>
      <c r="L75" s="77">
        <v>16492.135276500001</v>
      </c>
      <c r="M75" s="78">
        <v>1.09E-2</v>
      </c>
      <c r="N75" s="115">
        <f t="shared" si="0"/>
        <v>5.2544127308304439E-3</v>
      </c>
      <c r="O75" s="115">
        <f>L75/'סכום נכסי הקרן'!$C$42</f>
        <v>9.023748554388987E-4</v>
      </c>
    </row>
    <row r="76" spans="2:15">
      <c r="B76" t="s">
        <v>1432</v>
      </c>
      <c r="C76" t="s">
        <v>1433</v>
      </c>
      <c r="D76" t="s">
        <v>100</v>
      </c>
      <c r="E76" t="s">
        <v>123</v>
      </c>
      <c r="F76" t="s">
        <v>1434</v>
      </c>
      <c r="G76" t="s">
        <v>814</v>
      </c>
      <c r="H76" t="s">
        <v>102</v>
      </c>
      <c r="I76" s="77">
        <v>134853.72</v>
      </c>
      <c r="J76" s="77">
        <v>4955</v>
      </c>
      <c r="K76" s="77">
        <v>0</v>
      </c>
      <c r="L76" s="77">
        <v>6682.0018259999997</v>
      </c>
      <c r="M76" s="78">
        <v>9.5999999999999992E-3</v>
      </c>
      <c r="N76" s="115">
        <f t="shared" ref="N76:N139" si="1">L76/$L$11</f>
        <v>2.1288932496203606E-3</v>
      </c>
      <c r="O76" s="115">
        <f>L76/'סכום נכסי הקרן'!$C$42</f>
        <v>3.656088390428748E-4</v>
      </c>
    </row>
    <row r="77" spans="2:15">
      <c r="B77" t="s">
        <v>1435</v>
      </c>
      <c r="C77" t="s">
        <v>1436</v>
      </c>
      <c r="D77" t="s">
        <v>100</v>
      </c>
      <c r="E77" t="s">
        <v>123</v>
      </c>
      <c r="F77" t="s">
        <v>450</v>
      </c>
      <c r="G77" t="s">
        <v>422</v>
      </c>
      <c r="H77" t="s">
        <v>102</v>
      </c>
      <c r="I77" s="77">
        <v>29198.02</v>
      </c>
      <c r="J77" s="77">
        <v>198000</v>
      </c>
      <c r="K77" s="77">
        <v>0</v>
      </c>
      <c r="L77" s="77">
        <v>57812.079599999997</v>
      </c>
      <c r="M77" s="78">
        <v>1.37E-2</v>
      </c>
      <c r="N77" s="115">
        <f t="shared" si="1"/>
        <v>1.8418993171785907E-2</v>
      </c>
      <c r="O77" s="115">
        <f>L77/'סכום נכסי הקרן'!$C$42</f>
        <v>3.163214835255908E-3</v>
      </c>
    </row>
    <row r="78" spans="2:15">
      <c r="B78" t="s">
        <v>1437</v>
      </c>
      <c r="C78" t="s">
        <v>1438</v>
      </c>
      <c r="D78" t="s">
        <v>100</v>
      </c>
      <c r="E78" t="s">
        <v>123</v>
      </c>
      <c r="F78" t="s">
        <v>514</v>
      </c>
      <c r="G78" t="s">
        <v>422</v>
      </c>
      <c r="H78" t="s">
        <v>102</v>
      </c>
      <c r="I78" s="77">
        <v>12896.57</v>
      </c>
      <c r="J78" s="77">
        <v>52480</v>
      </c>
      <c r="K78" s="77">
        <v>0</v>
      </c>
      <c r="L78" s="77">
        <v>6768.1199360000001</v>
      </c>
      <c r="M78" s="78">
        <v>2.5000000000000001E-3</v>
      </c>
      <c r="N78" s="115">
        <f t="shared" si="1"/>
        <v>2.1563305757126244E-3</v>
      </c>
      <c r="O78" s="115">
        <f>L78/'סכום נכסי הקרן'!$C$42</f>
        <v>3.7032083150225349E-4</v>
      </c>
    </row>
    <row r="79" spans="2:15">
      <c r="B79" t="s">
        <v>1439</v>
      </c>
      <c r="C79" t="s">
        <v>1440</v>
      </c>
      <c r="D79" t="s">
        <v>100</v>
      </c>
      <c r="E79" t="s">
        <v>123</v>
      </c>
      <c r="F79" t="s">
        <v>616</v>
      </c>
      <c r="G79" t="s">
        <v>422</v>
      </c>
      <c r="H79" t="s">
        <v>102</v>
      </c>
      <c r="I79" s="77">
        <v>115434.29</v>
      </c>
      <c r="J79" s="77">
        <v>8287</v>
      </c>
      <c r="K79" s="77">
        <v>0</v>
      </c>
      <c r="L79" s="77">
        <v>9566.0396122999991</v>
      </c>
      <c r="M79" s="78">
        <v>3.2000000000000002E-3</v>
      </c>
      <c r="N79" s="115">
        <f t="shared" si="1"/>
        <v>3.047750911558407E-3</v>
      </c>
      <c r="O79" s="115">
        <f>L79/'סכום נכסי הקרן'!$C$42</f>
        <v>5.2341030846212691E-4</v>
      </c>
    </row>
    <row r="80" spans="2:15">
      <c r="B80" t="s">
        <v>1441</v>
      </c>
      <c r="C80" t="s">
        <v>1442</v>
      </c>
      <c r="D80" t="s">
        <v>100</v>
      </c>
      <c r="E80" t="s">
        <v>123</v>
      </c>
      <c r="F80" t="s">
        <v>467</v>
      </c>
      <c r="G80" t="s">
        <v>422</v>
      </c>
      <c r="H80" t="s">
        <v>102</v>
      </c>
      <c r="I80" s="77">
        <v>1075546.82</v>
      </c>
      <c r="J80" s="77">
        <v>1259</v>
      </c>
      <c r="K80" s="77">
        <v>0</v>
      </c>
      <c r="L80" s="77">
        <v>13541.134463799999</v>
      </c>
      <c r="M80" s="78">
        <v>6.0000000000000001E-3</v>
      </c>
      <c r="N80" s="115">
        <f t="shared" si="1"/>
        <v>4.3142205738429624E-3</v>
      </c>
      <c r="O80" s="115">
        <f>L80/'סכום נכסי הקרן'!$C$42</f>
        <v>7.40909472872296E-4</v>
      </c>
    </row>
    <row r="81" spans="2:15">
      <c r="B81" t="s">
        <v>1443</v>
      </c>
      <c r="C81" t="s">
        <v>1444</v>
      </c>
      <c r="D81" t="s">
        <v>100</v>
      </c>
      <c r="E81" t="s">
        <v>123</v>
      </c>
      <c r="F81" t="s">
        <v>1445</v>
      </c>
      <c r="G81" t="s">
        <v>1446</v>
      </c>
      <c r="H81" t="s">
        <v>102</v>
      </c>
      <c r="I81" s="77">
        <v>2188850.5</v>
      </c>
      <c r="J81" s="77">
        <v>386.7</v>
      </c>
      <c r="K81" s="77">
        <v>0</v>
      </c>
      <c r="L81" s="77">
        <v>8464.2848835000004</v>
      </c>
      <c r="M81" s="78">
        <v>7.4000000000000003E-3</v>
      </c>
      <c r="N81" s="115">
        <f t="shared" si="1"/>
        <v>2.6967306236331478E-3</v>
      </c>
      <c r="O81" s="115">
        <f>L81/'סכום נכסי הקרן'!$C$42</f>
        <v>4.6312728582971658E-4</v>
      </c>
    </row>
    <row r="82" spans="2:15">
      <c r="B82" t="s">
        <v>1447</v>
      </c>
      <c r="C82" t="s">
        <v>1448</v>
      </c>
      <c r="D82" t="s">
        <v>100</v>
      </c>
      <c r="E82" t="s">
        <v>123</v>
      </c>
      <c r="F82" t="s">
        <v>1449</v>
      </c>
      <c r="G82" t="s">
        <v>125</v>
      </c>
      <c r="H82" t="s">
        <v>102</v>
      </c>
      <c r="I82" s="77">
        <v>23074.639999999999</v>
      </c>
      <c r="J82" s="77">
        <v>25900</v>
      </c>
      <c r="K82" s="77">
        <v>0</v>
      </c>
      <c r="L82" s="77">
        <v>5976.33176</v>
      </c>
      <c r="M82" s="78">
        <v>2.3999999999999998E-3</v>
      </c>
      <c r="N82" s="115">
        <f t="shared" si="1"/>
        <v>1.904065977930454E-3</v>
      </c>
      <c r="O82" s="115">
        <f>L82/'סכום נכסי הקרן'!$C$42</f>
        <v>3.2699777303363172E-4</v>
      </c>
    </row>
    <row r="83" spans="2:15">
      <c r="B83" t="s">
        <v>1450</v>
      </c>
      <c r="C83" t="s">
        <v>1451</v>
      </c>
      <c r="D83" t="s">
        <v>100</v>
      </c>
      <c r="E83" t="s">
        <v>123</v>
      </c>
      <c r="F83" t="s">
        <v>882</v>
      </c>
      <c r="G83" t="s">
        <v>125</v>
      </c>
      <c r="H83" t="s">
        <v>102</v>
      </c>
      <c r="I83" s="77">
        <v>8197610.1299999999</v>
      </c>
      <c r="J83" s="77">
        <v>611.4</v>
      </c>
      <c r="K83" s="77">
        <v>0</v>
      </c>
      <c r="L83" s="77">
        <v>50120.188334819999</v>
      </c>
      <c r="M83" s="78">
        <v>0.01</v>
      </c>
      <c r="N83" s="115">
        <f t="shared" si="1"/>
        <v>1.5968348018182574E-2</v>
      </c>
      <c r="O83" s="115">
        <f>L83/'סכום נכסי הקרן'!$C$42</f>
        <v>2.7423494256470708E-3</v>
      </c>
    </row>
    <row r="84" spans="2:15">
      <c r="B84" t="s">
        <v>1452</v>
      </c>
      <c r="C84" t="s">
        <v>1453</v>
      </c>
      <c r="D84" t="s">
        <v>100</v>
      </c>
      <c r="E84" t="s">
        <v>123</v>
      </c>
      <c r="F84" t="s">
        <v>1454</v>
      </c>
      <c r="G84" t="s">
        <v>1343</v>
      </c>
      <c r="H84" t="s">
        <v>102</v>
      </c>
      <c r="I84" s="77">
        <v>72125.89</v>
      </c>
      <c r="J84" s="77">
        <v>27180</v>
      </c>
      <c r="K84" s="77">
        <v>0</v>
      </c>
      <c r="L84" s="77">
        <v>19603.816901999999</v>
      </c>
      <c r="M84" s="78">
        <v>1.06E-2</v>
      </c>
      <c r="N84" s="115">
        <f t="shared" si="1"/>
        <v>6.2457979743541199E-3</v>
      </c>
      <c r="O84" s="115">
        <f>L84/'סכום נכסי הקרן'!$C$42</f>
        <v>1.0726319634425832E-3</v>
      </c>
    </row>
    <row r="85" spans="2:15">
      <c r="B85" t="s">
        <v>1455</v>
      </c>
      <c r="C85" t="s">
        <v>1456</v>
      </c>
      <c r="D85" t="s">
        <v>100</v>
      </c>
      <c r="E85" t="s">
        <v>123</v>
      </c>
      <c r="F85" t="s">
        <v>1457</v>
      </c>
      <c r="G85" t="s">
        <v>1343</v>
      </c>
      <c r="H85" t="s">
        <v>102</v>
      </c>
      <c r="I85" s="77">
        <v>201599.23</v>
      </c>
      <c r="J85" s="77">
        <v>14970</v>
      </c>
      <c r="K85" s="77">
        <v>0</v>
      </c>
      <c r="L85" s="77">
        <v>30179.404730999999</v>
      </c>
      <c r="M85" s="78">
        <v>8.9999999999999993E-3</v>
      </c>
      <c r="N85" s="115">
        <f t="shared" si="1"/>
        <v>9.6151920760320173E-3</v>
      </c>
      <c r="O85" s="115">
        <f>L85/'סכום נכסי הקרן'!$C$42</f>
        <v>1.6512801723239088E-3</v>
      </c>
    </row>
    <row r="86" spans="2:15">
      <c r="B86" t="s">
        <v>1458</v>
      </c>
      <c r="C86" t="s">
        <v>1459</v>
      </c>
      <c r="D86" t="s">
        <v>100</v>
      </c>
      <c r="E86" t="s">
        <v>123</v>
      </c>
      <c r="F86" t="s">
        <v>1460</v>
      </c>
      <c r="G86" t="s">
        <v>127</v>
      </c>
      <c r="H86" t="s">
        <v>102</v>
      </c>
      <c r="I86" s="77">
        <v>71778.69</v>
      </c>
      <c r="J86" s="77">
        <v>39700</v>
      </c>
      <c r="K86" s="77">
        <v>0</v>
      </c>
      <c r="L86" s="77">
        <v>28496.139930000001</v>
      </c>
      <c r="M86" s="78">
        <v>1.35E-2</v>
      </c>
      <c r="N86" s="115">
        <f t="shared" si="1"/>
        <v>9.0789020292036983E-3</v>
      </c>
      <c r="O86" s="115">
        <f>L86/'סכום נכסי הקרן'!$C$42</f>
        <v>1.5591795555146275E-3</v>
      </c>
    </row>
    <row r="87" spans="2:15">
      <c r="B87" t="s">
        <v>1461</v>
      </c>
      <c r="C87" t="s">
        <v>1462</v>
      </c>
      <c r="D87" t="s">
        <v>100</v>
      </c>
      <c r="E87" t="s">
        <v>123</v>
      </c>
      <c r="F87" t="s">
        <v>1463</v>
      </c>
      <c r="G87" t="s">
        <v>127</v>
      </c>
      <c r="H87" t="s">
        <v>102</v>
      </c>
      <c r="I87" s="77">
        <v>4447565.28</v>
      </c>
      <c r="J87" s="77">
        <v>284.89999999999998</v>
      </c>
      <c r="K87" s="77">
        <v>0</v>
      </c>
      <c r="L87" s="77">
        <v>12671.11348272</v>
      </c>
      <c r="M87" s="78">
        <v>9.5999999999999992E-3</v>
      </c>
      <c r="N87" s="115">
        <f t="shared" si="1"/>
        <v>4.0370309169287183E-3</v>
      </c>
      <c r="O87" s="115">
        <f>L87/'סכום נכסי הקרן'!$C$42</f>
        <v>6.9330587007202318E-4</v>
      </c>
    </row>
    <row r="88" spans="2:15">
      <c r="B88" t="s">
        <v>1464</v>
      </c>
      <c r="C88" t="s">
        <v>1465</v>
      </c>
      <c r="D88" t="s">
        <v>100</v>
      </c>
      <c r="E88" t="s">
        <v>123</v>
      </c>
      <c r="F88" t="s">
        <v>754</v>
      </c>
      <c r="G88" t="s">
        <v>128</v>
      </c>
      <c r="H88" t="s">
        <v>102</v>
      </c>
      <c r="I88" s="77">
        <v>741092.77</v>
      </c>
      <c r="J88" s="77">
        <v>850</v>
      </c>
      <c r="K88" s="77">
        <v>0</v>
      </c>
      <c r="L88" s="77">
        <v>6299.2885450000003</v>
      </c>
      <c r="M88" s="78">
        <v>3.7000000000000002E-3</v>
      </c>
      <c r="N88" s="115">
        <f t="shared" si="1"/>
        <v>2.0069603705704471E-3</v>
      </c>
      <c r="O88" s="115">
        <f>L88/'סכום נכסי הקרן'!$C$42</f>
        <v>3.4466850379659419E-4</v>
      </c>
    </row>
    <row r="89" spans="2:15">
      <c r="B89" t="s">
        <v>1466</v>
      </c>
      <c r="C89" t="s">
        <v>1467</v>
      </c>
      <c r="D89" t="s">
        <v>100</v>
      </c>
      <c r="E89" t="s">
        <v>123</v>
      </c>
      <c r="F89" t="s">
        <v>1468</v>
      </c>
      <c r="G89" t="s">
        <v>129</v>
      </c>
      <c r="H89" t="s">
        <v>102</v>
      </c>
      <c r="I89" s="77">
        <v>12819.09</v>
      </c>
      <c r="J89" s="77">
        <v>3108</v>
      </c>
      <c r="K89" s="77">
        <v>0</v>
      </c>
      <c r="L89" s="77">
        <v>398.41731720000001</v>
      </c>
      <c r="M89" s="78">
        <v>4.0000000000000002E-4</v>
      </c>
      <c r="N89" s="115">
        <f t="shared" si="1"/>
        <v>1.2693620253418562E-4</v>
      </c>
      <c r="O89" s="115">
        <f>L89/'סכום נכסי הקרן'!$C$42</f>
        <v>2.1799588894046618E-5</v>
      </c>
    </row>
    <row r="90" spans="2:15">
      <c r="B90" t="s">
        <v>1469</v>
      </c>
      <c r="C90" t="s">
        <v>1470</v>
      </c>
      <c r="D90" t="s">
        <v>100</v>
      </c>
      <c r="E90" t="s">
        <v>123</v>
      </c>
      <c r="F90" t="s">
        <v>833</v>
      </c>
      <c r="G90" t="s">
        <v>132</v>
      </c>
      <c r="H90" t="s">
        <v>102</v>
      </c>
      <c r="I90" s="77">
        <v>685709.8</v>
      </c>
      <c r="J90" s="77">
        <v>1341</v>
      </c>
      <c r="K90" s="77">
        <v>0</v>
      </c>
      <c r="L90" s="77">
        <v>9195.368418</v>
      </c>
      <c r="M90" s="78">
        <v>3.7000000000000002E-3</v>
      </c>
      <c r="N90" s="115">
        <f t="shared" si="1"/>
        <v>2.9296546547894426E-3</v>
      </c>
      <c r="O90" s="115">
        <f>L90/'סכום נכסי הקרן'!$C$42</f>
        <v>5.0312886159281579E-4</v>
      </c>
    </row>
    <row r="91" spans="2:15">
      <c r="B91" t="s">
        <v>1471</v>
      </c>
      <c r="C91" t="s">
        <v>1472</v>
      </c>
      <c r="D91" t="s">
        <v>100</v>
      </c>
      <c r="E91" t="s">
        <v>123</v>
      </c>
      <c r="F91" t="s">
        <v>669</v>
      </c>
      <c r="G91" t="s">
        <v>132</v>
      </c>
      <c r="H91" t="s">
        <v>102</v>
      </c>
      <c r="I91" s="77">
        <v>1105958.6499999999</v>
      </c>
      <c r="J91" s="77">
        <v>1400</v>
      </c>
      <c r="K91" s="77">
        <v>0</v>
      </c>
      <c r="L91" s="77">
        <v>15483.4211</v>
      </c>
      <c r="M91" s="78">
        <v>7.0000000000000001E-3</v>
      </c>
      <c r="N91" s="115">
        <f t="shared" si="1"/>
        <v>4.9330352668508024E-3</v>
      </c>
      <c r="O91" s="115">
        <f>L91/'סכום נכסי הקרן'!$C$42</f>
        <v>8.4718258991732152E-4</v>
      </c>
    </row>
    <row r="92" spans="2:15">
      <c r="B92" s="79" t="s">
        <v>1473</v>
      </c>
      <c r="E92" s="16"/>
      <c r="F92" s="16"/>
      <c r="G92" s="16"/>
      <c r="I92" s="81">
        <v>23299261.91</v>
      </c>
      <c r="K92" s="81">
        <v>0</v>
      </c>
      <c r="L92" s="81">
        <v>102303.38500177352</v>
      </c>
      <c r="N92" s="116">
        <f t="shared" si="1"/>
        <v>3.259397279661691E-2</v>
      </c>
      <c r="O92" s="116">
        <f>L92/'סכום נכסי הקרן'!$C$42</f>
        <v>5.5975773121039359E-3</v>
      </c>
    </row>
    <row r="93" spans="2:15">
      <c r="B93" t="s">
        <v>1474</v>
      </c>
      <c r="C93" t="s">
        <v>1475</v>
      </c>
      <c r="D93" t="s">
        <v>100</v>
      </c>
      <c r="E93" t="s">
        <v>123</v>
      </c>
      <c r="F93" t="s">
        <v>1476</v>
      </c>
      <c r="G93" t="s">
        <v>101</v>
      </c>
      <c r="H93" t="s">
        <v>102</v>
      </c>
      <c r="I93" s="77">
        <v>76567.539999999994</v>
      </c>
      <c r="J93" s="77">
        <v>492.1</v>
      </c>
      <c r="K93" s="77">
        <v>0</v>
      </c>
      <c r="L93" s="77">
        <v>376.78886433999998</v>
      </c>
      <c r="M93" s="78">
        <v>1.2699999999999999E-2</v>
      </c>
      <c r="N93" s="115">
        <f t="shared" si="1"/>
        <v>1.2004535328086392E-4</v>
      </c>
      <c r="O93" s="115">
        <f>L93/'סכום נכסי הקרן'!$C$42</f>
        <v>2.0616178032099605E-5</v>
      </c>
    </row>
    <row r="94" spans="2:15">
      <c r="B94" t="s">
        <v>1477</v>
      </c>
      <c r="C94" t="s">
        <v>1478</v>
      </c>
      <c r="D94" t="s">
        <v>100</v>
      </c>
      <c r="E94" t="s">
        <v>123</v>
      </c>
      <c r="F94" t="s">
        <v>1479</v>
      </c>
      <c r="G94" t="s">
        <v>101</v>
      </c>
      <c r="H94" t="s">
        <v>102</v>
      </c>
      <c r="I94" s="77">
        <v>34025.42</v>
      </c>
      <c r="J94" s="77">
        <v>2449</v>
      </c>
      <c r="K94" s="77">
        <v>0</v>
      </c>
      <c r="L94" s="77">
        <v>833.28253580000001</v>
      </c>
      <c r="M94" s="78">
        <v>4.1000000000000003E-3</v>
      </c>
      <c r="N94" s="115">
        <f t="shared" si="1"/>
        <v>2.6548474718886684E-4</v>
      </c>
      <c r="O94" s="115">
        <f>L94/'סכום נכסי הקרן'!$C$42</f>
        <v>4.5593441672390944E-5</v>
      </c>
    </row>
    <row r="95" spans="2:15">
      <c r="B95" t="s">
        <v>1480</v>
      </c>
      <c r="C95" t="s">
        <v>1481</v>
      </c>
      <c r="D95" t="s">
        <v>100</v>
      </c>
      <c r="E95" t="s">
        <v>123</v>
      </c>
      <c r="F95" t="s">
        <v>1482</v>
      </c>
      <c r="G95" t="s">
        <v>507</v>
      </c>
      <c r="H95" t="s">
        <v>102</v>
      </c>
      <c r="I95" s="77">
        <v>12171527.890000001</v>
      </c>
      <c r="J95" s="77">
        <v>81.7</v>
      </c>
      <c r="K95" s="77">
        <v>0</v>
      </c>
      <c r="L95" s="77">
        <v>9944.1382861300008</v>
      </c>
      <c r="M95" s="78">
        <v>1.0999999999999999E-2</v>
      </c>
      <c r="N95" s="115">
        <f t="shared" si="1"/>
        <v>3.1682135716066388E-3</v>
      </c>
      <c r="O95" s="115">
        <f>L95/'סכום נכסי הקרן'!$C$42</f>
        <v>5.4409815332992582E-4</v>
      </c>
    </row>
    <row r="96" spans="2:15">
      <c r="B96" t="s">
        <v>1483</v>
      </c>
      <c r="C96" t="s">
        <v>1484</v>
      </c>
      <c r="D96" t="s">
        <v>100</v>
      </c>
      <c r="E96" t="s">
        <v>123</v>
      </c>
      <c r="F96" t="s">
        <v>1485</v>
      </c>
      <c r="G96" t="s">
        <v>665</v>
      </c>
      <c r="H96" t="s">
        <v>102</v>
      </c>
      <c r="I96" s="77">
        <v>44532.24</v>
      </c>
      <c r="J96" s="77">
        <v>14620</v>
      </c>
      <c r="K96" s="77">
        <v>0</v>
      </c>
      <c r="L96" s="77">
        <v>6510.613488</v>
      </c>
      <c r="M96" s="78">
        <v>1.2200000000000001E-2</v>
      </c>
      <c r="N96" s="115">
        <f t="shared" si="1"/>
        <v>2.0742887335886326E-3</v>
      </c>
      <c r="O96" s="115">
        <f>L96/'סכום נכסי הקרן'!$C$42</f>
        <v>3.5623124638226668E-4</v>
      </c>
    </row>
    <row r="97" spans="2:15">
      <c r="B97" t="s">
        <v>1486</v>
      </c>
      <c r="C97" t="s">
        <v>1487</v>
      </c>
      <c r="D97" t="s">
        <v>100</v>
      </c>
      <c r="E97" t="s">
        <v>123</v>
      </c>
      <c r="F97" t="s">
        <v>1488</v>
      </c>
      <c r="G97" t="s">
        <v>665</v>
      </c>
      <c r="H97" t="s">
        <v>102</v>
      </c>
      <c r="I97" s="77">
        <v>1383.83</v>
      </c>
      <c r="J97" s="77">
        <v>162</v>
      </c>
      <c r="K97" s="77">
        <v>0</v>
      </c>
      <c r="L97" s="77">
        <v>2.2418046</v>
      </c>
      <c r="M97" s="78">
        <v>2.0000000000000001E-4</v>
      </c>
      <c r="N97" s="115">
        <f t="shared" si="1"/>
        <v>7.1424145101810585E-7</v>
      </c>
      <c r="O97" s="115">
        <f>L97/'סכום נכסי הקרן'!$C$42</f>
        <v>1.2266138179995408E-7</v>
      </c>
    </row>
    <row r="98" spans="2:15">
      <c r="B98" t="s">
        <v>1489</v>
      </c>
      <c r="C98" t="s">
        <v>1490</v>
      </c>
      <c r="D98" t="s">
        <v>100</v>
      </c>
      <c r="E98" t="s">
        <v>123</v>
      </c>
      <c r="F98" t="s">
        <v>1491</v>
      </c>
      <c r="G98" t="s">
        <v>713</v>
      </c>
      <c r="H98" t="s">
        <v>102</v>
      </c>
      <c r="I98" s="77">
        <v>124517.92</v>
      </c>
      <c r="J98" s="77">
        <v>1618</v>
      </c>
      <c r="K98" s="77">
        <v>0</v>
      </c>
      <c r="L98" s="77">
        <v>2014.6999456000001</v>
      </c>
      <c r="M98" s="78">
        <v>4.4000000000000003E-3</v>
      </c>
      <c r="N98" s="115">
        <f t="shared" si="1"/>
        <v>6.4188565431235313E-4</v>
      </c>
      <c r="O98" s="115">
        <f>L98/'סכום נכסי הקרן'!$C$42</f>
        <v>1.1023524496273597E-4</v>
      </c>
    </row>
    <row r="99" spans="2:15">
      <c r="B99" t="s">
        <v>1492</v>
      </c>
      <c r="C99" t="s">
        <v>1493</v>
      </c>
      <c r="D99" t="s">
        <v>100</v>
      </c>
      <c r="E99" t="s">
        <v>123</v>
      </c>
      <c r="F99" t="s">
        <v>1494</v>
      </c>
      <c r="G99" t="s">
        <v>713</v>
      </c>
      <c r="H99" t="s">
        <v>102</v>
      </c>
      <c r="I99" s="77">
        <v>120648.7</v>
      </c>
      <c r="J99" s="77">
        <v>6851</v>
      </c>
      <c r="K99" s="77">
        <v>0</v>
      </c>
      <c r="L99" s="77">
        <v>8265.6424370000004</v>
      </c>
      <c r="M99" s="78">
        <v>4.7999999999999996E-3</v>
      </c>
      <c r="N99" s="115">
        <f t="shared" si="1"/>
        <v>2.6334429181739181E-3</v>
      </c>
      <c r="O99" s="115">
        <f>L99/'סכום נכסי הקרן'!$C$42</f>
        <v>4.5225847194120311E-4</v>
      </c>
    </row>
    <row r="100" spans="2:15">
      <c r="B100" t="s">
        <v>1495</v>
      </c>
      <c r="C100" t="s">
        <v>1496</v>
      </c>
      <c r="D100" t="s">
        <v>100</v>
      </c>
      <c r="E100" t="s">
        <v>123</v>
      </c>
      <c r="F100" t="s">
        <v>1497</v>
      </c>
      <c r="G100" t="s">
        <v>1498</v>
      </c>
      <c r="H100" t="s">
        <v>102</v>
      </c>
      <c r="I100" s="77">
        <v>30218.71</v>
      </c>
      <c r="J100" s="77">
        <v>2477</v>
      </c>
      <c r="K100" s="77">
        <v>0</v>
      </c>
      <c r="L100" s="77">
        <v>748.51744670000005</v>
      </c>
      <c r="M100" s="78">
        <v>6.4999999999999997E-3</v>
      </c>
      <c r="N100" s="115">
        <f t="shared" si="1"/>
        <v>2.3847849506748972E-4</v>
      </c>
      <c r="O100" s="115">
        <f>L100/'סכום נכסי הקרן'!$C$42</f>
        <v>4.0955480381115952E-5</v>
      </c>
    </row>
    <row r="101" spans="2:15">
      <c r="B101" t="s">
        <v>1499</v>
      </c>
      <c r="C101" t="s">
        <v>1500</v>
      </c>
      <c r="D101" t="s">
        <v>100</v>
      </c>
      <c r="E101" t="s">
        <v>123</v>
      </c>
      <c r="F101" t="s">
        <v>1501</v>
      </c>
      <c r="G101" t="s">
        <v>1502</v>
      </c>
      <c r="H101" t="s">
        <v>102</v>
      </c>
      <c r="I101" s="77">
        <v>118780.98</v>
      </c>
      <c r="J101" s="77">
        <v>900.8</v>
      </c>
      <c r="K101" s="77">
        <v>0</v>
      </c>
      <c r="L101" s="77">
        <v>1069.97906784</v>
      </c>
      <c r="M101" s="78">
        <v>2.8E-3</v>
      </c>
      <c r="N101" s="115">
        <f t="shared" si="1"/>
        <v>3.4089652683068003E-4</v>
      </c>
      <c r="O101" s="115">
        <f>L101/'סכום נכסי הקרן'!$C$42</f>
        <v>5.8544402557779219E-5</v>
      </c>
    </row>
    <row r="102" spans="2:15">
      <c r="B102" t="s">
        <v>1503</v>
      </c>
      <c r="C102" t="s">
        <v>1504</v>
      </c>
      <c r="D102" t="s">
        <v>100</v>
      </c>
      <c r="E102" t="s">
        <v>123</v>
      </c>
      <c r="F102" t="s">
        <v>1505</v>
      </c>
      <c r="G102" t="s">
        <v>908</v>
      </c>
      <c r="H102" t="s">
        <v>102</v>
      </c>
      <c r="I102" s="77">
        <v>143922.43</v>
      </c>
      <c r="J102" s="77">
        <v>551.70000000000005</v>
      </c>
      <c r="K102" s="77">
        <v>0</v>
      </c>
      <c r="L102" s="77">
        <v>794.02004631</v>
      </c>
      <c r="M102" s="78">
        <v>7.1999999999999998E-3</v>
      </c>
      <c r="N102" s="115">
        <f t="shared" si="1"/>
        <v>2.5297567415729185E-4</v>
      </c>
      <c r="O102" s="115">
        <f>L102/'סכום נכסי הקרן'!$C$42</f>
        <v>4.3445176291121954E-5</v>
      </c>
    </row>
    <row r="103" spans="2:15">
      <c r="B103" t="s">
        <v>1506</v>
      </c>
      <c r="C103" t="s">
        <v>1507</v>
      </c>
      <c r="D103" t="s">
        <v>100</v>
      </c>
      <c r="E103" t="s">
        <v>123</v>
      </c>
      <c r="F103" t="s">
        <v>911</v>
      </c>
      <c r="G103" t="s">
        <v>908</v>
      </c>
      <c r="H103" t="s">
        <v>102</v>
      </c>
      <c r="I103" s="77">
        <v>600894.5</v>
      </c>
      <c r="J103" s="77">
        <v>215.2</v>
      </c>
      <c r="K103" s="77">
        <v>0</v>
      </c>
      <c r="L103" s="77">
        <v>1293.1249640000001</v>
      </c>
      <c r="M103" s="78">
        <v>6.7999999999999996E-3</v>
      </c>
      <c r="N103" s="115">
        <f t="shared" si="1"/>
        <v>4.1199105873683013E-4</v>
      </c>
      <c r="O103" s="115">
        <f>L103/'סכום נכסי הקרן'!$C$42</f>
        <v>7.0753934095886813E-5</v>
      </c>
    </row>
    <row r="104" spans="2:15">
      <c r="B104" t="s">
        <v>1508</v>
      </c>
      <c r="C104" t="s">
        <v>1509</v>
      </c>
      <c r="D104" t="s">
        <v>100</v>
      </c>
      <c r="E104" t="s">
        <v>123</v>
      </c>
      <c r="F104" t="s">
        <v>1510</v>
      </c>
      <c r="G104" t="s">
        <v>1511</v>
      </c>
      <c r="H104" t="s">
        <v>102</v>
      </c>
      <c r="I104" s="77">
        <v>197903.2</v>
      </c>
      <c r="J104" s="77">
        <v>348.5</v>
      </c>
      <c r="K104" s="77">
        <v>0</v>
      </c>
      <c r="L104" s="77">
        <v>689.69265199999995</v>
      </c>
      <c r="M104" s="78">
        <v>1.0200000000000001E-2</v>
      </c>
      <c r="N104" s="115">
        <f t="shared" si="1"/>
        <v>2.1973684973302556E-4</v>
      </c>
      <c r="O104" s="115">
        <f>L104/'סכום נכסי הקרן'!$C$42</f>
        <v>3.773685436794753E-5</v>
      </c>
    </row>
    <row r="105" spans="2:15">
      <c r="B105" t="s">
        <v>1512</v>
      </c>
      <c r="C105" t="s">
        <v>1513</v>
      </c>
      <c r="D105" t="s">
        <v>100</v>
      </c>
      <c r="E105" t="s">
        <v>123</v>
      </c>
      <c r="F105" t="s">
        <v>1514</v>
      </c>
      <c r="G105" t="s">
        <v>1511</v>
      </c>
      <c r="H105" t="s">
        <v>102</v>
      </c>
      <c r="I105" s="77">
        <v>28979.759999999998</v>
      </c>
      <c r="J105" s="77">
        <v>9371</v>
      </c>
      <c r="K105" s="77">
        <v>0</v>
      </c>
      <c r="L105" s="77">
        <v>2715.6933095999998</v>
      </c>
      <c r="M105" s="78">
        <v>5.7000000000000002E-3</v>
      </c>
      <c r="N105" s="115">
        <f t="shared" si="1"/>
        <v>8.6522292351834146E-4</v>
      </c>
      <c r="O105" s="115">
        <f>L105/'סכום נכסי הקרן'!$C$42</f>
        <v>1.4859042304598113E-4</v>
      </c>
    </row>
    <row r="106" spans="2:15">
      <c r="B106" t="s">
        <v>1515</v>
      </c>
      <c r="C106" t="s">
        <v>1516</v>
      </c>
      <c r="D106" t="s">
        <v>100</v>
      </c>
      <c r="E106" t="s">
        <v>123</v>
      </c>
      <c r="F106" t="s">
        <v>1517</v>
      </c>
      <c r="G106" t="s">
        <v>550</v>
      </c>
      <c r="H106" t="s">
        <v>102</v>
      </c>
      <c r="I106" s="77">
        <v>244924.62</v>
      </c>
      <c r="J106" s="77">
        <v>660</v>
      </c>
      <c r="K106" s="77">
        <v>0</v>
      </c>
      <c r="L106" s="77">
        <v>1616.5024920000001</v>
      </c>
      <c r="M106" s="78">
        <v>7.1999999999999998E-3</v>
      </c>
      <c r="N106" s="115">
        <f t="shared" si="1"/>
        <v>5.1501950056684874E-4</v>
      </c>
      <c r="O106" s="115">
        <f>L106/'סכום נכסי הקרן'!$C$42</f>
        <v>8.8447686007865818E-5</v>
      </c>
    </row>
    <row r="107" spans="2:15">
      <c r="B107" t="s">
        <v>1518</v>
      </c>
      <c r="C107" t="s">
        <v>1519</v>
      </c>
      <c r="D107" t="s">
        <v>100</v>
      </c>
      <c r="E107" t="s">
        <v>123</v>
      </c>
      <c r="F107" t="s">
        <v>1520</v>
      </c>
      <c r="G107" t="s">
        <v>550</v>
      </c>
      <c r="H107" t="s">
        <v>102</v>
      </c>
      <c r="I107" s="77">
        <v>152912.4</v>
      </c>
      <c r="J107" s="77">
        <v>1476</v>
      </c>
      <c r="K107" s="77">
        <v>0</v>
      </c>
      <c r="L107" s="77">
        <v>2256.987024</v>
      </c>
      <c r="M107" s="78">
        <v>1.01E-2</v>
      </c>
      <c r="N107" s="115">
        <f t="shared" si="1"/>
        <v>7.190785882725E-4</v>
      </c>
      <c r="O107" s="115">
        <f>L107/'סכום נכסי הקרן'!$C$42</f>
        <v>1.2349209519349106E-4</v>
      </c>
    </row>
    <row r="108" spans="2:15">
      <c r="B108" t="s">
        <v>1521</v>
      </c>
      <c r="C108" t="s">
        <v>1522</v>
      </c>
      <c r="D108" t="s">
        <v>100</v>
      </c>
      <c r="E108" t="s">
        <v>123</v>
      </c>
      <c r="F108" t="s">
        <v>1523</v>
      </c>
      <c r="G108" t="s">
        <v>550</v>
      </c>
      <c r="H108" t="s">
        <v>102</v>
      </c>
      <c r="I108" s="77">
        <v>66808.52</v>
      </c>
      <c r="J108" s="77">
        <v>450</v>
      </c>
      <c r="K108" s="77">
        <v>0</v>
      </c>
      <c r="L108" s="77">
        <v>300.63834000000003</v>
      </c>
      <c r="M108" s="78">
        <v>5.1000000000000004E-3</v>
      </c>
      <c r="N108" s="115">
        <f t="shared" si="1"/>
        <v>9.5783711119726798E-5</v>
      </c>
      <c r="O108" s="115">
        <f>L108/'סכום נכסי הקרן'!$C$42</f>
        <v>1.6449566660022204E-5</v>
      </c>
    </row>
    <row r="109" spans="2:15">
      <c r="B109" t="s">
        <v>1524</v>
      </c>
      <c r="C109" t="s">
        <v>1525</v>
      </c>
      <c r="D109" t="s">
        <v>100</v>
      </c>
      <c r="E109" t="s">
        <v>123</v>
      </c>
      <c r="F109" t="s">
        <v>1526</v>
      </c>
      <c r="G109" t="s">
        <v>550</v>
      </c>
      <c r="H109" t="s">
        <v>102</v>
      </c>
      <c r="I109" s="77">
        <v>146575.26999999999</v>
      </c>
      <c r="J109" s="77">
        <v>2862</v>
      </c>
      <c r="K109" s="77">
        <v>0</v>
      </c>
      <c r="L109" s="77">
        <v>4194.9842274000002</v>
      </c>
      <c r="M109" s="78">
        <v>5.7000000000000002E-3</v>
      </c>
      <c r="N109" s="115">
        <f t="shared" si="1"/>
        <v>1.336526663196357E-3</v>
      </c>
      <c r="O109" s="115">
        <f>L109/'סכום נכסי הקרן'!$C$42</f>
        <v>2.2953051392699296E-4</v>
      </c>
    </row>
    <row r="110" spans="2:15">
      <c r="B110" t="s">
        <v>1527</v>
      </c>
      <c r="C110" t="s">
        <v>1528</v>
      </c>
      <c r="D110" t="s">
        <v>100</v>
      </c>
      <c r="E110" t="s">
        <v>123</v>
      </c>
      <c r="F110" t="s">
        <v>1529</v>
      </c>
      <c r="G110" t="s">
        <v>550</v>
      </c>
      <c r="H110" t="s">
        <v>102</v>
      </c>
      <c r="I110" s="77">
        <v>749223.81</v>
      </c>
      <c r="J110" s="77">
        <v>655.7</v>
      </c>
      <c r="K110" s="77">
        <v>0</v>
      </c>
      <c r="L110" s="77">
        <v>4912.6605221700001</v>
      </c>
      <c r="M110" s="78">
        <v>8.8000000000000005E-3</v>
      </c>
      <c r="N110" s="115">
        <f t="shared" si="1"/>
        <v>1.5651791327906395E-3</v>
      </c>
      <c r="O110" s="115">
        <f>L110/'סכום נכסי הקרן'!$C$42</f>
        <v>2.6879850632988096E-4</v>
      </c>
    </row>
    <row r="111" spans="2:15">
      <c r="B111" t="s">
        <v>1530</v>
      </c>
      <c r="C111" t="s">
        <v>1531</v>
      </c>
      <c r="D111" t="s">
        <v>100</v>
      </c>
      <c r="E111" t="s">
        <v>123</v>
      </c>
      <c r="F111" t="s">
        <v>1532</v>
      </c>
      <c r="G111" t="s">
        <v>550</v>
      </c>
      <c r="H111" t="s">
        <v>102</v>
      </c>
      <c r="I111" s="77">
        <v>177411.59</v>
      </c>
      <c r="J111" s="77">
        <v>1149</v>
      </c>
      <c r="K111" s="77">
        <v>0</v>
      </c>
      <c r="L111" s="77">
        <v>2038.4591691000001</v>
      </c>
      <c r="M111" s="78">
        <v>1.0699999999999999E-2</v>
      </c>
      <c r="N111" s="115">
        <f t="shared" si="1"/>
        <v>6.4945536947294449E-4</v>
      </c>
      <c r="O111" s="115">
        <f>L111/'סכום נכסי הקרן'!$C$42</f>
        <v>1.1153524193169748E-4</v>
      </c>
    </row>
    <row r="112" spans="2:15">
      <c r="B112" t="s">
        <v>1533</v>
      </c>
      <c r="C112" t="s">
        <v>1534</v>
      </c>
      <c r="D112" t="s">
        <v>100</v>
      </c>
      <c r="E112" t="s">
        <v>123</v>
      </c>
      <c r="F112" t="s">
        <v>1535</v>
      </c>
      <c r="G112" t="s">
        <v>722</v>
      </c>
      <c r="H112" t="s">
        <v>102</v>
      </c>
      <c r="I112" s="77">
        <v>106075.02</v>
      </c>
      <c r="J112" s="77">
        <v>2390</v>
      </c>
      <c r="K112" s="77">
        <v>0</v>
      </c>
      <c r="L112" s="77">
        <v>2535.192978</v>
      </c>
      <c r="M112" s="78">
        <v>7.3000000000000001E-3</v>
      </c>
      <c r="N112" s="115">
        <f t="shared" si="1"/>
        <v>8.0771531614201922E-4</v>
      </c>
      <c r="O112" s="115">
        <f>L112/'סכום נכסי הקרן'!$C$42</f>
        <v>1.3871426341574133E-4</v>
      </c>
    </row>
    <row r="113" spans="2:15">
      <c r="B113" t="s">
        <v>1536</v>
      </c>
      <c r="C113" t="s">
        <v>1537</v>
      </c>
      <c r="D113" t="s">
        <v>100</v>
      </c>
      <c r="E113" t="s">
        <v>123</v>
      </c>
      <c r="F113" t="s">
        <v>1538</v>
      </c>
      <c r="G113" t="s">
        <v>722</v>
      </c>
      <c r="H113" t="s">
        <v>102</v>
      </c>
      <c r="I113" s="77">
        <v>4473.42</v>
      </c>
      <c r="J113" s="77">
        <v>14620</v>
      </c>
      <c r="K113" s="77">
        <v>0</v>
      </c>
      <c r="L113" s="77">
        <v>654.014004</v>
      </c>
      <c r="M113" s="78">
        <v>1.2999999999999999E-3</v>
      </c>
      <c r="N113" s="115">
        <f t="shared" si="1"/>
        <v>2.0836959260549348E-4</v>
      </c>
      <c r="O113" s="115">
        <f>L113/'סכום נכסי הקרן'!$C$42</f>
        <v>3.5784680541364176E-5</v>
      </c>
    </row>
    <row r="114" spans="2:15">
      <c r="B114" t="s">
        <v>1539</v>
      </c>
      <c r="C114" t="s">
        <v>1540</v>
      </c>
      <c r="D114" t="s">
        <v>100</v>
      </c>
      <c r="E114" t="s">
        <v>123</v>
      </c>
      <c r="F114" t="s">
        <v>1541</v>
      </c>
      <c r="G114" t="s">
        <v>475</v>
      </c>
      <c r="H114" t="s">
        <v>102</v>
      </c>
      <c r="I114" s="77">
        <v>287687.65999999997</v>
      </c>
      <c r="J114" s="77">
        <v>712.2</v>
      </c>
      <c r="K114" s="77">
        <v>0</v>
      </c>
      <c r="L114" s="77">
        <v>2048.9115145199999</v>
      </c>
      <c r="M114" s="78">
        <v>7.3000000000000001E-3</v>
      </c>
      <c r="N114" s="115">
        <f t="shared" si="1"/>
        <v>6.5278549840537819E-4</v>
      </c>
      <c r="O114" s="115">
        <f>L114/'סכום נכסי הקרן'!$C$42</f>
        <v>1.121071468748257E-4</v>
      </c>
    </row>
    <row r="115" spans="2:15">
      <c r="B115" t="s">
        <v>1542</v>
      </c>
      <c r="C115" t="s">
        <v>1543</v>
      </c>
      <c r="D115" t="s">
        <v>100</v>
      </c>
      <c r="E115" t="s">
        <v>123</v>
      </c>
      <c r="F115" t="s">
        <v>1544</v>
      </c>
      <c r="G115" t="s">
        <v>475</v>
      </c>
      <c r="H115" t="s">
        <v>102</v>
      </c>
      <c r="I115" s="77">
        <v>199075.35</v>
      </c>
      <c r="J115" s="77">
        <v>1195</v>
      </c>
      <c r="K115" s="77">
        <v>0</v>
      </c>
      <c r="L115" s="77">
        <v>2378.9504324999998</v>
      </c>
      <c r="M115" s="78">
        <v>1.4E-3</v>
      </c>
      <c r="N115" s="115">
        <f t="shared" si="1"/>
        <v>7.5793626652784565E-4</v>
      </c>
      <c r="O115" s="115">
        <f>L115/'סכום נכסי הקרן'!$C$42</f>
        <v>1.30165379839103E-4</v>
      </c>
    </row>
    <row r="116" spans="2:15">
      <c r="B116" t="s">
        <v>1545</v>
      </c>
      <c r="C116" t="s">
        <v>1546</v>
      </c>
      <c r="D116" t="s">
        <v>100</v>
      </c>
      <c r="E116" t="s">
        <v>123</v>
      </c>
      <c r="F116" t="s">
        <v>1547</v>
      </c>
      <c r="G116" t="s">
        <v>475</v>
      </c>
      <c r="H116" t="s">
        <v>102</v>
      </c>
      <c r="I116" s="77">
        <v>470610.65</v>
      </c>
      <c r="J116" s="77">
        <v>38.1</v>
      </c>
      <c r="K116" s="77">
        <v>0</v>
      </c>
      <c r="L116" s="77">
        <v>179.30265764999999</v>
      </c>
      <c r="M116" s="78">
        <v>2.7000000000000001E-3</v>
      </c>
      <c r="N116" s="115">
        <f t="shared" si="1"/>
        <v>5.7126027117322658E-5</v>
      </c>
      <c r="O116" s="115">
        <f>L116/'סכום נכסי הקרן'!$C$42</f>
        <v>9.8106283427882644E-6</v>
      </c>
    </row>
    <row r="117" spans="2:15">
      <c r="B117" t="s">
        <v>1548</v>
      </c>
      <c r="C117" t="s">
        <v>1549</v>
      </c>
      <c r="D117" t="s">
        <v>100</v>
      </c>
      <c r="E117" t="s">
        <v>123</v>
      </c>
      <c r="F117" t="s">
        <v>1550</v>
      </c>
      <c r="G117" t="s">
        <v>475</v>
      </c>
      <c r="H117" t="s">
        <v>102</v>
      </c>
      <c r="I117" s="77">
        <v>79961.25</v>
      </c>
      <c r="J117" s="77">
        <v>6020</v>
      </c>
      <c r="K117" s="77">
        <v>0</v>
      </c>
      <c r="L117" s="77">
        <v>4813.6672500000004</v>
      </c>
      <c r="M117" s="78">
        <v>7.3000000000000001E-3</v>
      </c>
      <c r="N117" s="115">
        <f t="shared" si="1"/>
        <v>1.5336397656416335E-3</v>
      </c>
      <c r="O117" s="115">
        <f>L117/'סכום נכסי הקרן'!$C$42</f>
        <v>2.6338204338156195E-4</v>
      </c>
    </row>
    <row r="118" spans="2:15">
      <c r="B118" t="s">
        <v>1551</v>
      </c>
      <c r="C118" t="s">
        <v>1552</v>
      </c>
      <c r="D118" t="s">
        <v>100</v>
      </c>
      <c r="E118" t="s">
        <v>123</v>
      </c>
      <c r="F118" t="s">
        <v>1553</v>
      </c>
      <c r="G118" t="s">
        <v>814</v>
      </c>
      <c r="H118" t="s">
        <v>102</v>
      </c>
      <c r="I118" s="77">
        <v>11047.85</v>
      </c>
      <c r="J118" s="77">
        <v>1.0000000000000001E-5</v>
      </c>
      <c r="K118" s="77">
        <v>0</v>
      </c>
      <c r="L118" s="77">
        <v>1.104785E-6</v>
      </c>
      <c r="M118" s="78">
        <v>7.0000000000000001E-3</v>
      </c>
      <c r="N118" s="115">
        <f t="shared" si="1"/>
        <v>3.5198573571623419E-13</v>
      </c>
      <c r="O118" s="115">
        <f>L118/'סכום נכסי הקרן'!$C$42</f>
        <v>6.044882533110258E-14</v>
      </c>
    </row>
    <row r="119" spans="2:15">
      <c r="B119" t="s">
        <v>1554</v>
      </c>
      <c r="C119" t="s">
        <v>1555</v>
      </c>
      <c r="D119" t="s">
        <v>100</v>
      </c>
      <c r="E119" t="s">
        <v>123</v>
      </c>
      <c r="F119" t="s">
        <v>1556</v>
      </c>
      <c r="G119" t="s">
        <v>814</v>
      </c>
      <c r="H119" t="s">
        <v>102</v>
      </c>
      <c r="I119" s="77">
        <v>55028.93</v>
      </c>
      <c r="J119" s="77">
        <v>5694</v>
      </c>
      <c r="K119" s="77">
        <v>0</v>
      </c>
      <c r="L119" s="77">
        <v>3133.3472741999999</v>
      </c>
      <c r="M119" s="78">
        <v>6.1999999999999998E-3</v>
      </c>
      <c r="N119" s="115">
        <f t="shared" si="1"/>
        <v>9.9828794341319245E-4</v>
      </c>
      <c r="O119" s="115">
        <f>L119/'סכום נכסי הקרן'!$C$42</f>
        <v>1.7144255405332454E-4</v>
      </c>
    </row>
    <row r="120" spans="2:15">
      <c r="B120" t="s">
        <v>1557</v>
      </c>
      <c r="C120" t="s">
        <v>1558</v>
      </c>
      <c r="D120" t="s">
        <v>100</v>
      </c>
      <c r="E120" t="s">
        <v>123</v>
      </c>
      <c r="F120" t="s">
        <v>1559</v>
      </c>
      <c r="G120" t="s">
        <v>814</v>
      </c>
      <c r="H120" t="s">
        <v>102</v>
      </c>
      <c r="I120" s="77">
        <v>12443.11</v>
      </c>
      <c r="J120" s="77">
        <v>24240</v>
      </c>
      <c r="K120" s="77">
        <v>0</v>
      </c>
      <c r="L120" s="77">
        <v>3016.2098639999999</v>
      </c>
      <c r="M120" s="78">
        <v>5.4000000000000003E-3</v>
      </c>
      <c r="N120" s="115">
        <f t="shared" si="1"/>
        <v>9.6096783360979975E-4</v>
      </c>
      <c r="O120" s="115">
        <f>L120/'סכום נכסי הקרן'!$C$42</f>
        <v>1.6503332615023253E-4</v>
      </c>
    </row>
    <row r="121" spans="2:15">
      <c r="B121" t="s">
        <v>1560</v>
      </c>
      <c r="C121" t="s">
        <v>1561</v>
      </c>
      <c r="D121" t="s">
        <v>100</v>
      </c>
      <c r="E121" t="s">
        <v>123</v>
      </c>
      <c r="F121" t="s">
        <v>1562</v>
      </c>
      <c r="G121" t="s">
        <v>814</v>
      </c>
      <c r="H121" t="s">
        <v>102</v>
      </c>
      <c r="I121" s="77">
        <v>916962.94</v>
      </c>
      <c r="J121" s="77">
        <v>9.1</v>
      </c>
      <c r="K121" s="77">
        <v>0</v>
      </c>
      <c r="L121" s="77">
        <v>83.443627539999994</v>
      </c>
      <c r="M121" s="78">
        <v>2.2000000000000001E-3</v>
      </c>
      <c r="N121" s="115">
        <f t="shared" si="1"/>
        <v>2.6585232991485511E-5</v>
      </c>
      <c r="O121" s="115">
        <f>L121/'סכום נכסי הקרן'!$C$42</f>
        <v>4.5656569071439607E-6</v>
      </c>
    </row>
    <row r="122" spans="2:15">
      <c r="B122" t="s">
        <v>1563</v>
      </c>
      <c r="C122" t="s">
        <v>1564</v>
      </c>
      <c r="D122" t="s">
        <v>100</v>
      </c>
      <c r="E122" t="s">
        <v>123</v>
      </c>
      <c r="F122" t="s">
        <v>707</v>
      </c>
      <c r="G122" t="s">
        <v>422</v>
      </c>
      <c r="H122" t="s">
        <v>102</v>
      </c>
      <c r="I122" s="77">
        <v>1508140.41</v>
      </c>
      <c r="J122" s="77">
        <v>154.80000000000001</v>
      </c>
      <c r="K122" s="77">
        <v>0</v>
      </c>
      <c r="L122" s="77">
        <v>2334.60135468</v>
      </c>
      <c r="M122" s="78">
        <v>2.8999999999999998E-3</v>
      </c>
      <c r="N122" s="115">
        <f t="shared" si="1"/>
        <v>7.4380660076952241E-4</v>
      </c>
      <c r="O122" s="115">
        <f>L122/'סכום נכסי הקרן'!$C$42</f>
        <v>1.2773879941057017E-4</v>
      </c>
    </row>
    <row r="123" spans="2:15">
      <c r="B123" t="s">
        <v>1565</v>
      </c>
      <c r="C123" t="s">
        <v>1566</v>
      </c>
      <c r="D123" t="s">
        <v>100</v>
      </c>
      <c r="E123" t="s">
        <v>123</v>
      </c>
      <c r="F123" t="s">
        <v>1567</v>
      </c>
      <c r="G123" t="s">
        <v>422</v>
      </c>
      <c r="H123" t="s">
        <v>102</v>
      </c>
      <c r="I123" s="77">
        <v>769154.67</v>
      </c>
      <c r="J123" s="77">
        <v>1047</v>
      </c>
      <c r="K123" s="77">
        <v>0</v>
      </c>
      <c r="L123" s="77">
        <v>8053.0493949000002</v>
      </c>
      <c r="M123" s="78">
        <v>1.24E-2</v>
      </c>
      <c r="N123" s="115">
        <f t="shared" si="1"/>
        <v>2.5657105373652349E-3</v>
      </c>
      <c r="O123" s="115">
        <f>L123/'סכום נכסי הקרן'!$C$42</f>
        <v>4.4062634472322794E-4</v>
      </c>
    </row>
    <row r="124" spans="2:15">
      <c r="B124" t="s">
        <v>1568</v>
      </c>
      <c r="C124" t="s">
        <v>1569</v>
      </c>
      <c r="D124" t="s">
        <v>100</v>
      </c>
      <c r="E124" t="s">
        <v>123</v>
      </c>
      <c r="F124" t="s">
        <v>1570</v>
      </c>
      <c r="G124" t="s">
        <v>1446</v>
      </c>
      <c r="H124" t="s">
        <v>102</v>
      </c>
      <c r="I124" s="77">
        <v>52842.99</v>
      </c>
      <c r="J124" s="77">
        <v>8000</v>
      </c>
      <c r="K124" s="77">
        <v>0</v>
      </c>
      <c r="L124" s="77">
        <v>4227.4391999999998</v>
      </c>
      <c r="M124" s="78">
        <v>5.0000000000000001E-3</v>
      </c>
      <c r="N124" s="115">
        <f t="shared" si="1"/>
        <v>1.3468668537386446E-3</v>
      </c>
      <c r="O124" s="115">
        <f>L124/'סכום נכסי הקרן'!$C$42</f>
        <v>2.3130630285409017E-4</v>
      </c>
    </row>
    <row r="125" spans="2:15">
      <c r="B125" t="s">
        <v>1571</v>
      </c>
      <c r="C125" t="s">
        <v>1572</v>
      </c>
      <c r="D125" t="s">
        <v>100</v>
      </c>
      <c r="E125" t="s">
        <v>123</v>
      </c>
      <c r="F125" t="s">
        <v>1573</v>
      </c>
      <c r="G125" t="s">
        <v>125</v>
      </c>
      <c r="H125" t="s">
        <v>102</v>
      </c>
      <c r="I125" s="77">
        <v>174955.56</v>
      </c>
      <c r="J125" s="77">
        <v>1637</v>
      </c>
      <c r="K125" s="77">
        <v>0</v>
      </c>
      <c r="L125" s="77">
        <v>2864.0225172</v>
      </c>
      <c r="M125" s="78">
        <v>7.9000000000000008E-3</v>
      </c>
      <c r="N125" s="115">
        <f t="shared" si="1"/>
        <v>9.1248077483356755E-4</v>
      </c>
      <c r="O125" s="115">
        <f>L125/'סכום נכסי הקרן'!$C$42</f>
        <v>1.5670632465734739E-4</v>
      </c>
    </row>
    <row r="126" spans="2:15">
      <c r="B126" t="s">
        <v>1574</v>
      </c>
      <c r="C126" t="s">
        <v>1575</v>
      </c>
      <c r="D126" t="s">
        <v>100</v>
      </c>
      <c r="E126" t="s">
        <v>123</v>
      </c>
      <c r="F126" t="s">
        <v>1576</v>
      </c>
      <c r="G126" t="s">
        <v>125</v>
      </c>
      <c r="H126" t="s">
        <v>102</v>
      </c>
      <c r="I126" s="77">
        <v>584801.87</v>
      </c>
      <c r="J126" s="77">
        <v>309</v>
      </c>
      <c r="K126" s="77">
        <v>0</v>
      </c>
      <c r="L126" s="77">
        <v>1807.0377782999999</v>
      </c>
      <c r="M126" s="78">
        <v>4.5999999999999999E-3</v>
      </c>
      <c r="N126" s="115">
        <f t="shared" si="1"/>
        <v>5.7572425572573378E-4</v>
      </c>
      <c r="O126" s="115">
        <f>L126/'סכום נכסי הקרן'!$C$42</f>
        <v>9.8872912853777294E-5</v>
      </c>
    </row>
    <row r="127" spans="2:15">
      <c r="B127" t="s">
        <v>1577</v>
      </c>
      <c r="C127" t="s">
        <v>1578</v>
      </c>
      <c r="D127" t="s">
        <v>100</v>
      </c>
      <c r="E127" t="s">
        <v>123</v>
      </c>
      <c r="F127" t="s">
        <v>1579</v>
      </c>
      <c r="G127" t="s">
        <v>125</v>
      </c>
      <c r="H127" t="s">
        <v>102</v>
      </c>
      <c r="I127" s="77">
        <v>94669.91</v>
      </c>
      <c r="J127" s="77">
        <v>3056.0000639999998</v>
      </c>
      <c r="K127" s="77">
        <v>0</v>
      </c>
      <c r="L127" s="77">
        <v>2893.1125101887401</v>
      </c>
      <c r="M127" s="78">
        <v>5.4999999999999997E-3</v>
      </c>
      <c r="N127" s="115">
        <f t="shared" si="1"/>
        <v>9.2174887911098064E-4</v>
      </c>
      <c r="O127" s="115">
        <f>L127/'סכום נכסי הקרן'!$C$42</f>
        <v>1.5829799715929061E-4</v>
      </c>
    </row>
    <row r="128" spans="2:15">
      <c r="B128" t="s">
        <v>1580</v>
      </c>
      <c r="C128" t="s">
        <v>1581</v>
      </c>
      <c r="D128" t="s">
        <v>100</v>
      </c>
      <c r="E128" t="s">
        <v>123</v>
      </c>
      <c r="F128" t="s">
        <v>1582</v>
      </c>
      <c r="G128" t="s">
        <v>127</v>
      </c>
      <c r="H128" t="s">
        <v>102</v>
      </c>
      <c r="I128" s="77">
        <v>394991.17</v>
      </c>
      <c r="J128" s="77">
        <v>300.8</v>
      </c>
      <c r="K128" s="77">
        <v>0</v>
      </c>
      <c r="L128" s="77">
        <v>1188.13343936</v>
      </c>
      <c r="M128" s="78">
        <v>7.1999999999999998E-3</v>
      </c>
      <c r="N128" s="115">
        <f t="shared" si="1"/>
        <v>3.7854064164718863E-4</v>
      </c>
      <c r="O128" s="115">
        <f>L128/'סכום נכסי הקרן'!$C$42</f>
        <v>6.5009273972686809E-5</v>
      </c>
    </row>
    <row r="129" spans="2:15">
      <c r="B129" t="s">
        <v>1583</v>
      </c>
      <c r="C129" t="s">
        <v>1584</v>
      </c>
      <c r="D129" t="s">
        <v>100</v>
      </c>
      <c r="E129" t="s">
        <v>123</v>
      </c>
      <c r="F129" t="s">
        <v>1585</v>
      </c>
      <c r="G129" t="s">
        <v>127</v>
      </c>
      <c r="H129" t="s">
        <v>102</v>
      </c>
      <c r="I129" s="77">
        <v>125730.75</v>
      </c>
      <c r="J129" s="77">
        <v>2698</v>
      </c>
      <c r="K129" s="77">
        <v>0</v>
      </c>
      <c r="L129" s="77">
        <v>3392.215635</v>
      </c>
      <c r="M129" s="78">
        <v>9.4999999999999998E-3</v>
      </c>
      <c r="N129" s="115">
        <f t="shared" si="1"/>
        <v>1.0807636924773485E-3</v>
      </c>
      <c r="O129" s="115">
        <f>L129/'סכום נכסי הקרן'!$C$42</f>
        <v>1.8560665686586096E-4</v>
      </c>
    </row>
    <row r="130" spans="2:15">
      <c r="B130" t="s">
        <v>1586</v>
      </c>
      <c r="C130" t="s">
        <v>1587</v>
      </c>
      <c r="D130" t="s">
        <v>100</v>
      </c>
      <c r="E130" t="s">
        <v>123</v>
      </c>
      <c r="F130" t="s">
        <v>1588</v>
      </c>
      <c r="G130" t="s">
        <v>127</v>
      </c>
      <c r="H130" t="s">
        <v>102</v>
      </c>
      <c r="I130" s="77">
        <v>66472.67</v>
      </c>
      <c r="J130" s="77">
        <v>1580</v>
      </c>
      <c r="K130" s="77">
        <v>0</v>
      </c>
      <c r="L130" s="77">
        <v>1050.268186</v>
      </c>
      <c r="M130" s="78">
        <v>0.01</v>
      </c>
      <c r="N130" s="115">
        <f t="shared" si="1"/>
        <v>3.3461661784742251E-4</v>
      </c>
      <c r="O130" s="115">
        <f>L130/'סכום נכסי הקרן'!$C$42</f>
        <v>5.7465912486436684E-5</v>
      </c>
    </row>
    <row r="131" spans="2:15">
      <c r="B131" t="s">
        <v>1589</v>
      </c>
      <c r="C131" t="s">
        <v>1590</v>
      </c>
      <c r="D131" t="s">
        <v>100</v>
      </c>
      <c r="E131" t="s">
        <v>123</v>
      </c>
      <c r="F131" t="s">
        <v>1591</v>
      </c>
      <c r="G131" t="s">
        <v>127</v>
      </c>
      <c r="H131" t="s">
        <v>102</v>
      </c>
      <c r="I131" s="77">
        <v>106162.98</v>
      </c>
      <c r="J131" s="77">
        <v>591</v>
      </c>
      <c r="K131" s="77">
        <v>0</v>
      </c>
      <c r="L131" s="77">
        <v>627.42321179999999</v>
      </c>
      <c r="M131" s="78">
        <v>9.1999999999999998E-3</v>
      </c>
      <c r="N131" s="115">
        <f t="shared" si="1"/>
        <v>1.9989773649249911E-4</v>
      </c>
      <c r="O131" s="115">
        <f>L131/'סכום נכסי הקרן'!$C$42</f>
        <v>3.432975297345418E-5</v>
      </c>
    </row>
    <row r="132" spans="2:15">
      <c r="B132" t="s">
        <v>1592</v>
      </c>
      <c r="C132" t="s">
        <v>1593</v>
      </c>
      <c r="D132" t="s">
        <v>100</v>
      </c>
      <c r="E132" t="s">
        <v>123</v>
      </c>
      <c r="F132" t="s">
        <v>1594</v>
      </c>
      <c r="G132" t="s">
        <v>128</v>
      </c>
      <c r="H132" t="s">
        <v>102</v>
      </c>
      <c r="I132" s="77">
        <v>2046213.42</v>
      </c>
      <c r="J132" s="77">
        <v>217.2</v>
      </c>
      <c r="K132" s="77">
        <v>0</v>
      </c>
      <c r="L132" s="77">
        <v>4444.3755482400002</v>
      </c>
      <c r="M132" s="78">
        <v>8.6999999999999994E-3</v>
      </c>
      <c r="N132" s="115">
        <f t="shared" si="1"/>
        <v>1.415983016737644E-3</v>
      </c>
      <c r="O132" s="115">
        <f>L132/'סכום נכסי הקרן'!$C$42</f>
        <v>2.4317607608845433E-4</v>
      </c>
    </row>
    <row r="133" spans="2:15">
      <c r="B133" s="79" t="s">
        <v>1595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116">
        <f t="shared" si="1"/>
        <v>0</v>
      </c>
      <c r="O133" s="116">
        <f>L133/'סכום נכסי הקרן'!$C$42</f>
        <v>0</v>
      </c>
    </row>
    <row r="134" spans="2:15">
      <c r="B134" t="s">
        <v>223</v>
      </c>
      <c r="C134" t="s">
        <v>223</v>
      </c>
      <c r="E134" s="16"/>
      <c r="F134" s="16"/>
      <c r="G134" t="s">
        <v>223</v>
      </c>
      <c r="H134" t="s">
        <v>223</v>
      </c>
      <c r="I134" s="77">
        <v>0</v>
      </c>
      <c r="J134" s="77">
        <v>0</v>
      </c>
      <c r="L134" s="77">
        <v>0</v>
      </c>
      <c r="M134" s="78">
        <v>0</v>
      </c>
      <c r="N134" s="115">
        <f t="shared" si="1"/>
        <v>0</v>
      </c>
      <c r="O134" s="115">
        <f>L134/'סכום נכסי הקרן'!$C$42</f>
        <v>0</v>
      </c>
    </row>
    <row r="135" spans="2:15">
      <c r="B135" s="79" t="s">
        <v>263</v>
      </c>
      <c r="E135" s="16"/>
      <c r="F135" s="16"/>
      <c r="G135" s="16"/>
      <c r="I135" s="81">
        <f>I136+I166</f>
        <v>8550607.2100000009</v>
      </c>
      <c r="K135" s="81">
        <f t="shared" ref="K135:L135" si="2">K136+K166</f>
        <v>225.02764127</v>
      </c>
      <c r="L135" s="81">
        <f t="shared" si="2"/>
        <v>1327055.1193089755</v>
      </c>
      <c r="N135" s="116">
        <f t="shared" si="1"/>
        <v>0.42280124413887288</v>
      </c>
      <c r="O135" s="116">
        <f>L135/'סכום נכסי הקרן'!$C$42</f>
        <v>7.2610438331307675E-2</v>
      </c>
    </row>
    <row r="136" spans="2:15">
      <c r="B136" s="79" t="s">
        <v>370</v>
      </c>
      <c r="E136" s="16"/>
      <c r="F136" s="16"/>
      <c r="G136" s="16"/>
      <c r="I136" s="81">
        <f>SUM(I137:I165)</f>
        <v>3541296.18</v>
      </c>
      <c r="K136" s="81">
        <f t="shared" ref="K136:L136" si="3">SUM(K137:K165)</f>
        <v>0</v>
      </c>
      <c r="L136" s="81">
        <f t="shared" si="3"/>
        <v>448763.8636910987</v>
      </c>
      <c r="N136" s="116">
        <f t="shared" si="1"/>
        <v>0.1429766685139382</v>
      </c>
      <c r="O136" s="116">
        <f>L136/'סכום נכסי הקרן'!$C$42</f>
        <v>2.455432361153885E-2</v>
      </c>
    </row>
    <row r="137" spans="2:15">
      <c r="B137" t="s">
        <v>1596</v>
      </c>
      <c r="C137" t="s">
        <v>1597</v>
      </c>
      <c r="D137" t="s">
        <v>933</v>
      </c>
      <c r="E137" t="s">
        <v>925</v>
      </c>
      <c r="F137" t="s">
        <v>1598</v>
      </c>
      <c r="G137" t="s">
        <v>1082</v>
      </c>
      <c r="H137" t="s">
        <v>106</v>
      </c>
      <c r="I137" s="77">
        <v>3286.64</v>
      </c>
      <c r="J137" s="77">
        <v>73753</v>
      </c>
      <c r="K137" s="77">
        <v>0</v>
      </c>
      <c r="L137" s="77">
        <v>8340.9688568471993</v>
      </c>
      <c r="M137" s="78">
        <v>0</v>
      </c>
      <c r="N137" s="115">
        <f t="shared" si="1"/>
        <v>2.6574419997226232E-3</v>
      </c>
      <c r="O137" s="115">
        <f>L137/'סכום נכסי הקרן'!$C$42</f>
        <v>4.5637999205250132E-4</v>
      </c>
    </row>
    <row r="138" spans="2:15">
      <c r="B138" t="s">
        <v>1599</v>
      </c>
      <c r="C138" t="s">
        <v>1600</v>
      </c>
      <c r="D138" t="s">
        <v>933</v>
      </c>
      <c r="E138" t="s">
        <v>925</v>
      </c>
      <c r="F138" t="s">
        <v>1279</v>
      </c>
      <c r="G138" t="s">
        <v>1134</v>
      </c>
      <c r="H138" t="s">
        <v>106</v>
      </c>
      <c r="I138" s="77">
        <v>633.42999999999995</v>
      </c>
      <c r="J138" s="77">
        <v>12030</v>
      </c>
      <c r="K138" s="77">
        <v>0</v>
      </c>
      <c r="L138" s="77">
        <v>262.209805389</v>
      </c>
      <c r="M138" s="78">
        <v>0</v>
      </c>
      <c r="N138" s="115">
        <f t="shared" si="1"/>
        <v>8.3540337044635612E-5</v>
      </c>
      <c r="O138" s="115">
        <f>L138/'סכום נכסי הקרן'!$C$42</f>
        <v>1.4346931507996632E-5</v>
      </c>
    </row>
    <row r="139" spans="2:15">
      <c r="B139" t="s">
        <v>1601</v>
      </c>
      <c r="C139" t="s">
        <v>1602</v>
      </c>
      <c r="D139" t="s">
        <v>933</v>
      </c>
      <c r="E139" t="s">
        <v>925</v>
      </c>
      <c r="F139" t="s">
        <v>1603</v>
      </c>
      <c r="G139" t="s">
        <v>962</v>
      </c>
      <c r="H139" t="s">
        <v>106</v>
      </c>
      <c r="I139" s="77">
        <v>36189.800000000003</v>
      </c>
      <c r="J139" s="77">
        <v>6417</v>
      </c>
      <c r="K139" s="77">
        <v>0</v>
      </c>
      <c r="L139" s="77">
        <v>7991.0324625060002</v>
      </c>
      <c r="M139" s="78">
        <v>0</v>
      </c>
      <c r="N139" s="115">
        <f t="shared" si="1"/>
        <v>2.5459518733939048E-3</v>
      </c>
      <c r="O139" s="115">
        <f>L139/'סכום נכסי הקרן'!$C$42</f>
        <v>4.372330594108317E-4</v>
      </c>
    </row>
    <row r="140" spans="2:15">
      <c r="B140" t="s">
        <v>1604</v>
      </c>
      <c r="C140" t="s">
        <v>1605</v>
      </c>
      <c r="D140" t="s">
        <v>933</v>
      </c>
      <c r="E140" t="s">
        <v>925</v>
      </c>
      <c r="F140" t="s">
        <v>1606</v>
      </c>
      <c r="G140" t="s">
        <v>938</v>
      </c>
      <c r="H140" t="s">
        <v>106</v>
      </c>
      <c r="I140" s="77">
        <v>103073.69</v>
      </c>
      <c r="J140" s="77">
        <v>980</v>
      </c>
      <c r="K140" s="77">
        <v>0</v>
      </c>
      <c r="L140" s="77">
        <v>3475.8303594419999</v>
      </c>
      <c r="M140" s="78">
        <v>3.0000000000000001E-3</v>
      </c>
      <c r="N140" s="115">
        <f t="shared" ref="N140:N203" si="4">L140/$L$11</f>
        <v>1.1074034371330304E-3</v>
      </c>
      <c r="O140" s="115">
        <f>L140/'סכום נכסי הקרן'!$C$42</f>
        <v>1.901816754196092E-4</v>
      </c>
    </row>
    <row r="141" spans="2:15">
      <c r="B141" t="s">
        <v>1607</v>
      </c>
      <c r="C141" t="s">
        <v>1608</v>
      </c>
      <c r="D141" t="s">
        <v>933</v>
      </c>
      <c r="E141" t="s">
        <v>925</v>
      </c>
      <c r="F141" t="s">
        <v>1609</v>
      </c>
      <c r="G141" t="s">
        <v>927</v>
      </c>
      <c r="H141" t="s">
        <v>106</v>
      </c>
      <c r="I141" s="77">
        <v>172753.23</v>
      </c>
      <c r="J141" s="77">
        <v>376</v>
      </c>
      <c r="K141" s="77">
        <v>0</v>
      </c>
      <c r="L141" s="77">
        <v>2235.1089302567998</v>
      </c>
      <c r="M141" s="78">
        <v>6.3E-3</v>
      </c>
      <c r="N141" s="115">
        <f t="shared" si="4"/>
        <v>7.1210820315479012E-4</v>
      </c>
      <c r="O141" s="115">
        <f>L141/'סכום נכסי הקרן'!$C$42</f>
        <v>1.2229502511446194E-4</v>
      </c>
    </row>
    <row r="142" spans="2:15">
      <c r="B142" t="s">
        <v>1610</v>
      </c>
      <c r="C142" t="s">
        <v>1611</v>
      </c>
      <c r="D142" t="s">
        <v>933</v>
      </c>
      <c r="E142" t="s">
        <v>925</v>
      </c>
      <c r="F142" t="s">
        <v>1612</v>
      </c>
      <c r="G142" t="s">
        <v>927</v>
      </c>
      <c r="H142" t="s">
        <v>106</v>
      </c>
      <c r="I142" s="77">
        <v>80565.649999999994</v>
      </c>
      <c r="J142" s="77">
        <v>1022</v>
      </c>
      <c r="K142" s="77">
        <v>0</v>
      </c>
      <c r="L142" s="77">
        <v>2833.2538248629999</v>
      </c>
      <c r="M142" s="78">
        <v>2.2000000000000001E-3</v>
      </c>
      <c r="N142" s="115">
        <f t="shared" si="4"/>
        <v>9.0267783506767154E-4</v>
      </c>
      <c r="O142" s="115">
        <f>L142/'סכום נכסי הקרן'!$C$42</f>
        <v>1.5502280133946583E-4</v>
      </c>
    </row>
    <row r="143" spans="2:15">
      <c r="B143" t="s">
        <v>1613</v>
      </c>
      <c r="C143" t="s">
        <v>1614</v>
      </c>
      <c r="D143" t="s">
        <v>933</v>
      </c>
      <c r="E143" t="s">
        <v>925</v>
      </c>
      <c r="F143" t="s">
        <v>1615</v>
      </c>
      <c r="G143" t="s">
        <v>927</v>
      </c>
      <c r="H143" t="s">
        <v>106</v>
      </c>
      <c r="I143" s="77">
        <v>66808.06</v>
      </c>
      <c r="J143" s="77">
        <v>1929</v>
      </c>
      <c r="K143" s="77">
        <v>0</v>
      </c>
      <c r="L143" s="77">
        <v>4434.5112497334003</v>
      </c>
      <c r="M143" s="78">
        <v>3.0000000000000001E-3</v>
      </c>
      <c r="N143" s="115">
        <f t="shared" si="4"/>
        <v>1.4128402402090253E-3</v>
      </c>
      <c r="O143" s="115">
        <f>L143/'סכום נכסי הקרן'!$C$42</f>
        <v>2.4263634640581081E-4</v>
      </c>
    </row>
    <row r="144" spans="2:15">
      <c r="B144" t="s">
        <v>1616</v>
      </c>
      <c r="C144" t="s">
        <v>1617</v>
      </c>
      <c r="D144" t="s">
        <v>924</v>
      </c>
      <c r="E144" t="s">
        <v>925</v>
      </c>
      <c r="F144" t="s">
        <v>926</v>
      </c>
      <c r="G144" t="s">
        <v>927</v>
      </c>
      <c r="H144" t="s">
        <v>106</v>
      </c>
      <c r="I144" s="77">
        <v>1580187.56</v>
      </c>
      <c r="J144" s="77">
        <v>901</v>
      </c>
      <c r="K144" s="77">
        <v>0</v>
      </c>
      <c r="L144" s="77">
        <v>48991.202799579602</v>
      </c>
      <c r="M144" s="78">
        <v>1.4E-3</v>
      </c>
      <c r="N144" s="115">
        <f t="shared" si="4"/>
        <v>1.5608651964892044E-2</v>
      </c>
      <c r="O144" s="115">
        <f>L144/'סכום נכסי הקרן'!$C$42</f>
        <v>2.6805764567697887E-3</v>
      </c>
    </row>
    <row r="145" spans="2:15">
      <c r="B145" t="s">
        <v>1618</v>
      </c>
      <c r="C145" t="s">
        <v>1619</v>
      </c>
      <c r="D145" t="s">
        <v>924</v>
      </c>
      <c r="E145" t="s">
        <v>925</v>
      </c>
      <c r="F145" t="s">
        <v>1333</v>
      </c>
      <c r="G145" t="s">
        <v>927</v>
      </c>
      <c r="H145" t="s">
        <v>106</v>
      </c>
      <c r="I145" s="77">
        <v>97372.18</v>
      </c>
      <c r="J145" s="77">
        <v>4591</v>
      </c>
      <c r="K145" s="77">
        <v>0</v>
      </c>
      <c r="L145" s="77">
        <v>15382.4976930558</v>
      </c>
      <c r="M145" s="78">
        <v>6.9999999999999999E-4</v>
      </c>
      <c r="N145" s="115">
        <f t="shared" si="4"/>
        <v>4.9008809566056027E-3</v>
      </c>
      <c r="O145" s="115">
        <f>L145/'סכום נכסי הקרן'!$C$42</f>
        <v>8.4166051874674113E-4</v>
      </c>
    </row>
    <row r="146" spans="2:15">
      <c r="B146" t="s">
        <v>1620</v>
      </c>
      <c r="C146" t="s">
        <v>1621</v>
      </c>
      <c r="D146" t="s">
        <v>933</v>
      </c>
      <c r="E146" t="s">
        <v>925</v>
      </c>
      <c r="F146" t="s">
        <v>1366</v>
      </c>
      <c r="G146" t="s">
        <v>927</v>
      </c>
      <c r="H146" t="s">
        <v>106</v>
      </c>
      <c r="I146" s="77">
        <v>41776.32</v>
      </c>
      <c r="J146" s="77">
        <v>836</v>
      </c>
      <c r="K146" s="77">
        <v>0</v>
      </c>
      <c r="L146" s="77">
        <v>1201.7693711232</v>
      </c>
      <c r="M146" s="78">
        <v>8.9999999999999998E-4</v>
      </c>
      <c r="N146" s="115">
        <f t="shared" si="4"/>
        <v>3.8288506474656663E-4</v>
      </c>
      <c r="O146" s="115">
        <f>L146/'סכום נכסי הקרן'!$C$42</f>
        <v>6.5755370323904933E-5</v>
      </c>
    </row>
    <row r="147" spans="2:15">
      <c r="B147" t="s">
        <v>1622</v>
      </c>
      <c r="C147" t="s">
        <v>1623</v>
      </c>
      <c r="D147" t="s">
        <v>924</v>
      </c>
      <c r="E147" t="s">
        <v>925</v>
      </c>
      <c r="F147" t="s">
        <v>1624</v>
      </c>
      <c r="G147" t="s">
        <v>1181</v>
      </c>
      <c r="H147" t="s">
        <v>106</v>
      </c>
      <c r="I147" s="77">
        <v>38688.730000000003</v>
      </c>
      <c r="J147" s="77">
        <v>13898</v>
      </c>
      <c r="K147" s="77">
        <v>0</v>
      </c>
      <c r="L147" s="77">
        <v>18502.1183118714</v>
      </c>
      <c r="M147" s="78">
        <v>1.1000000000000001E-3</v>
      </c>
      <c r="N147" s="115">
        <f t="shared" si="4"/>
        <v>5.8947955722723098E-3</v>
      </c>
      <c r="O147" s="115">
        <f>L147/'סכום נכסי הקרן'!$C$42</f>
        <v>1.0123520124637E-3</v>
      </c>
    </row>
    <row r="148" spans="2:15">
      <c r="B148" t="s">
        <v>1625</v>
      </c>
      <c r="C148" t="s">
        <v>1626</v>
      </c>
      <c r="D148" t="s">
        <v>933</v>
      </c>
      <c r="E148" t="s">
        <v>925</v>
      </c>
      <c r="F148" t="s">
        <v>1627</v>
      </c>
      <c r="G148" t="s">
        <v>1028</v>
      </c>
      <c r="H148" t="s">
        <v>106</v>
      </c>
      <c r="I148" s="77">
        <v>89636.49</v>
      </c>
      <c r="J148" s="77">
        <v>23835</v>
      </c>
      <c r="K148" s="77">
        <v>0</v>
      </c>
      <c r="L148" s="77">
        <v>73516.474284151496</v>
      </c>
      <c r="M148" s="78">
        <v>1.8E-3</v>
      </c>
      <c r="N148" s="115">
        <f t="shared" si="4"/>
        <v>2.3422430869509157E-2</v>
      </c>
      <c r="O148" s="115">
        <f>L148/'סכום נכסי הקרן'!$C$42</f>
        <v>4.0224880976490159E-3</v>
      </c>
    </row>
    <row r="149" spans="2:15">
      <c r="B149" t="s">
        <v>1628</v>
      </c>
      <c r="C149" t="s">
        <v>1629</v>
      </c>
      <c r="D149" t="s">
        <v>933</v>
      </c>
      <c r="E149" t="s">
        <v>925</v>
      </c>
      <c r="F149" t="s">
        <v>1304</v>
      </c>
      <c r="G149" t="s">
        <v>1028</v>
      </c>
      <c r="H149" t="s">
        <v>106</v>
      </c>
      <c r="I149" s="77">
        <v>158057.59</v>
      </c>
      <c r="J149" s="77">
        <v>1822</v>
      </c>
      <c r="K149" s="77">
        <v>0</v>
      </c>
      <c r="L149" s="77">
        <v>9909.4237662018004</v>
      </c>
      <c r="M149" s="78">
        <v>1.5E-3</v>
      </c>
      <c r="N149" s="115">
        <f t="shared" si="4"/>
        <v>3.157153486760299E-3</v>
      </c>
      <c r="O149" s="115">
        <f>L149/'סכום נכסי הקרן'!$C$42</f>
        <v>5.4219873221939951E-4</v>
      </c>
    </row>
    <row r="150" spans="2:15">
      <c r="B150" t="s">
        <v>1630</v>
      </c>
      <c r="C150" t="s">
        <v>1631</v>
      </c>
      <c r="D150" t="s">
        <v>933</v>
      </c>
      <c r="E150" t="s">
        <v>925</v>
      </c>
      <c r="F150" t="s">
        <v>1308</v>
      </c>
      <c r="G150" t="s">
        <v>1028</v>
      </c>
      <c r="H150" t="s">
        <v>106</v>
      </c>
      <c r="I150" s="77">
        <v>95828.78</v>
      </c>
      <c r="J150" s="77">
        <v>5214</v>
      </c>
      <c r="K150" s="77">
        <v>0</v>
      </c>
      <c r="L150" s="77">
        <v>17192.999819437198</v>
      </c>
      <c r="M150" s="78">
        <v>3.3999999999999998E-3</v>
      </c>
      <c r="N150" s="115">
        <f t="shared" si="4"/>
        <v>5.4777089575018525E-3</v>
      </c>
      <c r="O150" s="115">
        <f>L150/'סכום נכסי הקרן'!$C$42</f>
        <v>9.4072298501775222E-4</v>
      </c>
    </row>
    <row r="151" spans="2:15">
      <c r="B151" t="s">
        <v>1632</v>
      </c>
      <c r="C151" t="s">
        <v>1633</v>
      </c>
      <c r="D151" t="s">
        <v>933</v>
      </c>
      <c r="E151" t="s">
        <v>925</v>
      </c>
      <c r="F151" t="s">
        <v>1404</v>
      </c>
      <c r="G151" t="s">
        <v>1028</v>
      </c>
      <c r="H151" t="s">
        <v>106</v>
      </c>
      <c r="I151" s="77">
        <v>125282.18</v>
      </c>
      <c r="J151" s="77">
        <v>1538</v>
      </c>
      <c r="K151" s="77">
        <v>0</v>
      </c>
      <c r="L151" s="77">
        <v>6630.2561936244001</v>
      </c>
      <c r="M151" s="78">
        <v>3.2000000000000002E-3</v>
      </c>
      <c r="N151" s="115">
        <f t="shared" si="4"/>
        <v>2.1124070333141767E-3</v>
      </c>
      <c r="O151" s="115">
        <f>L151/'סכום נכסי הקרן'!$C$42</f>
        <v>3.6277755269021792E-4</v>
      </c>
    </row>
    <row r="152" spans="2:15">
      <c r="B152" t="s">
        <v>1634</v>
      </c>
      <c r="C152" t="s">
        <v>1635</v>
      </c>
      <c r="D152" t="s">
        <v>924</v>
      </c>
      <c r="E152" t="s">
        <v>925</v>
      </c>
      <c r="F152" t="s">
        <v>948</v>
      </c>
      <c r="G152" t="s">
        <v>949</v>
      </c>
      <c r="H152" t="s">
        <v>106</v>
      </c>
      <c r="I152" s="77">
        <v>38976.129999999997</v>
      </c>
      <c r="J152" s="77">
        <v>10342</v>
      </c>
      <c r="K152" s="77">
        <v>0</v>
      </c>
      <c r="L152" s="77">
        <v>13870.366005588599</v>
      </c>
      <c r="M152" s="78">
        <v>1E-3</v>
      </c>
      <c r="N152" s="115">
        <f t="shared" si="4"/>
        <v>4.4191141110085201E-3</v>
      </c>
      <c r="O152" s="115">
        <f>L152/'סכום נכסי הקרן'!$C$42</f>
        <v>7.5892352987258895E-4</v>
      </c>
    </row>
    <row r="153" spans="2:15">
      <c r="B153" t="s">
        <v>1636</v>
      </c>
      <c r="C153" t="s">
        <v>1637</v>
      </c>
      <c r="D153" t="s">
        <v>933</v>
      </c>
      <c r="E153" t="s">
        <v>925</v>
      </c>
      <c r="F153" t="s">
        <v>1638</v>
      </c>
      <c r="G153" t="s">
        <v>949</v>
      </c>
      <c r="H153" t="s">
        <v>106</v>
      </c>
      <c r="I153" s="77">
        <v>1809.79</v>
      </c>
      <c r="J153" s="77">
        <v>8465</v>
      </c>
      <c r="K153" s="77">
        <v>0</v>
      </c>
      <c r="L153" s="77">
        <v>527.15680756350002</v>
      </c>
      <c r="M153" s="78">
        <v>0</v>
      </c>
      <c r="N153" s="115">
        <f t="shared" si="4"/>
        <v>1.6795274804424376E-4</v>
      </c>
      <c r="O153" s="115">
        <f>L153/'סכום נכסי הקרן'!$C$42</f>
        <v>2.8843630011728677E-5</v>
      </c>
    </row>
    <row r="154" spans="2:15">
      <c r="B154" t="s">
        <v>1639</v>
      </c>
      <c r="C154" t="s">
        <v>1640</v>
      </c>
      <c r="D154" t="s">
        <v>933</v>
      </c>
      <c r="E154" t="s">
        <v>925</v>
      </c>
      <c r="F154" t="s">
        <v>1641</v>
      </c>
      <c r="G154" t="s">
        <v>949</v>
      </c>
      <c r="H154" t="s">
        <v>106</v>
      </c>
      <c r="I154" s="77">
        <v>51944.35</v>
      </c>
      <c r="J154" s="77">
        <v>825</v>
      </c>
      <c r="K154" s="77">
        <v>0</v>
      </c>
      <c r="L154" s="77">
        <v>1474.6091938874999</v>
      </c>
      <c r="M154" s="78">
        <v>1.5E-3</v>
      </c>
      <c r="N154" s="115">
        <f t="shared" si="4"/>
        <v>4.698121372071622E-4</v>
      </c>
      <c r="O154" s="115">
        <f>L154/'סכום נכסי הקרן'!$C$42</f>
        <v>8.0683928178734731E-5</v>
      </c>
    </row>
    <row r="155" spans="2:15">
      <c r="B155" t="s">
        <v>1642</v>
      </c>
      <c r="C155" t="s">
        <v>1643</v>
      </c>
      <c r="D155" t="s">
        <v>933</v>
      </c>
      <c r="E155" t="s">
        <v>925</v>
      </c>
      <c r="F155" t="s">
        <v>1644</v>
      </c>
      <c r="G155" t="s">
        <v>949</v>
      </c>
      <c r="H155" t="s">
        <v>106</v>
      </c>
      <c r="I155" s="77">
        <v>34584.769999999997</v>
      </c>
      <c r="J155" s="77">
        <v>11542</v>
      </c>
      <c r="K155" s="77">
        <v>0</v>
      </c>
      <c r="L155" s="77">
        <v>13735.694861849401</v>
      </c>
      <c r="M155" s="78">
        <v>1.1000000000000001E-3</v>
      </c>
      <c r="N155" s="115">
        <f t="shared" si="4"/>
        <v>4.3762077341037023E-3</v>
      </c>
      <c r="O155" s="115">
        <f>L155/'סכום נכסי הקרן'!$C$42</f>
        <v>7.5155493558045911E-4</v>
      </c>
    </row>
    <row r="156" spans="2:15">
      <c r="B156" t="s">
        <v>1645</v>
      </c>
      <c r="C156" t="s">
        <v>1646</v>
      </c>
      <c r="D156" t="s">
        <v>933</v>
      </c>
      <c r="E156" t="s">
        <v>925</v>
      </c>
      <c r="F156" t="s">
        <v>1647</v>
      </c>
      <c r="G156" t="s">
        <v>949</v>
      </c>
      <c r="H156" t="s">
        <v>106</v>
      </c>
      <c r="I156" s="77">
        <v>20372.099999999999</v>
      </c>
      <c r="J156" s="77">
        <v>25485</v>
      </c>
      <c r="K156" s="77">
        <v>0</v>
      </c>
      <c r="L156" s="77">
        <v>17865.085946085001</v>
      </c>
      <c r="M156" s="78">
        <v>4.0000000000000002E-4</v>
      </c>
      <c r="N156" s="115">
        <f t="shared" si="4"/>
        <v>5.6918363485804792E-3</v>
      </c>
      <c r="O156" s="115">
        <f>L156/'סכום נכסי הקרן'!$C$42</f>
        <v>9.7749649015874368E-4</v>
      </c>
    </row>
    <row r="157" spans="2:15">
      <c r="B157" t="s">
        <v>1648</v>
      </c>
      <c r="C157" t="s">
        <v>1649</v>
      </c>
      <c r="D157" t="s">
        <v>933</v>
      </c>
      <c r="E157" t="s">
        <v>925</v>
      </c>
      <c r="F157" t="s">
        <v>1650</v>
      </c>
      <c r="G157" t="s">
        <v>949</v>
      </c>
      <c r="H157" t="s">
        <v>106</v>
      </c>
      <c r="I157" s="77">
        <v>95465.66</v>
      </c>
      <c r="J157" s="77">
        <v>4818</v>
      </c>
      <c r="K157" s="77">
        <v>0</v>
      </c>
      <c r="L157" s="77">
        <v>15827.0016513708</v>
      </c>
      <c r="M157" s="78">
        <v>1.5E-3</v>
      </c>
      <c r="N157" s="115">
        <f t="shared" si="4"/>
        <v>5.0425004145058126E-3</v>
      </c>
      <c r="O157" s="115">
        <f>L157/'סכום נכסי הקרן'!$C$42</f>
        <v>8.6598175965349412E-4</v>
      </c>
    </row>
    <row r="158" spans="2:15">
      <c r="B158" t="s">
        <v>1651</v>
      </c>
      <c r="C158" t="s">
        <v>1652</v>
      </c>
      <c r="D158" t="s">
        <v>933</v>
      </c>
      <c r="E158" t="s">
        <v>925</v>
      </c>
      <c r="F158" t="s">
        <v>1226</v>
      </c>
      <c r="G158" t="s">
        <v>949</v>
      </c>
      <c r="H158" t="s">
        <v>106</v>
      </c>
      <c r="I158" s="77">
        <v>119713.95</v>
      </c>
      <c r="J158" s="77">
        <v>22703</v>
      </c>
      <c r="K158" s="77">
        <v>0</v>
      </c>
      <c r="L158" s="77">
        <v>93521.762413708493</v>
      </c>
      <c r="M158" s="78">
        <v>1.9E-3</v>
      </c>
      <c r="N158" s="115">
        <f t="shared" si="4"/>
        <v>2.9796138025650277E-2</v>
      </c>
      <c r="O158" s="115">
        <f>L158/'סכום נכסי הקרן'!$C$42</f>
        <v>5.1170867461118128E-3</v>
      </c>
    </row>
    <row r="159" spans="2:15">
      <c r="B159" t="s">
        <v>1653</v>
      </c>
      <c r="C159" t="s">
        <v>1654</v>
      </c>
      <c r="D159" t="s">
        <v>933</v>
      </c>
      <c r="E159" t="s">
        <v>925</v>
      </c>
      <c r="F159" t="s">
        <v>1655</v>
      </c>
      <c r="G159" t="s">
        <v>949</v>
      </c>
      <c r="H159" t="s">
        <v>106</v>
      </c>
      <c r="I159" s="77">
        <v>28020.67</v>
      </c>
      <c r="J159" s="77">
        <v>12034</v>
      </c>
      <c r="K159" s="77">
        <v>0</v>
      </c>
      <c r="L159" s="77">
        <v>11603.0775590598</v>
      </c>
      <c r="M159" s="78">
        <v>2.0000000000000001E-4</v>
      </c>
      <c r="N159" s="115">
        <f t="shared" si="4"/>
        <v>3.6967534780053954E-3</v>
      </c>
      <c r="O159" s="115">
        <f>L159/'סכום נכסי הקרן'!$C$42</f>
        <v>6.3486778755218612E-4</v>
      </c>
    </row>
    <row r="160" spans="2:15">
      <c r="B160" t="s">
        <v>1656</v>
      </c>
      <c r="C160" t="s">
        <v>1657</v>
      </c>
      <c r="D160" t="s">
        <v>933</v>
      </c>
      <c r="E160" t="s">
        <v>925</v>
      </c>
      <c r="F160" t="s">
        <v>1658</v>
      </c>
      <c r="G160" t="s">
        <v>1023</v>
      </c>
      <c r="H160" t="s">
        <v>106</v>
      </c>
      <c r="I160" s="77">
        <v>142454.78</v>
      </c>
      <c r="J160" s="77">
        <v>6487</v>
      </c>
      <c r="K160" s="77">
        <v>0</v>
      </c>
      <c r="L160" s="77">
        <v>31798.4240719626</v>
      </c>
      <c r="M160" s="78">
        <v>3.2000000000000002E-3</v>
      </c>
      <c r="N160" s="115">
        <f t="shared" si="4"/>
        <v>1.0131013447491202E-2</v>
      </c>
      <c r="O160" s="115">
        <f>L160/'סכום נכסי הקרן'!$C$42</f>
        <v>1.7398655688938523E-3</v>
      </c>
    </row>
    <row r="161" spans="2:15">
      <c r="B161" t="s">
        <v>1659</v>
      </c>
      <c r="C161" t="s">
        <v>1660</v>
      </c>
      <c r="D161" t="s">
        <v>933</v>
      </c>
      <c r="E161" t="s">
        <v>925</v>
      </c>
      <c r="F161" t="s">
        <v>1661</v>
      </c>
      <c r="G161" t="s">
        <v>1023</v>
      </c>
      <c r="H161" t="s">
        <v>106</v>
      </c>
      <c r="I161" s="77">
        <v>16677.09</v>
      </c>
      <c r="J161" s="77">
        <v>3146</v>
      </c>
      <c r="K161" s="77">
        <v>0</v>
      </c>
      <c r="L161" s="77">
        <v>1805.3593660674001</v>
      </c>
      <c r="M161" s="78">
        <v>5.0000000000000001E-4</v>
      </c>
      <c r="N161" s="115">
        <f t="shared" si="4"/>
        <v>5.7518951171262099E-4</v>
      </c>
      <c r="O161" s="115">
        <f>L161/'סכום נכסי הקרן'!$C$42</f>
        <v>9.8781077747505931E-5</v>
      </c>
    </row>
    <row r="162" spans="2:15">
      <c r="B162" t="s">
        <v>1662</v>
      </c>
      <c r="C162" t="s">
        <v>1663</v>
      </c>
      <c r="D162" t="s">
        <v>933</v>
      </c>
      <c r="E162" t="s">
        <v>925</v>
      </c>
      <c r="F162" t="s">
        <v>1664</v>
      </c>
      <c r="G162" t="s">
        <v>1023</v>
      </c>
      <c r="H162" t="s">
        <v>106</v>
      </c>
      <c r="I162" s="77">
        <v>17749.55</v>
      </c>
      <c r="J162" s="77">
        <v>1392</v>
      </c>
      <c r="K162" s="77">
        <v>0</v>
      </c>
      <c r="L162" s="77">
        <v>850.18072557599999</v>
      </c>
      <c r="M162" s="78">
        <v>8.9999999999999998E-4</v>
      </c>
      <c r="N162" s="115">
        <f t="shared" si="4"/>
        <v>2.7086852933704762E-4</v>
      </c>
      <c r="O162" s="115">
        <f>L162/'סכום נכסי הקרן'!$C$42</f>
        <v>4.6518033988707008E-5</v>
      </c>
    </row>
    <row r="163" spans="2:15">
      <c r="B163" t="s">
        <v>1665</v>
      </c>
      <c r="C163" t="s">
        <v>1666</v>
      </c>
      <c r="D163" t="s">
        <v>933</v>
      </c>
      <c r="E163" t="s">
        <v>925</v>
      </c>
      <c r="F163" t="s">
        <v>1468</v>
      </c>
      <c r="G163" t="s">
        <v>975</v>
      </c>
      <c r="H163" t="s">
        <v>106</v>
      </c>
      <c r="I163" s="77">
        <v>182373.17</v>
      </c>
      <c r="J163" s="77">
        <v>910</v>
      </c>
      <c r="K163" s="77">
        <v>0</v>
      </c>
      <c r="L163" s="77">
        <v>5710.6693095270002</v>
      </c>
      <c r="M163" s="78">
        <v>5.1999999999999998E-3</v>
      </c>
      <c r="N163" s="115">
        <f t="shared" si="4"/>
        <v>1.8194256243033533E-3</v>
      </c>
      <c r="O163" s="115">
        <f>L163/'סכום נכסי הקרן'!$C$42</f>
        <v>3.1246192844334943E-4</v>
      </c>
    </row>
    <row r="164" spans="2:15">
      <c r="B164" t="s">
        <v>1667</v>
      </c>
      <c r="C164" t="s">
        <v>1668</v>
      </c>
      <c r="D164" t="s">
        <v>933</v>
      </c>
      <c r="E164" t="s">
        <v>925</v>
      </c>
      <c r="F164" t="s">
        <v>833</v>
      </c>
      <c r="G164" t="s">
        <v>975</v>
      </c>
      <c r="H164" t="s">
        <v>106</v>
      </c>
      <c r="I164" s="77">
        <v>6692.24</v>
      </c>
      <c r="J164" s="77">
        <v>391</v>
      </c>
      <c r="K164" s="77">
        <v>0</v>
      </c>
      <c r="L164" s="77">
        <v>90.039471554399995</v>
      </c>
      <c r="M164" s="78">
        <v>0</v>
      </c>
      <c r="N164" s="115">
        <f t="shared" si="4"/>
        <v>2.8686676266039475E-5</v>
      </c>
      <c r="O164" s="115">
        <f>L164/'סכום נכסי הקרן'!$C$42</f>
        <v>4.926551581435939E-6</v>
      </c>
    </row>
    <row r="165" spans="2:15">
      <c r="B165" t="s">
        <v>1669</v>
      </c>
      <c r="C165" t="s">
        <v>1670</v>
      </c>
      <c r="D165" t="s">
        <v>933</v>
      </c>
      <c r="E165" t="s">
        <v>925</v>
      </c>
      <c r="F165" t="s">
        <v>1336</v>
      </c>
      <c r="G165" t="s">
        <v>1002</v>
      </c>
      <c r="H165" t="s">
        <v>106</v>
      </c>
      <c r="I165" s="77">
        <v>94321.600000000006</v>
      </c>
      <c r="J165" s="77">
        <v>5911</v>
      </c>
      <c r="K165" s="77">
        <v>0</v>
      </c>
      <c r="L165" s="77">
        <v>19184.778579215999</v>
      </c>
      <c r="M165" s="78">
        <v>1.8E-3</v>
      </c>
      <c r="N165" s="115">
        <f t="shared" si="4"/>
        <v>6.112291896394677E-3</v>
      </c>
      <c r="O165" s="115">
        <f>L165/'סכום נכסי הקרן'!$C$42</f>
        <v>1.0497040866330608E-3</v>
      </c>
    </row>
    <row r="166" spans="2:15">
      <c r="B166" s="79" t="s">
        <v>371</v>
      </c>
      <c r="E166" s="16"/>
      <c r="F166" s="16"/>
      <c r="G166" s="16"/>
      <c r="I166" s="81">
        <f>SUM(I167:I289)</f>
        <v>5009311.0300000012</v>
      </c>
      <c r="K166" s="81">
        <v>225.02764127</v>
      </c>
      <c r="L166" s="81">
        <f>SUM(L167:L289)</f>
        <v>878291.25561787689</v>
      </c>
      <c r="N166" s="116">
        <f t="shared" si="4"/>
        <v>0.27982457562493473</v>
      </c>
      <c r="O166" s="116">
        <f>L166/'סכום נכסי הקרן'!$C$42</f>
        <v>4.8056114719768825E-2</v>
      </c>
    </row>
    <row r="167" spans="2:15">
      <c r="B167" t="s">
        <v>1671</v>
      </c>
      <c r="C167" t="s">
        <v>1672</v>
      </c>
      <c r="D167" t="s">
        <v>960</v>
      </c>
      <c r="E167" t="s">
        <v>925</v>
      </c>
      <c r="F167" t="s">
        <v>1673</v>
      </c>
      <c r="G167" t="s">
        <v>1045</v>
      </c>
      <c r="H167" t="s">
        <v>110</v>
      </c>
      <c r="I167" s="77">
        <v>15879.2</v>
      </c>
      <c r="J167" s="77">
        <v>6187</v>
      </c>
      <c r="K167" s="77">
        <v>0</v>
      </c>
      <c r="L167" s="77">
        <v>3955.1315254832002</v>
      </c>
      <c r="M167" s="78">
        <v>0</v>
      </c>
      <c r="N167" s="115">
        <f t="shared" si="4"/>
        <v>1.2601093243044357E-3</v>
      </c>
      <c r="O167" s="115">
        <f>L167/'סכום נכסי הקרן'!$C$42</f>
        <v>2.1640686173823073E-4</v>
      </c>
    </row>
    <row r="168" spans="2:15">
      <c r="B168" t="s">
        <v>1674</v>
      </c>
      <c r="C168" t="s">
        <v>1675</v>
      </c>
      <c r="D168" t="s">
        <v>960</v>
      </c>
      <c r="E168" t="s">
        <v>925</v>
      </c>
      <c r="F168" t="s">
        <v>1044</v>
      </c>
      <c r="G168" t="s">
        <v>1045</v>
      </c>
      <c r="H168" t="s">
        <v>110</v>
      </c>
      <c r="I168" s="77">
        <v>17356.330000000002</v>
      </c>
      <c r="J168" s="77">
        <v>13838</v>
      </c>
      <c r="K168" s="77">
        <v>0</v>
      </c>
      <c r="L168" s="77">
        <v>9669.0414203913206</v>
      </c>
      <c r="M168" s="78">
        <v>1E-4</v>
      </c>
      <c r="N168" s="115">
        <f t="shared" si="4"/>
        <v>3.080567402731917E-3</v>
      </c>
      <c r="O168" s="115">
        <f>L168/'סכום נכסי הקרן'!$C$42</f>
        <v>5.2904610031855146E-4</v>
      </c>
    </row>
    <row r="169" spans="2:15">
      <c r="B169" t="s">
        <v>1676</v>
      </c>
      <c r="C169" t="s">
        <v>1677</v>
      </c>
      <c r="D169" t="s">
        <v>933</v>
      </c>
      <c r="E169" t="s">
        <v>925</v>
      </c>
      <c r="F169" t="s">
        <v>1678</v>
      </c>
      <c r="G169" t="s">
        <v>1045</v>
      </c>
      <c r="H169" t="s">
        <v>201</v>
      </c>
      <c r="I169" s="77">
        <v>209753.1</v>
      </c>
      <c r="J169" s="77">
        <v>17305</v>
      </c>
      <c r="K169" s="77">
        <v>0</v>
      </c>
      <c r="L169" s="77">
        <v>13822.192322064</v>
      </c>
      <c r="M169" s="78">
        <v>1E-4</v>
      </c>
      <c r="N169" s="115">
        <f t="shared" si="4"/>
        <v>4.4037659215983025E-3</v>
      </c>
      <c r="O169" s="115">
        <f>L169/'סכום נכסי הקרן'!$C$42</f>
        <v>7.5628768436334119E-4</v>
      </c>
    </row>
    <row r="170" spans="2:15">
      <c r="B170" t="s">
        <v>1679</v>
      </c>
      <c r="C170" t="s">
        <v>1680</v>
      </c>
      <c r="D170" t="s">
        <v>933</v>
      </c>
      <c r="E170" t="s">
        <v>925</v>
      </c>
      <c r="F170" t="s">
        <v>1681</v>
      </c>
      <c r="G170" t="s">
        <v>1082</v>
      </c>
      <c r="H170" t="s">
        <v>106</v>
      </c>
      <c r="I170" s="77">
        <v>192470.63</v>
      </c>
      <c r="J170" s="77">
        <v>2409</v>
      </c>
      <c r="K170" s="77">
        <v>0</v>
      </c>
      <c r="L170" s="77">
        <v>15954.600737324699</v>
      </c>
      <c r="M170" s="78">
        <v>0</v>
      </c>
      <c r="N170" s="115">
        <f t="shared" si="4"/>
        <v>5.0831536258964475E-3</v>
      </c>
      <c r="O170" s="115">
        <f>L170/'סכום נכסי הקרן'!$C$42</f>
        <v>8.7296340301327513E-4</v>
      </c>
    </row>
    <row r="171" spans="2:15">
      <c r="B171" t="s">
        <v>1682</v>
      </c>
      <c r="C171" t="s">
        <v>1683</v>
      </c>
      <c r="D171" t="s">
        <v>933</v>
      </c>
      <c r="E171" t="s">
        <v>925</v>
      </c>
      <c r="F171" t="s">
        <v>1684</v>
      </c>
      <c r="G171" t="s">
        <v>1082</v>
      </c>
      <c r="H171" t="s">
        <v>106</v>
      </c>
      <c r="I171" s="77">
        <v>63886.06</v>
      </c>
      <c r="J171" s="77">
        <v>4311</v>
      </c>
      <c r="K171" s="77">
        <v>0</v>
      </c>
      <c r="L171" s="77">
        <v>9476.9546083505993</v>
      </c>
      <c r="M171" s="78">
        <v>0</v>
      </c>
      <c r="N171" s="115">
        <f t="shared" si="4"/>
        <v>3.0193683297380413E-3</v>
      </c>
      <c r="O171" s="115">
        <f>L171/'סכום נכסי הקרן'!$C$42</f>
        <v>5.1853598101981202E-4</v>
      </c>
    </row>
    <row r="172" spans="2:15">
      <c r="B172" t="s">
        <v>1685</v>
      </c>
      <c r="C172" t="s">
        <v>1686</v>
      </c>
      <c r="D172" t="s">
        <v>924</v>
      </c>
      <c r="E172" t="s">
        <v>925</v>
      </c>
      <c r="F172" t="s">
        <v>1687</v>
      </c>
      <c r="G172" t="s">
        <v>1082</v>
      </c>
      <c r="H172" t="s">
        <v>106</v>
      </c>
      <c r="I172" s="77">
        <v>6676.64</v>
      </c>
      <c r="J172" s="77">
        <v>20097</v>
      </c>
      <c r="K172" s="77">
        <v>0</v>
      </c>
      <c r="L172" s="77">
        <v>4617.1487366928004</v>
      </c>
      <c r="M172" s="78">
        <v>0</v>
      </c>
      <c r="N172" s="115">
        <f t="shared" si="4"/>
        <v>1.4710287476713537E-3</v>
      </c>
      <c r="O172" s="115">
        <f>L172/'סכום נכסי הקרן'!$C$42</f>
        <v>2.5262944148595791E-4</v>
      </c>
    </row>
    <row r="173" spans="2:15">
      <c r="B173" t="s">
        <v>1688</v>
      </c>
      <c r="C173" t="s">
        <v>1689</v>
      </c>
      <c r="D173" t="s">
        <v>924</v>
      </c>
      <c r="E173" t="s">
        <v>925</v>
      </c>
      <c r="F173" t="s">
        <v>1690</v>
      </c>
      <c r="G173" t="s">
        <v>1082</v>
      </c>
      <c r="H173" t="s">
        <v>106</v>
      </c>
      <c r="I173" s="77">
        <v>52770.64</v>
      </c>
      <c r="J173" s="77">
        <v>9627</v>
      </c>
      <c r="K173" s="77">
        <v>0</v>
      </c>
      <c r="L173" s="77">
        <v>17481.069753544802</v>
      </c>
      <c r="M173" s="78">
        <v>0</v>
      </c>
      <c r="N173" s="115">
        <f t="shared" si="4"/>
        <v>5.5694883604577141E-3</v>
      </c>
      <c r="O173" s="115">
        <f>L173/'סכום נכסי הקרן'!$C$42</f>
        <v>9.5648486550129668E-4</v>
      </c>
    </row>
    <row r="174" spans="2:15">
      <c r="B174" t="s">
        <v>1691</v>
      </c>
      <c r="C174" t="s">
        <v>1692</v>
      </c>
      <c r="D174" t="s">
        <v>933</v>
      </c>
      <c r="E174" t="s">
        <v>925</v>
      </c>
      <c r="F174" t="s">
        <v>1693</v>
      </c>
      <c r="G174" t="s">
        <v>1134</v>
      </c>
      <c r="H174" t="s">
        <v>199</v>
      </c>
      <c r="I174" s="77">
        <v>95388.18</v>
      </c>
      <c r="J174" s="77">
        <v>2345</v>
      </c>
      <c r="K174" s="77">
        <v>0</v>
      </c>
      <c r="L174" s="77">
        <v>8334.5136110460007</v>
      </c>
      <c r="M174" s="78">
        <v>0</v>
      </c>
      <c r="N174" s="115">
        <f t="shared" si="4"/>
        <v>2.6553853511959288E-3</v>
      </c>
      <c r="O174" s="115">
        <f>L174/'סכום נכסי הקרן'!$C$42</f>
        <v>4.5602679027486497E-4</v>
      </c>
    </row>
    <row r="175" spans="2:15">
      <c r="B175" t="s">
        <v>1694</v>
      </c>
      <c r="C175" t="s">
        <v>1695</v>
      </c>
      <c r="D175" t="s">
        <v>1065</v>
      </c>
      <c r="E175" t="s">
        <v>925</v>
      </c>
      <c r="F175" t="s">
        <v>1696</v>
      </c>
      <c r="G175" t="s">
        <v>1134</v>
      </c>
      <c r="H175" t="s">
        <v>110</v>
      </c>
      <c r="I175" s="77">
        <v>27740.97</v>
      </c>
      <c r="J175" s="77">
        <v>6207</v>
      </c>
      <c r="K175" s="77">
        <v>0</v>
      </c>
      <c r="L175" s="77">
        <v>6931.95258740382</v>
      </c>
      <c r="M175" s="78">
        <v>0</v>
      </c>
      <c r="N175" s="115">
        <f t="shared" si="4"/>
        <v>2.208527841550516E-3</v>
      </c>
      <c r="O175" s="115">
        <f>L175/'סכום נכסי הקרן'!$C$42</f>
        <v>3.7928501125509314E-4</v>
      </c>
    </row>
    <row r="176" spans="2:15">
      <c r="B176" t="s">
        <v>1697</v>
      </c>
      <c r="C176" t="s">
        <v>1698</v>
      </c>
      <c r="D176" t="s">
        <v>924</v>
      </c>
      <c r="E176" t="s">
        <v>925</v>
      </c>
      <c r="F176" t="s">
        <v>1158</v>
      </c>
      <c r="G176" t="s">
        <v>1134</v>
      </c>
      <c r="H176" t="s">
        <v>106</v>
      </c>
      <c r="I176" s="77">
        <v>6942.53</v>
      </c>
      <c r="J176" s="77">
        <v>16526</v>
      </c>
      <c r="K176" s="77">
        <v>0</v>
      </c>
      <c r="L176" s="77">
        <v>3947.9367493397999</v>
      </c>
      <c r="M176" s="78">
        <v>0</v>
      </c>
      <c r="N176" s="115">
        <f t="shared" si="4"/>
        <v>1.2578170605842109E-3</v>
      </c>
      <c r="O176" s="115">
        <f>L176/'סכום נכסי הקרן'!$C$42</f>
        <v>2.1601319621381758E-4</v>
      </c>
    </row>
    <row r="177" spans="2:15">
      <c r="B177" t="s">
        <v>1699</v>
      </c>
      <c r="C177" t="s">
        <v>1700</v>
      </c>
      <c r="D177" t="s">
        <v>1065</v>
      </c>
      <c r="E177" t="s">
        <v>925</v>
      </c>
      <c r="F177" t="s">
        <v>1701</v>
      </c>
      <c r="G177" t="s">
        <v>1134</v>
      </c>
      <c r="H177" t="s">
        <v>110</v>
      </c>
      <c r="I177" s="77">
        <v>70163.899999999994</v>
      </c>
      <c r="J177" s="77">
        <v>3601</v>
      </c>
      <c r="K177" s="77">
        <v>0</v>
      </c>
      <c r="L177" s="77">
        <v>10171.594488606201</v>
      </c>
      <c r="M177" s="78">
        <v>1E-4</v>
      </c>
      <c r="N177" s="115">
        <f t="shared" si="4"/>
        <v>3.2406813719223619E-3</v>
      </c>
      <c r="O177" s="115">
        <f>L177/'סכום נכסי הקרן'!$C$42</f>
        <v>5.5654352528370851E-4</v>
      </c>
    </row>
    <row r="178" spans="2:15">
      <c r="B178" t="s">
        <v>1702</v>
      </c>
      <c r="C178" t="s">
        <v>1703</v>
      </c>
      <c r="D178" t="s">
        <v>933</v>
      </c>
      <c r="E178" t="s">
        <v>925</v>
      </c>
      <c r="F178" t="s">
        <v>1704</v>
      </c>
      <c r="G178" t="s">
        <v>1134</v>
      </c>
      <c r="H178" t="s">
        <v>110</v>
      </c>
      <c r="I178" s="77">
        <v>23632.69</v>
      </c>
      <c r="J178" s="77">
        <v>6982</v>
      </c>
      <c r="K178" s="77">
        <v>0</v>
      </c>
      <c r="L178" s="77">
        <v>6642.70855112764</v>
      </c>
      <c r="M178" s="78">
        <v>2.0000000000000001E-4</v>
      </c>
      <c r="N178" s="115">
        <f t="shared" si="4"/>
        <v>2.11637436833156E-3</v>
      </c>
      <c r="O178" s="115">
        <f>L178/'סכום נכסי הקרן'!$C$42</f>
        <v>3.6345888922508559E-4</v>
      </c>
    </row>
    <row r="179" spans="2:15">
      <c r="B179" t="s">
        <v>1705</v>
      </c>
      <c r="C179" t="s">
        <v>1706</v>
      </c>
      <c r="D179" t="s">
        <v>933</v>
      </c>
      <c r="E179" t="s">
        <v>925</v>
      </c>
      <c r="F179" t="s">
        <v>1707</v>
      </c>
      <c r="G179" t="s">
        <v>1134</v>
      </c>
      <c r="H179" t="s">
        <v>110</v>
      </c>
      <c r="I179" s="77">
        <v>738.56</v>
      </c>
      <c r="J179" s="77">
        <v>33.299999999999997</v>
      </c>
      <c r="K179" s="77">
        <v>0</v>
      </c>
      <c r="L179" s="77">
        <v>0.99010718438400003</v>
      </c>
      <c r="M179" s="78">
        <v>0</v>
      </c>
      <c r="N179" s="115">
        <f t="shared" si="4"/>
        <v>3.1544925549616568E-7</v>
      </c>
      <c r="O179" s="115">
        <f>L179/'סכום נכסי הקרן'!$C$42</f>
        <v>5.4174175290122686E-8</v>
      </c>
    </row>
    <row r="180" spans="2:15">
      <c r="B180" t="s">
        <v>1708</v>
      </c>
      <c r="C180" t="s">
        <v>1709</v>
      </c>
      <c r="D180" t="s">
        <v>933</v>
      </c>
      <c r="E180" t="s">
        <v>925</v>
      </c>
      <c r="F180" t="s">
        <v>1710</v>
      </c>
      <c r="G180" t="s">
        <v>1134</v>
      </c>
      <c r="H180" t="s">
        <v>106</v>
      </c>
      <c r="I180" s="77">
        <v>24431.96</v>
      </c>
      <c r="J180" s="77">
        <v>1827</v>
      </c>
      <c r="K180" s="77">
        <v>0</v>
      </c>
      <c r="L180" s="77">
        <v>1535.9657395572001</v>
      </c>
      <c r="M180" s="78">
        <v>1E-4</v>
      </c>
      <c r="N180" s="115">
        <f t="shared" si="4"/>
        <v>4.8936040123007715E-4</v>
      </c>
      <c r="O180" s="115">
        <f>L180/'סכום נכסי הקרן'!$C$42</f>
        <v>8.4041080124233207E-5</v>
      </c>
    </row>
    <row r="181" spans="2:15">
      <c r="B181" t="s">
        <v>1711</v>
      </c>
      <c r="C181" t="s">
        <v>1712</v>
      </c>
      <c r="D181" t="s">
        <v>960</v>
      </c>
      <c r="E181" t="s">
        <v>925</v>
      </c>
      <c r="F181" t="s">
        <v>1713</v>
      </c>
      <c r="G181" t="s">
        <v>1134</v>
      </c>
      <c r="H181" t="s">
        <v>110</v>
      </c>
      <c r="I181" s="77">
        <v>23349.79</v>
      </c>
      <c r="J181" s="77">
        <v>10804</v>
      </c>
      <c r="K181" s="77">
        <v>0</v>
      </c>
      <c r="L181" s="77">
        <v>10155.931198239199</v>
      </c>
      <c r="M181" s="78">
        <v>0</v>
      </c>
      <c r="N181" s="115">
        <f t="shared" si="4"/>
        <v>3.2356910301060207E-3</v>
      </c>
      <c r="O181" s="115">
        <f>L181/'סכום נכסי הקרן'!$C$42</f>
        <v>5.5568650106315408E-4</v>
      </c>
    </row>
    <row r="182" spans="2:15">
      <c r="B182" t="s">
        <v>1714</v>
      </c>
      <c r="C182" t="s">
        <v>1715</v>
      </c>
      <c r="D182" t="s">
        <v>933</v>
      </c>
      <c r="E182" t="s">
        <v>925</v>
      </c>
      <c r="F182" t="s">
        <v>1716</v>
      </c>
      <c r="G182" t="s">
        <v>1134</v>
      </c>
      <c r="H182" t="s">
        <v>106</v>
      </c>
      <c r="I182" s="77">
        <v>6794.84</v>
      </c>
      <c r="J182" s="77">
        <v>17450</v>
      </c>
      <c r="K182" s="77">
        <v>0</v>
      </c>
      <c r="L182" s="77">
        <v>4079.9922547800002</v>
      </c>
      <c r="M182" s="78">
        <v>1E-4</v>
      </c>
      <c r="N182" s="115">
        <f t="shared" si="4"/>
        <v>1.2998900922037099E-3</v>
      </c>
      <c r="O182" s="115">
        <f>L182/'סכום נכסי הקרן'!$C$42</f>
        <v>2.2323867463936204E-4</v>
      </c>
    </row>
    <row r="183" spans="2:15">
      <c r="B183" t="s">
        <v>1717</v>
      </c>
      <c r="C183" t="s">
        <v>1718</v>
      </c>
      <c r="D183" t="s">
        <v>1065</v>
      </c>
      <c r="E183" t="s">
        <v>925</v>
      </c>
      <c r="F183" t="s">
        <v>1719</v>
      </c>
      <c r="G183" t="s">
        <v>1134</v>
      </c>
      <c r="H183" t="s">
        <v>110</v>
      </c>
      <c r="I183" s="77">
        <v>25355.63</v>
      </c>
      <c r="J183" s="77">
        <v>7152</v>
      </c>
      <c r="K183" s="77">
        <v>0</v>
      </c>
      <c r="L183" s="77">
        <v>7300.5252445660799</v>
      </c>
      <c r="M183" s="78">
        <v>0</v>
      </c>
      <c r="N183" s="115">
        <f t="shared" si="4"/>
        <v>2.3259555020420553E-3</v>
      </c>
      <c r="O183" s="115">
        <f>L183/'סכום נכסי הקרן'!$C$42</f>
        <v>3.9945163568846416E-4</v>
      </c>
    </row>
    <row r="184" spans="2:15">
      <c r="B184" t="s">
        <v>1720</v>
      </c>
      <c r="C184" t="s">
        <v>1721</v>
      </c>
      <c r="D184" t="s">
        <v>933</v>
      </c>
      <c r="E184" t="s">
        <v>925</v>
      </c>
      <c r="F184" t="s">
        <v>1722</v>
      </c>
      <c r="G184" t="s">
        <v>944</v>
      </c>
      <c r="H184" t="s">
        <v>106</v>
      </c>
      <c r="I184" s="77">
        <v>660</v>
      </c>
      <c r="J184" s="77">
        <v>1744</v>
      </c>
      <c r="K184" s="77">
        <v>0</v>
      </c>
      <c r="L184" s="77">
        <v>39.6072864</v>
      </c>
      <c r="M184" s="78">
        <v>0</v>
      </c>
      <c r="N184" s="115">
        <f t="shared" si="4"/>
        <v>1.2618925712448664E-5</v>
      </c>
      <c r="O184" s="115">
        <f>L184/'סכום נכסי הקרן'!$C$42</f>
        <v>2.16713110463353E-6</v>
      </c>
    </row>
    <row r="185" spans="2:15">
      <c r="B185" t="s">
        <v>1723</v>
      </c>
      <c r="C185" t="s">
        <v>1724</v>
      </c>
      <c r="D185" t="s">
        <v>933</v>
      </c>
      <c r="E185" t="s">
        <v>925</v>
      </c>
      <c r="F185" t="s">
        <v>1725</v>
      </c>
      <c r="G185" t="s">
        <v>1232</v>
      </c>
      <c r="H185" t="s">
        <v>110</v>
      </c>
      <c r="I185" s="77">
        <v>9675.2199999999993</v>
      </c>
      <c r="J185" s="77">
        <v>27740</v>
      </c>
      <c r="K185" s="77">
        <v>0</v>
      </c>
      <c r="L185" s="77">
        <v>10804.8688875224</v>
      </c>
      <c r="M185" s="78">
        <v>0</v>
      </c>
      <c r="N185" s="115">
        <f t="shared" si="4"/>
        <v>3.4424433031694135E-3</v>
      </c>
      <c r="O185" s="115">
        <f>L185/'סכום נכסי הקרן'!$C$42</f>
        <v>5.9119342868278095E-4</v>
      </c>
    </row>
    <row r="186" spans="2:15">
      <c r="B186" t="s">
        <v>1726</v>
      </c>
      <c r="C186" t="s">
        <v>1727</v>
      </c>
      <c r="D186" t="s">
        <v>933</v>
      </c>
      <c r="E186" t="s">
        <v>925</v>
      </c>
      <c r="F186" t="s">
        <v>1728</v>
      </c>
      <c r="G186" t="s">
        <v>1232</v>
      </c>
      <c r="H186" t="s">
        <v>106</v>
      </c>
      <c r="I186" s="77">
        <v>17400.650000000001</v>
      </c>
      <c r="J186" s="77">
        <v>7563</v>
      </c>
      <c r="K186" s="77">
        <v>0</v>
      </c>
      <c r="L186" s="77">
        <v>4528.3943998394998</v>
      </c>
      <c r="M186" s="78">
        <v>0</v>
      </c>
      <c r="N186" s="115">
        <f t="shared" si="4"/>
        <v>1.442751516757361E-3</v>
      </c>
      <c r="O186" s="115">
        <f>L186/'סכום נכסי הקרן'!$C$42</f>
        <v>2.4777320664766536E-4</v>
      </c>
    </row>
    <row r="187" spans="2:15">
      <c r="B187" t="s">
        <v>1729</v>
      </c>
      <c r="C187" t="s">
        <v>1730</v>
      </c>
      <c r="D187" t="s">
        <v>933</v>
      </c>
      <c r="E187" t="s">
        <v>925</v>
      </c>
      <c r="F187" t="s">
        <v>1731</v>
      </c>
      <c r="G187" t="s">
        <v>1232</v>
      </c>
      <c r="H187" t="s">
        <v>106</v>
      </c>
      <c r="I187" s="77">
        <v>14771.38</v>
      </c>
      <c r="J187" s="77">
        <v>8272</v>
      </c>
      <c r="K187" s="77">
        <v>0</v>
      </c>
      <c r="L187" s="77">
        <v>4204.5185129375996</v>
      </c>
      <c r="M187" s="78">
        <v>1E-4</v>
      </c>
      <c r="N187" s="115">
        <f t="shared" si="4"/>
        <v>1.3395642972242271E-3</v>
      </c>
      <c r="O187" s="115">
        <f>L187/'סכום נכסי הקרן'!$C$42</f>
        <v>2.3005218679648267E-4</v>
      </c>
    </row>
    <row r="188" spans="2:15">
      <c r="B188" t="s">
        <v>1732</v>
      </c>
      <c r="C188" t="s">
        <v>1733</v>
      </c>
      <c r="D188" t="s">
        <v>933</v>
      </c>
      <c r="E188" t="s">
        <v>925</v>
      </c>
      <c r="F188" t="s">
        <v>1734</v>
      </c>
      <c r="G188" t="s">
        <v>1232</v>
      </c>
      <c r="H188" t="s">
        <v>106</v>
      </c>
      <c r="I188" s="77">
        <v>13294.2</v>
      </c>
      <c r="J188" s="77">
        <v>8532</v>
      </c>
      <c r="K188" s="77">
        <v>0</v>
      </c>
      <c r="L188" s="77">
        <v>3902.9925965040002</v>
      </c>
      <c r="M188" s="78">
        <v>0</v>
      </c>
      <c r="N188" s="115">
        <f t="shared" si="4"/>
        <v>1.2434978032607935E-3</v>
      </c>
      <c r="O188" s="115">
        <f>L188/'סכום נכסי הקרן'!$C$42</f>
        <v>2.1355405597890705E-4</v>
      </c>
    </row>
    <row r="189" spans="2:15">
      <c r="B189" t="s">
        <v>1735</v>
      </c>
      <c r="C189" t="s">
        <v>1736</v>
      </c>
      <c r="D189" t="s">
        <v>933</v>
      </c>
      <c r="E189" t="s">
        <v>925</v>
      </c>
      <c r="F189" t="s">
        <v>1737</v>
      </c>
      <c r="G189" t="s">
        <v>1232</v>
      </c>
      <c r="H189" t="s">
        <v>106</v>
      </c>
      <c r="I189" s="77">
        <v>15296.84</v>
      </c>
      <c r="J189" s="77">
        <v>8168</v>
      </c>
      <c r="K189" s="77">
        <v>0</v>
      </c>
      <c r="L189" s="77">
        <v>4299.3433116192</v>
      </c>
      <c r="M189" s="78">
        <v>1E-4</v>
      </c>
      <c r="N189" s="115">
        <f t="shared" si="4"/>
        <v>1.3697755840611113E-3</v>
      </c>
      <c r="O189" s="115">
        <f>L189/'סכום נכסי הקרן'!$C$42</f>
        <v>2.3524056977829454E-4</v>
      </c>
    </row>
    <row r="190" spans="2:15">
      <c r="B190" t="s">
        <v>1738</v>
      </c>
      <c r="C190" t="s">
        <v>1739</v>
      </c>
      <c r="D190" t="s">
        <v>933</v>
      </c>
      <c r="E190" t="s">
        <v>925</v>
      </c>
      <c r="F190" t="s">
        <v>1740</v>
      </c>
      <c r="G190" t="s">
        <v>1232</v>
      </c>
      <c r="H190" t="s">
        <v>106</v>
      </c>
      <c r="I190" s="77">
        <v>96013.77</v>
      </c>
      <c r="J190" s="77">
        <v>1170</v>
      </c>
      <c r="K190" s="77">
        <v>0</v>
      </c>
      <c r="L190" s="77">
        <v>3865.4855760690002</v>
      </c>
      <c r="M190" s="78">
        <v>2.9999999999999997E-4</v>
      </c>
      <c r="N190" s="115">
        <f t="shared" si="4"/>
        <v>1.2315480246320673E-3</v>
      </c>
      <c r="O190" s="115">
        <f>L190/'סכום נכסי הקרן'!$C$42</f>
        <v>2.1150184190380156E-4</v>
      </c>
    </row>
    <row r="191" spans="2:15">
      <c r="B191" t="s">
        <v>1741</v>
      </c>
      <c r="C191" t="s">
        <v>1742</v>
      </c>
      <c r="D191" t="s">
        <v>933</v>
      </c>
      <c r="E191" t="s">
        <v>925</v>
      </c>
      <c r="F191" t="s">
        <v>1743</v>
      </c>
      <c r="G191" t="s">
        <v>1232</v>
      </c>
      <c r="H191" t="s">
        <v>106</v>
      </c>
      <c r="I191" s="77">
        <v>35008.1</v>
      </c>
      <c r="J191" s="77">
        <v>12554</v>
      </c>
      <c r="K191" s="77">
        <v>29.393319999999999</v>
      </c>
      <c r="L191" s="77">
        <v>15152.302283434001</v>
      </c>
      <c r="M191" s="78">
        <v>0</v>
      </c>
      <c r="N191" s="115">
        <f t="shared" si="4"/>
        <v>4.827540441831933E-3</v>
      </c>
      <c r="O191" s="115">
        <f>L191/'סכום נכסי הקרן'!$C$42</f>
        <v>8.2906526979943489E-4</v>
      </c>
    </row>
    <row r="192" spans="2:15">
      <c r="B192" t="s">
        <v>1744</v>
      </c>
      <c r="C192" t="s">
        <v>1745</v>
      </c>
      <c r="D192" t="s">
        <v>933</v>
      </c>
      <c r="E192" t="s">
        <v>925</v>
      </c>
      <c r="F192" t="s">
        <v>1746</v>
      </c>
      <c r="G192" t="s">
        <v>1232</v>
      </c>
      <c r="H192" t="s">
        <v>106</v>
      </c>
      <c r="I192" s="77">
        <v>29542.67</v>
      </c>
      <c r="J192" s="77">
        <v>5964</v>
      </c>
      <c r="K192" s="77">
        <v>0</v>
      </c>
      <c r="L192" s="77">
        <v>6062.7833703107999</v>
      </c>
      <c r="M192" s="78">
        <v>4.0000000000000002E-4</v>
      </c>
      <c r="N192" s="115">
        <f t="shared" si="4"/>
        <v>1.9316095575944612E-3</v>
      </c>
      <c r="O192" s="115">
        <f>L192/'סכום נכסי הקרן'!$C$42</f>
        <v>3.3172801311769345E-4</v>
      </c>
    </row>
    <row r="193" spans="2:15">
      <c r="B193" t="s">
        <v>1747</v>
      </c>
      <c r="C193" t="s">
        <v>1748</v>
      </c>
      <c r="D193" t="s">
        <v>933</v>
      </c>
      <c r="E193" t="s">
        <v>925</v>
      </c>
      <c r="F193" t="s">
        <v>1237</v>
      </c>
      <c r="G193" t="s">
        <v>1232</v>
      </c>
      <c r="H193" t="s">
        <v>106</v>
      </c>
      <c r="I193" s="77">
        <v>21418.46</v>
      </c>
      <c r="J193" s="77">
        <v>6797</v>
      </c>
      <c r="K193" s="77">
        <v>0</v>
      </c>
      <c r="L193" s="77">
        <v>5009.4515908541998</v>
      </c>
      <c r="M193" s="78">
        <v>4.0000000000000002E-4</v>
      </c>
      <c r="N193" s="115">
        <f t="shared" si="4"/>
        <v>1.5960168754478702E-3</v>
      </c>
      <c r="O193" s="115">
        <f>L193/'סכום נכסי הקרן'!$C$42</f>
        <v>2.7409447468978982E-4</v>
      </c>
    </row>
    <row r="194" spans="2:15">
      <c r="B194" t="s">
        <v>1749</v>
      </c>
      <c r="C194" t="s">
        <v>1750</v>
      </c>
      <c r="D194" t="s">
        <v>933</v>
      </c>
      <c r="E194" t="s">
        <v>925</v>
      </c>
      <c r="F194" t="s">
        <v>1751</v>
      </c>
      <c r="G194" t="s">
        <v>1232</v>
      </c>
      <c r="H194" t="s">
        <v>106</v>
      </c>
      <c r="I194" s="77">
        <v>25480.560000000001</v>
      </c>
      <c r="J194" s="77">
        <v>7025</v>
      </c>
      <c r="K194" s="77">
        <v>0</v>
      </c>
      <c r="L194" s="77">
        <v>6159.42213894</v>
      </c>
      <c r="M194" s="78">
        <v>1E-4</v>
      </c>
      <c r="N194" s="115">
        <f t="shared" si="4"/>
        <v>1.9623987772839574E-3</v>
      </c>
      <c r="O194" s="115">
        <f>L194/'סכום נכסי הקרן'!$C$42</f>
        <v>3.3701564830922783E-4</v>
      </c>
    </row>
    <row r="195" spans="2:15">
      <c r="B195" t="s">
        <v>1752</v>
      </c>
      <c r="C195" t="s">
        <v>1753</v>
      </c>
      <c r="D195" t="s">
        <v>933</v>
      </c>
      <c r="E195" t="s">
        <v>925</v>
      </c>
      <c r="F195" t="s">
        <v>1754</v>
      </c>
      <c r="G195" t="s">
        <v>1232</v>
      </c>
      <c r="H195" t="s">
        <v>106</v>
      </c>
      <c r="I195" s="77">
        <v>26318.85</v>
      </c>
      <c r="J195" s="77">
        <v>12408</v>
      </c>
      <c r="K195" s="77">
        <v>0</v>
      </c>
      <c r="L195" s="77">
        <v>11237.077246428</v>
      </c>
      <c r="M195" s="78">
        <v>0</v>
      </c>
      <c r="N195" s="115">
        <f t="shared" si="4"/>
        <v>3.5801453693561323E-3</v>
      </c>
      <c r="O195" s="115">
        <f>L195/'סכום נכסי הקרן'!$C$42</f>
        <v>6.1484191014671025E-4</v>
      </c>
    </row>
    <row r="196" spans="2:15">
      <c r="B196" t="s">
        <v>1755</v>
      </c>
      <c r="C196" t="s">
        <v>1756</v>
      </c>
      <c r="D196" t="s">
        <v>933</v>
      </c>
      <c r="E196" t="s">
        <v>925</v>
      </c>
      <c r="F196" t="s">
        <v>1757</v>
      </c>
      <c r="G196" t="s">
        <v>962</v>
      </c>
      <c r="H196" t="s">
        <v>106</v>
      </c>
      <c r="I196" s="77">
        <v>20827.599999999999</v>
      </c>
      <c r="J196" s="77">
        <v>10025</v>
      </c>
      <c r="K196" s="77">
        <v>0</v>
      </c>
      <c r="L196" s="77">
        <v>7184.6941029</v>
      </c>
      <c r="M196" s="78">
        <v>0</v>
      </c>
      <c r="N196" s="115">
        <f t="shared" si="4"/>
        <v>2.2890515708534655E-3</v>
      </c>
      <c r="O196" s="115">
        <f>L196/'סכום נכסי הקרן'!$C$42</f>
        <v>3.9311388087601189E-4</v>
      </c>
    </row>
    <row r="197" spans="2:15">
      <c r="B197" t="s">
        <v>1761</v>
      </c>
      <c r="C197" t="s">
        <v>1762</v>
      </c>
      <c r="D197" t="s">
        <v>933</v>
      </c>
      <c r="E197" t="s">
        <v>925</v>
      </c>
      <c r="F197" t="s">
        <v>1763</v>
      </c>
      <c r="G197" t="s">
        <v>962</v>
      </c>
      <c r="H197" t="s">
        <v>106</v>
      </c>
      <c r="I197" s="77">
        <v>6049.75</v>
      </c>
      <c r="J197" s="77">
        <v>56355</v>
      </c>
      <c r="K197" s="77">
        <v>0</v>
      </c>
      <c r="L197" s="77">
        <v>11731.5272836125</v>
      </c>
      <c r="M197" s="78">
        <v>0</v>
      </c>
      <c r="N197" s="115">
        <f t="shared" si="4"/>
        <v>3.7376777038042879E-3</v>
      </c>
      <c r="O197" s="115">
        <f>L197/'סכום נכסי הקרן'!$C$42</f>
        <v>6.418959739987023E-4</v>
      </c>
    </row>
    <row r="198" spans="2:15">
      <c r="B198" t="s">
        <v>1764</v>
      </c>
      <c r="C198" t="s">
        <v>1765</v>
      </c>
      <c r="D198" t="s">
        <v>933</v>
      </c>
      <c r="E198" t="s">
        <v>925</v>
      </c>
      <c r="F198" t="s">
        <v>1766</v>
      </c>
      <c r="G198" t="s">
        <v>962</v>
      </c>
      <c r="H198" t="s">
        <v>106</v>
      </c>
      <c r="I198" s="77">
        <v>3123.04</v>
      </c>
      <c r="J198" s="77">
        <v>35678</v>
      </c>
      <c r="K198" s="77">
        <v>0</v>
      </c>
      <c r="L198" s="77">
        <v>3834.0936847391999</v>
      </c>
      <c r="M198" s="78">
        <v>0</v>
      </c>
      <c r="N198" s="115">
        <f t="shared" si="4"/>
        <v>1.2215465329705731E-3</v>
      </c>
      <c r="O198" s="115">
        <f>L198/'סכום נכסי הקרן'!$C$42</f>
        <v>2.0978421996305468E-4</v>
      </c>
    </row>
    <row r="199" spans="2:15">
      <c r="B199" t="s">
        <v>1767</v>
      </c>
      <c r="C199" t="s">
        <v>1768</v>
      </c>
      <c r="D199" t="s">
        <v>933</v>
      </c>
      <c r="E199" t="s">
        <v>925</v>
      </c>
      <c r="F199" t="s">
        <v>1769</v>
      </c>
      <c r="G199" t="s">
        <v>962</v>
      </c>
      <c r="H199" t="s">
        <v>106</v>
      </c>
      <c r="I199" s="77">
        <v>11111.75</v>
      </c>
      <c r="J199" s="77">
        <v>10005</v>
      </c>
      <c r="K199" s="77">
        <v>0</v>
      </c>
      <c r="L199" s="77">
        <v>3825.4649515874999</v>
      </c>
      <c r="M199" s="78">
        <v>0</v>
      </c>
      <c r="N199" s="115">
        <f t="shared" si="4"/>
        <v>1.2187974089449027E-3</v>
      </c>
      <c r="O199" s="115">
        <f>L199/'סכום נכסי הקרן'!$C$42</f>
        <v>2.0931209481371267E-4</v>
      </c>
    </row>
    <row r="200" spans="2:15">
      <c r="B200" t="s">
        <v>1770</v>
      </c>
      <c r="C200" t="s">
        <v>1771</v>
      </c>
      <c r="D200" t="s">
        <v>933</v>
      </c>
      <c r="E200" t="s">
        <v>925</v>
      </c>
      <c r="F200" t="s">
        <v>1772</v>
      </c>
      <c r="G200" t="s">
        <v>962</v>
      </c>
      <c r="H200" t="s">
        <v>106</v>
      </c>
      <c r="I200" s="77">
        <v>16248.5</v>
      </c>
      <c r="J200" s="77">
        <v>10289.77</v>
      </c>
      <c r="K200" s="77">
        <v>0</v>
      </c>
      <c r="L200" s="77">
        <v>5753.1224111464398</v>
      </c>
      <c r="M200" s="78">
        <v>7.6E-3</v>
      </c>
      <c r="N200" s="115">
        <f t="shared" si="4"/>
        <v>1.8329512299252206E-3</v>
      </c>
      <c r="O200" s="115">
        <f>L200/'סכום נכסי הקרן'!$C$42</f>
        <v>3.147847696518715E-4</v>
      </c>
    </row>
    <row r="201" spans="2:15">
      <c r="B201" t="s">
        <v>1773</v>
      </c>
      <c r="C201" t="s">
        <v>1774</v>
      </c>
      <c r="D201" t="s">
        <v>933</v>
      </c>
      <c r="E201" t="s">
        <v>925</v>
      </c>
      <c r="F201" t="s">
        <v>1775</v>
      </c>
      <c r="G201" t="s">
        <v>962</v>
      </c>
      <c r="H201" t="s">
        <v>110</v>
      </c>
      <c r="I201" s="77">
        <v>17947.189999999999</v>
      </c>
      <c r="J201" s="77">
        <v>5369.7</v>
      </c>
      <c r="K201" s="77">
        <v>0</v>
      </c>
      <c r="L201" s="77">
        <v>3879.7047704648899</v>
      </c>
      <c r="M201" s="78">
        <v>1.0999999999999999E-2</v>
      </c>
      <c r="N201" s="115">
        <f t="shared" si="4"/>
        <v>1.2360782758580788E-3</v>
      </c>
      <c r="O201" s="115">
        <f>L201/'סכום נכסי הקרן'!$C$42</f>
        <v>2.1227985174135922E-4</v>
      </c>
    </row>
    <row r="202" spans="2:15">
      <c r="B202" t="s">
        <v>1776</v>
      </c>
      <c r="C202" t="s">
        <v>1777</v>
      </c>
      <c r="D202" t="s">
        <v>933</v>
      </c>
      <c r="E202" t="s">
        <v>925</v>
      </c>
      <c r="F202" t="s">
        <v>1778</v>
      </c>
      <c r="G202" t="s">
        <v>962</v>
      </c>
      <c r="H202" t="s">
        <v>106</v>
      </c>
      <c r="I202" s="77">
        <v>22009.3</v>
      </c>
      <c r="J202" s="77">
        <v>4835</v>
      </c>
      <c r="K202" s="77">
        <v>0</v>
      </c>
      <c r="L202" s="77">
        <v>3661.738962855</v>
      </c>
      <c r="M202" s="78">
        <v>0</v>
      </c>
      <c r="N202" s="115">
        <f t="shared" si="4"/>
        <v>1.1666341259533009E-3</v>
      </c>
      <c r="O202" s="115">
        <f>L202/'סכום נכסי הקרן'!$C$42</f>
        <v>2.0035375115856442E-4</v>
      </c>
    </row>
    <row r="203" spans="2:15">
      <c r="B203" t="s">
        <v>1779</v>
      </c>
      <c r="C203" t="s">
        <v>1780</v>
      </c>
      <c r="D203" t="s">
        <v>933</v>
      </c>
      <c r="E203" t="s">
        <v>925</v>
      </c>
      <c r="F203" t="s">
        <v>1781</v>
      </c>
      <c r="G203" t="s">
        <v>962</v>
      </c>
      <c r="H203" t="s">
        <v>106</v>
      </c>
      <c r="I203" s="77">
        <v>8143.97</v>
      </c>
      <c r="J203" s="77">
        <v>4972</v>
      </c>
      <c r="K203" s="77">
        <v>0</v>
      </c>
      <c r="L203" s="77">
        <v>1393.3234862843999</v>
      </c>
      <c r="M203" s="78">
        <v>1E-4</v>
      </c>
      <c r="N203" s="115">
        <f t="shared" si="4"/>
        <v>4.4391441991928099E-4</v>
      </c>
      <c r="O203" s="115">
        <f>L203/'סכום נכסי הקרן'!$C$42</f>
        <v>7.6236342865017702E-5</v>
      </c>
    </row>
    <row r="204" spans="2:15">
      <c r="B204" t="s">
        <v>1782</v>
      </c>
      <c r="C204" t="s">
        <v>1783</v>
      </c>
      <c r="D204" t="s">
        <v>933</v>
      </c>
      <c r="E204" t="s">
        <v>925</v>
      </c>
      <c r="F204" t="s">
        <v>1781</v>
      </c>
      <c r="G204" t="s">
        <v>962</v>
      </c>
      <c r="H204" t="s">
        <v>106</v>
      </c>
      <c r="I204" s="77">
        <v>8670.7900000000009</v>
      </c>
      <c r="J204" s="77">
        <v>12271</v>
      </c>
      <c r="K204" s="77">
        <v>0</v>
      </c>
      <c r="L204" s="77">
        <v>3661.1986773368999</v>
      </c>
      <c r="M204" s="78">
        <v>1E-4</v>
      </c>
      <c r="N204" s="115">
        <f t="shared" ref="N204:N267" si="5">L204/$L$11</f>
        <v>1.1664619903834069E-3</v>
      </c>
      <c r="O204" s="115">
        <f>L204/'סכום נכסי הקרן'!$C$42</f>
        <v>2.003241891850469E-4</v>
      </c>
    </row>
    <row r="205" spans="2:15">
      <c r="B205" t="s">
        <v>1784</v>
      </c>
      <c r="C205" t="s">
        <v>1785</v>
      </c>
      <c r="D205" t="s">
        <v>933</v>
      </c>
      <c r="E205" t="s">
        <v>925</v>
      </c>
      <c r="F205" t="s">
        <v>1786</v>
      </c>
      <c r="G205" t="s">
        <v>962</v>
      </c>
      <c r="H205" t="s">
        <v>200</v>
      </c>
      <c r="I205" s="77">
        <v>409904.87</v>
      </c>
      <c r="J205" s="77">
        <v>168600</v>
      </c>
      <c r="K205" s="77">
        <v>0</v>
      </c>
      <c r="L205" s="77">
        <v>22492.5279337475</v>
      </c>
      <c r="M205" s="78">
        <v>1E-4</v>
      </c>
      <c r="N205" s="115">
        <f t="shared" si="5"/>
        <v>7.1661445375145955E-3</v>
      </c>
      <c r="O205" s="115">
        <f>L205/'סכום נכסי הקרן'!$C$42</f>
        <v>1.230689131660955E-3</v>
      </c>
    </row>
    <row r="206" spans="2:15">
      <c r="B206" t="s">
        <v>1787</v>
      </c>
      <c r="C206" t="s">
        <v>1788</v>
      </c>
      <c r="D206" t="s">
        <v>933</v>
      </c>
      <c r="E206" t="s">
        <v>925</v>
      </c>
      <c r="F206" t="s">
        <v>1031</v>
      </c>
      <c r="G206" t="s">
        <v>962</v>
      </c>
      <c r="H206" t="s">
        <v>106</v>
      </c>
      <c r="I206" s="77">
        <v>446996</v>
      </c>
      <c r="J206" s="77">
        <v>1206</v>
      </c>
      <c r="K206" s="77">
        <v>0</v>
      </c>
      <c r="L206" s="77">
        <v>18549.64562616</v>
      </c>
      <c r="M206" s="78">
        <v>0</v>
      </c>
      <c r="N206" s="115">
        <f t="shared" si="5"/>
        <v>5.9099378277215507E-3</v>
      </c>
      <c r="O206" s="115">
        <f>L206/'סכום נכסי הקרן'!$C$42</f>
        <v>1.0149524915794446E-3</v>
      </c>
    </row>
    <row r="207" spans="2:15">
      <c r="B207" t="s">
        <v>1789</v>
      </c>
      <c r="C207" t="s">
        <v>1788</v>
      </c>
      <c r="D207" t="s">
        <v>933</v>
      </c>
      <c r="E207" t="s">
        <v>925</v>
      </c>
      <c r="F207" t="s">
        <v>1031</v>
      </c>
      <c r="G207" t="s">
        <v>962</v>
      </c>
      <c r="H207" t="s">
        <v>106</v>
      </c>
      <c r="I207" s="77">
        <v>33700</v>
      </c>
      <c r="J207" s="77">
        <v>1206</v>
      </c>
      <c r="K207" s="77">
        <v>49.49696127</v>
      </c>
      <c r="L207" s="77">
        <v>1447.9950632699999</v>
      </c>
      <c r="M207" s="78">
        <v>0</v>
      </c>
      <c r="N207" s="115">
        <f t="shared" si="5"/>
        <v>4.6133284544826913E-4</v>
      </c>
      <c r="O207" s="115">
        <f>L207/'סכום נכסי הקרן'!$C$42</f>
        <v>7.9227723638451873E-5</v>
      </c>
    </row>
    <row r="208" spans="2:15">
      <c r="B208" t="s">
        <v>1790</v>
      </c>
      <c r="C208" t="s">
        <v>1791</v>
      </c>
      <c r="D208" t="s">
        <v>933</v>
      </c>
      <c r="E208" t="s">
        <v>925</v>
      </c>
      <c r="F208" t="s">
        <v>1792</v>
      </c>
      <c r="G208" t="s">
        <v>962</v>
      </c>
      <c r="H208" t="s">
        <v>110</v>
      </c>
      <c r="I208" s="77">
        <v>55392.55</v>
      </c>
      <c r="J208" s="77">
        <v>1550</v>
      </c>
      <c r="K208" s="77">
        <v>0</v>
      </c>
      <c r="L208" s="77">
        <v>3456.4895807449998</v>
      </c>
      <c r="M208" s="78">
        <v>1E-4</v>
      </c>
      <c r="N208" s="115">
        <f t="shared" si="5"/>
        <v>1.1012414434247628E-3</v>
      </c>
      <c r="O208" s="115">
        <f>L208/'סכום נכסי הקרן'!$C$42</f>
        <v>1.8912343571394477E-4</v>
      </c>
    </row>
    <row r="209" spans="2:15">
      <c r="B209" t="s">
        <v>1793</v>
      </c>
      <c r="C209" t="s">
        <v>1794</v>
      </c>
      <c r="D209" t="s">
        <v>933</v>
      </c>
      <c r="E209" t="s">
        <v>925</v>
      </c>
      <c r="F209" t="s">
        <v>1795</v>
      </c>
      <c r="G209" t="s">
        <v>962</v>
      </c>
      <c r="H209" t="s">
        <v>110</v>
      </c>
      <c r="I209" s="77">
        <v>7385.68</v>
      </c>
      <c r="J209" s="77">
        <v>13260</v>
      </c>
      <c r="K209" s="77">
        <v>0</v>
      </c>
      <c r="L209" s="77">
        <v>3942.6316741343999</v>
      </c>
      <c r="M209" s="78">
        <v>0</v>
      </c>
      <c r="N209" s="115">
        <f t="shared" si="5"/>
        <v>1.2561268576947776E-3</v>
      </c>
      <c r="O209" s="115">
        <f>L209/'סכום נכסי הקרן'!$C$42</f>
        <v>2.1572292655550434E-4</v>
      </c>
    </row>
    <row r="210" spans="2:15">
      <c r="B210" t="s">
        <v>1796</v>
      </c>
      <c r="C210" t="s">
        <v>1797</v>
      </c>
      <c r="D210" t="s">
        <v>933</v>
      </c>
      <c r="E210" t="s">
        <v>925</v>
      </c>
      <c r="F210" t="s">
        <v>1798</v>
      </c>
      <c r="G210" t="s">
        <v>962</v>
      </c>
      <c r="H210" t="s">
        <v>110</v>
      </c>
      <c r="I210" s="77">
        <v>14032.78</v>
      </c>
      <c r="J210" s="77">
        <v>6416</v>
      </c>
      <c r="K210" s="77">
        <v>0</v>
      </c>
      <c r="L210" s="77">
        <v>3624.6015128518402</v>
      </c>
      <c r="M210" s="78">
        <v>1E-4</v>
      </c>
      <c r="N210" s="115">
        <f t="shared" si="5"/>
        <v>1.1548020928771937E-3</v>
      </c>
      <c r="O210" s="115">
        <f>L210/'סכום נכסי הקרן'!$C$42</f>
        <v>1.9832175830159808E-4</v>
      </c>
    </row>
    <row r="211" spans="2:15">
      <c r="B211" t="s">
        <v>1799</v>
      </c>
      <c r="C211" t="s">
        <v>1800</v>
      </c>
      <c r="D211" t="s">
        <v>1801</v>
      </c>
      <c r="E211" t="s">
        <v>925</v>
      </c>
      <c r="F211" t="s">
        <v>1299</v>
      </c>
      <c r="G211" t="s">
        <v>1019</v>
      </c>
      <c r="H211" t="s">
        <v>113</v>
      </c>
      <c r="I211" s="77">
        <v>345512.7</v>
      </c>
      <c r="J211" s="77">
        <v>586</v>
      </c>
      <c r="K211" s="77">
        <v>0</v>
      </c>
      <c r="L211" s="77">
        <v>8930.5662645575994</v>
      </c>
      <c r="M211" s="78">
        <v>2E-3</v>
      </c>
      <c r="N211" s="115">
        <f t="shared" si="5"/>
        <v>2.8452883927577656E-3</v>
      </c>
      <c r="O211" s="115">
        <f>L211/'סכום נכסי הקרן'!$C$42</f>
        <v>4.8864008855485869E-4</v>
      </c>
    </row>
    <row r="212" spans="2:15">
      <c r="B212" t="s">
        <v>1802</v>
      </c>
      <c r="C212" t="s">
        <v>1803</v>
      </c>
      <c r="D212" t="s">
        <v>933</v>
      </c>
      <c r="E212" t="s">
        <v>925</v>
      </c>
      <c r="F212" t="s">
        <v>1804</v>
      </c>
      <c r="G212" t="s">
        <v>1035</v>
      </c>
      <c r="H212" t="s">
        <v>106</v>
      </c>
      <c r="I212" s="77">
        <v>34067.97</v>
      </c>
      <c r="J212" s="77">
        <v>13991</v>
      </c>
      <c r="K212" s="77">
        <v>0</v>
      </c>
      <c r="L212" s="77">
        <v>16401.353358170702</v>
      </c>
      <c r="M212" s="78">
        <v>0</v>
      </c>
      <c r="N212" s="115">
        <f t="shared" si="5"/>
        <v>5.2254895101921574E-3</v>
      </c>
      <c r="O212" s="115">
        <f>L212/'סכום נכסי הקרן'!$C$42</f>
        <v>8.9740768053671381E-4</v>
      </c>
    </row>
    <row r="213" spans="2:15">
      <c r="B213" t="s">
        <v>1805</v>
      </c>
      <c r="C213" t="s">
        <v>1806</v>
      </c>
      <c r="D213" t="s">
        <v>933</v>
      </c>
      <c r="E213" t="s">
        <v>925</v>
      </c>
      <c r="F213" t="s">
        <v>1807</v>
      </c>
      <c r="G213" t="s">
        <v>956</v>
      </c>
      <c r="H213" t="s">
        <v>106</v>
      </c>
      <c r="I213" s="77">
        <v>17508.39</v>
      </c>
      <c r="J213" s="77">
        <v>21949</v>
      </c>
      <c r="K213" s="77">
        <v>0</v>
      </c>
      <c r="L213" s="77">
        <v>13223.4757491051</v>
      </c>
      <c r="M213" s="78">
        <v>0</v>
      </c>
      <c r="N213" s="115">
        <f t="shared" si="5"/>
        <v>4.213014152323339E-3</v>
      </c>
      <c r="O213" s="115">
        <f>L213/'סכום נכסי הקרן'!$C$42</f>
        <v>7.2352862849126758E-4</v>
      </c>
    </row>
    <row r="214" spans="2:15">
      <c r="B214" t="s">
        <v>1808</v>
      </c>
      <c r="C214" t="s">
        <v>1809</v>
      </c>
      <c r="D214" t="s">
        <v>1810</v>
      </c>
      <c r="E214" t="s">
        <v>925</v>
      </c>
      <c r="F214" t="s">
        <v>1811</v>
      </c>
      <c r="G214" t="s">
        <v>956</v>
      </c>
      <c r="H214" t="s">
        <v>199</v>
      </c>
      <c r="I214" s="77">
        <v>28065.56</v>
      </c>
      <c r="J214" s="77">
        <v>10934</v>
      </c>
      <c r="K214" s="77">
        <v>0</v>
      </c>
      <c r="L214" s="77">
        <v>11433.932719070401</v>
      </c>
      <c r="M214" s="78">
        <v>0</v>
      </c>
      <c r="N214" s="115">
        <f t="shared" si="5"/>
        <v>3.6428637429471952E-3</v>
      </c>
      <c r="O214" s="115">
        <f>L214/'סכום נכסי הקרן'!$C$42</f>
        <v>6.2561294892912679E-4</v>
      </c>
    </row>
    <row r="215" spans="2:15">
      <c r="B215" t="s">
        <v>1812</v>
      </c>
      <c r="C215" t="s">
        <v>1813</v>
      </c>
      <c r="D215" t="s">
        <v>933</v>
      </c>
      <c r="E215" t="s">
        <v>925</v>
      </c>
      <c r="F215" t="s">
        <v>1814</v>
      </c>
      <c r="G215" t="s">
        <v>1110</v>
      </c>
      <c r="H215" t="s">
        <v>106</v>
      </c>
      <c r="I215" s="77">
        <v>16987.05</v>
      </c>
      <c r="J215" s="77">
        <v>5833</v>
      </c>
      <c r="K215" s="77">
        <v>0</v>
      </c>
      <c r="L215" s="77">
        <v>3409.5307697865001</v>
      </c>
      <c r="M215" s="78">
        <v>0</v>
      </c>
      <c r="N215" s="115">
        <f t="shared" si="5"/>
        <v>1.0862803137718555E-3</v>
      </c>
      <c r="O215" s="115">
        <f>L215/'סכום נכסי הקרן'!$C$42</f>
        <v>1.8655406252243093E-4</v>
      </c>
    </row>
    <row r="216" spans="2:15">
      <c r="B216" t="s">
        <v>1815</v>
      </c>
      <c r="C216" t="s">
        <v>1816</v>
      </c>
      <c r="D216" t="s">
        <v>933</v>
      </c>
      <c r="E216" t="s">
        <v>925</v>
      </c>
      <c r="F216" t="s">
        <v>1769</v>
      </c>
      <c r="G216" t="s">
        <v>1217</v>
      </c>
      <c r="H216" t="s">
        <v>113</v>
      </c>
      <c r="I216" s="77">
        <v>18464.18</v>
      </c>
      <c r="J216" s="77">
        <v>4094</v>
      </c>
      <c r="K216" s="77">
        <v>0</v>
      </c>
      <c r="L216" s="77">
        <v>3334.22750259536</v>
      </c>
      <c r="M216" s="78">
        <v>1E-4</v>
      </c>
      <c r="N216" s="115">
        <f t="shared" si="5"/>
        <v>1.0622886086852463E-3</v>
      </c>
      <c r="O216" s="115">
        <f>L216/'סכום נכסי הקרן'!$C$42</f>
        <v>1.8243380921948186E-4</v>
      </c>
    </row>
    <row r="217" spans="2:15">
      <c r="B217" t="s">
        <v>1817</v>
      </c>
      <c r="C217" t="s">
        <v>1818</v>
      </c>
      <c r="D217" t="s">
        <v>933</v>
      </c>
      <c r="E217" t="s">
        <v>925</v>
      </c>
      <c r="F217" t="s">
        <v>1819</v>
      </c>
      <c r="G217" t="s">
        <v>1820</v>
      </c>
      <c r="H217" t="s">
        <v>106</v>
      </c>
      <c r="I217" s="77">
        <v>8493.49</v>
      </c>
      <c r="J217" s="77">
        <v>21825</v>
      </c>
      <c r="K217" s="77">
        <v>0</v>
      </c>
      <c r="L217" s="77">
        <v>6378.5961263925001</v>
      </c>
      <c r="M217" s="78">
        <v>0</v>
      </c>
      <c r="N217" s="115">
        <f t="shared" si="5"/>
        <v>2.0322278546368619E-3</v>
      </c>
      <c r="O217" s="115">
        <f>L217/'סכום נכסי הקרן'!$C$42</f>
        <v>3.4900785501427675E-4</v>
      </c>
    </row>
    <row r="218" spans="2:15">
      <c r="B218" t="s">
        <v>1821</v>
      </c>
      <c r="C218" t="s">
        <v>1822</v>
      </c>
      <c r="D218" t="s">
        <v>933</v>
      </c>
      <c r="E218" t="s">
        <v>925</v>
      </c>
      <c r="F218" t="s">
        <v>1823</v>
      </c>
      <c r="G218" t="s">
        <v>1820</v>
      </c>
      <c r="H218" t="s">
        <v>110</v>
      </c>
      <c r="I218" s="77">
        <v>3729.77</v>
      </c>
      <c r="J218" s="77">
        <v>27760</v>
      </c>
      <c r="K218" s="77">
        <v>0</v>
      </c>
      <c r="L218" s="77">
        <v>4168.2495191216003</v>
      </c>
      <c r="M218" s="78">
        <v>0</v>
      </c>
      <c r="N218" s="115">
        <f t="shared" si="5"/>
        <v>1.3280089552599426E-3</v>
      </c>
      <c r="O218" s="115">
        <f>L218/'סכום נכסי הקרן'!$C$42</f>
        <v>2.2806771192388918E-4</v>
      </c>
    </row>
    <row r="219" spans="2:15">
      <c r="B219" t="s">
        <v>1824</v>
      </c>
      <c r="C219" t="s">
        <v>1825</v>
      </c>
      <c r="D219" t="s">
        <v>933</v>
      </c>
      <c r="E219" t="s">
        <v>925</v>
      </c>
      <c r="F219" t="s">
        <v>1826</v>
      </c>
      <c r="G219" t="s">
        <v>1820</v>
      </c>
      <c r="H219" t="s">
        <v>113</v>
      </c>
      <c r="I219" s="77">
        <v>11447.8</v>
      </c>
      <c r="J219" s="77">
        <v>7560</v>
      </c>
      <c r="K219" s="77">
        <v>0</v>
      </c>
      <c r="L219" s="77">
        <v>3817.343091744</v>
      </c>
      <c r="M219" s="78">
        <v>0</v>
      </c>
      <c r="N219" s="115">
        <f t="shared" si="5"/>
        <v>1.2162097753217105E-3</v>
      </c>
      <c r="O219" s="115">
        <f>L219/'סכום נכסי הקרן'!$C$42</f>
        <v>2.0886770347327681E-4</v>
      </c>
    </row>
    <row r="220" spans="2:15">
      <c r="B220" t="s">
        <v>1827</v>
      </c>
      <c r="C220" t="s">
        <v>1828</v>
      </c>
      <c r="D220" t="s">
        <v>933</v>
      </c>
      <c r="E220" t="s">
        <v>925</v>
      </c>
      <c r="F220" t="s">
        <v>1829</v>
      </c>
      <c r="G220" t="s">
        <v>938</v>
      </c>
      <c r="H220" t="s">
        <v>106</v>
      </c>
      <c r="I220" s="77">
        <v>7016.39</v>
      </c>
      <c r="J220" s="77">
        <v>23536</v>
      </c>
      <c r="K220" s="77">
        <v>0</v>
      </c>
      <c r="L220" s="77">
        <v>5682.3901509263997</v>
      </c>
      <c r="M220" s="78">
        <v>1E-4</v>
      </c>
      <c r="N220" s="115">
        <f t="shared" si="5"/>
        <v>1.8104158527681962E-3</v>
      </c>
      <c r="O220" s="115">
        <f>L220/'סכום נכסי הקרן'!$C$42</f>
        <v>3.1091462112223424E-4</v>
      </c>
    </row>
    <row r="221" spans="2:15">
      <c r="B221" t="s">
        <v>1830</v>
      </c>
      <c r="C221" t="s">
        <v>1831</v>
      </c>
      <c r="D221" t="s">
        <v>933</v>
      </c>
      <c r="E221" t="s">
        <v>925</v>
      </c>
      <c r="F221" t="s">
        <v>1027</v>
      </c>
      <c r="G221" t="s">
        <v>938</v>
      </c>
      <c r="H221" t="s">
        <v>106</v>
      </c>
      <c r="I221" s="77">
        <v>16830.91</v>
      </c>
      <c r="J221" s="77">
        <v>3923</v>
      </c>
      <c r="K221" s="77">
        <v>25.986080000000001</v>
      </c>
      <c r="L221" s="77">
        <v>2297.9978581913001</v>
      </c>
      <c r="M221" s="78">
        <v>0</v>
      </c>
      <c r="N221" s="115">
        <f t="shared" si="5"/>
        <v>7.3214468587987265E-4</v>
      </c>
      <c r="O221" s="115">
        <f>L221/'סכום נכסי הקרן'!$C$42</f>
        <v>1.2573602206859591E-4</v>
      </c>
    </row>
    <row r="222" spans="2:15">
      <c r="B222" t="s">
        <v>1832</v>
      </c>
      <c r="C222" t="s">
        <v>1833</v>
      </c>
      <c r="D222" t="s">
        <v>933</v>
      </c>
      <c r="E222" t="s">
        <v>925</v>
      </c>
      <c r="F222" t="s">
        <v>1834</v>
      </c>
      <c r="G222" t="s">
        <v>938</v>
      </c>
      <c r="H222" t="s">
        <v>106</v>
      </c>
      <c r="I222" s="77">
        <v>12186.36</v>
      </c>
      <c r="J222" s="77">
        <v>13554</v>
      </c>
      <c r="K222" s="77">
        <v>0</v>
      </c>
      <c r="L222" s="77">
        <v>5683.6347055704</v>
      </c>
      <c r="M222" s="78">
        <v>1E-4</v>
      </c>
      <c r="N222" s="115">
        <f t="shared" si="5"/>
        <v>1.8108123692686987E-3</v>
      </c>
      <c r="O222" s="115">
        <f>L222/'סכום נכסי הקרן'!$C$42</f>
        <v>3.1098271750867158E-4</v>
      </c>
    </row>
    <row r="223" spans="2:15">
      <c r="B223" t="s">
        <v>1835</v>
      </c>
      <c r="C223" t="s">
        <v>1836</v>
      </c>
      <c r="D223" t="s">
        <v>933</v>
      </c>
      <c r="E223" t="s">
        <v>925</v>
      </c>
      <c r="F223" t="s">
        <v>1311</v>
      </c>
      <c r="G223" t="s">
        <v>938</v>
      </c>
      <c r="H223" t="s">
        <v>106</v>
      </c>
      <c r="I223" s="77">
        <v>30132.78</v>
      </c>
      <c r="J223" s="77">
        <v>12245</v>
      </c>
      <c r="K223" s="77">
        <v>79.606819999999999</v>
      </c>
      <c r="L223" s="77">
        <v>12776.067232751</v>
      </c>
      <c r="M223" s="78">
        <v>2.9999999999999997E-4</v>
      </c>
      <c r="N223" s="115">
        <f t="shared" si="5"/>
        <v>4.0704692989857148E-3</v>
      </c>
      <c r="O223" s="115">
        <f>L223/'סכום נכסי הקרן'!$C$42</f>
        <v>6.9904846333991523E-4</v>
      </c>
    </row>
    <row r="224" spans="2:15">
      <c r="B224" t="s">
        <v>1837</v>
      </c>
      <c r="C224" t="s">
        <v>1838</v>
      </c>
      <c r="D224" t="s">
        <v>933</v>
      </c>
      <c r="E224" t="s">
        <v>925</v>
      </c>
      <c r="F224" t="s">
        <v>1839</v>
      </c>
      <c r="G224" t="s">
        <v>1123</v>
      </c>
      <c r="H224" t="s">
        <v>106</v>
      </c>
      <c r="I224" s="77">
        <v>109</v>
      </c>
      <c r="J224" s="77">
        <v>13041</v>
      </c>
      <c r="K224" s="77">
        <v>0</v>
      </c>
      <c r="L224" s="77">
        <v>48.912748290000003</v>
      </c>
      <c r="M224" s="78">
        <v>0</v>
      </c>
      <c r="N224" s="115">
        <f t="shared" si="5"/>
        <v>1.558365627045862E-5</v>
      </c>
      <c r="O224" s="115">
        <f>L224/'סכום נכסי הקרן'!$C$42</f>
        <v>2.6762837817732831E-6</v>
      </c>
    </row>
    <row r="225" spans="2:15">
      <c r="B225" t="s">
        <v>1840</v>
      </c>
      <c r="C225" t="s">
        <v>1841</v>
      </c>
      <c r="D225" t="s">
        <v>100</v>
      </c>
      <c r="E225" t="s">
        <v>123</v>
      </c>
      <c r="F225" t="s">
        <v>1842</v>
      </c>
      <c r="G225" t="s">
        <v>1123</v>
      </c>
      <c r="H225" t="s">
        <v>106</v>
      </c>
      <c r="I225" s="77">
        <v>44138.17</v>
      </c>
      <c r="J225" s="77">
        <v>5199</v>
      </c>
      <c r="K225" s="77">
        <v>0</v>
      </c>
      <c r="L225" s="77">
        <v>7896.2122400102999</v>
      </c>
      <c r="M225" s="78">
        <v>6.9999999999999999E-4</v>
      </c>
      <c r="N225" s="115">
        <f t="shared" si="5"/>
        <v>2.515742044534963E-3</v>
      </c>
      <c r="O225" s="115">
        <f>L225/'סכום נכסי הקרן'!$C$42</f>
        <v>4.3204492681716064E-4</v>
      </c>
    </row>
    <row r="226" spans="2:15">
      <c r="B226" t="s">
        <v>1843</v>
      </c>
      <c r="C226" t="s">
        <v>1844</v>
      </c>
      <c r="D226" t="s">
        <v>933</v>
      </c>
      <c r="E226" t="s">
        <v>925</v>
      </c>
      <c r="F226" t="s">
        <v>1845</v>
      </c>
      <c r="G226" t="s">
        <v>1009</v>
      </c>
      <c r="H226" t="s">
        <v>106</v>
      </c>
      <c r="I226" s="77">
        <v>155</v>
      </c>
      <c r="J226" s="77">
        <v>3969</v>
      </c>
      <c r="K226" s="77">
        <v>0</v>
      </c>
      <c r="L226" s="77">
        <v>21.168859950000002</v>
      </c>
      <c r="M226" s="78">
        <v>0</v>
      </c>
      <c r="N226" s="115">
        <f t="shared" si="5"/>
        <v>6.7444224385510979E-6</v>
      </c>
      <c r="O226" s="115">
        <f>L226/'סכום נכסי הקרן'!$C$42</f>
        <v>1.1582640220279266E-6</v>
      </c>
    </row>
    <row r="227" spans="2:15">
      <c r="B227" t="s">
        <v>1846</v>
      </c>
      <c r="C227" t="s">
        <v>1847</v>
      </c>
      <c r="D227" t="s">
        <v>933</v>
      </c>
      <c r="E227" t="s">
        <v>925</v>
      </c>
      <c r="F227" t="s">
        <v>1848</v>
      </c>
      <c r="G227" t="s">
        <v>927</v>
      </c>
      <c r="H227" t="s">
        <v>106</v>
      </c>
      <c r="I227" s="77">
        <v>26</v>
      </c>
      <c r="J227" s="77">
        <v>30908</v>
      </c>
      <c r="K227" s="77">
        <v>0</v>
      </c>
      <c r="L227" s="77">
        <v>27.652151279999998</v>
      </c>
      <c r="M227" s="78">
        <v>0</v>
      </c>
      <c r="N227" s="115">
        <f t="shared" si="5"/>
        <v>8.8100063020654745E-6</v>
      </c>
      <c r="O227" s="115">
        <f>L227/'סכום נכסי הקרן'!$C$42</f>
        <v>1.5130003238222318E-6</v>
      </c>
    </row>
    <row r="228" spans="2:15">
      <c r="B228" t="s">
        <v>1849</v>
      </c>
      <c r="C228" t="s">
        <v>1850</v>
      </c>
      <c r="D228" t="s">
        <v>933</v>
      </c>
      <c r="E228" t="s">
        <v>925</v>
      </c>
      <c r="F228" t="s">
        <v>1851</v>
      </c>
      <c r="G228" t="s">
        <v>927</v>
      </c>
      <c r="H228" t="s">
        <v>106</v>
      </c>
      <c r="I228" s="77">
        <v>112082.67</v>
      </c>
      <c r="J228" s="77">
        <v>724</v>
      </c>
      <c r="K228" s="77">
        <v>0</v>
      </c>
      <c r="L228" s="77">
        <v>2792.2976244828001</v>
      </c>
      <c r="M228" s="78">
        <v>4.8999999999999998E-3</v>
      </c>
      <c r="N228" s="115">
        <f t="shared" si="5"/>
        <v>8.8962914385357463E-4</v>
      </c>
      <c r="O228" s="115">
        <f>L228/'סכום נכסי הקרן'!$C$42</f>
        <v>1.5278186377875645E-4</v>
      </c>
    </row>
    <row r="229" spans="2:15">
      <c r="B229" t="s">
        <v>1852</v>
      </c>
      <c r="C229" t="s">
        <v>1853</v>
      </c>
      <c r="D229" t="s">
        <v>933</v>
      </c>
      <c r="E229" t="s">
        <v>925</v>
      </c>
      <c r="F229" t="s">
        <v>1140</v>
      </c>
      <c r="G229" t="s">
        <v>1141</v>
      </c>
      <c r="H229" t="s">
        <v>106</v>
      </c>
      <c r="I229" s="77">
        <v>48032.28</v>
      </c>
      <c r="J229" s="77">
        <v>3492</v>
      </c>
      <c r="K229" s="77">
        <v>0</v>
      </c>
      <c r="L229" s="77">
        <v>5771.5453157616002</v>
      </c>
      <c r="M229" s="78">
        <v>2.9999999999999997E-4</v>
      </c>
      <c r="N229" s="115">
        <f t="shared" si="5"/>
        <v>1.8388207879251909E-3</v>
      </c>
      <c r="O229" s="115">
        <f>L229/'סכום נכסי הקרן'!$C$42</f>
        <v>3.1579278745006155E-4</v>
      </c>
    </row>
    <row r="230" spans="2:15">
      <c r="B230" t="s">
        <v>1854</v>
      </c>
      <c r="C230" t="s">
        <v>1855</v>
      </c>
      <c r="D230" t="s">
        <v>933</v>
      </c>
      <c r="E230" t="s">
        <v>925</v>
      </c>
      <c r="F230" t="s">
        <v>1856</v>
      </c>
      <c r="G230" t="s">
        <v>1141</v>
      </c>
      <c r="H230" t="s">
        <v>106</v>
      </c>
      <c r="I230" s="77">
        <v>6159.64</v>
      </c>
      <c r="J230" s="77">
        <v>24173</v>
      </c>
      <c r="K230" s="77">
        <v>24.092500000000001</v>
      </c>
      <c r="L230" s="77">
        <v>5147.6375033451995</v>
      </c>
      <c r="M230" s="78">
        <v>0</v>
      </c>
      <c r="N230" s="115">
        <f t="shared" si="5"/>
        <v>1.640043061605144E-3</v>
      </c>
      <c r="O230" s="115">
        <f>L230/'סכום נכסי הקרן'!$C$42</f>
        <v>2.816553811895952E-4</v>
      </c>
    </row>
    <row r="231" spans="2:15">
      <c r="B231" t="s">
        <v>1857</v>
      </c>
      <c r="C231" t="s">
        <v>1858</v>
      </c>
      <c r="D231" t="s">
        <v>933</v>
      </c>
      <c r="E231" t="s">
        <v>925</v>
      </c>
      <c r="F231" t="s">
        <v>1859</v>
      </c>
      <c r="G231" t="s">
        <v>1141</v>
      </c>
      <c r="H231" t="s">
        <v>110</v>
      </c>
      <c r="I231" s="77">
        <v>644280.13</v>
      </c>
      <c r="J231" s="77">
        <v>428.3</v>
      </c>
      <c r="K231" s="77">
        <v>0</v>
      </c>
      <c r="L231" s="77">
        <v>11109.001043517201</v>
      </c>
      <c r="M231" s="78">
        <v>4.0000000000000002E-4</v>
      </c>
      <c r="N231" s="115">
        <f t="shared" si="5"/>
        <v>3.5393401479697998E-3</v>
      </c>
      <c r="O231" s="115">
        <f>L231/'סכום נכסי הקרן'!$C$42</f>
        <v>6.0783416111063018E-4</v>
      </c>
    </row>
    <row r="232" spans="2:15">
      <c r="B232" t="s">
        <v>1860</v>
      </c>
      <c r="C232" t="s">
        <v>1861</v>
      </c>
      <c r="D232" t="s">
        <v>933</v>
      </c>
      <c r="E232" t="s">
        <v>925</v>
      </c>
      <c r="F232" t="s">
        <v>1862</v>
      </c>
      <c r="G232" t="s">
        <v>1141</v>
      </c>
      <c r="H232" t="s">
        <v>106</v>
      </c>
      <c r="I232" s="77">
        <v>5908.52</v>
      </c>
      <c r="J232" s="77">
        <v>16650</v>
      </c>
      <c r="K232" s="77">
        <v>0</v>
      </c>
      <c r="L232" s="77">
        <v>3385.1476837800001</v>
      </c>
      <c r="M232" s="78">
        <v>0</v>
      </c>
      <c r="N232" s="115">
        <f t="shared" si="5"/>
        <v>1.0785118353194597E-3</v>
      </c>
      <c r="O232" s="115">
        <f>L232/'סכום נכסי הקרן'!$C$42</f>
        <v>1.8521993062614326E-4</v>
      </c>
    </row>
    <row r="233" spans="2:15">
      <c r="B233" t="s">
        <v>1863</v>
      </c>
      <c r="C233" t="s">
        <v>1864</v>
      </c>
      <c r="D233" t="s">
        <v>933</v>
      </c>
      <c r="E233" t="s">
        <v>925</v>
      </c>
      <c r="F233" t="s">
        <v>1865</v>
      </c>
      <c r="G233" t="s">
        <v>1141</v>
      </c>
      <c r="H233" t="s">
        <v>106</v>
      </c>
      <c r="I233" s="77">
        <v>3493.43</v>
      </c>
      <c r="J233" s="77">
        <v>76013</v>
      </c>
      <c r="K233" s="77">
        <v>0</v>
      </c>
      <c r="L233" s="77">
        <v>9137.4411148419003</v>
      </c>
      <c r="M233" s="78">
        <v>0</v>
      </c>
      <c r="N233" s="115">
        <f t="shared" si="5"/>
        <v>2.9111989512632715E-3</v>
      </c>
      <c r="O233" s="115">
        <f>L233/'סכום נכסי הקרן'!$C$42</f>
        <v>4.9995934224696505E-4</v>
      </c>
    </row>
    <row r="234" spans="2:15">
      <c r="B234" t="s">
        <v>1866</v>
      </c>
      <c r="C234" t="s">
        <v>1867</v>
      </c>
      <c r="D234" t="s">
        <v>933</v>
      </c>
      <c r="E234" t="s">
        <v>925</v>
      </c>
      <c r="F234" t="s">
        <v>1868</v>
      </c>
      <c r="G234" t="s">
        <v>1141</v>
      </c>
      <c r="H234" t="s">
        <v>106</v>
      </c>
      <c r="I234" s="77">
        <v>14976.07</v>
      </c>
      <c r="J234" s="77">
        <v>10062</v>
      </c>
      <c r="K234" s="77">
        <v>0</v>
      </c>
      <c r="L234" s="77">
        <v>5185.2159342593995</v>
      </c>
      <c r="M234" s="78">
        <v>0</v>
      </c>
      <c r="N234" s="115">
        <f t="shared" si="5"/>
        <v>1.6520155916923522E-3</v>
      </c>
      <c r="O234" s="115">
        <f>L234/'סכום נכסי הקרן'!$C$42</f>
        <v>2.8371150252229734E-4</v>
      </c>
    </row>
    <row r="235" spans="2:15">
      <c r="B235" t="s">
        <v>1869</v>
      </c>
      <c r="C235" t="s">
        <v>1870</v>
      </c>
      <c r="D235" t="s">
        <v>933</v>
      </c>
      <c r="E235" t="s">
        <v>925</v>
      </c>
      <c r="F235" t="s">
        <v>1871</v>
      </c>
      <c r="G235" t="s">
        <v>1141</v>
      </c>
      <c r="H235" t="s">
        <v>113</v>
      </c>
      <c r="I235" s="77">
        <v>198211.16</v>
      </c>
      <c r="J235" s="77">
        <v>932.4</v>
      </c>
      <c r="K235" s="77">
        <v>0</v>
      </c>
      <c r="L235" s="77">
        <v>8151.6914709390703</v>
      </c>
      <c r="M235" s="78">
        <v>2.0000000000000001E-4</v>
      </c>
      <c r="N235" s="115">
        <f t="shared" si="5"/>
        <v>2.5971380130344274E-3</v>
      </c>
      <c r="O235" s="115">
        <f>L235/'סכום נכסי הקרן'!$C$42</f>
        <v>4.4602359181183173E-4</v>
      </c>
    </row>
    <row r="236" spans="2:15">
      <c r="B236" t="s">
        <v>1872</v>
      </c>
      <c r="C236" t="s">
        <v>1873</v>
      </c>
      <c r="D236" t="s">
        <v>924</v>
      </c>
      <c r="E236" t="s">
        <v>925</v>
      </c>
      <c r="F236" t="s">
        <v>1874</v>
      </c>
      <c r="G236" t="s">
        <v>1181</v>
      </c>
      <c r="H236" t="s">
        <v>106</v>
      </c>
      <c r="I236" s="77">
        <v>47</v>
      </c>
      <c r="J236" s="77">
        <v>29398</v>
      </c>
      <c r="K236" s="77">
        <v>0</v>
      </c>
      <c r="L236" s="77">
        <v>47.544503460000001</v>
      </c>
      <c r="M236" s="78">
        <v>0</v>
      </c>
      <c r="N236" s="115">
        <f t="shared" si="5"/>
        <v>1.5147731938459648E-5</v>
      </c>
      <c r="O236" s="115">
        <f>L236/'סכום נכסי הקרן'!$C$42</f>
        <v>2.6014196292559566E-6</v>
      </c>
    </row>
    <row r="237" spans="2:15">
      <c r="B237" t="s">
        <v>1875</v>
      </c>
      <c r="C237" t="s">
        <v>1876</v>
      </c>
      <c r="D237" t="s">
        <v>924</v>
      </c>
      <c r="E237" t="s">
        <v>925</v>
      </c>
      <c r="F237" t="s">
        <v>1874</v>
      </c>
      <c r="G237" t="s">
        <v>1181</v>
      </c>
      <c r="H237" t="s">
        <v>106</v>
      </c>
      <c r="I237" s="77">
        <v>3106.93</v>
      </c>
      <c r="J237" s="77">
        <v>29398</v>
      </c>
      <c r="K237" s="77">
        <v>0</v>
      </c>
      <c r="L237" s="77">
        <v>3142.9243432973999</v>
      </c>
      <c r="M237" s="78">
        <v>0</v>
      </c>
      <c r="N237" s="115">
        <f t="shared" si="5"/>
        <v>1.0013392083310306E-3</v>
      </c>
      <c r="O237" s="115">
        <f>L237/'סכום נכסי הקרן'!$C$42</f>
        <v>1.7196656784519593E-4</v>
      </c>
    </row>
    <row r="238" spans="2:15">
      <c r="B238" t="s">
        <v>1877</v>
      </c>
      <c r="C238" t="s">
        <v>1878</v>
      </c>
      <c r="D238" t="s">
        <v>933</v>
      </c>
      <c r="E238" t="s">
        <v>925</v>
      </c>
      <c r="F238" t="s">
        <v>1879</v>
      </c>
      <c r="G238" t="s">
        <v>1181</v>
      </c>
      <c r="H238" t="s">
        <v>106</v>
      </c>
      <c r="I238" s="77">
        <v>4250.0200000000004</v>
      </c>
      <c r="J238" s="77">
        <v>314873</v>
      </c>
      <c r="K238" s="77">
        <v>0</v>
      </c>
      <c r="L238" s="77">
        <v>46048.031398098603</v>
      </c>
      <c r="M238" s="78">
        <v>0</v>
      </c>
      <c r="N238" s="115">
        <f t="shared" si="5"/>
        <v>1.4670954267069148E-2</v>
      </c>
      <c r="O238" s="115">
        <f>L238/'סכום נכסי הקרן'!$C$42</f>
        <v>2.519539464081056E-3</v>
      </c>
    </row>
    <row r="239" spans="2:15">
      <c r="B239" t="s">
        <v>1877</v>
      </c>
      <c r="C239" t="s">
        <v>1878</v>
      </c>
      <c r="D239" t="s">
        <v>933</v>
      </c>
      <c r="E239" t="s">
        <v>925</v>
      </c>
      <c r="F239" t="s">
        <v>1879</v>
      </c>
      <c r="G239" t="s">
        <v>1181</v>
      </c>
      <c r="H239" t="s">
        <v>106</v>
      </c>
      <c r="I239" s="77">
        <v>5</v>
      </c>
      <c r="J239" s="77">
        <v>314873</v>
      </c>
      <c r="K239" s="77">
        <v>0</v>
      </c>
      <c r="L239" s="77">
        <v>54.173899650000003</v>
      </c>
      <c r="M239" s="78">
        <v>0</v>
      </c>
      <c r="N239" s="115">
        <f t="shared" si="5"/>
        <v>1.7259864973657944E-5</v>
      </c>
      <c r="O239" s="115">
        <f>L239/'סכום נכסי הקרן'!$C$42</f>
        <v>2.9641501264477061E-6</v>
      </c>
    </row>
    <row r="240" spans="2:15">
      <c r="B240" t="s">
        <v>1880</v>
      </c>
      <c r="C240" t="s">
        <v>1881</v>
      </c>
      <c r="D240" t="s">
        <v>933</v>
      </c>
      <c r="E240" t="s">
        <v>925</v>
      </c>
      <c r="F240" t="s">
        <v>1882</v>
      </c>
      <c r="G240" t="s">
        <v>1181</v>
      </c>
      <c r="H240" t="s">
        <v>106</v>
      </c>
      <c r="I240" s="77">
        <v>3323.57</v>
      </c>
      <c r="J240" s="77">
        <v>20962</v>
      </c>
      <c r="K240" s="77">
        <v>0</v>
      </c>
      <c r="L240" s="77">
        <v>2397.2990840394</v>
      </c>
      <c r="M240" s="78">
        <v>0</v>
      </c>
      <c r="N240" s="115">
        <f t="shared" si="5"/>
        <v>7.63782167414893E-4</v>
      </c>
      <c r="O240" s="115">
        <f>L240/'סכום נכסי הקרן'!$C$42</f>
        <v>1.3116933484570291E-4</v>
      </c>
    </row>
    <row r="241" spans="2:15">
      <c r="B241" t="s">
        <v>1883</v>
      </c>
      <c r="C241" t="s">
        <v>1884</v>
      </c>
      <c r="D241" t="s">
        <v>933</v>
      </c>
      <c r="E241" t="s">
        <v>925</v>
      </c>
      <c r="F241" t="s">
        <v>1885</v>
      </c>
      <c r="G241" t="s">
        <v>1181</v>
      </c>
      <c r="H241" t="s">
        <v>201</v>
      </c>
      <c r="I241" s="77">
        <v>110785.1</v>
      </c>
      <c r="J241" s="77">
        <v>15475</v>
      </c>
      <c r="K241" s="77">
        <v>0</v>
      </c>
      <c r="L241" s="77">
        <v>6528.4330008799998</v>
      </c>
      <c r="M241" s="78">
        <v>1E-4</v>
      </c>
      <c r="N241" s="115">
        <f t="shared" si="5"/>
        <v>2.0799660503074257E-3</v>
      </c>
      <c r="O241" s="115">
        <f>L241/'סכום נכסי הקרן'!$C$42</f>
        <v>3.5720624932090945E-4</v>
      </c>
    </row>
    <row r="242" spans="2:15">
      <c r="B242" t="s">
        <v>1886</v>
      </c>
      <c r="C242" t="s">
        <v>1887</v>
      </c>
      <c r="D242" t="s">
        <v>924</v>
      </c>
      <c r="E242" t="s">
        <v>925</v>
      </c>
      <c r="F242" t="s">
        <v>1888</v>
      </c>
      <c r="G242" t="s">
        <v>1181</v>
      </c>
      <c r="H242" t="s">
        <v>106</v>
      </c>
      <c r="I242" s="77">
        <v>12555.62</v>
      </c>
      <c r="J242" s="77">
        <v>27771</v>
      </c>
      <c r="K242" s="77">
        <v>0</v>
      </c>
      <c r="L242" s="77">
        <v>11998.151853118199</v>
      </c>
      <c r="M242" s="78">
        <v>0</v>
      </c>
      <c r="N242" s="115">
        <f t="shared" si="5"/>
        <v>3.8226245896304783E-3</v>
      </c>
      <c r="O242" s="115">
        <f>L242/'סכום נכסי הקרן'!$C$42</f>
        <v>6.5648446137953238E-4</v>
      </c>
    </row>
    <row r="243" spans="2:15">
      <c r="B243" t="s">
        <v>1889</v>
      </c>
      <c r="C243" t="s">
        <v>1890</v>
      </c>
      <c r="D243" t="s">
        <v>933</v>
      </c>
      <c r="E243" t="s">
        <v>925</v>
      </c>
      <c r="F243" t="s">
        <v>1210</v>
      </c>
      <c r="G243" t="s">
        <v>1181</v>
      </c>
      <c r="H243" t="s">
        <v>106</v>
      </c>
      <c r="I243" s="77">
        <v>7385.68</v>
      </c>
      <c r="J243" s="77">
        <v>16586</v>
      </c>
      <c r="K243" s="77">
        <v>0</v>
      </c>
      <c r="L243" s="77">
        <v>4215.1867525968</v>
      </c>
      <c r="M243" s="78">
        <v>0</v>
      </c>
      <c r="N243" s="115">
        <f t="shared" si="5"/>
        <v>1.3429632103025553E-3</v>
      </c>
      <c r="O243" s="115">
        <f>L243/'סכום נכסי הקרן'!$C$42</f>
        <v>2.3063590449336427E-4</v>
      </c>
    </row>
    <row r="244" spans="2:15">
      <c r="B244" t="s">
        <v>1891</v>
      </c>
      <c r="C244" t="s">
        <v>1892</v>
      </c>
      <c r="D244" t="s">
        <v>933</v>
      </c>
      <c r="E244" t="s">
        <v>925</v>
      </c>
      <c r="F244" t="s">
        <v>1893</v>
      </c>
      <c r="G244" t="s">
        <v>1181</v>
      </c>
      <c r="H244" t="s">
        <v>106</v>
      </c>
      <c r="I244" s="77">
        <v>8287.4</v>
      </c>
      <c r="J244" s="77">
        <v>50003</v>
      </c>
      <c r="K244" s="77">
        <v>0</v>
      </c>
      <c r="L244" s="77">
        <v>14259.327208302</v>
      </c>
      <c r="M244" s="78">
        <v>0</v>
      </c>
      <c r="N244" s="115">
        <f t="shared" si="5"/>
        <v>4.5430375848990482E-3</v>
      </c>
      <c r="O244" s="115">
        <f>L244/'סכום נכסי הקרן'!$C$42</f>
        <v>7.8020572306257429E-4</v>
      </c>
    </row>
    <row r="245" spans="2:15">
      <c r="B245" t="s">
        <v>1894</v>
      </c>
      <c r="C245" t="s">
        <v>1895</v>
      </c>
      <c r="D245" t="s">
        <v>933</v>
      </c>
      <c r="E245" t="s">
        <v>925</v>
      </c>
      <c r="F245" t="s">
        <v>1896</v>
      </c>
      <c r="G245" t="s">
        <v>1181</v>
      </c>
      <c r="H245" t="s">
        <v>106</v>
      </c>
      <c r="I245" s="77">
        <v>1181.71</v>
      </c>
      <c r="J245" s="77">
        <v>171068</v>
      </c>
      <c r="K245" s="77">
        <v>0</v>
      </c>
      <c r="L245" s="77">
        <v>6956.0766876948001</v>
      </c>
      <c r="M245" s="78">
        <v>0</v>
      </c>
      <c r="N245" s="115">
        <f t="shared" si="5"/>
        <v>2.2162138068645026E-3</v>
      </c>
      <c r="O245" s="115">
        <f>L245/'סכום נכסי הקרן'!$C$42</f>
        <v>3.8060497262745014E-4</v>
      </c>
    </row>
    <row r="246" spans="2:15">
      <c r="B246" t="s">
        <v>1897</v>
      </c>
      <c r="C246" t="s">
        <v>1898</v>
      </c>
      <c r="D246" t="s">
        <v>933</v>
      </c>
      <c r="E246" t="s">
        <v>925</v>
      </c>
      <c r="F246" t="s">
        <v>1899</v>
      </c>
      <c r="G246" t="s">
        <v>1181</v>
      </c>
      <c r="H246" t="s">
        <v>106</v>
      </c>
      <c r="I246" s="77">
        <v>22157</v>
      </c>
      <c r="J246" s="77">
        <v>9332</v>
      </c>
      <c r="K246" s="77">
        <v>0</v>
      </c>
      <c r="L246" s="77">
        <v>7114.9255568400004</v>
      </c>
      <c r="M246" s="78">
        <v>1E-4</v>
      </c>
      <c r="N246" s="115">
        <f t="shared" si="5"/>
        <v>2.2668232341048842E-3</v>
      </c>
      <c r="O246" s="115">
        <f>L246/'סכום נכסי הקרן'!$C$42</f>
        <v>3.8929646241505717E-4</v>
      </c>
    </row>
    <row r="247" spans="2:15">
      <c r="B247" t="s">
        <v>1900</v>
      </c>
      <c r="C247" t="s">
        <v>1901</v>
      </c>
      <c r="D247" t="s">
        <v>924</v>
      </c>
      <c r="E247" t="s">
        <v>925</v>
      </c>
      <c r="F247" t="s">
        <v>1902</v>
      </c>
      <c r="G247" t="s">
        <v>1181</v>
      </c>
      <c r="H247" t="s">
        <v>106</v>
      </c>
      <c r="I247" s="77">
        <v>8124.23</v>
      </c>
      <c r="J247" s="77">
        <v>15742</v>
      </c>
      <c r="K247" s="77">
        <v>0</v>
      </c>
      <c r="L247" s="77">
        <v>4400.7509421905997</v>
      </c>
      <c r="M247" s="78">
        <v>0</v>
      </c>
      <c r="N247" s="115">
        <f t="shared" si="5"/>
        <v>1.402084168495109E-3</v>
      </c>
      <c r="O247" s="115">
        <f>L247/'סכום נכסי הקרן'!$C$42</f>
        <v>2.4078913546994634E-4</v>
      </c>
    </row>
    <row r="248" spans="2:15">
      <c r="B248" t="s">
        <v>1903</v>
      </c>
      <c r="C248" t="s">
        <v>1904</v>
      </c>
      <c r="D248" t="s">
        <v>933</v>
      </c>
      <c r="E248" t="s">
        <v>925</v>
      </c>
      <c r="F248" t="s">
        <v>1905</v>
      </c>
      <c r="G248" t="s">
        <v>1181</v>
      </c>
      <c r="H248" t="s">
        <v>106</v>
      </c>
      <c r="I248" s="77">
        <v>35451.24</v>
      </c>
      <c r="J248" s="77">
        <v>5565</v>
      </c>
      <c r="K248" s="77">
        <v>0</v>
      </c>
      <c r="L248" s="77">
        <v>6788.6164421459998</v>
      </c>
      <c r="M248" s="78">
        <v>0</v>
      </c>
      <c r="N248" s="115">
        <f t="shared" si="5"/>
        <v>2.1628607854777934E-3</v>
      </c>
      <c r="O248" s="115">
        <f>L248/'סכום נכסי הקרן'!$C$42</f>
        <v>3.7144230737304958E-4</v>
      </c>
    </row>
    <row r="249" spans="2:15">
      <c r="B249" t="s">
        <v>1906</v>
      </c>
      <c r="C249" t="s">
        <v>1907</v>
      </c>
      <c r="D249" t="s">
        <v>933</v>
      </c>
      <c r="E249" t="s">
        <v>925</v>
      </c>
      <c r="F249" t="s">
        <v>1908</v>
      </c>
      <c r="G249" t="s">
        <v>1028</v>
      </c>
      <c r="H249" t="s">
        <v>110</v>
      </c>
      <c r="I249" s="77">
        <v>10970.27</v>
      </c>
      <c r="J249" s="77">
        <v>31470</v>
      </c>
      <c r="K249" s="77">
        <v>0</v>
      </c>
      <c r="L249" s="77">
        <v>13898.4463504002</v>
      </c>
      <c r="M249" s="78">
        <v>0</v>
      </c>
      <c r="N249" s="115">
        <f t="shared" si="5"/>
        <v>4.4280605402483054E-3</v>
      </c>
      <c r="O249" s="115">
        <f>L249/'סכום נכסי הקרן'!$C$42</f>
        <v>7.6045995900473099E-4</v>
      </c>
    </row>
    <row r="250" spans="2:15">
      <c r="B250" t="s">
        <v>1909</v>
      </c>
      <c r="C250" t="s">
        <v>1910</v>
      </c>
      <c r="D250" t="s">
        <v>933</v>
      </c>
      <c r="E250" t="s">
        <v>925</v>
      </c>
      <c r="F250" t="s">
        <v>1911</v>
      </c>
      <c r="G250" t="s">
        <v>1028</v>
      </c>
      <c r="H250" t="s">
        <v>106</v>
      </c>
      <c r="I250" s="77">
        <v>274</v>
      </c>
      <c r="J250" s="77">
        <v>3937</v>
      </c>
      <c r="K250" s="77">
        <v>0</v>
      </c>
      <c r="L250" s="77">
        <v>37.119374579999999</v>
      </c>
      <c r="M250" s="78">
        <v>0</v>
      </c>
      <c r="N250" s="115">
        <f t="shared" si="5"/>
        <v>1.182627422608723E-5</v>
      </c>
      <c r="O250" s="115">
        <f>L250/'סכום נכסי הקרן'!$C$42</f>
        <v>2.0310038517776663E-6</v>
      </c>
    </row>
    <row r="251" spans="2:15">
      <c r="B251" t="s">
        <v>1912</v>
      </c>
      <c r="C251" t="s">
        <v>1913</v>
      </c>
      <c r="D251" t="s">
        <v>933</v>
      </c>
      <c r="E251" t="s">
        <v>925</v>
      </c>
      <c r="F251" t="s">
        <v>1914</v>
      </c>
      <c r="G251" t="s">
        <v>1028</v>
      </c>
      <c r="H251" t="s">
        <v>110</v>
      </c>
      <c r="I251" s="77">
        <v>44314.04</v>
      </c>
      <c r="J251" s="77">
        <v>2408</v>
      </c>
      <c r="K251" s="77">
        <v>0</v>
      </c>
      <c r="L251" s="77">
        <v>4295.85905054656</v>
      </c>
      <c r="M251" s="78">
        <v>0</v>
      </c>
      <c r="N251" s="115">
        <f t="shared" si="5"/>
        <v>1.3686654945893311E-3</v>
      </c>
      <c r="O251" s="115">
        <f>L251/'סכום נכסי הקרן'!$C$42</f>
        <v>2.350499268124795E-4</v>
      </c>
    </row>
    <row r="252" spans="2:15">
      <c r="B252" t="s">
        <v>1915</v>
      </c>
      <c r="C252" t="s">
        <v>1916</v>
      </c>
      <c r="D252" t="s">
        <v>933</v>
      </c>
      <c r="E252" t="s">
        <v>925</v>
      </c>
      <c r="F252" t="s">
        <v>1917</v>
      </c>
      <c r="G252" t="s">
        <v>1028</v>
      </c>
      <c r="H252" t="s">
        <v>106</v>
      </c>
      <c r="I252" s="77">
        <v>9608.76</v>
      </c>
      <c r="J252" s="77">
        <v>54122</v>
      </c>
      <c r="K252" s="77">
        <v>0</v>
      </c>
      <c r="L252" s="77">
        <v>17894.7590730552</v>
      </c>
      <c r="M252" s="78">
        <v>0</v>
      </c>
      <c r="N252" s="115">
        <f t="shared" si="5"/>
        <v>5.7012902399960997E-3</v>
      </c>
      <c r="O252" s="115">
        <f>L252/'סכום נכסי הקרן'!$C$42</f>
        <v>9.7912006910781451E-4</v>
      </c>
    </row>
    <row r="253" spans="2:15">
      <c r="B253" t="s">
        <v>1918</v>
      </c>
      <c r="C253" t="s">
        <v>1919</v>
      </c>
      <c r="D253" t="s">
        <v>924</v>
      </c>
      <c r="E253" t="s">
        <v>925</v>
      </c>
      <c r="F253" t="s">
        <v>1920</v>
      </c>
      <c r="G253" t="s">
        <v>1028</v>
      </c>
      <c r="H253" t="s">
        <v>110</v>
      </c>
      <c r="I253" s="77">
        <v>38405.480000000003</v>
      </c>
      <c r="J253" s="77">
        <v>2625</v>
      </c>
      <c r="K253" s="77">
        <v>0</v>
      </c>
      <c r="L253" s="77">
        <v>4058.5855113299999</v>
      </c>
      <c r="M253" s="78">
        <v>0</v>
      </c>
      <c r="N253" s="115">
        <f t="shared" si="5"/>
        <v>1.2930698798161982E-3</v>
      </c>
      <c r="O253" s="115">
        <f>L253/'סכום נכסי הקרן'!$C$42</f>
        <v>2.2206739471094448E-4</v>
      </c>
    </row>
    <row r="254" spans="2:15">
      <c r="B254" t="s">
        <v>1921</v>
      </c>
      <c r="C254" t="s">
        <v>1922</v>
      </c>
      <c r="D254" t="s">
        <v>933</v>
      </c>
      <c r="E254" t="s">
        <v>925</v>
      </c>
      <c r="F254" t="s">
        <v>1923</v>
      </c>
      <c r="G254" t="s">
        <v>1028</v>
      </c>
      <c r="H254" t="s">
        <v>106</v>
      </c>
      <c r="I254" s="77">
        <v>14328.24</v>
      </c>
      <c r="J254" s="77">
        <v>8107</v>
      </c>
      <c r="K254" s="77">
        <v>0</v>
      </c>
      <c r="L254" s="77">
        <v>3997.0326242087999</v>
      </c>
      <c r="M254" s="78">
        <v>0</v>
      </c>
      <c r="N254" s="115">
        <f t="shared" si="5"/>
        <v>1.2734590611874026E-3</v>
      </c>
      <c r="O254" s="115">
        <f>L254/'סכום נכסי הקרן'!$C$42</f>
        <v>2.1869949985156957E-4</v>
      </c>
    </row>
    <row r="255" spans="2:15">
      <c r="B255" t="s">
        <v>1924</v>
      </c>
      <c r="C255" t="s">
        <v>1925</v>
      </c>
      <c r="D255" t="s">
        <v>933</v>
      </c>
      <c r="E255" t="s">
        <v>925</v>
      </c>
      <c r="F255" t="s">
        <v>1926</v>
      </c>
      <c r="G255" t="s">
        <v>949</v>
      </c>
      <c r="H255" t="s">
        <v>106</v>
      </c>
      <c r="I255" s="77">
        <v>32</v>
      </c>
      <c r="J255" s="77">
        <v>49043</v>
      </c>
      <c r="K255" s="77">
        <v>0</v>
      </c>
      <c r="L255" s="77">
        <v>54.002228160000001</v>
      </c>
      <c r="M255" s="78">
        <v>0</v>
      </c>
      <c r="N255" s="115">
        <f t="shared" si="5"/>
        <v>1.7205170245082563E-5</v>
      </c>
      <c r="O255" s="115">
        <f>L255/'סכום נכסי הקרן'!$C$42</f>
        <v>2.9547570409936676E-6</v>
      </c>
    </row>
    <row r="256" spans="2:15">
      <c r="B256" t="s">
        <v>1927</v>
      </c>
      <c r="C256" t="s">
        <v>1928</v>
      </c>
      <c r="D256" t="s">
        <v>933</v>
      </c>
      <c r="E256" t="s">
        <v>925</v>
      </c>
      <c r="F256" t="s">
        <v>1929</v>
      </c>
      <c r="G256" t="s">
        <v>949</v>
      </c>
      <c r="H256" t="s">
        <v>106</v>
      </c>
      <c r="I256" s="77">
        <v>8</v>
      </c>
      <c r="J256" s="77">
        <v>146960</v>
      </c>
      <c r="K256" s="77">
        <v>0</v>
      </c>
      <c r="L256" s="77">
        <v>40.455148800000003</v>
      </c>
      <c r="M256" s="78">
        <v>0</v>
      </c>
      <c r="N256" s="115">
        <f t="shared" si="5"/>
        <v>1.288905562066622E-5</v>
      </c>
      <c r="O256" s="115">
        <f>L256/'סכום נכסי הקרן'!$C$42</f>
        <v>2.2135222903596301E-6</v>
      </c>
    </row>
    <row r="257" spans="2:15">
      <c r="B257" t="s">
        <v>1930</v>
      </c>
      <c r="C257" t="s">
        <v>1928</v>
      </c>
      <c r="D257" t="s">
        <v>933</v>
      </c>
      <c r="E257" t="s">
        <v>925</v>
      </c>
      <c r="F257" t="s">
        <v>1929</v>
      </c>
      <c r="G257" t="s">
        <v>949</v>
      </c>
      <c r="H257" t="s">
        <v>106</v>
      </c>
      <c r="I257" s="77">
        <v>7524.64</v>
      </c>
      <c r="J257" s="77">
        <v>146960</v>
      </c>
      <c r="K257" s="77">
        <v>0</v>
      </c>
      <c r="L257" s="77">
        <v>38051.303858304003</v>
      </c>
      <c r="M257" s="78">
        <v>0</v>
      </c>
      <c r="N257" s="115">
        <f t="shared" si="5"/>
        <v>1.2123187935686234E-2</v>
      </c>
      <c r="O257" s="115">
        <f>L257/'סכום נכסי הקרן'!$C$42</f>
        <v>2.081994795866461E-3</v>
      </c>
    </row>
    <row r="258" spans="2:15">
      <c r="B258" t="s">
        <v>1931</v>
      </c>
      <c r="C258" t="s">
        <v>1932</v>
      </c>
      <c r="D258" t="s">
        <v>933</v>
      </c>
      <c r="E258" t="s">
        <v>925</v>
      </c>
      <c r="F258" t="s">
        <v>1933</v>
      </c>
      <c r="G258" t="s">
        <v>949</v>
      </c>
      <c r="H258" t="s">
        <v>110</v>
      </c>
      <c r="I258" s="77">
        <v>31019.82</v>
      </c>
      <c r="J258" s="77">
        <v>4759</v>
      </c>
      <c r="K258" s="77">
        <v>0</v>
      </c>
      <c r="L258" s="77">
        <v>5943.0197526320399</v>
      </c>
      <c r="M258" s="78">
        <v>1E-4</v>
      </c>
      <c r="N258" s="115">
        <f t="shared" si="5"/>
        <v>1.8934527351532656E-3</v>
      </c>
      <c r="O258" s="115">
        <f>L258/'סכום נכסי הקרן'!$C$42</f>
        <v>3.2517509105042754E-4</v>
      </c>
    </row>
    <row r="259" spans="2:15">
      <c r="B259" t="s">
        <v>1934</v>
      </c>
      <c r="C259" t="s">
        <v>1935</v>
      </c>
      <c r="D259" t="s">
        <v>933</v>
      </c>
      <c r="E259" t="s">
        <v>925</v>
      </c>
      <c r="F259" t="s">
        <v>1936</v>
      </c>
      <c r="G259" t="s">
        <v>949</v>
      </c>
      <c r="H259" t="s">
        <v>106</v>
      </c>
      <c r="I259" s="77">
        <v>35259.199999999997</v>
      </c>
      <c r="J259" s="77">
        <v>26190</v>
      </c>
      <c r="K259" s="77">
        <v>0</v>
      </c>
      <c r="L259" s="77">
        <v>31775.516995679998</v>
      </c>
      <c r="M259" s="78">
        <v>0</v>
      </c>
      <c r="N259" s="115">
        <f t="shared" si="5"/>
        <v>1.012371522738644E-2</v>
      </c>
      <c r="O259" s="115">
        <f>L259/'סכום נכסי הקרן'!$C$42</f>
        <v>1.7386121975563947E-3</v>
      </c>
    </row>
    <row r="260" spans="2:15">
      <c r="B260" t="s">
        <v>1937</v>
      </c>
      <c r="C260" t="s">
        <v>1938</v>
      </c>
      <c r="D260" t="s">
        <v>924</v>
      </c>
      <c r="E260" t="s">
        <v>925</v>
      </c>
      <c r="F260" t="s">
        <v>1939</v>
      </c>
      <c r="G260" t="s">
        <v>949</v>
      </c>
      <c r="H260" t="s">
        <v>106</v>
      </c>
      <c r="I260" s="77">
        <v>100</v>
      </c>
      <c r="J260" s="77">
        <v>14721</v>
      </c>
      <c r="K260" s="77">
        <v>0</v>
      </c>
      <c r="L260" s="77">
        <v>50.654961</v>
      </c>
      <c r="M260" s="78">
        <v>0</v>
      </c>
      <c r="N260" s="115">
        <f t="shared" si="5"/>
        <v>1.6138727186974977E-5</v>
      </c>
      <c r="O260" s="115">
        <f>L260/'סכום נכסי הקרן'!$C$42</f>
        <v>2.7716097608519425E-6</v>
      </c>
    </row>
    <row r="261" spans="2:15">
      <c r="B261" t="s">
        <v>1940</v>
      </c>
      <c r="C261" t="s">
        <v>1941</v>
      </c>
      <c r="D261" t="s">
        <v>933</v>
      </c>
      <c r="E261" t="s">
        <v>925</v>
      </c>
      <c r="F261" t="s">
        <v>1942</v>
      </c>
      <c r="G261" t="s">
        <v>949</v>
      </c>
      <c r="H261" t="s">
        <v>106</v>
      </c>
      <c r="I261" s="77">
        <v>11858.36</v>
      </c>
      <c r="J261" s="77">
        <v>33817</v>
      </c>
      <c r="K261" s="77">
        <v>0</v>
      </c>
      <c r="L261" s="77">
        <v>13798.8972497292</v>
      </c>
      <c r="M261" s="78">
        <v>0</v>
      </c>
      <c r="N261" s="115">
        <f t="shared" si="5"/>
        <v>4.3963440855176823E-3</v>
      </c>
      <c r="O261" s="115">
        <f>L261/'סכום נכסי הקרן'!$C$42</f>
        <v>7.5501308364135297E-4</v>
      </c>
    </row>
    <row r="262" spans="2:15">
      <c r="B262" t="s">
        <v>1943</v>
      </c>
      <c r="C262" t="s">
        <v>1944</v>
      </c>
      <c r="D262" t="s">
        <v>933</v>
      </c>
      <c r="E262" t="s">
        <v>925</v>
      </c>
      <c r="F262" t="s">
        <v>1945</v>
      </c>
      <c r="G262" t="s">
        <v>949</v>
      </c>
      <c r="H262" t="s">
        <v>106</v>
      </c>
      <c r="I262" s="77">
        <v>60</v>
      </c>
      <c r="J262" s="77">
        <v>21033</v>
      </c>
      <c r="K262" s="77">
        <v>0</v>
      </c>
      <c r="L262" s="77">
        <v>43.424731800000004</v>
      </c>
      <c r="M262" s="78">
        <v>0</v>
      </c>
      <c r="N262" s="115">
        <f t="shared" si="5"/>
        <v>1.3835168083295077E-5</v>
      </c>
      <c r="O262" s="115">
        <f>L262/'סכום נכסי הקרן'!$C$42</f>
        <v>2.3760044059506382E-6</v>
      </c>
    </row>
    <row r="263" spans="2:15">
      <c r="B263" t="s">
        <v>1946</v>
      </c>
      <c r="C263" t="s">
        <v>1944</v>
      </c>
      <c r="D263" t="s">
        <v>933</v>
      </c>
      <c r="E263" t="s">
        <v>925</v>
      </c>
      <c r="F263" t="s">
        <v>1945</v>
      </c>
      <c r="G263" t="s">
        <v>949</v>
      </c>
      <c r="H263" t="s">
        <v>106</v>
      </c>
      <c r="I263" s="77">
        <v>33786.29</v>
      </c>
      <c r="J263" s="77">
        <v>21033</v>
      </c>
      <c r="K263" s="77">
        <v>0</v>
      </c>
      <c r="L263" s="77">
        <v>24452.676362783699</v>
      </c>
      <c r="M263" s="78">
        <v>0</v>
      </c>
      <c r="N263" s="115">
        <f t="shared" si="5"/>
        <v>7.7906500176825261E-3</v>
      </c>
      <c r="O263" s="115">
        <f>L263/'סכום נכסי הקרן'!$C$42</f>
        <v>1.3379395650120996E-3</v>
      </c>
    </row>
    <row r="264" spans="2:15">
      <c r="B264" t="s">
        <v>1947</v>
      </c>
      <c r="C264" t="s">
        <v>1948</v>
      </c>
      <c r="D264" t="s">
        <v>933</v>
      </c>
      <c r="E264" t="s">
        <v>925</v>
      </c>
      <c r="F264" t="s">
        <v>953</v>
      </c>
      <c r="G264" t="s">
        <v>949</v>
      </c>
      <c r="H264" t="s">
        <v>106</v>
      </c>
      <c r="I264" s="77">
        <v>17873.32</v>
      </c>
      <c r="J264" s="77">
        <v>5970</v>
      </c>
      <c r="K264" s="77">
        <v>0</v>
      </c>
      <c r="L264" s="77">
        <v>3671.6750189640002</v>
      </c>
      <c r="M264" s="78">
        <v>0</v>
      </c>
      <c r="N264" s="115">
        <f t="shared" si="5"/>
        <v>1.1697997645342413E-3</v>
      </c>
      <c r="O264" s="115">
        <f>L264/'סכום נכסי הקרן'!$C$42</f>
        <v>2.0089740709181207E-4</v>
      </c>
    </row>
    <row r="265" spans="2:15">
      <c r="B265" t="s">
        <v>1949</v>
      </c>
      <c r="C265" t="s">
        <v>1950</v>
      </c>
      <c r="D265" t="s">
        <v>933</v>
      </c>
      <c r="E265" t="s">
        <v>925</v>
      </c>
      <c r="F265" t="s">
        <v>1951</v>
      </c>
      <c r="G265" t="s">
        <v>949</v>
      </c>
      <c r="H265" t="s">
        <v>106</v>
      </c>
      <c r="I265" s="77">
        <v>16129.36</v>
      </c>
      <c r="J265" s="77">
        <v>19703</v>
      </c>
      <c r="K265" s="77">
        <v>0</v>
      </c>
      <c r="L265" s="77">
        <v>10935.3872025528</v>
      </c>
      <c r="M265" s="78">
        <v>0</v>
      </c>
      <c r="N265" s="115">
        <f t="shared" si="5"/>
        <v>3.4840265842063741E-3</v>
      </c>
      <c r="O265" s="115">
        <f>L265/'סכום נכסי הקרן'!$C$42</f>
        <v>5.9833479901979895E-4</v>
      </c>
    </row>
    <row r="266" spans="2:15">
      <c r="B266" t="s">
        <v>1952</v>
      </c>
      <c r="C266" t="s">
        <v>1950</v>
      </c>
      <c r="D266" t="s">
        <v>933</v>
      </c>
      <c r="E266" t="s">
        <v>925</v>
      </c>
      <c r="F266" t="s">
        <v>1951</v>
      </c>
      <c r="G266" t="s">
        <v>949</v>
      </c>
      <c r="H266" t="s">
        <v>106</v>
      </c>
      <c r="I266" s="77">
        <v>81</v>
      </c>
      <c r="J266" s="77">
        <v>19703</v>
      </c>
      <c r="K266" s="77">
        <v>0</v>
      </c>
      <c r="L266" s="77">
        <v>54.916398630000003</v>
      </c>
      <c r="M266" s="78">
        <v>0</v>
      </c>
      <c r="N266" s="115">
        <f t="shared" si="5"/>
        <v>1.749642597850853E-5</v>
      </c>
      <c r="O266" s="115">
        <f>L266/'סכום נכסי הקרן'!$C$42</f>
        <v>3.0047763036229412E-6</v>
      </c>
    </row>
    <row r="267" spans="2:15">
      <c r="B267" t="s">
        <v>1953</v>
      </c>
      <c r="C267" t="s">
        <v>1954</v>
      </c>
      <c r="D267" t="s">
        <v>933</v>
      </c>
      <c r="E267" t="s">
        <v>925</v>
      </c>
      <c r="F267" t="s">
        <v>1955</v>
      </c>
      <c r="G267" t="s">
        <v>949</v>
      </c>
      <c r="H267" t="s">
        <v>106</v>
      </c>
      <c r="I267" s="77">
        <v>56</v>
      </c>
      <c r="J267" s="77">
        <v>25132</v>
      </c>
      <c r="K267" s="77">
        <v>0</v>
      </c>
      <c r="L267" s="77">
        <v>48.428358719999999</v>
      </c>
      <c r="M267" s="78">
        <v>0</v>
      </c>
      <c r="N267" s="115">
        <f t="shared" si="5"/>
        <v>1.5429329212099101E-5</v>
      </c>
      <c r="O267" s="115">
        <f>L267/'סכום נכסי הקרן'!$C$42</f>
        <v>2.6497801810644228E-6</v>
      </c>
    </row>
    <row r="268" spans="2:15">
      <c r="B268" t="s">
        <v>1956</v>
      </c>
      <c r="C268" t="s">
        <v>1957</v>
      </c>
      <c r="D268" t="s">
        <v>933</v>
      </c>
      <c r="E268" t="s">
        <v>925</v>
      </c>
      <c r="F268" t="s">
        <v>1958</v>
      </c>
      <c r="G268" t="s">
        <v>949</v>
      </c>
      <c r="H268" t="s">
        <v>106</v>
      </c>
      <c r="I268" s="77">
        <v>84</v>
      </c>
      <c r="J268" s="77">
        <v>16255</v>
      </c>
      <c r="K268" s="77">
        <v>0</v>
      </c>
      <c r="L268" s="77">
        <v>46.984102200000002</v>
      </c>
      <c r="M268" s="78">
        <v>0</v>
      </c>
      <c r="N268" s="115">
        <f t="shared" ref="N268:N289" si="6">L268/$L$11</f>
        <v>1.4969187470714879E-5</v>
      </c>
      <c r="O268" s="115">
        <f>L268/'סכום נכסי הקרן'!$C$42</f>
        <v>2.5707570135605319E-6</v>
      </c>
    </row>
    <row r="269" spans="2:15">
      <c r="B269" t="s">
        <v>1959</v>
      </c>
      <c r="C269" t="s">
        <v>1960</v>
      </c>
      <c r="D269" t="s">
        <v>933</v>
      </c>
      <c r="E269" t="s">
        <v>925</v>
      </c>
      <c r="F269" t="s">
        <v>1961</v>
      </c>
      <c r="G269" t="s">
        <v>949</v>
      </c>
      <c r="H269" t="s">
        <v>106</v>
      </c>
      <c r="I269" s="77">
        <v>91</v>
      </c>
      <c r="J269" s="77">
        <v>21398</v>
      </c>
      <c r="K269" s="77">
        <v>0</v>
      </c>
      <c r="L269" s="77">
        <v>67.003771380000003</v>
      </c>
      <c r="M269" s="78">
        <v>0</v>
      </c>
      <c r="N269" s="115">
        <f t="shared" si="6"/>
        <v>2.1347476445599513E-5</v>
      </c>
      <c r="O269" s="115">
        <f>L269/'סכום נכסי הקרן'!$C$42</f>
        <v>3.6661425278898155E-6</v>
      </c>
    </row>
    <row r="270" spans="2:15">
      <c r="B270" t="s">
        <v>1962</v>
      </c>
      <c r="C270" t="s">
        <v>1963</v>
      </c>
      <c r="D270" t="s">
        <v>933</v>
      </c>
      <c r="E270" t="s">
        <v>925</v>
      </c>
      <c r="F270" t="s">
        <v>1964</v>
      </c>
      <c r="G270" t="s">
        <v>949</v>
      </c>
      <c r="H270" t="s">
        <v>106</v>
      </c>
      <c r="I270" s="77">
        <v>129</v>
      </c>
      <c r="J270" s="77">
        <v>7604</v>
      </c>
      <c r="K270" s="77">
        <v>0</v>
      </c>
      <c r="L270" s="77">
        <v>33.753319560000001</v>
      </c>
      <c r="M270" s="78">
        <v>0</v>
      </c>
      <c r="N270" s="115">
        <f t="shared" si="6"/>
        <v>1.0753845334786188E-5</v>
      </c>
      <c r="O270" s="115">
        <f>L270/'סכום נכסי הקרן'!$C$42</f>
        <v>1.846828585134056E-6</v>
      </c>
    </row>
    <row r="271" spans="2:15">
      <c r="B271" t="s">
        <v>1965</v>
      </c>
      <c r="C271" t="s">
        <v>1966</v>
      </c>
      <c r="D271" t="s">
        <v>933</v>
      </c>
      <c r="E271" t="s">
        <v>925</v>
      </c>
      <c r="F271" t="s">
        <v>1967</v>
      </c>
      <c r="G271" t="s">
        <v>949</v>
      </c>
      <c r="H271" t="s">
        <v>203</v>
      </c>
      <c r="I271" s="77">
        <v>16765.490000000002</v>
      </c>
      <c r="J271" s="77">
        <v>51150</v>
      </c>
      <c r="K271" s="77">
        <v>0</v>
      </c>
      <c r="L271" s="77">
        <v>3814.4038104480001</v>
      </c>
      <c r="M271" s="78">
        <v>0</v>
      </c>
      <c r="N271" s="115">
        <f t="shared" si="6"/>
        <v>1.2152733170158415E-3</v>
      </c>
      <c r="O271" s="115">
        <f>L271/'סכום נכסי הקרן'!$C$42</f>
        <v>2.0870687932951954E-4</v>
      </c>
    </row>
    <row r="272" spans="2:15">
      <c r="B272" t="s">
        <v>1968</v>
      </c>
      <c r="C272" t="s">
        <v>1969</v>
      </c>
      <c r="D272" t="s">
        <v>933</v>
      </c>
      <c r="E272" t="s">
        <v>925</v>
      </c>
      <c r="F272" t="s">
        <v>1970</v>
      </c>
      <c r="G272" t="s">
        <v>949</v>
      </c>
      <c r="H272" t="s">
        <v>106</v>
      </c>
      <c r="I272" s="77">
        <v>256</v>
      </c>
      <c r="J272" s="77">
        <v>3386</v>
      </c>
      <c r="K272" s="77">
        <v>0</v>
      </c>
      <c r="L272" s="77">
        <v>29.827138560000002</v>
      </c>
      <c r="M272" s="78">
        <v>0</v>
      </c>
      <c r="N272" s="115">
        <f t="shared" si="6"/>
        <v>9.5029596802560307E-6</v>
      </c>
      <c r="O272" s="115">
        <f>L272/'סכום נכסי הקרן'!$C$42</f>
        <v>1.6320057648683087E-6</v>
      </c>
    </row>
    <row r="273" spans="2:15">
      <c r="B273" t="s">
        <v>1971</v>
      </c>
      <c r="C273" t="s">
        <v>1972</v>
      </c>
      <c r="D273" t="s">
        <v>933</v>
      </c>
      <c r="E273" t="s">
        <v>925</v>
      </c>
      <c r="F273" t="s">
        <v>1973</v>
      </c>
      <c r="G273" t="s">
        <v>949</v>
      </c>
      <c r="H273" t="s">
        <v>106</v>
      </c>
      <c r="I273" s="77">
        <v>20877.97</v>
      </c>
      <c r="J273" s="77">
        <v>19997</v>
      </c>
      <c r="K273" s="77">
        <v>0</v>
      </c>
      <c r="L273" s="77">
        <v>14366.063721156899</v>
      </c>
      <c r="M273" s="78">
        <v>0</v>
      </c>
      <c r="N273" s="115">
        <f t="shared" si="6"/>
        <v>4.577043957184169E-3</v>
      </c>
      <c r="O273" s="115">
        <f>L273/'סכום נכסי הקרן'!$C$42</f>
        <v>7.860458610278949E-4</v>
      </c>
    </row>
    <row r="274" spans="2:15">
      <c r="B274" t="s">
        <v>1974</v>
      </c>
      <c r="C274" t="s">
        <v>1975</v>
      </c>
      <c r="D274" t="s">
        <v>933</v>
      </c>
      <c r="E274" t="s">
        <v>925</v>
      </c>
      <c r="F274" t="s">
        <v>1976</v>
      </c>
      <c r="G274" t="s">
        <v>949</v>
      </c>
      <c r="H274" t="s">
        <v>106</v>
      </c>
      <c r="I274" s="77">
        <v>123</v>
      </c>
      <c r="J274" s="77">
        <v>14069</v>
      </c>
      <c r="K274" s="77">
        <v>0</v>
      </c>
      <c r="L274" s="77">
        <v>59.546057670000003</v>
      </c>
      <c r="M274" s="78">
        <v>0</v>
      </c>
      <c r="N274" s="115">
        <f t="shared" si="6"/>
        <v>1.8971440522795168E-5</v>
      </c>
      <c r="O274" s="115">
        <f>L274/'סכום נכסי הקרן'!$C$42</f>
        <v>3.2580902521753926E-6</v>
      </c>
    </row>
    <row r="275" spans="2:15">
      <c r="B275" t="s">
        <v>1977</v>
      </c>
      <c r="C275" t="s">
        <v>1978</v>
      </c>
      <c r="D275" t="s">
        <v>933</v>
      </c>
      <c r="E275" t="s">
        <v>925</v>
      </c>
      <c r="F275" t="s">
        <v>1979</v>
      </c>
      <c r="G275" t="s">
        <v>949</v>
      </c>
      <c r="H275" t="s">
        <v>106</v>
      </c>
      <c r="I275" s="77">
        <v>30145.87</v>
      </c>
      <c r="J275" s="77">
        <v>3058</v>
      </c>
      <c r="K275" s="77">
        <v>0</v>
      </c>
      <c r="L275" s="77">
        <v>3172.1226845286001</v>
      </c>
      <c r="M275" s="78">
        <v>5.9999999999999995E-4</v>
      </c>
      <c r="N275" s="115">
        <f t="shared" si="6"/>
        <v>1.0106418324795821E-3</v>
      </c>
      <c r="O275" s="115">
        <f>L275/'סכום נכסי הקרן'!$C$42</f>
        <v>1.7356416867163977E-4</v>
      </c>
    </row>
    <row r="276" spans="2:15">
      <c r="B276" t="s">
        <v>1980</v>
      </c>
      <c r="C276" t="s">
        <v>1981</v>
      </c>
      <c r="D276" t="s">
        <v>933</v>
      </c>
      <c r="E276" t="s">
        <v>925</v>
      </c>
      <c r="F276" t="s">
        <v>1982</v>
      </c>
      <c r="G276" t="s">
        <v>1023</v>
      </c>
      <c r="H276" t="s">
        <v>106</v>
      </c>
      <c r="I276" s="77">
        <v>105245.84</v>
      </c>
      <c r="J276" s="77">
        <v>11581</v>
      </c>
      <c r="K276" s="77">
        <v>0</v>
      </c>
      <c r="L276" s="77">
        <v>41940.699833306397</v>
      </c>
      <c r="M276" s="78">
        <v>0</v>
      </c>
      <c r="N276" s="115">
        <f t="shared" si="6"/>
        <v>1.3362353840140926E-2</v>
      </c>
      <c r="O276" s="115">
        <f>L276/'סכום נכסי הקרן'!$C$42</f>
        <v>2.294804906373404E-3</v>
      </c>
    </row>
    <row r="277" spans="2:15">
      <c r="B277" t="s">
        <v>1983</v>
      </c>
      <c r="C277" t="s">
        <v>1984</v>
      </c>
      <c r="D277" t="s">
        <v>933</v>
      </c>
      <c r="E277" t="s">
        <v>925</v>
      </c>
      <c r="F277" t="s">
        <v>1985</v>
      </c>
      <c r="G277" t="s">
        <v>1023</v>
      </c>
      <c r="H277" t="s">
        <v>106</v>
      </c>
      <c r="I277" s="77">
        <v>197</v>
      </c>
      <c r="J277" s="77">
        <v>3939</v>
      </c>
      <c r="K277" s="77">
        <v>0</v>
      </c>
      <c r="L277" s="77">
        <v>26.701575030000001</v>
      </c>
      <c r="M277" s="78">
        <v>0</v>
      </c>
      <c r="N277" s="115">
        <f t="shared" si="6"/>
        <v>8.5071516464441305E-6</v>
      </c>
      <c r="O277" s="115">
        <f>L277/'סכום נכסי הקרן'!$C$42</f>
        <v>1.4609891020006608E-6</v>
      </c>
    </row>
    <row r="278" spans="2:15">
      <c r="B278" t="s">
        <v>1986</v>
      </c>
      <c r="C278" t="s">
        <v>1987</v>
      </c>
      <c r="D278" t="s">
        <v>933</v>
      </c>
      <c r="E278" t="s">
        <v>925</v>
      </c>
      <c r="F278" t="s">
        <v>1988</v>
      </c>
      <c r="G278" t="s">
        <v>1023</v>
      </c>
      <c r="H278" t="s">
        <v>106</v>
      </c>
      <c r="I278" s="77">
        <v>68</v>
      </c>
      <c r="J278" s="77">
        <v>12277</v>
      </c>
      <c r="K278" s="77">
        <v>0</v>
      </c>
      <c r="L278" s="77">
        <v>28.726706759999999</v>
      </c>
      <c r="M278" s="78">
        <v>0</v>
      </c>
      <c r="N278" s="115">
        <f t="shared" si="6"/>
        <v>9.1523608789249655E-6</v>
      </c>
      <c r="O278" s="115">
        <f>L278/'סכום נכסי הקרן'!$C$42</f>
        <v>1.5717951269007486E-6</v>
      </c>
    </row>
    <row r="279" spans="2:15">
      <c r="B279" t="s">
        <v>1989</v>
      </c>
      <c r="C279" t="s">
        <v>1990</v>
      </c>
      <c r="D279" t="s">
        <v>924</v>
      </c>
      <c r="E279" t="s">
        <v>925</v>
      </c>
      <c r="F279" t="s">
        <v>1991</v>
      </c>
      <c r="G279" t="s">
        <v>1023</v>
      </c>
      <c r="H279" t="s">
        <v>106</v>
      </c>
      <c r="I279" s="77">
        <v>12614.16</v>
      </c>
      <c r="J279" s="77">
        <v>24475</v>
      </c>
      <c r="K279" s="77">
        <v>0</v>
      </c>
      <c r="L279" s="77">
        <v>10623.45318606</v>
      </c>
      <c r="M279" s="78">
        <v>1E-4</v>
      </c>
      <c r="N279" s="115">
        <f t="shared" si="6"/>
        <v>3.3846440579319063E-3</v>
      </c>
      <c r="O279" s="115">
        <f>L279/'סכום נכסי הקרן'!$C$42</f>
        <v>5.8126718416459861E-4</v>
      </c>
    </row>
    <row r="280" spans="2:15">
      <c r="B280" t="s">
        <v>1992</v>
      </c>
      <c r="C280" t="s">
        <v>1993</v>
      </c>
      <c r="D280" t="s">
        <v>933</v>
      </c>
      <c r="E280" t="s">
        <v>925</v>
      </c>
      <c r="F280" t="s">
        <v>1994</v>
      </c>
      <c r="G280" t="s">
        <v>1023</v>
      </c>
      <c r="H280" t="s">
        <v>106</v>
      </c>
      <c r="I280" s="77">
        <v>143</v>
      </c>
      <c r="J280" s="77">
        <v>11768</v>
      </c>
      <c r="K280" s="77">
        <v>0</v>
      </c>
      <c r="L280" s="77">
        <v>57.905973840000001</v>
      </c>
      <c r="M280" s="78">
        <v>0</v>
      </c>
      <c r="N280" s="115">
        <f t="shared" si="6"/>
        <v>1.8448907981586836E-5</v>
      </c>
      <c r="O280" s="115">
        <f>L280/'סכום נכסי הקרן'!$C$42</f>
        <v>3.1683523022864678E-6</v>
      </c>
    </row>
    <row r="281" spans="2:15">
      <c r="B281" t="s">
        <v>1995</v>
      </c>
      <c r="C281" t="s">
        <v>1996</v>
      </c>
      <c r="D281" t="s">
        <v>1997</v>
      </c>
      <c r="E281" t="s">
        <v>925</v>
      </c>
      <c r="F281" t="s">
        <v>1998</v>
      </c>
      <c r="G281" t="s">
        <v>1023</v>
      </c>
      <c r="H281" t="s">
        <v>106</v>
      </c>
      <c r="I281" s="77">
        <v>1448.39</v>
      </c>
      <c r="J281" s="77">
        <v>126700</v>
      </c>
      <c r="K281" s="77">
        <v>0</v>
      </c>
      <c r="L281" s="77">
        <v>6314.6139573299997</v>
      </c>
      <c r="M281" s="78">
        <v>0</v>
      </c>
      <c r="N281" s="115">
        <f t="shared" si="6"/>
        <v>2.0118430640665838E-3</v>
      </c>
      <c r="O281" s="115">
        <f>L281/'סכום נכסי הקרן'!$C$42</f>
        <v>3.4550704086313948E-4</v>
      </c>
    </row>
    <row r="282" spans="2:15">
      <c r="B282" t="s">
        <v>1999</v>
      </c>
      <c r="C282" t="s">
        <v>1996</v>
      </c>
      <c r="D282" t="s">
        <v>1997</v>
      </c>
      <c r="E282" t="s">
        <v>925</v>
      </c>
      <c r="F282" t="s">
        <v>1998</v>
      </c>
      <c r="G282" t="s">
        <v>1023</v>
      </c>
      <c r="H282" t="s">
        <v>106</v>
      </c>
      <c r="I282" s="77">
        <v>9</v>
      </c>
      <c r="J282" s="77">
        <v>126700</v>
      </c>
      <c r="K282" s="77">
        <v>0</v>
      </c>
      <c r="L282" s="77">
        <v>39.237723000000003</v>
      </c>
      <c r="M282" s="78">
        <v>0</v>
      </c>
      <c r="N282" s="115">
        <f t="shared" si="6"/>
        <v>1.2501182400181758E-5</v>
      </c>
      <c r="O282" s="115">
        <f>L282/'סכום נכסי הקרן'!$C$42</f>
        <v>2.1469102712448E-6</v>
      </c>
    </row>
    <row r="283" spans="2:15">
      <c r="B283" t="s">
        <v>2000</v>
      </c>
      <c r="C283" t="s">
        <v>2001</v>
      </c>
      <c r="D283" t="s">
        <v>933</v>
      </c>
      <c r="E283" t="s">
        <v>925</v>
      </c>
      <c r="F283" t="s">
        <v>2002</v>
      </c>
      <c r="G283" t="s">
        <v>1023</v>
      </c>
      <c r="H283" t="s">
        <v>201</v>
      </c>
      <c r="I283" s="77">
        <v>337526.81</v>
      </c>
      <c r="J283" s="77">
        <v>9828</v>
      </c>
      <c r="K283" s="77">
        <v>0</v>
      </c>
      <c r="L283" s="77">
        <v>12631.9489648936</v>
      </c>
      <c r="M283" s="78">
        <v>1E-4</v>
      </c>
      <c r="N283" s="115">
        <f t="shared" si="6"/>
        <v>4.0245530577786596E-3</v>
      </c>
      <c r="O283" s="115">
        <f>L283/'סכום נכסי הקרן'!$C$42</f>
        <v>6.911629652559142E-4</v>
      </c>
    </row>
    <row r="284" spans="2:15">
      <c r="B284" t="s">
        <v>2003</v>
      </c>
      <c r="C284" t="s">
        <v>2004</v>
      </c>
      <c r="D284" t="s">
        <v>933</v>
      </c>
      <c r="E284" t="s">
        <v>925</v>
      </c>
      <c r="F284" t="s">
        <v>2005</v>
      </c>
      <c r="G284" t="s">
        <v>975</v>
      </c>
      <c r="H284" t="s">
        <v>110</v>
      </c>
      <c r="I284" s="77">
        <v>43194.38</v>
      </c>
      <c r="J284" s="77">
        <v>5200</v>
      </c>
      <c r="K284" s="77">
        <v>0</v>
      </c>
      <c r="L284" s="77">
        <v>9042.3806202079995</v>
      </c>
      <c r="M284" s="78">
        <v>1E-4</v>
      </c>
      <c r="N284" s="115">
        <f t="shared" si="6"/>
        <v>2.880912571432569E-3</v>
      </c>
      <c r="O284" s="115">
        <f>L284/'סכום נכסי הקרן'!$C$42</f>
        <v>4.947580630514538E-4</v>
      </c>
    </row>
    <row r="285" spans="2:15">
      <c r="B285" t="s">
        <v>2006</v>
      </c>
      <c r="C285" t="s">
        <v>2007</v>
      </c>
      <c r="D285" t="s">
        <v>933</v>
      </c>
      <c r="E285" t="s">
        <v>925</v>
      </c>
      <c r="F285" t="s">
        <v>1967</v>
      </c>
      <c r="G285" t="s">
        <v>975</v>
      </c>
      <c r="H285" t="s">
        <v>106</v>
      </c>
      <c r="I285" s="77">
        <v>178</v>
      </c>
      <c r="J285" s="77">
        <v>6765</v>
      </c>
      <c r="K285" s="77">
        <v>0</v>
      </c>
      <c r="L285" s="77">
        <v>41.435489699999998</v>
      </c>
      <c r="M285" s="78">
        <v>0</v>
      </c>
      <c r="N285" s="115">
        <f t="shared" si="6"/>
        <v>1.3201393327042766E-5</v>
      </c>
      <c r="O285" s="115">
        <f>L285/'סכום נכסי הקרן'!$C$42</f>
        <v>2.267162098855433E-6</v>
      </c>
    </row>
    <row r="286" spans="2:15">
      <c r="B286" t="s">
        <v>2008</v>
      </c>
      <c r="C286" t="s">
        <v>2009</v>
      </c>
      <c r="D286" t="s">
        <v>933</v>
      </c>
      <c r="E286" t="s">
        <v>925</v>
      </c>
      <c r="F286" t="s">
        <v>2010</v>
      </c>
      <c r="G286" t="s">
        <v>991</v>
      </c>
      <c r="H286" t="s">
        <v>110</v>
      </c>
      <c r="I286" s="77">
        <v>47433.91</v>
      </c>
      <c r="J286" s="77">
        <v>3892</v>
      </c>
      <c r="K286" s="77">
        <v>0</v>
      </c>
      <c r="L286" s="77">
        <v>7432.1412054517596</v>
      </c>
      <c r="M286" s="78">
        <v>0</v>
      </c>
      <c r="N286" s="115">
        <f t="shared" si="6"/>
        <v>2.3678884942752456E-3</v>
      </c>
      <c r="O286" s="115">
        <f>L286/'סכום נכסי הקרן'!$C$42</f>
        <v>4.0665306422918809E-4</v>
      </c>
    </row>
    <row r="287" spans="2:15">
      <c r="B287" t="s">
        <v>2011</v>
      </c>
      <c r="C287" t="s">
        <v>2012</v>
      </c>
      <c r="D287" t="s">
        <v>924</v>
      </c>
      <c r="E287" t="s">
        <v>925</v>
      </c>
      <c r="F287" t="s">
        <v>2013</v>
      </c>
      <c r="G287" t="s">
        <v>991</v>
      </c>
      <c r="H287" t="s">
        <v>106</v>
      </c>
      <c r="I287" s="77">
        <v>7385.68</v>
      </c>
      <c r="J287" s="77">
        <v>25152</v>
      </c>
      <c r="K287" s="77">
        <v>16.45196</v>
      </c>
      <c r="L287" s="77">
        <v>6408.6126498176</v>
      </c>
      <c r="M287" s="78">
        <v>0</v>
      </c>
      <c r="N287" s="115">
        <f t="shared" si="6"/>
        <v>2.0417911525467971E-3</v>
      </c>
      <c r="O287" s="115">
        <f>L287/'סכום נכסי הקרן'!$C$42</f>
        <v>3.5065022306015968E-4</v>
      </c>
    </row>
    <row r="288" spans="2:15">
      <c r="B288" t="s">
        <v>2014</v>
      </c>
      <c r="C288" t="s">
        <v>2015</v>
      </c>
      <c r="D288" t="s">
        <v>933</v>
      </c>
      <c r="E288" t="s">
        <v>925</v>
      </c>
      <c r="F288" t="s">
        <v>2016</v>
      </c>
      <c r="G288" t="s">
        <v>991</v>
      </c>
      <c r="H288" t="s">
        <v>106</v>
      </c>
      <c r="I288" s="77">
        <v>19235.71</v>
      </c>
      <c r="J288" s="77">
        <v>16663</v>
      </c>
      <c r="K288" s="77">
        <v>0</v>
      </c>
      <c r="L288" s="77">
        <v>11029.2527154693</v>
      </c>
      <c r="M288" s="78">
        <v>0</v>
      </c>
      <c r="N288" s="115">
        <f t="shared" si="6"/>
        <v>3.5139322415263922E-3</v>
      </c>
      <c r="O288" s="115">
        <f>L288/'סכום נכסי הקרן'!$C$42</f>
        <v>6.0347069423461797E-4</v>
      </c>
    </row>
    <row r="289" spans="2:15">
      <c r="B289" t="s">
        <v>2017</v>
      </c>
      <c r="C289" t="s">
        <v>2018</v>
      </c>
      <c r="D289" t="s">
        <v>924</v>
      </c>
      <c r="E289" t="s">
        <v>925</v>
      </c>
      <c r="F289" t="s">
        <v>2019</v>
      </c>
      <c r="G289" t="s">
        <v>1002</v>
      </c>
      <c r="H289" t="s">
        <v>106</v>
      </c>
      <c r="I289" s="77">
        <v>38</v>
      </c>
      <c r="J289" s="77">
        <v>27756</v>
      </c>
      <c r="K289" s="77">
        <v>0</v>
      </c>
      <c r="L289" s="77">
        <v>36.29319048</v>
      </c>
      <c r="M289" s="78">
        <v>0</v>
      </c>
      <c r="N289" s="115">
        <f t="shared" si="6"/>
        <v>1.156305104847751E-5</v>
      </c>
      <c r="O289" s="115">
        <f>L289/'סכום נכסי הקרן'!$C$42</f>
        <v>1.9857988043229724E-6</v>
      </c>
    </row>
    <row r="290" spans="2:15">
      <c r="B290" t="s">
        <v>265</v>
      </c>
      <c r="E290" s="16"/>
      <c r="F290" s="16"/>
      <c r="G290" s="16"/>
      <c r="N290" s="89"/>
      <c r="O290" s="89"/>
    </row>
    <row r="291" spans="2:15">
      <c r="B291" t="s">
        <v>364</v>
      </c>
      <c r="E291" s="16"/>
      <c r="F291" s="16"/>
      <c r="G291" s="16"/>
      <c r="N291" s="89"/>
      <c r="O291" s="89"/>
    </row>
    <row r="292" spans="2:15">
      <c r="B292" t="s">
        <v>365</v>
      </c>
      <c r="E292" s="16"/>
      <c r="F292" s="16"/>
      <c r="G292" s="16"/>
      <c r="N292" s="89"/>
      <c r="O292" s="89"/>
    </row>
    <row r="293" spans="2:15">
      <c r="B293" t="s">
        <v>366</v>
      </c>
      <c r="E293" s="16"/>
      <c r="F293" s="16"/>
      <c r="G293" s="16"/>
      <c r="N293" s="89"/>
      <c r="O293" s="89"/>
    </row>
    <row r="294" spans="2:15">
      <c r="B294" t="s">
        <v>367</v>
      </c>
      <c r="E294" s="16"/>
      <c r="F294" s="16"/>
      <c r="G294" s="16"/>
      <c r="N294" s="89"/>
      <c r="O294" s="89"/>
    </row>
    <row r="295" spans="2:15">
      <c r="E295" s="16"/>
      <c r="F295" s="16"/>
      <c r="G295" s="16"/>
      <c r="N295" s="89"/>
      <c r="O295" s="89"/>
    </row>
    <row r="296" spans="2:15">
      <c r="E296" s="16"/>
      <c r="F296" s="16"/>
      <c r="G296" s="16"/>
      <c r="N296" s="89"/>
      <c r="O296" s="89"/>
    </row>
    <row r="297" spans="2:15">
      <c r="E297" s="16"/>
      <c r="F297" s="16"/>
      <c r="G297" s="16"/>
    </row>
    <row r="298" spans="2:15">
      <c r="E298" s="16"/>
      <c r="F298" s="16"/>
      <c r="G298" s="16"/>
    </row>
    <row r="299" spans="2:15">
      <c r="E299" s="16"/>
      <c r="F299" s="16"/>
      <c r="G299" s="16"/>
    </row>
    <row r="300" spans="2:15">
      <c r="E300" s="16"/>
      <c r="F300" s="16"/>
      <c r="G300" s="16"/>
    </row>
    <row r="301" spans="2:15">
      <c r="E301" s="16"/>
      <c r="F301" s="16"/>
      <c r="G301" s="16"/>
    </row>
    <row r="302" spans="2:15">
      <c r="E302" s="16"/>
      <c r="F302" s="16"/>
      <c r="G302" s="16"/>
    </row>
    <row r="303" spans="2:15">
      <c r="E303" s="16"/>
      <c r="F303" s="16"/>
      <c r="G303" s="16"/>
    </row>
    <row r="304" spans="2:15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B337" s="16"/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9"/>
    </row>
  </sheetData>
  <mergeCells count="2">
    <mergeCell ref="B6:O6"/>
    <mergeCell ref="B7:O7"/>
  </mergeCells>
  <dataValidations count="4">
    <dataValidation allowBlank="1" showInputMessage="1" showErrorMessage="1" sqref="K9 A1:XFD3"/>
    <dataValidation type="list" allowBlank="1" showInputMessage="1" showErrorMessage="1" sqref="G12:G339">
      <formula1>$BH$6:$BH$11</formula1>
    </dataValidation>
    <dataValidation type="list" allowBlank="1" showInputMessage="1" showErrorMessage="1" sqref="H12:H333">
      <formula1>$BJ$6:$BJ$11</formula1>
    </dataValidation>
    <dataValidation type="list" allowBlank="1" showInputMessage="1" showErrorMessage="1" sqref="E12:E333">
      <formula1>$BF$6:$BF$11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4257812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0">
        <v>44104</v>
      </c>
      <c r="E1" s="16"/>
      <c r="F1" s="16"/>
      <c r="G1" s="16"/>
    </row>
    <row r="2" spans="2:63">
      <c r="B2" s="2" t="s">
        <v>1</v>
      </c>
      <c r="C2" s="12" t="s">
        <v>197</v>
      </c>
      <c r="E2" s="16"/>
      <c r="F2" s="16"/>
      <c r="G2" s="16"/>
    </row>
    <row r="3" spans="2:63">
      <c r="B3" s="2" t="s">
        <v>2</v>
      </c>
      <c r="C3" s="26" t="s">
        <v>4521</v>
      </c>
      <c r="E3" s="16"/>
      <c r="F3" s="16"/>
      <c r="G3" s="16"/>
    </row>
    <row r="4" spans="2:63" s="1" customFormat="1">
      <c r="B4" s="2" t="s">
        <v>3</v>
      </c>
    </row>
    <row r="6" spans="2:63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BK6" s="19"/>
    </row>
    <row r="7" spans="2:63" ht="26.25" customHeight="1">
      <c r="B7" s="130" t="s">
        <v>194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94101212.650000006</v>
      </c>
      <c r="I11" s="7"/>
      <c r="J11" s="75">
        <v>17.345703667999999</v>
      </c>
      <c r="K11" s="75">
        <v>2191488.8651091713</v>
      </c>
      <c r="L11" s="7"/>
      <c r="M11" s="76">
        <v>1</v>
      </c>
      <c r="N11" s="76">
        <v>0.11990000000000001</v>
      </c>
      <c r="O11" s="35"/>
      <c r="BH11" s="16"/>
      <c r="BI11" s="19"/>
      <c r="BK11" s="16"/>
    </row>
    <row r="12" spans="2:63">
      <c r="B12" s="79" t="s">
        <v>207</v>
      </c>
      <c r="D12" s="16"/>
      <c r="E12" s="16"/>
      <c r="F12" s="16"/>
      <c r="G12" s="16"/>
      <c r="H12" s="81">
        <v>77644844.890000001</v>
      </c>
      <c r="J12" s="81">
        <v>0</v>
      </c>
      <c r="K12" s="81">
        <v>419093.75243134168</v>
      </c>
      <c r="M12" s="80">
        <v>0.19120000000000001</v>
      </c>
      <c r="N12" s="80">
        <v>2.29E-2</v>
      </c>
    </row>
    <row r="13" spans="2:63">
      <c r="B13" s="79" t="s">
        <v>2020</v>
      </c>
      <c r="D13" s="16"/>
      <c r="E13" s="16"/>
      <c r="F13" s="16"/>
      <c r="G13" s="16"/>
      <c r="H13" s="81">
        <v>9427977.9299999997</v>
      </c>
      <c r="J13" s="81">
        <v>0</v>
      </c>
      <c r="K13" s="81">
        <v>175745.79014062369</v>
      </c>
      <c r="M13" s="80">
        <v>8.0199999999999994E-2</v>
      </c>
      <c r="N13" s="80">
        <v>9.5999999999999992E-3</v>
      </c>
    </row>
    <row r="14" spans="2:63">
      <c r="B14" t="s">
        <v>2021</v>
      </c>
      <c r="C14" t="s">
        <v>2022</v>
      </c>
      <c r="D14" t="s">
        <v>100</v>
      </c>
      <c r="E14" t="s">
        <v>2023</v>
      </c>
      <c r="F14" t="s">
        <v>2024</v>
      </c>
      <c r="G14" t="s">
        <v>102</v>
      </c>
      <c r="H14" s="77">
        <v>589702</v>
      </c>
      <c r="I14" s="77">
        <v>1316</v>
      </c>
      <c r="J14" s="77">
        <v>0</v>
      </c>
      <c r="K14" s="77">
        <v>7760.4783200000002</v>
      </c>
      <c r="L14" s="78">
        <v>3.1E-2</v>
      </c>
      <c r="M14" s="78">
        <v>3.5000000000000001E-3</v>
      </c>
      <c r="N14" s="78">
        <v>4.0000000000000002E-4</v>
      </c>
    </row>
    <row r="15" spans="2:63">
      <c r="B15" t="s">
        <v>2025</v>
      </c>
      <c r="C15" t="s">
        <v>2026</v>
      </c>
      <c r="D15" t="s">
        <v>100</v>
      </c>
      <c r="E15" t="s">
        <v>2023</v>
      </c>
      <c r="F15" t="s">
        <v>2024</v>
      </c>
      <c r="G15" t="s">
        <v>102</v>
      </c>
      <c r="H15" s="77">
        <v>1463747.71</v>
      </c>
      <c r="I15" s="77">
        <v>1328</v>
      </c>
      <c r="J15" s="77">
        <v>0</v>
      </c>
      <c r="K15" s="77">
        <v>19438.569588800001</v>
      </c>
      <c r="L15" s="78">
        <v>1.8800000000000001E-2</v>
      </c>
      <c r="M15" s="78">
        <v>8.8999999999999999E-3</v>
      </c>
      <c r="N15" s="78">
        <v>1.1000000000000001E-3</v>
      </c>
    </row>
    <row r="16" spans="2:63">
      <c r="B16" t="s">
        <v>2027</v>
      </c>
      <c r="C16" t="s">
        <v>2028</v>
      </c>
      <c r="D16" t="s">
        <v>100</v>
      </c>
      <c r="E16" t="s">
        <v>2023</v>
      </c>
      <c r="F16" t="s">
        <v>2024</v>
      </c>
      <c r="G16" t="s">
        <v>102</v>
      </c>
      <c r="H16" s="77">
        <v>489539.67</v>
      </c>
      <c r="I16" s="77">
        <v>1554</v>
      </c>
      <c r="J16" s="77">
        <v>0</v>
      </c>
      <c r="K16" s="77">
        <v>7607.4464717999999</v>
      </c>
      <c r="L16" s="78">
        <v>1.06E-2</v>
      </c>
      <c r="M16" s="78">
        <v>3.5000000000000001E-3</v>
      </c>
      <c r="N16" s="78">
        <v>4.0000000000000002E-4</v>
      </c>
    </row>
    <row r="17" spans="2:14">
      <c r="B17" t="s">
        <v>2029</v>
      </c>
      <c r="C17" t="s">
        <v>2030</v>
      </c>
      <c r="D17" t="s">
        <v>100</v>
      </c>
      <c r="E17" t="s">
        <v>2031</v>
      </c>
      <c r="F17" t="s">
        <v>2024</v>
      </c>
      <c r="G17" t="s">
        <v>102</v>
      </c>
      <c r="H17" s="77">
        <v>606276</v>
      </c>
      <c r="I17" s="77">
        <v>1309</v>
      </c>
      <c r="J17" s="77">
        <v>0</v>
      </c>
      <c r="K17" s="77">
        <v>7936.1528399999997</v>
      </c>
      <c r="L17" s="78">
        <v>2.0799999999999999E-2</v>
      </c>
      <c r="M17" s="78">
        <v>3.5999999999999999E-3</v>
      </c>
      <c r="N17" s="78">
        <v>4.0000000000000002E-4</v>
      </c>
    </row>
    <row r="18" spans="2:14">
      <c r="B18" t="s">
        <v>2032</v>
      </c>
      <c r="C18" t="s">
        <v>2033</v>
      </c>
      <c r="D18" t="s">
        <v>100</v>
      </c>
      <c r="E18" t="s">
        <v>2031</v>
      </c>
      <c r="F18" t="s">
        <v>2024</v>
      </c>
      <c r="G18" t="s">
        <v>102</v>
      </c>
      <c r="H18" s="77">
        <v>1938792.48</v>
      </c>
      <c r="I18" s="77">
        <v>1331</v>
      </c>
      <c r="J18" s="77">
        <v>0</v>
      </c>
      <c r="K18" s="77">
        <v>25805.327908800002</v>
      </c>
      <c r="L18" s="78">
        <v>1.15E-2</v>
      </c>
      <c r="M18" s="78">
        <v>1.18E-2</v>
      </c>
      <c r="N18" s="78">
        <v>1.4E-3</v>
      </c>
    </row>
    <row r="19" spans="2:14">
      <c r="B19" t="s">
        <v>2034</v>
      </c>
      <c r="C19" t="s">
        <v>2035</v>
      </c>
      <c r="D19" t="s">
        <v>100</v>
      </c>
      <c r="E19" t="s">
        <v>2031</v>
      </c>
      <c r="F19" t="s">
        <v>2024</v>
      </c>
      <c r="G19" t="s">
        <v>102</v>
      </c>
      <c r="H19" s="77">
        <v>858738.59</v>
      </c>
      <c r="I19" s="77">
        <v>1533</v>
      </c>
      <c r="J19" s="77">
        <v>0</v>
      </c>
      <c r="K19" s="77">
        <v>13164.462584700001</v>
      </c>
      <c r="L19" s="78">
        <v>6.6E-3</v>
      </c>
      <c r="M19" s="78">
        <v>6.0000000000000001E-3</v>
      </c>
      <c r="N19" s="78">
        <v>6.9999999999999999E-4</v>
      </c>
    </row>
    <row r="20" spans="2:14">
      <c r="B20" t="s">
        <v>2036</v>
      </c>
      <c r="C20" t="s">
        <v>2037</v>
      </c>
      <c r="D20" t="s">
        <v>100</v>
      </c>
      <c r="E20" t="s">
        <v>2031</v>
      </c>
      <c r="F20" t="s">
        <v>2024</v>
      </c>
      <c r="G20" t="s">
        <v>102</v>
      </c>
      <c r="H20" s="77">
        <v>0.2</v>
      </c>
      <c r="I20" s="77">
        <v>1299</v>
      </c>
      <c r="J20" s="77">
        <v>0</v>
      </c>
      <c r="K20" s="77">
        <v>2.598E-3</v>
      </c>
      <c r="L20" s="78">
        <v>0</v>
      </c>
      <c r="M20" s="78">
        <v>0</v>
      </c>
      <c r="N20" s="78">
        <v>0</v>
      </c>
    </row>
    <row r="21" spans="2:14">
      <c r="B21" t="s">
        <v>2038</v>
      </c>
      <c r="C21" t="s">
        <v>2039</v>
      </c>
      <c r="D21" t="s">
        <v>100</v>
      </c>
      <c r="E21" t="s">
        <v>2040</v>
      </c>
      <c r="F21" t="s">
        <v>2024</v>
      </c>
      <c r="G21" t="s">
        <v>102</v>
      </c>
      <c r="H21" s="77">
        <v>2025148.66</v>
      </c>
      <c r="I21" s="77">
        <v>1325</v>
      </c>
      <c r="J21" s="77">
        <v>0</v>
      </c>
      <c r="K21" s="77">
        <v>26833.219744999999</v>
      </c>
      <c r="L21" s="78">
        <v>1.95E-2</v>
      </c>
      <c r="M21" s="78">
        <v>1.2200000000000001E-2</v>
      </c>
      <c r="N21" s="78">
        <v>1.5E-3</v>
      </c>
    </row>
    <row r="22" spans="2:14">
      <c r="B22" t="s">
        <v>2041</v>
      </c>
      <c r="C22" t="s">
        <v>2042</v>
      </c>
      <c r="D22" t="s">
        <v>100</v>
      </c>
      <c r="E22" t="s">
        <v>2040</v>
      </c>
      <c r="F22" t="s">
        <v>2024</v>
      </c>
      <c r="G22" t="s">
        <v>102</v>
      </c>
      <c r="H22" s="77">
        <v>651908</v>
      </c>
      <c r="I22" s="77">
        <v>1323</v>
      </c>
      <c r="J22" s="77">
        <v>0</v>
      </c>
      <c r="K22" s="77">
        <v>8624.7428400000008</v>
      </c>
      <c r="L22" s="78">
        <v>3.2000000000000001E-2</v>
      </c>
      <c r="M22" s="78">
        <v>3.8999999999999998E-3</v>
      </c>
      <c r="N22" s="78">
        <v>5.0000000000000001E-4</v>
      </c>
    </row>
    <row r="23" spans="2:14">
      <c r="B23" t="s">
        <v>2043</v>
      </c>
      <c r="C23" t="s">
        <v>2044</v>
      </c>
      <c r="D23" t="s">
        <v>100</v>
      </c>
      <c r="E23" t="s">
        <v>2040</v>
      </c>
      <c r="F23" t="s">
        <v>2024</v>
      </c>
      <c r="G23" t="s">
        <v>102</v>
      </c>
      <c r="H23" s="77">
        <v>723.9</v>
      </c>
      <c r="I23" s="77">
        <v>1309</v>
      </c>
      <c r="J23" s="77">
        <v>0</v>
      </c>
      <c r="K23" s="77">
        <v>9.4758510000000005</v>
      </c>
      <c r="L23" s="78">
        <v>1.5E-3</v>
      </c>
      <c r="M23" s="78">
        <v>0</v>
      </c>
      <c r="N23" s="78">
        <v>0</v>
      </c>
    </row>
    <row r="24" spans="2:14">
      <c r="B24" t="s">
        <v>2045</v>
      </c>
      <c r="C24" t="s">
        <v>2046</v>
      </c>
      <c r="D24" t="s">
        <v>100</v>
      </c>
      <c r="E24" t="s">
        <v>2040</v>
      </c>
      <c r="F24" t="s">
        <v>2024</v>
      </c>
      <c r="G24" t="s">
        <v>102</v>
      </c>
      <c r="H24" s="77">
        <v>416248.42</v>
      </c>
      <c r="I24" s="77">
        <v>1536.0000820000012</v>
      </c>
      <c r="J24" s="77">
        <v>0</v>
      </c>
      <c r="K24" s="77">
        <v>6393.5760725236996</v>
      </c>
      <c r="L24" s="78">
        <v>5.7000000000000002E-3</v>
      </c>
      <c r="M24" s="78">
        <v>2.8999999999999998E-3</v>
      </c>
      <c r="N24" s="78">
        <v>2.9999999999999997E-4</v>
      </c>
    </row>
    <row r="25" spans="2:14">
      <c r="B25" t="s">
        <v>2047</v>
      </c>
      <c r="C25" t="s">
        <v>2048</v>
      </c>
      <c r="D25" t="s">
        <v>100</v>
      </c>
      <c r="E25" t="s">
        <v>2049</v>
      </c>
      <c r="F25" t="s">
        <v>2024</v>
      </c>
      <c r="G25" t="s">
        <v>102</v>
      </c>
      <c r="H25" s="77">
        <v>66942</v>
      </c>
      <c r="I25" s="77">
        <v>13190</v>
      </c>
      <c r="J25" s="77">
        <v>0</v>
      </c>
      <c r="K25" s="77">
        <v>8829.6497999999992</v>
      </c>
      <c r="L25" s="78">
        <v>3.1899999999999998E-2</v>
      </c>
      <c r="M25" s="78">
        <v>4.0000000000000001E-3</v>
      </c>
      <c r="N25" s="78">
        <v>5.0000000000000001E-4</v>
      </c>
    </row>
    <row r="26" spans="2:14">
      <c r="B26" t="s">
        <v>2050</v>
      </c>
      <c r="C26" t="s">
        <v>2051</v>
      </c>
      <c r="D26" t="s">
        <v>100</v>
      </c>
      <c r="E26" t="s">
        <v>2049</v>
      </c>
      <c r="F26" t="s">
        <v>2024</v>
      </c>
      <c r="G26" t="s">
        <v>102</v>
      </c>
      <c r="H26" s="77">
        <v>1334</v>
      </c>
      <c r="I26" s="77">
        <v>2380</v>
      </c>
      <c r="J26" s="77">
        <v>0</v>
      </c>
      <c r="K26" s="77">
        <v>31.749199999999998</v>
      </c>
      <c r="L26" s="78">
        <v>4.0000000000000002E-4</v>
      </c>
      <c r="M26" s="78">
        <v>0</v>
      </c>
      <c r="N26" s="78">
        <v>0</v>
      </c>
    </row>
    <row r="27" spans="2:14">
      <c r="B27" t="s">
        <v>2052</v>
      </c>
      <c r="C27" t="s">
        <v>2053</v>
      </c>
      <c r="D27" t="s">
        <v>100</v>
      </c>
      <c r="E27" t="s">
        <v>2049</v>
      </c>
      <c r="F27" t="s">
        <v>2024</v>
      </c>
      <c r="G27" t="s">
        <v>102</v>
      </c>
      <c r="H27" s="77">
        <v>272319.8</v>
      </c>
      <c r="I27" s="77">
        <v>13340</v>
      </c>
      <c r="J27" s="77">
        <v>0</v>
      </c>
      <c r="K27" s="77">
        <v>36327.461320000002</v>
      </c>
      <c r="L27" s="78">
        <v>1.8800000000000001E-2</v>
      </c>
      <c r="M27" s="78">
        <v>1.66E-2</v>
      </c>
      <c r="N27" s="78">
        <v>2E-3</v>
      </c>
    </row>
    <row r="28" spans="2:14">
      <c r="B28" t="s">
        <v>2054</v>
      </c>
      <c r="C28" t="s">
        <v>2055</v>
      </c>
      <c r="D28" t="s">
        <v>100</v>
      </c>
      <c r="E28" t="s">
        <v>2049</v>
      </c>
      <c r="F28" t="s">
        <v>2024</v>
      </c>
      <c r="G28" t="s">
        <v>102</v>
      </c>
      <c r="H28" s="77">
        <v>46556.5</v>
      </c>
      <c r="I28" s="77">
        <v>15000</v>
      </c>
      <c r="J28" s="77">
        <v>0</v>
      </c>
      <c r="K28" s="77">
        <v>6983.4750000000004</v>
      </c>
      <c r="L28" s="78">
        <v>4.7999999999999996E-3</v>
      </c>
      <c r="M28" s="78">
        <v>3.2000000000000002E-3</v>
      </c>
      <c r="N28" s="78">
        <v>4.0000000000000002E-4</v>
      </c>
    </row>
    <row r="29" spans="2:14">
      <c r="B29" s="79" t="s">
        <v>2056</v>
      </c>
      <c r="D29" s="16"/>
      <c r="E29" s="16"/>
      <c r="F29" s="16"/>
      <c r="G29" s="16"/>
      <c r="H29" s="81">
        <v>14049.85</v>
      </c>
      <c r="J29" s="81">
        <v>0</v>
      </c>
      <c r="K29" s="81">
        <v>34.519100000000002</v>
      </c>
      <c r="M29" s="80">
        <v>0</v>
      </c>
      <c r="N29" s="80">
        <v>0</v>
      </c>
    </row>
    <row r="30" spans="2:14">
      <c r="B30" t="s">
        <v>2057</v>
      </c>
      <c r="C30" t="s">
        <v>2058</v>
      </c>
      <c r="D30" t="s">
        <v>100</v>
      </c>
      <c r="E30" t="s">
        <v>2059</v>
      </c>
      <c r="F30" t="s">
        <v>2024</v>
      </c>
      <c r="G30" t="s">
        <v>102</v>
      </c>
      <c r="H30" s="77">
        <v>0.85</v>
      </c>
      <c r="I30" s="77">
        <v>5568</v>
      </c>
      <c r="J30" s="77">
        <v>0</v>
      </c>
      <c r="K30" s="77">
        <v>4.7328000000000002E-2</v>
      </c>
      <c r="L30" s="78">
        <v>0</v>
      </c>
      <c r="M30" s="78">
        <v>0</v>
      </c>
      <c r="N30" s="78">
        <v>0</v>
      </c>
    </row>
    <row r="31" spans="2:14">
      <c r="B31" t="s">
        <v>2060</v>
      </c>
      <c r="C31" t="s">
        <v>2061</v>
      </c>
      <c r="D31" t="s">
        <v>100</v>
      </c>
      <c r="E31" t="s">
        <v>2049</v>
      </c>
      <c r="F31" t="s">
        <v>2024</v>
      </c>
      <c r="G31" t="s">
        <v>102</v>
      </c>
      <c r="H31" s="77">
        <v>401</v>
      </c>
      <c r="I31" s="77">
        <v>7766</v>
      </c>
      <c r="J31" s="77">
        <v>0</v>
      </c>
      <c r="K31" s="77">
        <v>31.141660000000002</v>
      </c>
      <c r="L31" s="78">
        <v>0</v>
      </c>
      <c r="M31" s="78">
        <v>0</v>
      </c>
      <c r="N31" s="78">
        <v>0</v>
      </c>
    </row>
    <row r="32" spans="2:14">
      <c r="B32" t="s">
        <v>2062</v>
      </c>
      <c r="C32" t="s">
        <v>2063</v>
      </c>
      <c r="D32" t="s">
        <v>100</v>
      </c>
      <c r="E32" t="s">
        <v>2049</v>
      </c>
      <c r="F32" t="s">
        <v>2024</v>
      </c>
      <c r="G32" t="s">
        <v>102</v>
      </c>
      <c r="H32" s="77">
        <v>13648</v>
      </c>
      <c r="I32" s="77">
        <v>24.4</v>
      </c>
      <c r="J32" s="77">
        <v>0</v>
      </c>
      <c r="K32" s="77">
        <v>3.3301120000000002</v>
      </c>
      <c r="L32" s="78">
        <v>0</v>
      </c>
      <c r="M32" s="78">
        <v>0</v>
      </c>
      <c r="N32" s="78">
        <v>0</v>
      </c>
    </row>
    <row r="33" spans="2:14">
      <c r="B33" s="79" t="s">
        <v>2064</v>
      </c>
      <c r="D33" s="16"/>
      <c r="E33" s="16"/>
      <c r="F33" s="16"/>
      <c r="G33" s="16"/>
      <c r="H33" s="81">
        <v>68202817.109999999</v>
      </c>
      <c r="J33" s="81">
        <v>0</v>
      </c>
      <c r="K33" s="81">
        <v>243313.44319071801</v>
      </c>
      <c r="M33" s="80">
        <v>0.111</v>
      </c>
      <c r="N33" s="80">
        <v>1.3299999999999999E-2</v>
      </c>
    </row>
    <row r="34" spans="2:14">
      <c r="B34" t="s">
        <v>2065</v>
      </c>
      <c r="C34" t="s">
        <v>2066</v>
      </c>
      <c r="D34" t="s">
        <v>100</v>
      </c>
      <c r="E34" t="s">
        <v>2023</v>
      </c>
      <c r="F34" t="s">
        <v>2067</v>
      </c>
      <c r="G34" t="s">
        <v>102</v>
      </c>
      <c r="H34" s="77">
        <v>5808455</v>
      </c>
      <c r="I34" s="77">
        <v>343.06</v>
      </c>
      <c r="J34" s="77">
        <v>0</v>
      </c>
      <c r="K34" s="77">
        <v>19926.485723000002</v>
      </c>
      <c r="L34" s="78">
        <v>5.5500000000000001E-2</v>
      </c>
      <c r="M34" s="78">
        <v>9.1000000000000004E-3</v>
      </c>
      <c r="N34" s="78">
        <v>1.1000000000000001E-3</v>
      </c>
    </row>
    <row r="35" spans="2:14">
      <c r="B35" t="s">
        <v>2068</v>
      </c>
      <c r="C35" t="s">
        <v>2069</v>
      </c>
      <c r="D35" t="s">
        <v>100</v>
      </c>
      <c r="E35" t="s">
        <v>2023</v>
      </c>
      <c r="F35" t="s">
        <v>2067</v>
      </c>
      <c r="G35" t="s">
        <v>102</v>
      </c>
      <c r="H35" s="77">
        <v>321820</v>
      </c>
      <c r="I35" s="77">
        <v>373.43</v>
      </c>
      <c r="J35" s="77">
        <v>0</v>
      </c>
      <c r="K35" s="77">
        <v>1201.772426</v>
      </c>
      <c r="L35" s="78">
        <v>4.3E-3</v>
      </c>
      <c r="M35" s="78">
        <v>5.0000000000000001E-4</v>
      </c>
      <c r="N35" s="78">
        <v>1E-4</v>
      </c>
    </row>
    <row r="36" spans="2:14">
      <c r="B36" t="s">
        <v>2070</v>
      </c>
      <c r="C36" t="s">
        <v>2071</v>
      </c>
      <c r="D36" t="s">
        <v>100</v>
      </c>
      <c r="E36" t="s">
        <v>2023</v>
      </c>
      <c r="F36" t="s">
        <v>2067</v>
      </c>
      <c r="G36" t="s">
        <v>102</v>
      </c>
      <c r="H36" s="77">
        <v>12896464.300000001</v>
      </c>
      <c r="I36" s="77">
        <v>333.41</v>
      </c>
      <c r="J36" s="77">
        <v>0</v>
      </c>
      <c r="K36" s="77">
        <v>42998.101622629998</v>
      </c>
      <c r="L36" s="78">
        <v>4.8399999999999999E-2</v>
      </c>
      <c r="M36" s="78">
        <v>1.9599999999999999E-2</v>
      </c>
      <c r="N36" s="78">
        <v>2.3999999999999998E-3</v>
      </c>
    </row>
    <row r="37" spans="2:14">
      <c r="B37" t="s">
        <v>2072</v>
      </c>
      <c r="C37" t="s">
        <v>2073</v>
      </c>
      <c r="D37" t="s">
        <v>100</v>
      </c>
      <c r="E37" t="s">
        <v>2023</v>
      </c>
      <c r="F37" t="s">
        <v>2067</v>
      </c>
      <c r="G37" t="s">
        <v>102</v>
      </c>
      <c r="H37" s="77">
        <v>799500</v>
      </c>
      <c r="I37" s="77">
        <v>344.78</v>
      </c>
      <c r="J37" s="77">
        <v>0</v>
      </c>
      <c r="K37" s="77">
        <v>2756.5160999999998</v>
      </c>
      <c r="L37" s="78">
        <v>5.7000000000000002E-3</v>
      </c>
      <c r="M37" s="78">
        <v>1.2999999999999999E-3</v>
      </c>
      <c r="N37" s="78">
        <v>2.0000000000000001E-4</v>
      </c>
    </row>
    <row r="38" spans="2:14">
      <c r="B38" t="s">
        <v>2074</v>
      </c>
      <c r="C38" t="s">
        <v>2075</v>
      </c>
      <c r="D38" t="s">
        <v>100</v>
      </c>
      <c r="E38" t="s">
        <v>2023</v>
      </c>
      <c r="F38" t="s">
        <v>2067</v>
      </c>
      <c r="G38" t="s">
        <v>102</v>
      </c>
      <c r="H38" s="77">
        <v>705964.62</v>
      </c>
      <c r="I38" s="77">
        <v>321.64</v>
      </c>
      <c r="J38" s="77">
        <v>0</v>
      </c>
      <c r="K38" s="77">
        <v>2270.6646037679998</v>
      </c>
      <c r="L38" s="78">
        <v>2.6200000000000001E-2</v>
      </c>
      <c r="M38" s="78">
        <v>1E-3</v>
      </c>
      <c r="N38" s="78">
        <v>1E-4</v>
      </c>
    </row>
    <row r="39" spans="2:14">
      <c r="B39" t="s">
        <v>2076</v>
      </c>
      <c r="C39" t="s">
        <v>2077</v>
      </c>
      <c r="D39" t="s">
        <v>100</v>
      </c>
      <c r="E39" t="s">
        <v>2031</v>
      </c>
      <c r="F39" t="s">
        <v>2067</v>
      </c>
      <c r="G39" t="s">
        <v>102</v>
      </c>
      <c r="H39" s="77">
        <v>263378.03000000003</v>
      </c>
      <c r="I39" s="77">
        <v>436.44</v>
      </c>
      <c r="J39" s="77">
        <v>0</v>
      </c>
      <c r="K39" s="77">
        <v>1149.4870741320001</v>
      </c>
      <c r="L39" s="78">
        <v>6.9999999999999999E-4</v>
      </c>
      <c r="M39" s="78">
        <v>5.0000000000000001E-4</v>
      </c>
      <c r="N39" s="78">
        <v>1E-4</v>
      </c>
    </row>
    <row r="40" spans="2:14">
      <c r="B40" t="s">
        <v>2078</v>
      </c>
      <c r="C40" t="s">
        <v>2079</v>
      </c>
      <c r="D40" t="s">
        <v>100</v>
      </c>
      <c r="E40" t="s">
        <v>2031</v>
      </c>
      <c r="F40" t="s">
        <v>2067</v>
      </c>
      <c r="G40" t="s">
        <v>102</v>
      </c>
      <c r="H40" s="77">
        <v>279500</v>
      </c>
      <c r="I40" s="77">
        <v>321.55</v>
      </c>
      <c r="J40" s="77">
        <v>0</v>
      </c>
      <c r="K40" s="77">
        <v>898.73225000000002</v>
      </c>
      <c r="L40" s="78">
        <v>5.7000000000000002E-3</v>
      </c>
      <c r="M40" s="78">
        <v>4.0000000000000002E-4</v>
      </c>
      <c r="N40" s="78">
        <v>0</v>
      </c>
    </row>
    <row r="41" spans="2:14">
      <c r="B41" t="s">
        <v>2080</v>
      </c>
      <c r="C41" t="s">
        <v>2081</v>
      </c>
      <c r="D41" t="s">
        <v>100</v>
      </c>
      <c r="E41" t="s">
        <v>2031</v>
      </c>
      <c r="F41" t="s">
        <v>2067</v>
      </c>
      <c r="G41" t="s">
        <v>102</v>
      </c>
      <c r="H41" s="77">
        <v>283000</v>
      </c>
      <c r="I41" s="77">
        <v>355.08</v>
      </c>
      <c r="J41" s="77">
        <v>0</v>
      </c>
      <c r="K41" s="77">
        <v>1004.8764</v>
      </c>
      <c r="L41" s="78">
        <v>2.0000000000000001E-4</v>
      </c>
      <c r="M41" s="78">
        <v>5.0000000000000001E-4</v>
      </c>
      <c r="N41" s="78">
        <v>1E-4</v>
      </c>
    </row>
    <row r="42" spans="2:14">
      <c r="B42" t="s">
        <v>2082</v>
      </c>
      <c r="C42" t="s">
        <v>2083</v>
      </c>
      <c r="D42" t="s">
        <v>100</v>
      </c>
      <c r="E42" t="s">
        <v>2031</v>
      </c>
      <c r="F42" t="s">
        <v>2067</v>
      </c>
      <c r="G42" t="s">
        <v>102</v>
      </c>
      <c r="H42" s="77">
        <v>1639101</v>
      </c>
      <c r="I42" s="77">
        <v>374.35</v>
      </c>
      <c r="J42" s="77">
        <v>0</v>
      </c>
      <c r="K42" s="77">
        <v>6135.9745935000001</v>
      </c>
      <c r="L42" s="78">
        <v>1.9699999999999999E-2</v>
      </c>
      <c r="M42" s="78">
        <v>2.8E-3</v>
      </c>
      <c r="N42" s="78">
        <v>2.9999999999999997E-4</v>
      </c>
    </row>
    <row r="43" spans="2:14">
      <c r="B43" t="s">
        <v>2084</v>
      </c>
      <c r="C43" t="s">
        <v>2085</v>
      </c>
      <c r="D43" t="s">
        <v>100</v>
      </c>
      <c r="E43" t="s">
        <v>2031</v>
      </c>
      <c r="F43" t="s">
        <v>2067</v>
      </c>
      <c r="G43" t="s">
        <v>102</v>
      </c>
      <c r="H43" s="77">
        <v>108593.58</v>
      </c>
      <c r="I43" s="77">
        <v>342.05</v>
      </c>
      <c r="J43" s="77">
        <v>0</v>
      </c>
      <c r="K43" s="77">
        <v>371.44434038999998</v>
      </c>
      <c r="L43" s="78">
        <v>2.9999999999999997E-4</v>
      </c>
      <c r="M43" s="78">
        <v>2.0000000000000001E-4</v>
      </c>
      <c r="N43" s="78">
        <v>0</v>
      </c>
    </row>
    <row r="44" spans="2:14">
      <c r="B44" t="s">
        <v>2086</v>
      </c>
      <c r="C44" t="s">
        <v>2087</v>
      </c>
      <c r="D44" t="s">
        <v>100</v>
      </c>
      <c r="E44" t="s">
        <v>2031</v>
      </c>
      <c r="F44" t="s">
        <v>2067</v>
      </c>
      <c r="G44" t="s">
        <v>102</v>
      </c>
      <c r="H44" s="77">
        <v>2010</v>
      </c>
      <c r="I44" s="77">
        <v>3165.27</v>
      </c>
      <c r="J44" s="77">
        <v>0</v>
      </c>
      <c r="K44" s="77">
        <v>63.621926999999999</v>
      </c>
      <c r="L44" s="78">
        <v>1E-4</v>
      </c>
      <c r="M44" s="78">
        <v>0</v>
      </c>
      <c r="N44" s="78">
        <v>0</v>
      </c>
    </row>
    <row r="45" spans="2:14">
      <c r="B45" t="s">
        <v>2088</v>
      </c>
      <c r="C45" t="s">
        <v>2089</v>
      </c>
      <c r="D45" t="s">
        <v>100</v>
      </c>
      <c r="E45" t="s">
        <v>2031</v>
      </c>
      <c r="F45" t="s">
        <v>2067</v>
      </c>
      <c r="G45" t="s">
        <v>102</v>
      </c>
      <c r="H45" s="77">
        <v>10623662.42</v>
      </c>
      <c r="I45" s="77">
        <v>333.5</v>
      </c>
      <c r="J45" s="77">
        <v>0</v>
      </c>
      <c r="K45" s="77">
        <v>35429.914170700002</v>
      </c>
      <c r="L45" s="78">
        <v>2.4799999999999999E-2</v>
      </c>
      <c r="M45" s="78">
        <v>1.6199999999999999E-2</v>
      </c>
      <c r="N45" s="78">
        <v>1.9E-3</v>
      </c>
    </row>
    <row r="46" spans="2:14">
      <c r="B46" t="s">
        <v>2090</v>
      </c>
      <c r="C46" t="s">
        <v>2091</v>
      </c>
      <c r="D46" t="s">
        <v>100</v>
      </c>
      <c r="E46" t="s">
        <v>2031</v>
      </c>
      <c r="F46" t="s">
        <v>2067</v>
      </c>
      <c r="G46" t="s">
        <v>102</v>
      </c>
      <c r="H46" s="77">
        <v>3271327.66</v>
      </c>
      <c r="I46" s="77">
        <v>374.48</v>
      </c>
      <c r="J46" s="77">
        <v>0</v>
      </c>
      <c r="K46" s="77">
        <v>12250.467821168</v>
      </c>
      <c r="L46" s="78">
        <v>1.3299999999999999E-2</v>
      </c>
      <c r="M46" s="78">
        <v>5.5999999999999999E-3</v>
      </c>
      <c r="N46" s="78">
        <v>6.9999999999999999E-4</v>
      </c>
    </row>
    <row r="47" spans="2:14">
      <c r="B47" t="s">
        <v>2092</v>
      </c>
      <c r="C47" t="s">
        <v>2093</v>
      </c>
      <c r="D47" t="s">
        <v>100</v>
      </c>
      <c r="E47" t="s">
        <v>2040</v>
      </c>
      <c r="F47" t="s">
        <v>2067</v>
      </c>
      <c r="G47" t="s">
        <v>102</v>
      </c>
      <c r="H47" s="77">
        <v>7120511.8200000003</v>
      </c>
      <c r="I47" s="77">
        <v>333.72</v>
      </c>
      <c r="J47" s="77">
        <v>0</v>
      </c>
      <c r="K47" s="77">
        <v>23762.572045704001</v>
      </c>
      <c r="L47" s="78">
        <v>1.7899999999999999E-2</v>
      </c>
      <c r="M47" s="78">
        <v>1.0800000000000001E-2</v>
      </c>
      <c r="N47" s="78">
        <v>1.2999999999999999E-3</v>
      </c>
    </row>
    <row r="48" spans="2:14">
      <c r="B48" t="s">
        <v>2094</v>
      </c>
      <c r="C48" t="s">
        <v>2095</v>
      </c>
      <c r="D48" t="s">
        <v>100</v>
      </c>
      <c r="E48" t="s">
        <v>2040</v>
      </c>
      <c r="F48" t="s">
        <v>2067</v>
      </c>
      <c r="G48" t="s">
        <v>102</v>
      </c>
      <c r="H48" s="77">
        <v>0.54</v>
      </c>
      <c r="I48" s="77">
        <v>259.61</v>
      </c>
      <c r="J48" s="77">
        <v>0</v>
      </c>
      <c r="K48" s="77">
        <v>1.4018940000000001E-3</v>
      </c>
      <c r="L48" s="78">
        <v>0</v>
      </c>
      <c r="M48" s="78">
        <v>0</v>
      </c>
      <c r="N48" s="78">
        <v>0</v>
      </c>
    </row>
    <row r="49" spans="2:14">
      <c r="B49" t="s">
        <v>2096</v>
      </c>
      <c r="C49" t="s">
        <v>2097</v>
      </c>
      <c r="D49" t="s">
        <v>100</v>
      </c>
      <c r="E49" t="s">
        <v>2040</v>
      </c>
      <c r="F49" t="s">
        <v>2067</v>
      </c>
      <c r="G49" t="s">
        <v>102</v>
      </c>
      <c r="H49" s="77">
        <v>24875.07</v>
      </c>
      <c r="I49" s="77">
        <v>7167.52</v>
      </c>
      <c r="J49" s="77">
        <v>0</v>
      </c>
      <c r="K49" s="77">
        <v>1782.925617264</v>
      </c>
      <c r="L49" s="78">
        <v>5.0000000000000001E-4</v>
      </c>
      <c r="M49" s="78">
        <v>8.0000000000000004E-4</v>
      </c>
      <c r="N49" s="78">
        <v>1E-4</v>
      </c>
    </row>
    <row r="50" spans="2:14">
      <c r="B50" t="s">
        <v>2098</v>
      </c>
      <c r="C50" t="s">
        <v>2099</v>
      </c>
      <c r="D50" t="s">
        <v>100</v>
      </c>
      <c r="E50" t="s">
        <v>2040</v>
      </c>
      <c r="F50" t="s">
        <v>2067</v>
      </c>
      <c r="G50" t="s">
        <v>102</v>
      </c>
      <c r="H50" s="77">
        <v>5701393</v>
      </c>
      <c r="I50" s="77">
        <v>333.49</v>
      </c>
      <c r="J50" s="77">
        <v>0</v>
      </c>
      <c r="K50" s="77">
        <v>19013.575515699999</v>
      </c>
      <c r="L50" s="78">
        <v>4.7899999999999998E-2</v>
      </c>
      <c r="M50" s="78">
        <v>8.6999999999999994E-3</v>
      </c>
      <c r="N50" s="78">
        <v>1E-3</v>
      </c>
    </row>
    <row r="51" spans="2:14">
      <c r="B51" t="s">
        <v>2100</v>
      </c>
      <c r="C51" t="s">
        <v>2101</v>
      </c>
      <c r="D51" t="s">
        <v>100</v>
      </c>
      <c r="E51" t="s">
        <v>2040</v>
      </c>
      <c r="F51" t="s">
        <v>2067</v>
      </c>
      <c r="G51" t="s">
        <v>102</v>
      </c>
      <c r="H51" s="77">
        <v>347000</v>
      </c>
      <c r="I51" s="77">
        <v>355.33</v>
      </c>
      <c r="J51" s="77">
        <v>0</v>
      </c>
      <c r="K51" s="77">
        <v>1232.9951000000001</v>
      </c>
      <c r="L51" s="78">
        <v>2.9999999999999997E-4</v>
      </c>
      <c r="M51" s="78">
        <v>5.9999999999999995E-4</v>
      </c>
      <c r="N51" s="78">
        <v>1E-4</v>
      </c>
    </row>
    <row r="52" spans="2:14">
      <c r="B52" t="s">
        <v>2102</v>
      </c>
      <c r="C52" t="s">
        <v>2103</v>
      </c>
      <c r="D52" t="s">
        <v>100</v>
      </c>
      <c r="E52" t="s">
        <v>2040</v>
      </c>
      <c r="F52" t="s">
        <v>2067</v>
      </c>
      <c r="G52" t="s">
        <v>102</v>
      </c>
      <c r="H52" s="77">
        <v>311899</v>
      </c>
      <c r="I52" s="77">
        <v>370.14</v>
      </c>
      <c r="J52" s="77">
        <v>0</v>
      </c>
      <c r="K52" s="77">
        <v>1154.4629586000001</v>
      </c>
      <c r="L52" s="78">
        <v>3.8E-3</v>
      </c>
      <c r="M52" s="78">
        <v>5.0000000000000001E-4</v>
      </c>
      <c r="N52" s="78">
        <v>1E-4</v>
      </c>
    </row>
    <row r="53" spans="2:14">
      <c r="B53" t="s">
        <v>2104</v>
      </c>
      <c r="C53" t="s">
        <v>2105</v>
      </c>
      <c r="D53" t="s">
        <v>100</v>
      </c>
      <c r="E53" t="s">
        <v>2040</v>
      </c>
      <c r="F53" t="s">
        <v>2067</v>
      </c>
      <c r="G53" t="s">
        <v>102</v>
      </c>
      <c r="H53" s="77">
        <v>1800261.14</v>
      </c>
      <c r="I53" s="77">
        <v>371.19</v>
      </c>
      <c r="J53" s="77">
        <v>0</v>
      </c>
      <c r="K53" s="77">
        <v>6682.3893255659996</v>
      </c>
      <c r="L53" s="78">
        <v>8.2000000000000007E-3</v>
      </c>
      <c r="M53" s="78">
        <v>3.0000000000000001E-3</v>
      </c>
      <c r="N53" s="78">
        <v>4.0000000000000002E-4</v>
      </c>
    </row>
    <row r="54" spans="2:14">
      <c r="B54" t="s">
        <v>2106</v>
      </c>
      <c r="C54" t="s">
        <v>2107</v>
      </c>
      <c r="D54" t="s">
        <v>100</v>
      </c>
      <c r="E54" t="s">
        <v>2049</v>
      </c>
      <c r="F54" t="s">
        <v>2067</v>
      </c>
      <c r="G54" t="s">
        <v>102</v>
      </c>
      <c r="H54" s="77">
        <v>14506693</v>
      </c>
      <c r="I54" s="77">
        <v>101.85</v>
      </c>
      <c r="J54" s="77">
        <v>0</v>
      </c>
      <c r="K54" s="77">
        <v>14775.0668205</v>
      </c>
      <c r="L54" s="78">
        <v>3.6299999999999999E-2</v>
      </c>
      <c r="M54" s="78">
        <v>6.7000000000000002E-3</v>
      </c>
      <c r="N54" s="78">
        <v>8.0000000000000004E-4</v>
      </c>
    </row>
    <row r="55" spans="2:14">
      <c r="B55" t="s">
        <v>2108</v>
      </c>
      <c r="C55" t="s">
        <v>2109</v>
      </c>
      <c r="D55" t="s">
        <v>100</v>
      </c>
      <c r="E55" t="s">
        <v>2049</v>
      </c>
      <c r="F55" t="s">
        <v>2067</v>
      </c>
      <c r="G55" t="s">
        <v>102</v>
      </c>
      <c r="H55" s="77">
        <v>30550</v>
      </c>
      <c r="I55" s="77">
        <v>3585.39</v>
      </c>
      <c r="J55" s="77">
        <v>0</v>
      </c>
      <c r="K55" s="77">
        <v>1095.3366450000001</v>
      </c>
      <c r="L55" s="78">
        <v>2.8E-3</v>
      </c>
      <c r="M55" s="78">
        <v>5.0000000000000001E-4</v>
      </c>
      <c r="N55" s="78">
        <v>1E-4</v>
      </c>
    </row>
    <row r="56" spans="2:14">
      <c r="B56" t="s">
        <v>2110</v>
      </c>
      <c r="C56" t="s">
        <v>2111</v>
      </c>
      <c r="D56" t="s">
        <v>100</v>
      </c>
      <c r="E56" t="s">
        <v>2049</v>
      </c>
      <c r="F56" t="s">
        <v>2067</v>
      </c>
      <c r="G56" t="s">
        <v>102</v>
      </c>
      <c r="H56" s="77">
        <v>92835</v>
      </c>
      <c r="I56" s="77">
        <v>3725.3</v>
      </c>
      <c r="J56" s="77">
        <v>0</v>
      </c>
      <c r="K56" s="77">
        <v>3458.382255</v>
      </c>
      <c r="L56" s="78">
        <v>1.3299999999999999E-2</v>
      </c>
      <c r="M56" s="78">
        <v>1.6000000000000001E-3</v>
      </c>
      <c r="N56" s="78">
        <v>2.0000000000000001E-4</v>
      </c>
    </row>
    <row r="57" spans="2:14">
      <c r="B57" t="s">
        <v>2112</v>
      </c>
      <c r="C57" t="s">
        <v>2113</v>
      </c>
      <c r="D57" t="s">
        <v>100</v>
      </c>
      <c r="E57" t="s">
        <v>2049</v>
      </c>
      <c r="F57" t="s">
        <v>2067</v>
      </c>
      <c r="G57" t="s">
        <v>102</v>
      </c>
      <c r="H57" s="77">
        <v>3553.64</v>
      </c>
      <c r="I57" s="77">
        <v>3416.02</v>
      </c>
      <c r="J57" s="77">
        <v>0</v>
      </c>
      <c r="K57" s="77">
        <v>121.39305312800001</v>
      </c>
      <c r="L57" s="78">
        <v>1E-4</v>
      </c>
      <c r="M57" s="78">
        <v>1E-4</v>
      </c>
      <c r="N57" s="78">
        <v>0</v>
      </c>
    </row>
    <row r="58" spans="2:14">
      <c r="B58" t="s">
        <v>2114</v>
      </c>
      <c r="C58" t="s">
        <v>2115</v>
      </c>
      <c r="D58" t="s">
        <v>100</v>
      </c>
      <c r="E58" t="s">
        <v>2049</v>
      </c>
      <c r="F58" t="s">
        <v>2067</v>
      </c>
      <c r="G58" t="s">
        <v>102</v>
      </c>
      <c r="H58" s="77">
        <v>54745.24</v>
      </c>
      <c r="I58" s="77">
        <v>3204.56</v>
      </c>
      <c r="J58" s="77">
        <v>0</v>
      </c>
      <c r="K58" s="77">
        <v>1754.3440629439999</v>
      </c>
      <c r="L58" s="78">
        <v>1.0699999999999999E-2</v>
      </c>
      <c r="M58" s="78">
        <v>8.0000000000000004E-4</v>
      </c>
      <c r="N58" s="78">
        <v>1E-4</v>
      </c>
    </row>
    <row r="59" spans="2:14">
      <c r="B59" t="s">
        <v>2116</v>
      </c>
      <c r="C59" t="s">
        <v>2117</v>
      </c>
      <c r="D59" t="s">
        <v>100</v>
      </c>
      <c r="E59" t="s">
        <v>2049</v>
      </c>
      <c r="F59" t="s">
        <v>2067</v>
      </c>
      <c r="G59" t="s">
        <v>102</v>
      </c>
      <c r="H59" s="77">
        <v>905459.7</v>
      </c>
      <c r="I59" s="77">
        <v>3322.82</v>
      </c>
      <c r="J59" s="77">
        <v>0</v>
      </c>
      <c r="K59" s="77">
        <v>30086.796003539999</v>
      </c>
      <c r="L59" s="78">
        <v>2.3699999999999999E-2</v>
      </c>
      <c r="M59" s="78">
        <v>1.37E-2</v>
      </c>
      <c r="N59" s="78">
        <v>1.6000000000000001E-3</v>
      </c>
    </row>
    <row r="60" spans="2:14">
      <c r="B60" t="s">
        <v>2118</v>
      </c>
      <c r="C60" t="s">
        <v>2119</v>
      </c>
      <c r="D60" t="s">
        <v>100</v>
      </c>
      <c r="E60" t="s">
        <v>2049</v>
      </c>
      <c r="F60" t="s">
        <v>2067</v>
      </c>
      <c r="G60" t="s">
        <v>102</v>
      </c>
      <c r="H60" s="77">
        <v>279028.34999999998</v>
      </c>
      <c r="I60" s="77">
        <v>3725.54</v>
      </c>
      <c r="J60" s="77">
        <v>0</v>
      </c>
      <c r="K60" s="77">
        <v>10395.31279059</v>
      </c>
      <c r="L60" s="78">
        <v>1.5599999999999999E-2</v>
      </c>
      <c r="M60" s="78">
        <v>4.7000000000000002E-3</v>
      </c>
      <c r="N60" s="78">
        <v>5.9999999999999995E-4</v>
      </c>
    </row>
    <row r="61" spans="2:14">
      <c r="B61" t="s">
        <v>2120</v>
      </c>
      <c r="C61" t="s">
        <v>2121</v>
      </c>
      <c r="D61" t="s">
        <v>100</v>
      </c>
      <c r="E61" t="s">
        <v>2049</v>
      </c>
      <c r="F61" t="s">
        <v>2067</v>
      </c>
      <c r="G61" t="s">
        <v>102</v>
      </c>
      <c r="H61" s="77">
        <v>21235</v>
      </c>
      <c r="I61" s="77">
        <v>7251.38</v>
      </c>
      <c r="J61" s="77">
        <v>0</v>
      </c>
      <c r="K61" s="77">
        <v>1539.830543</v>
      </c>
      <c r="L61" s="78">
        <v>2.3E-3</v>
      </c>
      <c r="M61" s="78">
        <v>6.9999999999999999E-4</v>
      </c>
      <c r="N61" s="78">
        <v>1E-4</v>
      </c>
    </row>
    <row r="62" spans="2:14">
      <c r="B62" s="79" t="s">
        <v>2122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223</v>
      </c>
      <c r="C63" t="s">
        <v>223</v>
      </c>
      <c r="D63" s="16"/>
      <c r="E63" s="16"/>
      <c r="F63" t="s">
        <v>223</v>
      </c>
      <c r="G63" t="s">
        <v>223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921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223</v>
      </c>
      <c r="C65" t="s">
        <v>223</v>
      </c>
      <c r="D65" s="16"/>
      <c r="E65" s="16"/>
      <c r="F65" t="s">
        <v>223</v>
      </c>
      <c r="G65" t="s">
        <v>223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2123</v>
      </c>
      <c r="D66" s="16"/>
      <c r="E66" s="16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223</v>
      </c>
      <c r="C67" t="s">
        <v>223</v>
      </c>
      <c r="D67" s="16"/>
      <c r="E67" s="16"/>
      <c r="F67" t="s">
        <v>223</v>
      </c>
      <c r="G67" t="s">
        <v>223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263</v>
      </c>
      <c r="D68" s="16"/>
      <c r="E68" s="16"/>
      <c r="F68" s="16"/>
      <c r="G68" s="16"/>
      <c r="H68" s="81">
        <v>16456367.76</v>
      </c>
      <c r="J68" s="81">
        <v>17.345703667999999</v>
      </c>
      <c r="K68" s="81">
        <v>1772395.1126778298</v>
      </c>
      <c r="M68" s="80">
        <v>0.80879999999999996</v>
      </c>
      <c r="N68" s="80">
        <v>9.7000000000000003E-2</v>
      </c>
    </row>
    <row r="69" spans="2:14">
      <c r="B69" s="79" t="s">
        <v>2124</v>
      </c>
      <c r="D69" s="16"/>
      <c r="E69" s="16"/>
      <c r="F69" s="16"/>
      <c r="G69" s="16"/>
      <c r="H69" s="81">
        <v>14153665.77</v>
      </c>
      <c r="J69" s="81">
        <v>4.8083157600000002</v>
      </c>
      <c r="K69" s="81">
        <v>1585717.7135269744</v>
      </c>
      <c r="M69" s="80">
        <v>0.72360000000000002</v>
      </c>
      <c r="N69" s="80">
        <v>8.6800000000000002E-2</v>
      </c>
    </row>
    <row r="70" spans="2:14">
      <c r="B70" t="s">
        <v>2125</v>
      </c>
      <c r="C70" t="s">
        <v>2126</v>
      </c>
      <c r="D70" t="s">
        <v>933</v>
      </c>
      <c r="E70" t="s">
        <v>2127</v>
      </c>
      <c r="F70" t="s">
        <v>2024</v>
      </c>
      <c r="G70" t="s">
        <v>106</v>
      </c>
      <c r="H70" s="77">
        <v>387377.05</v>
      </c>
      <c r="I70" s="77">
        <v>3806</v>
      </c>
      <c r="J70" s="77">
        <v>0</v>
      </c>
      <c r="K70" s="77">
        <v>50732.626169643001</v>
      </c>
      <c r="L70" s="78">
        <v>1.18E-2</v>
      </c>
      <c r="M70" s="78">
        <v>2.3099999999999999E-2</v>
      </c>
      <c r="N70" s="78">
        <v>2.8E-3</v>
      </c>
    </row>
    <row r="71" spans="2:14">
      <c r="B71" t="s">
        <v>2128</v>
      </c>
      <c r="C71" t="s">
        <v>2129</v>
      </c>
      <c r="D71" t="s">
        <v>933</v>
      </c>
      <c r="E71" t="s">
        <v>2127</v>
      </c>
      <c r="F71" t="s">
        <v>2024</v>
      </c>
      <c r="G71" t="s">
        <v>110</v>
      </c>
      <c r="H71" s="77">
        <v>51699.69</v>
      </c>
      <c r="I71" s="77">
        <v>5552.9</v>
      </c>
      <c r="J71" s="77">
        <v>0</v>
      </c>
      <c r="K71" s="77">
        <v>11557.395811859</v>
      </c>
      <c r="L71" s="78">
        <v>2.8E-3</v>
      </c>
      <c r="M71" s="78">
        <v>5.3E-3</v>
      </c>
      <c r="N71" s="78">
        <v>5.9999999999999995E-4</v>
      </c>
    </row>
    <row r="72" spans="2:14">
      <c r="B72" t="s">
        <v>2130</v>
      </c>
      <c r="C72" t="s">
        <v>2131</v>
      </c>
      <c r="D72" t="s">
        <v>933</v>
      </c>
      <c r="E72" t="s">
        <v>2127</v>
      </c>
      <c r="F72" t="s">
        <v>2024</v>
      </c>
      <c r="G72" t="s">
        <v>106</v>
      </c>
      <c r="H72" s="77">
        <v>5905.15</v>
      </c>
      <c r="I72" s="77">
        <v>495.75</v>
      </c>
      <c r="J72" s="77">
        <v>0</v>
      </c>
      <c r="K72" s="77">
        <v>100.734521851125</v>
      </c>
      <c r="L72" s="78">
        <v>0</v>
      </c>
      <c r="M72" s="78">
        <v>0</v>
      </c>
      <c r="N72" s="78">
        <v>0</v>
      </c>
    </row>
    <row r="73" spans="2:14">
      <c r="B73" t="s">
        <v>2132</v>
      </c>
      <c r="C73" t="s">
        <v>2133</v>
      </c>
      <c r="D73" t="s">
        <v>933</v>
      </c>
      <c r="E73" t="s">
        <v>2134</v>
      </c>
      <c r="F73" t="s">
        <v>2024</v>
      </c>
      <c r="G73" t="s">
        <v>106</v>
      </c>
      <c r="H73" s="77">
        <v>57516.51</v>
      </c>
      <c r="I73" s="77">
        <v>31112</v>
      </c>
      <c r="J73" s="77">
        <v>0</v>
      </c>
      <c r="K73" s="77">
        <v>61575.100410319203</v>
      </c>
      <c r="L73" s="78">
        <v>3.3999999999999998E-3</v>
      </c>
      <c r="M73" s="78">
        <v>2.81E-2</v>
      </c>
      <c r="N73" s="78">
        <v>3.3999999999999998E-3</v>
      </c>
    </row>
    <row r="74" spans="2:14">
      <c r="B74" t="s">
        <v>2135</v>
      </c>
      <c r="C74" t="s">
        <v>2136</v>
      </c>
      <c r="D74" t="s">
        <v>933</v>
      </c>
      <c r="E74" t="s">
        <v>2134</v>
      </c>
      <c r="F74" t="s">
        <v>2024</v>
      </c>
      <c r="G74" t="s">
        <v>203</v>
      </c>
      <c r="H74" s="77">
        <v>1299764.02</v>
      </c>
      <c r="I74" s="77">
        <v>3100</v>
      </c>
      <c r="J74" s="77">
        <v>0</v>
      </c>
      <c r="K74" s="77">
        <v>17922.186118975998</v>
      </c>
      <c r="L74" s="78">
        <v>8.8999999999999999E-3</v>
      </c>
      <c r="M74" s="78">
        <v>8.2000000000000007E-3</v>
      </c>
      <c r="N74" s="78">
        <v>1E-3</v>
      </c>
    </row>
    <row r="75" spans="2:14">
      <c r="B75" t="s">
        <v>2137</v>
      </c>
      <c r="C75" t="s">
        <v>2138</v>
      </c>
      <c r="D75" t="s">
        <v>933</v>
      </c>
      <c r="E75" t="s">
        <v>2134</v>
      </c>
      <c r="F75" t="s">
        <v>2024</v>
      </c>
      <c r="G75" t="s">
        <v>200</v>
      </c>
      <c r="H75" s="77">
        <v>68022.05</v>
      </c>
      <c r="I75" s="77">
        <v>2397000</v>
      </c>
      <c r="J75" s="77">
        <v>0</v>
      </c>
      <c r="K75" s="77">
        <v>53065.879974021002</v>
      </c>
      <c r="L75" s="78">
        <v>2.8E-3</v>
      </c>
      <c r="M75" s="78">
        <v>2.4199999999999999E-2</v>
      </c>
      <c r="N75" s="78">
        <v>2.8999999999999998E-3</v>
      </c>
    </row>
    <row r="76" spans="2:14">
      <c r="B76" t="s">
        <v>2139</v>
      </c>
      <c r="C76" t="s">
        <v>2140</v>
      </c>
      <c r="D76" t="s">
        <v>1801</v>
      </c>
      <c r="E76" t="s">
        <v>2134</v>
      </c>
      <c r="F76" t="s">
        <v>2024</v>
      </c>
      <c r="G76" t="s">
        <v>106</v>
      </c>
      <c r="H76" s="77">
        <v>3868.46</v>
      </c>
      <c r="I76" s="77">
        <v>33962</v>
      </c>
      <c r="J76" s="77">
        <v>0</v>
      </c>
      <c r="K76" s="77">
        <v>4520.8077714731999</v>
      </c>
      <c r="L76" s="78">
        <v>0</v>
      </c>
      <c r="M76" s="78">
        <v>2.0999999999999999E-3</v>
      </c>
      <c r="N76" s="78">
        <v>2.0000000000000001E-4</v>
      </c>
    </row>
    <row r="77" spans="2:14">
      <c r="B77" t="s">
        <v>2141</v>
      </c>
      <c r="C77" t="s">
        <v>2142</v>
      </c>
      <c r="D77" t="s">
        <v>933</v>
      </c>
      <c r="E77" t="s">
        <v>2134</v>
      </c>
      <c r="F77" t="s">
        <v>2024</v>
      </c>
      <c r="G77" t="s">
        <v>106</v>
      </c>
      <c r="H77" s="77">
        <v>34786.53</v>
      </c>
      <c r="I77" s="77">
        <v>19893</v>
      </c>
      <c r="J77" s="77">
        <v>0</v>
      </c>
      <c r="K77" s="77">
        <v>23812.010464788898</v>
      </c>
      <c r="L77" s="78">
        <v>6.1999999999999998E-3</v>
      </c>
      <c r="M77" s="78">
        <v>1.09E-2</v>
      </c>
      <c r="N77" s="78">
        <v>1.2999999999999999E-3</v>
      </c>
    </row>
    <row r="78" spans="2:14">
      <c r="B78" t="s">
        <v>2143</v>
      </c>
      <c r="C78" t="s">
        <v>2144</v>
      </c>
      <c r="D78" t="s">
        <v>933</v>
      </c>
      <c r="E78" t="s">
        <v>2134</v>
      </c>
      <c r="F78" t="s">
        <v>2024</v>
      </c>
      <c r="G78" t="s">
        <v>106</v>
      </c>
      <c r="H78" s="77">
        <v>126396.55</v>
      </c>
      <c r="I78" s="77">
        <v>14979</v>
      </c>
      <c r="J78" s="77">
        <v>0</v>
      </c>
      <c r="K78" s="77">
        <v>65148.243871504499</v>
      </c>
      <c r="L78" s="78">
        <v>5.0000000000000001E-4</v>
      </c>
      <c r="M78" s="78">
        <v>2.9700000000000001E-2</v>
      </c>
      <c r="N78" s="78">
        <v>3.5999999999999999E-3</v>
      </c>
    </row>
    <row r="79" spans="2:14">
      <c r="B79" t="s">
        <v>2145</v>
      </c>
      <c r="C79" t="s">
        <v>2146</v>
      </c>
      <c r="D79" t="s">
        <v>933</v>
      </c>
      <c r="E79" t="s">
        <v>2134</v>
      </c>
      <c r="F79" t="s">
        <v>2024</v>
      </c>
      <c r="G79" t="s">
        <v>110</v>
      </c>
      <c r="H79" s="77">
        <v>236341.54</v>
      </c>
      <c r="I79" s="77">
        <v>4036</v>
      </c>
      <c r="J79" s="77">
        <v>0</v>
      </c>
      <c r="K79" s="77">
        <v>38401.0778271034</v>
      </c>
      <c r="L79" s="78">
        <v>2.8899999999999999E-2</v>
      </c>
      <c r="M79" s="78">
        <v>1.7500000000000002E-2</v>
      </c>
      <c r="N79" s="78">
        <v>2.0999999999999999E-3</v>
      </c>
    </row>
    <row r="80" spans="2:14">
      <c r="B80" t="s">
        <v>2147</v>
      </c>
      <c r="C80" t="s">
        <v>2148</v>
      </c>
      <c r="D80" t="s">
        <v>924</v>
      </c>
      <c r="E80" t="s">
        <v>2149</v>
      </c>
      <c r="F80" t="s">
        <v>2024</v>
      </c>
      <c r="G80" t="s">
        <v>106</v>
      </c>
      <c r="H80" s="77">
        <v>114461.68</v>
      </c>
      <c r="I80" s="77">
        <v>6410</v>
      </c>
      <c r="J80" s="77">
        <v>0</v>
      </c>
      <c r="K80" s="77">
        <v>25246.595280408001</v>
      </c>
      <c r="L80" s="78">
        <v>5.0000000000000001E-4</v>
      </c>
      <c r="M80" s="78">
        <v>1.15E-2</v>
      </c>
      <c r="N80" s="78">
        <v>1.4E-3</v>
      </c>
    </row>
    <row r="81" spans="2:14">
      <c r="B81" t="s">
        <v>2150</v>
      </c>
      <c r="C81" t="s">
        <v>2151</v>
      </c>
      <c r="D81" t="s">
        <v>1801</v>
      </c>
      <c r="E81" t="s">
        <v>2152</v>
      </c>
      <c r="F81" t="s">
        <v>2024</v>
      </c>
      <c r="G81" t="s">
        <v>106</v>
      </c>
      <c r="H81" s="77">
        <v>40251.949999999997</v>
      </c>
      <c r="I81" s="77">
        <v>6916</v>
      </c>
      <c r="J81" s="77">
        <v>0</v>
      </c>
      <c r="K81" s="77">
        <v>9579.1413501419993</v>
      </c>
      <c r="L81" s="78">
        <v>2.8999999999999998E-3</v>
      </c>
      <c r="M81" s="78">
        <v>4.4000000000000003E-3</v>
      </c>
      <c r="N81" s="78">
        <v>5.0000000000000001E-4</v>
      </c>
    </row>
    <row r="82" spans="2:14">
      <c r="B82" t="s">
        <v>2153</v>
      </c>
      <c r="C82" t="s">
        <v>2154</v>
      </c>
      <c r="D82" t="s">
        <v>1801</v>
      </c>
      <c r="E82" t="s">
        <v>2152</v>
      </c>
      <c r="F82" t="s">
        <v>2024</v>
      </c>
      <c r="G82" t="s">
        <v>106</v>
      </c>
      <c r="H82" s="77">
        <v>701638.93</v>
      </c>
      <c r="I82" s="77">
        <v>630.20000000000005</v>
      </c>
      <c r="J82" s="77">
        <v>0</v>
      </c>
      <c r="K82" s="77">
        <v>15215.1678953353</v>
      </c>
      <c r="L82" s="78">
        <v>0.02</v>
      </c>
      <c r="M82" s="78">
        <v>6.8999999999999999E-3</v>
      </c>
      <c r="N82" s="78">
        <v>8.0000000000000004E-4</v>
      </c>
    </row>
    <row r="83" spans="2:14">
      <c r="B83" t="s">
        <v>2155</v>
      </c>
      <c r="C83" t="s">
        <v>2156</v>
      </c>
      <c r="D83" t="s">
        <v>933</v>
      </c>
      <c r="E83" t="s">
        <v>1775</v>
      </c>
      <c r="F83" t="s">
        <v>2024</v>
      </c>
      <c r="G83" t="s">
        <v>110</v>
      </c>
      <c r="H83" s="77">
        <v>132680.94</v>
      </c>
      <c r="I83" s="77">
        <v>5425.7</v>
      </c>
      <c r="J83" s="77">
        <v>0</v>
      </c>
      <c r="K83" s="77">
        <v>28981.209886168799</v>
      </c>
      <c r="L83" s="78">
        <v>1.83E-2</v>
      </c>
      <c r="M83" s="78">
        <v>1.32E-2</v>
      </c>
      <c r="N83" s="78">
        <v>1.6000000000000001E-3</v>
      </c>
    </row>
    <row r="84" spans="2:14">
      <c r="B84" t="s">
        <v>2157</v>
      </c>
      <c r="C84" t="s">
        <v>2158</v>
      </c>
      <c r="D84" t="s">
        <v>924</v>
      </c>
      <c r="E84" t="s">
        <v>2159</v>
      </c>
      <c r="F84" t="s">
        <v>2024</v>
      </c>
      <c r="G84" t="s">
        <v>106</v>
      </c>
      <c r="H84" s="77">
        <v>22009.3</v>
      </c>
      <c r="I84" s="77">
        <v>10548</v>
      </c>
      <c r="J84" s="77">
        <v>0</v>
      </c>
      <c r="K84" s="77">
        <v>7988.4224571240002</v>
      </c>
      <c r="L84" s="78">
        <v>1E-4</v>
      </c>
      <c r="M84" s="78">
        <v>3.5999999999999999E-3</v>
      </c>
      <c r="N84" s="78">
        <v>4.0000000000000002E-4</v>
      </c>
    </row>
    <row r="85" spans="2:14">
      <c r="B85" t="s">
        <v>2160</v>
      </c>
      <c r="C85" t="s">
        <v>2161</v>
      </c>
      <c r="D85" t="s">
        <v>933</v>
      </c>
      <c r="E85" t="s">
        <v>2159</v>
      </c>
      <c r="F85" t="s">
        <v>2024</v>
      </c>
      <c r="G85" t="s">
        <v>110</v>
      </c>
      <c r="H85" s="77">
        <v>73917.289999999994</v>
      </c>
      <c r="I85" s="77">
        <v>19252</v>
      </c>
      <c r="J85" s="77">
        <v>0</v>
      </c>
      <c r="K85" s="77">
        <v>57289.375045306602</v>
      </c>
      <c r="L85" s="78">
        <v>2.5499999999999998E-2</v>
      </c>
      <c r="M85" s="78">
        <v>2.6100000000000002E-2</v>
      </c>
      <c r="N85" s="78">
        <v>3.0999999999999999E-3</v>
      </c>
    </row>
    <row r="86" spans="2:14">
      <c r="B86" t="s">
        <v>2162</v>
      </c>
      <c r="C86" t="s">
        <v>2163</v>
      </c>
      <c r="D86" t="s">
        <v>1801</v>
      </c>
      <c r="E86" t="s">
        <v>2159</v>
      </c>
      <c r="F86" t="s">
        <v>2024</v>
      </c>
      <c r="G86" t="s">
        <v>106</v>
      </c>
      <c r="H86" s="77">
        <v>304289.74</v>
      </c>
      <c r="I86" s="77">
        <v>3004.2500000000086</v>
      </c>
      <c r="J86" s="77">
        <v>0</v>
      </c>
      <c r="K86" s="77">
        <v>31456.329952501899</v>
      </c>
      <c r="L86" s="78">
        <v>3.2199999999999999E-2</v>
      </c>
      <c r="M86" s="78">
        <v>1.44E-2</v>
      </c>
      <c r="N86" s="78">
        <v>1.6999999999999999E-3</v>
      </c>
    </row>
    <row r="87" spans="2:14">
      <c r="B87" t="s">
        <v>2164</v>
      </c>
      <c r="C87" t="s">
        <v>2165</v>
      </c>
      <c r="D87" t="s">
        <v>933</v>
      </c>
      <c r="E87" t="s">
        <v>2166</v>
      </c>
      <c r="F87" t="s">
        <v>2024</v>
      </c>
      <c r="G87" t="s">
        <v>106</v>
      </c>
      <c r="H87" s="77">
        <v>154876.32999999999</v>
      </c>
      <c r="I87" s="77">
        <v>10814</v>
      </c>
      <c r="J87" s="77">
        <v>0</v>
      </c>
      <c r="K87" s="77">
        <v>57630.990888454202</v>
      </c>
      <c r="L87" s="78">
        <v>9.7999999999999997E-3</v>
      </c>
      <c r="M87" s="78">
        <v>2.63E-2</v>
      </c>
      <c r="N87" s="78">
        <v>3.2000000000000002E-3</v>
      </c>
    </row>
    <row r="88" spans="2:14">
      <c r="B88" t="s">
        <v>2167</v>
      </c>
      <c r="C88" t="s">
        <v>2168</v>
      </c>
      <c r="D88" t="s">
        <v>933</v>
      </c>
      <c r="E88" t="s">
        <v>2169</v>
      </c>
      <c r="F88" t="s">
        <v>2024</v>
      </c>
      <c r="G88" t="s">
        <v>106</v>
      </c>
      <c r="H88" s="77">
        <v>237855.58</v>
      </c>
      <c r="I88" s="77">
        <v>1690</v>
      </c>
      <c r="J88" s="77">
        <v>0</v>
      </c>
      <c r="K88" s="77">
        <v>13831.991758181999</v>
      </c>
      <c r="L88" s="78">
        <v>2.3999999999999998E-3</v>
      </c>
      <c r="M88" s="78">
        <v>6.3E-3</v>
      </c>
      <c r="N88" s="78">
        <v>8.0000000000000004E-4</v>
      </c>
    </row>
    <row r="89" spans="2:14">
      <c r="B89" t="s">
        <v>2170</v>
      </c>
      <c r="C89" t="s">
        <v>2171</v>
      </c>
      <c r="D89" t="s">
        <v>933</v>
      </c>
      <c r="E89" t="s">
        <v>2172</v>
      </c>
      <c r="F89" t="s">
        <v>2024</v>
      </c>
      <c r="G89" t="s">
        <v>106</v>
      </c>
      <c r="H89" s="77">
        <v>46142.15</v>
      </c>
      <c r="I89" s="77">
        <v>17420</v>
      </c>
      <c r="J89" s="77">
        <v>0</v>
      </c>
      <c r="K89" s="77">
        <v>27658.629065730001</v>
      </c>
      <c r="L89" s="78">
        <v>2.8999999999999998E-3</v>
      </c>
      <c r="M89" s="78">
        <v>1.26E-2</v>
      </c>
      <c r="N89" s="78">
        <v>1.5E-3</v>
      </c>
    </row>
    <row r="90" spans="2:14">
      <c r="B90" t="s">
        <v>2173</v>
      </c>
      <c r="C90" t="s">
        <v>2174</v>
      </c>
      <c r="D90" t="s">
        <v>933</v>
      </c>
      <c r="E90" t="s">
        <v>2175</v>
      </c>
      <c r="F90" t="s">
        <v>2024</v>
      </c>
      <c r="G90" t="s">
        <v>106</v>
      </c>
      <c r="H90" s="77">
        <v>149280.60999999999</v>
      </c>
      <c r="I90" s="77">
        <v>31145</v>
      </c>
      <c r="J90" s="77">
        <v>0</v>
      </c>
      <c r="K90" s="77">
        <v>159983.947632667</v>
      </c>
      <c r="L90" s="78">
        <v>1.2999999999999999E-3</v>
      </c>
      <c r="M90" s="78">
        <v>7.2999999999999995E-2</v>
      </c>
      <c r="N90" s="78">
        <v>8.8000000000000005E-3</v>
      </c>
    </row>
    <row r="91" spans="2:14">
      <c r="B91" t="s">
        <v>2176</v>
      </c>
      <c r="C91" t="s">
        <v>2177</v>
      </c>
      <c r="D91" t="s">
        <v>924</v>
      </c>
      <c r="E91" t="s">
        <v>2178</v>
      </c>
      <c r="F91" t="s">
        <v>2024</v>
      </c>
      <c r="G91" t="s">
        <v>106</v>
      </c>
      <c r="H91" s="77">
        <v>24402.27</v>
      </c>
      <c r="I91" s="77">
        <v>5938</v>
      </c>
      <c r="J91" s="77">
        <v>0</v>
      </c>
      <c r="K91" s="77">
        <v>4986.0323733366004</v>
      </c>
      <c r="L91" s="78">
        <v>1E-4</v>
      </c>
      <c r="M91" s="78">
        <v>2.3E-3</v>
      </c>
      <c r="N91" s="78">
        <v>2.9999999999999997E-4</v>
      </c>
    </row>
    <row r="92" spans="2:14">
      <c r="B92" t="s">
        <v>2179</v>
      </c>
      <c r="C92" t="s">
        <v>2180</v>
      </c>
      <c r="D92" t="s">
        <v>1801</v>
      </c>
      <c r="E92" t="s">
        <v>2181</v>
      </c>
      <c r="F92" t="s">
        <v>2024</v>
      </c>
      <c r="G92" t="s">
        <v>106</v>
      </c>
      <c r="H92" s="77">
        <v>29099.55</v>
      </c>
      <c r="I92" s="77">
        <v>11238</v>
      </c>
      <c r="J92" s="77">
        <v>0</v>
      </c>
      <c r="K92" s="77">
        <v>11252.783763189</v>
      </c>
      <c r="L92" s="78">
        <v>8.9999999999999993E-3</v>
      </c>
      <c r="M92" s="78">
        <v>5.1000000000000004E-3</v>
      </c>
      <c r="N92" s="78">
        <v>5.9999999999999995E-4</v>
      </c>
    </row>
    <row r="93" spans="2:14">
      <c r="B93" t="s">
        <v>2182</v>
      </c>
      <c r="C93" t="s">
        <v>2183</v>
      </c>
      <c r="D93" t="s">
        <v>933</v>
      </c>
      <c r="E93" t="s">
        <v>1757</v>
      </c>
      <c r="F93" t="s">
        <v>2024</v>
      </c>
      <c r="G93" t="s">
        <v>106</v>
      </c>
      <c r="H93" s="77">
        <v>19668.060000000001</v>
      </c>
      <c r="I93" s="77">
        <v>11670</v>
      </c>
      <c r="J93" s="77">
        <v>0</v>
      </c>
      <c r="K93" s="77">
        <v>7897.9986134820001</v>
      </c>
      <c r="L93" s="78">
        <v>1E-4</v>
      </c>
      <c r="M93" s="78">
        <v>3.5999999999999999E-3</v>
      </c>
      <c r="N93" s="78">
        <v>4.0000000000000002E-4</v>
      </c>
    </row>
    <row r="94" spans="2:14">
      <c r="B94" t="s">
        <v>2184</v>
      </c>
      <c r="C94" t="s">
        <v>2185</v>
      </c>
      <c r="D94" t="s">
        <v>933</v>
      </c>
      <c r="E94" t="s">
        <v>2127</v>
      </c>
      <c r="F94" t="s">
        <v>2024</v>
      </c>
      <c r="G94" t="s">
        <v>106</v>
      </c>
      <c r="H94" s="77">
        <v>241118.79</v>
      </c>
      <c r="I94" s="77">
        <v>6570.3</v>
      </c>
      <c r="J94" s="77">
        <v>0</v>
      </c>
      <c r="K94" s="77">
        <v>54513.106064092201</v>
      </c>
      <c r="L94" s="78">
        <v>7.9000000000000008E-3</v>
      </c>
      <c r="M94" s="78">
        <v>2.4899999999999999E-2</v>
      </c>
      <c r="N94" s="78">
        <v>3.0000000000000001E-3</v>
      </c>
    </row>
    <row r="95" spans="2:14">
      <c r="B95" t="s">
        <v>2186</v>
      </c>
      <c r="C95" t="s">
        <v>2187</v>
      </c>
      <c r="D95" t="s">
        <v>924</v>
      </c>
      <c r="E95" t="s">
        <v>2188</v>
      </c>
      <c r="F95" t="s">
        <v>2024</v>
      </c>
      <c r="G95" t="s">
        <v>106</v>
      </c>
      <c r="H95" s="77">
        <v>735</v>
      </c>
      <c r="I95" s="77">
        <v>6371</v>
      </c>
      <c r="J95" s="77">
        <v>0</v>
      </c>
      <c r="K95" s="77">
        <v>161.13119085</v>
      </c>
      <c r="L95" s="78">
        <v>0</v>
      </c>
      <c r="M95" s="78">
        <v>1E-4</v>
      </c>
      <c r="N95" s="78">
        <v>0</v>
      </c>
    </row>
    <row r="96" spans="2:14">
      <c r="B96" t="s">
        <v>2189</v>
      </c>
      <c r="C96" t="s">
        <v>2190</v>
      </c>
      <c r="D96" t="s">
        <v>1997</v>
      </c>
      <c r="E96" t="s">
        <v>2134</v>
      </c>
      <c r="F96" t="s">
        <v>2024</v>
      </c>
      <c r="G96" t="s">
        <v>106</v>
      </c>
      <c r="H96" s="77">
        <v>3570</v>
      </c>
      <c r="I96" s="77">
        <v>546.79999999999995</v>
      </c>
      <c r="J96" s="77">
        <v>0</v>
      </c>
      <c r="K96" s="77">
        <v>67.170935159999999</v>
      </c>
      <c r="L96" s="78">
        <v>0</v>
      </c>
      <c r="M96" s="78">
        <v>0</v>
      </c>
      <c r="N96" s="78">
        <v>0</v>
      </c>
    </row>
    <row r="97" spans="2:14">
      <c r="B97" t="s">
        <v>2191</v>
      </c>
      <c r="C97" t="s">
        <v>2192</v>
      </c>
      <c r="D97" t="s">
        <v>1997</v>
      </c>
      <c r="E97" t="s">
        <v>2134</v>
      </c>
      <c r="F97" t="s">
        <v>2024</v>
      </c>
      <c r="G97" t="s">
        <v>106</v>
      </c>
      <c r="H97" s="77">
        <v>289577.03000000003</v>
      </c>
      <c r="I97" s="77">
        <v>2993</v>
      </c>
      <c r="J97" s="77">
        <v>0</v>
      </c>
      <c r="K97" s="77">
        <v>29823.2863876839</v>
      </c>
      <c r="L97" s="78">
        <v>5.9999999999999995E-4</v>
      </c>
      <c r="M97" s="78">
        <v>1.3599999999999999E-2</v>
      </c>
      <c r="N97" s="78">
        <v>1.6000000000000001E-3</v>
      </c>
    </row>
    <row r="98" spans="2:14">
      <c r="B98" t="s">
        <v>2191</v>
      </c>
      <c r="C98" t="s">
        <v>2192</v>
      </c>
      <c r="D98" t="s">
        <v>1997</v>
      </c>
      <c r="E98" t="s">
        <v>2134</v>
      </c>
      <c r="F98" t="s">
        <v>2024</v>
      </c>
      <c r="G98" t="s">
        <v>106</v>
      </c>
      <c r="H98" s="77">
        <v>1084</v>
      </c>
      <c r="I98" s="77">
        <v>2993</v>
      </c>
      <c r="J98" s="77">
        <v>0</v>
      </c>
      <c r="K98" s="77">
        <v>111.64021692</v>
      </c>
      <c r="L98" s="78">
        <v>0</v>
      </c>
      <c r="M98" s="78">
        <v>1E-4</v>
      </c>
      <c r="N98" s="78">
        <v>0</v>
      </c>
    </row>
    <row r="99" spans="2:14">
      <c r="B99" t="s">
        <v>2139</v>
      </c>
      <c r="C99" t="s">
        <v>2140</v>
      </c>
      <c r="D99" t="s">
        <v>1801</v>
      </c>
      <c r="E99" t="s">
        <v>2134</v>
      </c>
      <c r="F99" t="s">
        <v>2024</v>
      </c>
      <c r="G99" t="s">
        <v>106</v>
      </c>
      <c r="H99" s="77">
        <v>1678</v>
      </c>
      <c r="I99" s="77">
        <v>33962</v>
      </c>
      <c r="J99" s="77">
        <v>0</v>
      </c>
      <c r="K99" s="77">
        <v>1960.96520076</v>
      </c>
      <c r="L99" s="78">
        <v>0</v>
      </c>
      <c r="M99" s="78">
        <v>8.9999999999999998E-4</v>
      </c>
      <c r="N99" s="78">
        <v>1E-4</v>
      </c>
    </row>
    <row r="100" spans="2:14">
      <c r="B100" t="s">
        <v>2193</v>
      </c>
      <c r="C100" t="s">
        <v>2194</v>
      </c>
      <c r="D100" t="s">
        <v>924</v>
      </c>
      <c r="E100" t="s">
        <v>2134</v>
      </c>
      <c r="F100" t="s">
        <v>2024</v>
      </c>
      <c r="G100" t="s">
        <v>106</v>
      </c>
      <c r="H100" s="77">
        <v>15158</v>
      </c>
      <c r="I100" s="77">
        <v>2708.73</v>
      </c>
      <c r="J100" s="77">
        <v>0</v>
      </c>
      <c r="K100" s="77">
        <v>1412.8377585894</v>
      </c>
      <c r="L100" s="78">
        <v>1.1999999999999999E-3</v>
      </c>
      <c r="M100" s="78">
        <v>5.9999999999999995E-4</v>
      </c>
      <c r="N100" s="78">
        <v>1E-4</v>
      </c>
    </row>
    <row r="101" spans="2:14">
      <c r="B101" t="s">
        <v>2195</v>
      </c>
      <c r="C101" t="s">
        <v>2196</v>
      </c>
      <c r="D101" t="s">
        <v>924</v>
      </c>
      <c r="E101" t="s">
        <v>2134</v>
      </c>
      <c r="F101" t="s">
        <v>2024</v>
      </c>
      <c r="G101" t="s">
        <v>106</v>
      </c>
      <c r="H101" s="77">
        <v>132572.84</v>
      </c>
      <c r="I101" s="77">
        <v>5665</v>
      </c>
      <c r="J101" s="77">
        <v>0</v>
      </c>
      <c r="K101" s="77">
        <v>25842.775019225999</v>
      </c>
      <c r="L101" s="78">
        <v>3.0999999999999999E-3</v>
      </c>
      <c r="M101" s="78">
        <v>1.18E-2</v>
      </c>
      <c r="N101" s="78">
        <v>1.4E-3</v>
      </c>
    </row>
    <row r="102" spans="2:14">
      <c r="B102" t="s">
        <v>2197</v>
      </c>
      <c r="C102" t="s">
        <v>2198</v>
      </c>
      <c r="D102" t="s">
        <v>933</v>
      </c>
      <c r="E102" t="s">
        <v>2134</v>
      </c>
      <c r="F102" t="s">
        <v>2024</v>
      </c>
      <c r="G102" t="s">
        <v>106</v>
      </c>
      <c r="H102" s="77">
        <v>3150</v>
      </c>
      <c r="I102" s="77">
        <v>1849</v>
      </c>
      <c r="J102" s="77">
        <v>0</v>
      </c>
      <c r="K102" s="77">
        <v>200.41588350000001</v>
      </c>
      <c r="L102" s="78">
        <v>1E-4</v>
      </c>
      <c r="M102" s="78">
        <v>1E-4</v>
      </c>
      <c r="N102" s="78">
        <v>0</v>
      </c>
    </row>
    <row r="103" spans="2:14">
      <c r="B103" t="s">
        <v>2199</v>
      </c>
      <c r="C103" t="s">
        <v>2200</v>
      </c>
      <c r="D103" t="s">
        <v>924</v>
      </c>
      <c r="E103" t="s">
        <v>2134</v>
      </c>
      <c r="F103" t="s">
        <v>2024</v>
      </c>
      <c r="G103" t="s">
        <v>106</v>
      </c>
      <c r="H103" s="77">
        <v>8764</v>
      </c>
      <c r="I103" s="77">
        <v>3195</v>
      </c>
      <c r="J103" s="77">
        <v>0</v>
      </c>
      <c r="K103" s="77">
        <v>963.51372179999998</v>
      </c>
      <c r="L103" s="78">
        <v>2.0000000000000001E-4</v>
      </c>
      <c r="M103" s="78">
        <v>4.0000000000000002E-4</v>
      </c>
      <c r="N103" s="78">
        <v>1E-4</v>
      </c>
    </row>
    <row r="104" spans="2:14">
      <c r="B104" t="s">
        <v>2201</v>
      </c>
      <c r="C104" t="s">
        <v>2202</v>
      </c>
      <c r="D104" t="s">
        <v>933</v>
      </c>
      <c r="E104" t="s">
        <v>2134</v>
      </c>
      <c r="F104" t="s">
        <v>2024</v>
      </c>
      <c r="G104" t="s">
        <v>106</v>
      </c>
      <c r="H104" s="77">
        <v>91</v>
      </c>
      <c r="I104" s="77">
        <v>30461</v>
      </c>
      <c r="J104" s="77">
        <v>0</v>
      </c>
      <c r="K104" s="77">
        <v>95.382833910000002</v>
      </c>
      <c r="L104" s="78">
        <v>0</v>
      </c>
      <c r="M104" s="78">
        <v>0</v>
      </c>
      <c r="N104" s="78">
        <v>0</v>
      </c>
    </row>
    <row r="105" spans="2:14">
      <c r="B105" t="s">
        <v>2203</v>
      </c>
      <c r="C105" t="s">
        <v>2204</v>
      </c>
      <c r="D105" t="s">
        <v>933</v>
      </c>
      <c r="E105" t="s">
        <v>2134</v>
      </c>
      <c r="F105" t="s">
        <v>2024</v>
      </c>
      <c r="G105" t="s">
        <v>110</v>
      </c>
      <c r="H105" s="77">
        <v>87150.94</v>
      </c>
      <c r="I105" s="77">
        <v>3490</v>
      </c>
      <c r="J105" s="77">
        <v>0</v>
      </c>
      <c r="K105" s="77">
        <v>12244.7436733948</v>
      </c>
      <c r="L105" s="78">
        <v>7.1999999999999998E-3</v>
      </c>
      <c r="M105" s="78">
        <v>5.5999999999999999E-3</v>
      </c>
      <c r="N105" s="78">
        <v>6.9999999999999999E-4</v>
      </c>
    </row>
    <row r="106" spans="2:14">
      <c r="B106" t="s">
        <v>2205</v>
      </c>
      <c r="C106" t="s">
        <v>2206</v>
      </c>
      <c r="D106" t="s">
        <v>933</v>
      </c>
      <c r="E106" t="s">
        <v>2134</v>
      </c>
      <c r="F106" t="s">
        <v>2024</v>
      </c>
      <c r="G106" t="s">
        <v>106</v>
      </c>
      <c r="H106" s="77">
        <v>14180.5</v>
      </c>
      <c r="I106" s="77">
        <v>29962</v>
      </c>
      <c r="J106" s="77">
        <v>0</v>
      </c>
      <c r="K106" s="77">
        <v>14619.988011810001</v>
      </c>
      <c r="L106" s="78">
        <v>5.0000000000000001E-4</v>
      </c>
      <c r="M106" s="78">
        <v>6.7000000000000002E-3</v>
      </c>
      <c r="N106" s="78">
        <v>8.0000000000000004E-4</v>
      </c>
    </row>
    <row r="107" spans="2:14">
      <c r="B107" t="s">
        <v>2207</v>
      </c>
      <c r="C107" t="s">
        <v>2208</v>
      </c>
      <c r="D107" t="s">
        <v>933</v>
      </c>
      <c r="E107" t="s">
        <v>2134</v>
      </c>
      <c r="F107" t="s">
        <v>2024</v>
      </c>
      <c r="G107" t="s">
        <v>110</v>
      </c>
      <c r="H107" s="77">
        <v>196486.06</v>
      </c>
      <c r="I107" s="77">
        <v>5530</v>
      </c>
      <c r="J107" s="77">
        <v>0</v>
      </c>
      <c r="K107" s="77">
        <v>43743.050993244397</v>
      </c>
      <c r="L107" s="78">
        <v>2.58E-2</v>
      </c>
      <c r="M107" s="78">
        <v>0.02</v>
      </c>
      <c r="N107" s="78">
        <v>2.3999999999999998E-3</v>
      </c>
    </row>
    <row r="108" spans="2:14">
      <c r="B108" t="s">
        <v>2209</v>
      </c>
      <c r="C108" t="s">
        <v>2210</v>
      </c>
      <c r="D108" t="s">
        <v>121</v>
      </c>
      <c r="E108" t="s">
        <v>2134</v>
      </c>
      <c r="F108" t="s">
        <v>2024</v>
      </c>
      <c r="G108" t="s">
        <v>110</v>
      </c>
      <c r="H108" s="77">
        <v>110995</v>
      </c>
      <c r="I108" s="77">
        <v>2213</v>
      </c>
      <c r="J108" s="77">
        <v>0</v>
      </c>
      <c r="K108" s="77">
        <v>9888.6504392299994</v>
      </c>
      <c r="L108" s="78">
        <v>0</v>
      </c>
      <c r="M108" s="78">
        <v>4.4999999999999997E-3</v>
      </c>
      <c r="N108" s="78">
        <v>5.0000000000000001E-4</v>
      </c>
    </row>
    <row r="109" spans="2:14">
      <c r="B109" t="s">
        <v>2211</v>
      </c>
      <c r="C109" t="s">
        <v>2210</v>
      </c>
      <c r="D109" t="s">
        <v>121</v>
      </c>
      <c r="E109" t="s">
        <v>2134</v>
      </c>
      <c r="F109" t="s">
        <v>2024</v>
      </c>
      <c r="G109" t="s">
        <v>110</v>
      </c>
      <c r="H109" s="77">
        <v>578401.93000000005</v>
      </c>
      <c r="I109" s="77">
        <v>2213</v>
      </c>
      <c r="J109" s="77">
        <v>0</v>
      </c>
      <c r="K109" s="77">
        <v>51530.379739141201</v>
      </c>
      <c r="L109" s="78">
        <v>2.3E-3</v>
      </c>
      <c r="M109" s="78">
        <v>2.35E-2</v>
      </c>
      <c r="N109" s="78">
        <v>2.8E-3</v>
      </c>
    </row>
    <row r="110" spans="2:14">
      <c r="B110" t="s">
        <v>2212</v>
      </c>
      <c r="C110" t="s">
        <v>2213</v>
      </c>
      <c r="D110" t="s">
        <v>933</v>
      </c>
      <c r="E110" t="s">
        <v>2214</v>
      </c>
      <c r="F110" t="s">
        <v>2024</v>
      </c>
      <c r="G110" t="s">
        <v>106</v>
      </c>
      <c r="H110" s="77">
        <v>96678.45</v>
      </c>
      <c r="I110" s="77">
        <v>5940</v>
      </c>
      <c r="J110" s="77">
        <v>0</v>
      </c>
      <c r="K110" s="77">
        <v>19760.63045913</v>
      </c>
      <c r="L110" s="78">
        <v>5.9999999999999995E-4</v>
      </c>
      <c r="M110" s="78">
        <v>8.9999999999999993E-3</v>
      </c>
      <c r="N110" s="78">
        <v>1.1000000000000001E-3</v>
      </c>
    </row>
    <row r="111" spans="2:14">
      <c r="B111" t="s">
        <v>2215</v>
      </c>
      <c r="C111" t="s">
        <v>2216</v>
      </c>
      <c r="D111" t="s">
        <v>924</v>
      </c>
      <c r="E111" t="s">
        <v>2149</v>
      </c>
      <c r="F111" t="s">
        <v>2024</v>
      </c>
      <c r="G111" t="s">
        <v>106</v>
      </c>
      <c r="H111" s="77">
        <v>48450.01</v>
      </c>
      <c r="I111" s="77">
        <v>14698</v>
      </c>
      <c r="J111" s="77">
        <v>0</v>
      </c>
      <c r="K111" s="77">
        <v>24503.9888785818</v>
      </c>
      <c r="L111" s="78">
        <v>5.0000000000000001E-4</v>
      </c>
      <c r="M111" s="78">
        <v>1.12E-2</v>
      </c>
      <c r="N111" s="78">
        <v>1.2999999999999999E-3</v>
      </c>
    </row>
    <row r="112" spans="2:14">
      <c r="B112" t="s">
        <v>2217</v>
      </c>
      <c r="C112" t="s">
        <v>2218</v>
      </c>
      <c r="D112" t="s">
        <v>2219</v>
      </c>
      <c r="E112" t="s">
        <v>2220</v>
      </c>
      <c r="F112" t="s">
        <v>2024</v>
      </c>
      <c r="G112" t="s">
        <v>200</v>
      </c>
      <c r="H112" s="77">
        <v>2646456.94</v>
      </c>
      <c r="I112" s="77">
        <v>170400</v>
      </c>
      <c r="J112" s="77">
        <v>0</v>
      </c>
      <c r="K112" s="77">
        <v>146768.22521798601</v>
      </c>
      <c r="L112" s="78">
        <v>8.0000000000000004E-4</v>
      </c>
      <c r="M112" s="78">
        <v>6.7000000000000004E-2</v>
      </c>
      <c r="N112" s="78">
        <v>8.0000000000000002E-3</v>
      </c>
    </row>
    <row r="113" spans="2:14">
      <c r="B113" t="s">
        <v>2221</v>
      </c>
      <c r="C113" t="s">
        <v>2218</v>
      </c>
      <c r="D113" t="s">
        <v>2219</v>
      </c>
      <c r="E113" t="s">
        <v>2220</v>
      </c>
      <c r="F113" t="s">
        <v>2024</v>
      </c>
      <c r="G113" t="s">
        <v>200</v>
      </c>
      <c r="H113" s="77">
        <v>47339</v>
      </c>
      <c r="I113" s="77">
        <v>170400</v>
      </c>
      <c r="J113" s="77">
        <v>0</v>
      </c>
      <c r="K113" s="77">
        <v>2625.3444401759998</v>
      </c>
      <c r="L113" s="78">
        <v>0</v>
      </c>
      <c r="M113" s="78">
        <v>1.1999999999999999E-3</v>
      </c>
      <c r="N113" s="78">
        <v>1E-4</v>
      </c>
    </row>
    <row r="114" spans="2:14">
      <c r="B114" t="s">
        <v>2222</v>
      </c>
      <c r="C114" t="s">
        <v>2223</v>
      </c>
      <c r="D114" t="s">
        <v>924</v>
      </c>
      <c r="E114" t="s">
        <v>2224</v>
      </c>
      <c r="F114" t="s">
        <v>2024</v>
      </c>
      <c r="G114" t="s">
        <v>106</v>
      </c>
      <c r="H114" s="77">
        <v>14322</v>
      </c>
      <c r="I114" s="77">
        <v>2744</v>
      </c>
      <c r="J114" s="77">
        <v>0</v>
      </c>
      <c r="K114" s="77">
        <v>1352.2981348799999</v>
      </c>
      <c r="L114" s="78">
        <v>2.0000000000000001E-4</v>
      </c>
      <c r="M114" s="78">
        <v>5.9999999999999995E-4</v>
      </c>
      <c r="N114" s="78">
        <v>1E-4</v>
      </c>
    </row>
    <row r="115" spans="2:14">
      <c r="B115" t="s">
        <v>2225</v>
      </c>
      <c r="C115" t="s">
        <v>2226</v>
      </c>
      <c r="D115" t="s">
        <v>933</v>
      </c>
      <c r="E115" t="s">
        <v>2227</v>
      </c>
      <c r="F115" t="s">
        <v>2024</v>
      </c>
      <c r="G115" t="s">
        <v>106</v>
      </c>
      <c r="H115" s="77">
        <v>611</v>
      </c>
      <c r="I115" s="77">
        <v>3894.16</v>
      </c>
      <c r="J115" s="77">
        <v>0</v>
      </c>
      <c r="K115" s="77">
        <v>81.8728058616</v>
      </c>
      <c r="L115" s="78">
        <v>0</v>
      </c>
      <c r="M115" s="78">
        <v>0</v>
      </c>
      <c r="N115" s="78">
        <v>0</v>
      </c>
    </row>
    <row r="116" spans="2:14">
      <c r="B116" t="s">
        <v>2225</v>
      </c>
      <c r="C116" t="s">
        <v>2228</v>
      </c>
      <c r="D116" t="s">
        <v>933</v>
      </c>
      <c r="E116" t="s">
        <v>2227</v>
      </c>
      <c r="F116" t="s">
        <v>2024</v>
      </c>
      <c r="G116" t="s">
        <v>106</v>
      </c>
      <c r="H116" s="77">
        <v>540</v>
      </c>
      <c r="I116" s="77">
        <v>3480</v>
      </c>
      <c r="J116" s="77">
        <v>0</v>
      </c>
      <c r="K116" s="77">
        <v>64.663272000000006</v>
      </c>
      <c r="L116" s="78">
        <v>0</v>
      </c>
      <c r="M116" s="78">
        <v>0</v>
      </c>
      <c r="N116" s="78">
        <v>0</v>
      </c>
    </row>
    <row r="117" spans="2:14">
      <c r="B117" t="s">
        <v>2229</v>
      </c>
      <c r="C117" t="s">
        <v>2230</v>
      </c>
      <c r="D117" t="s">
        <v>933</v>
      </c>
      <c r="E117" t="s">
        <v>2227</v>
      </c>
      <c r="F117" t="s">
        <v>2024</v>
      </c>
      <c r="G117" t="s">
        <v>106</v>
      </c>
      <c r="H117" s="77">
        <v>220</v>
      </c>
      <c r="I117" s="77">
        <v>4378</v>
      </c>
      <c r="J117" s="77">
        <v>0</v>
      </c>
      <c r="K117" s="77">
        <v>33.142335600000003</v>
      </c>
      <c r="L117" s="78">
        <v>0</v>
      </c>
      <c r="M117" s="78">
        <v>0</v>
      </c>
      <c r="N117" s="78">
        <v>0</v>
      </c>
    </row>
    <row r="118" spans="2:14">
      <c r="B118" t="s">
        <v>2231</v>
      </c>
      <c r="C118" t="s">
        <v>2232</v>
      </c>
      <c r="D118" t="s">
        <v>933</v>
      </c>
      <c r="E118" t="s">
        <v>2233</v>
      </c>
      <c r="F118" t="s">
        <v>2024</v>
      </c>
      <c r="G118" t="s">
        <v>106</v>
      </c>
      <c r="H118" s="77">
        <v>416</v>
      </c>
      <c r="I118" s="77">
        <v>6044</v>
      </c>
      <c r="J118" s="77">
        <v>0</v>
      </c>
      <c r="K118" s="77">
        <v>86.517200639999999</v>
      </c>
      <c r="L118" s="78">
        <v>0</v>
      </c>
      <c r="M118" s="78">
        <v>0</v>
      </c>
      <c r="N118" s="78">
        <v>0</v>
      </c>
    </row>
    <row r="119" spans="2:14">
      <c r="B119" t="s">
        <v>2234</v>
      </c>
      <c r="C119" t="s">
        <v>2235</v>
      </c>
      <c r="D119" t="s">
        <v>933</v>
      </c>
      <c r="E119" t="s">
        <v>2236</v>
      </c>
      <c r="F119" t="s">
        <v>2024</v>
      </c>
      <c r="G119" t="s">
        <v>106</v>
      </c>
      <c r="H119" s="77">
        <v>1481</v>
      </c>
      <c r="I119" s="77">
        <v>1680</v>
      </c>
      <c r="J119" s="77">
        <v>0</v>
      </c>
      <c r="K119" s="77">
        <v>85.614832800000002</v>
      </c>
      <c r="L119" s="78">
        <v>1E-4</v>
      </c>
      <c r="M119" s="78">
        <v>0</v>
      </c>
      <c r="N119" s="78">
        <v>0</v>
      </c>
    </row>
    <row r="120" spans="2:14">
      <c r="B120" t="s">
        <v>2237</v>
      </c>
      <c r="C120" t="s">
        <v>2238</v>
      </c>
      <c r="D120" t="s">
        <v>933</v>
      </c>
      <c r="E120" t="s">
        <v>2239</v>
      </c>
      <c r="F120" t="s">
        <v>2024</v>
      </c>
      <c r="G120" t="s">
        <v>106</v>
      </c>
      <c r="H120" s="77">
        <v>1675</v>
      </c>
      <c r="I120" s="77">
        <v>2716</v>
      </c>
      <c r="J120" s="77">
        <v>0</v>
      </c>
      <c r="K120" s="77">
        <v>156.54141300000001</v>
      </c>
      <c r="L120" s="78">
        <v>1.6999999999999999E-3</v>
      </c>
      <c r="M120" s="78">
        <v>1E-4</v>
      </c>
      <c r="N120" s="78">
        <v>0</v>
      </c>
    </row>
    <row r="121" spans="2:14">
      <c r="B121" t="s">
        <v>2240</v>
      </c>
      <c r="C121" t="s">
        <v>2241</v>
      </c>
      <c r="D121" t="s">
        <v>933</v>
      </c>
      <c r="E121" t="s">
        <v>2242</v>
      </c>
      <c r="F121" t="s">
        <v>2024</v>
      </c>
      <c r="G121" t="s">
        <v>116</v>
      </c>
      <c r="H121" s="77">
        <v>316135.08</v>
      </c>
      <c r="I121" s="77">
        <v>3684</v>
      </c>
      <c r="J121" s="77">
        <v>0</v>
      </c>
      <c r="K121" s="77">
        <v>29927.796087399998</v>
      </c>
      <c r="L121" s="78">
        <v>5.5999999999999999E-3</v>
      </c>
      <c r="M121" s="78">
        <v>1.37E-2</v>
      </c>
      <c r="N121" s="78">
        <v>1.6000000000000001E-3</v>
      </c>
    </row>
    <row r="122" spans="2:14">
      <c r="B122" t="s">
        <v>2243</v>
      </c>
      <c r="C122" t="s">
        <v>2244</v>
      </c>
      <c r="D122" t="s">
        <v>933</v>
      </c>
      <c r="E122" t="s">
        <v>2245</v>
      </c>
      <c r="F122" t="s">
        <v>2024</v>
      </c>
      <c r="G122" t="s">
        <v>106</v>
      </c>
      <c r="H122" s="77">
        <v>1859</v>
      </c>
      <c r="I122" s="77">
        <v>2389</v>
      </c>
      <c r="J122" s="77">
        <v>0</v>
      </c>
      <c r="K122" s="77">
        <v>152.82000590999999</v>
      </c>
      <c r="L122" s="78">
        <v>0</v>
      </c>
      <c r="M122" s="78">
        <v>1E-4</v>
      </c>
      <c r="N122" s="78">
        <v>0</v>
      </c>
    </row>
    <row r="123" spans="2:14">
      <c r="B123" t="s">
        <v>2246</v>
      </c>
      <c r="C123" t="s">
        <v>2247</v>
      </c>
      <c r="D123" t="s">
        <v>933</v>
      </c>
      <c r="E123" t="s">
        <v>2248</v>
      </c>
      <c r="F123" t="s">
        <v>2024</v>
      </c>
      <c r="G123" t="s">
        <v>106</v>
      </c>
      <c r="H123" s="77">
        <v>5960</v>
      </c>
      <c r="I123" s="77">
        <v>3830</v>
      </c>
      <c r="J123" s="77">
        <v>0</v>
      </c>
      <c r="K123" s="77">
        <v>785.47018800000001</v>
      </c>
      <c r="L123" s="78">
        <v>2.9999999999999997E-4</v>
      </c>
      <c r="M123" s="78">
        <v>4.0000000000000002E-4</v>
      </c>
      <c r="N123" s="78">
        <v>0</v>
      </c>
    </row>
    <row r="124" spans="2:14">
      <c r="B124" t="s">
        <v>2249</v>
      </c>
      <c r="C124" t="s">
        <v>2250</v>
      </c>
      <c r="D124" t="s">
        <v>933</v>
      </c>
      <c r="E124" t="s">
        <v>2251</v>
      </c>
      <c r="F124" t="s">
        <v>2024</v>
      </c>
      <c r="G124" t="s">
        <v>106</v>
      </c>
      <c r="H124" s="77">
        <v>550</v>
      </c>
      <c r="I124" s="77">
        <v>6842.31</v>
      </c>
      <c r="J124" s="77">
        <v>0</v>
      </c>
      <c r="K124" s="77">
        <v>129.494137905</v>
      </c>
      <c r="L124" s="78">
        <v>0</v>
      </c>
      <c r="M124" s="78">
        <v>1E-4</v>
      </c>
      <c r="N124" s="78">
        <v>0</v>
      </c>
    </row>
    <row r="125" spans="2:14">
      <c r="B125" t="s">
        <v>2252</v>
      </c>
      <c r="C125" t="s">
        <v>2253</v>
      </c>
      <c r="D125" t="s">
        <v>933</v>
      </c>
      <c r="E125" t="s">
        <v>2251</v>
      </c>
      <c r="F125" t="s">
        <v>2024</v>
      </c>
      <c r="G125" t="s">
        <v>106</v>
      </c>
      <c r="H125" s="77">
        <v>1000</v>
      </c>
      <c r="I125" s="77">
        <v>3575.5</v>
      </c>
      <c r="J125" s="77">
        <v>0</v>
      </c>
      <c r="K125" s="77">
        <v>123.032955</v>
      </c>
      <c r="L125" s="78">
        <v>0</v>
      </c>
      <c r="M125" s="78">
        <v>1E-4</v>
      </c>
      <c r="N125" s="78">
        <v>0</v>
      </c>
    </row>
    <row r="126" spans="2:14">
      <c r="B126" t="s">
        <v>2254</v>
      </c>
      <c r="C126" t="s">
        <v>2255</v>
      </c>
      <c r="D126" t="s">
        <v>1801</v>
      </c>
      <c r="E126" t="s">
        <v>2251</v>
      </c>
      <c r="F126" t="s">
        <v>2024</v>
      </c>
      <c r="G126" t="s">
        <v>106</v>
      </c>
      <c r="H126" s="77">
        <v>11097</v>
      </c>
      <c r="I126" s="77">
        <v>62558</v>
      </c>
      <c r="J126" s="77">
        <v>0</v>
      </c>
      <c r="K126" s="77">
        <v>23887.63279566</v>
      </c>
      <c r="L126" s="78">
        <v>1.6999999999999999E-3</v>
      </c>
      <c r="M126" s="78">
        <v>1.09E-2</v>
      </c>
      <c r="N126" s="78">
        <v>1.2999999999999999E-3</v>
      </c>
    </row>
    <row r="127" spans="2:14">
      <c r="B127" t="s">
        <v>2256</v>
      </c>
      <c r="C127" t="s">
        <v>2255</v>
      </c>
      <c r="D127" t="s">
        <v>1801</v>
      </c>
      <c r="E127" t="s">
        <v>2251</v>
      </c>
      <c r="F127" t="s">
        <v>2024</v>
      </c>
      <c r="G127" t="s">
        <v>106</v>
      </c>
      <c r="H127" s="77">
        <v>16489.32</v>
      </c>
      <c r="I127" s="77">
        <v>62558</v>
      </c>
      <c r="J127" s="77">
        <v>0</v>
      </c>
      <c r="K127" s="77">
        <v>35495.252880069602</v>
      </c>
      <c r="L127" s="78">
        <v>1.1999999999999999E-3</v>
      </c>
      <c r="M127" s="78">
        <v>1.6199999999999999E-2</v>
      </c>
      <c r="N127" s="78">
        <v>1.9E-3</v>
      </c>
    </row>
    <row r="128" spans="2:14">
      <c r="B128" t="s">
        <v>2257</v>
      </c>
      <c r="C128" t="s">
        <v>2258</v>
      </c>
      <c r="D128" t="s">
        <v>933</v>
      </c>
      <c r="E128" t="s">
        <v>2259</v>
      </c>
      <c r="F128" t="s">
        <v>2024</v>
      </c>
      <c r="G128" t="s">
        <v>106</v>
      </c>
      <c r="H128" s="77">
        <v>4306342.38</v>
      </c>
      <c r="I128" s="77">
        <v>789.25</v>
      </c>
      <c r="J128" s="77">
        <v>0</v>
      </c>
      <c r="K128" s="77">
        <v>116952.04469271</v>
      </c>
      <c r="L128" s="78">
        <v>2.0500000000000001E-2</v>
      </c>
      <c r="M128" s="78">
        <v>5.3400000000000003E-2</v>
      </c>
      <c r="N128" s="78">
        <v>6.4000000000000003E-3</v>
      </c>
    </row>
    <row r="129" spans="2:14">
      <c r="B129" t="s">
        <v>2260</v>
      </c>
      <c r="C129" t="s">
        <v>2261</v>
      </c>
      <c r="D129" t="s">
        <v>933</v>
      </c>
      <c r="E129" t="s">
        <v>2262</v>
      </c>
      <c r="F129" t="s">
        <v>2024</v>
      </c>
      <c r="G129" t="s">
        <v>106</v>
      </c>
      <c r="H129" s="77">
        <v>14475.94</v>
      </c>
      <c r="I129" s="77">
        <v>18531</v>
      </c>
      <c r="J129" s="77">
        <v>0</v>
      </c>
      <c r="K129" s="77">
        <v>9230.6078948573995</v>
      </c>
      <c r="L129" s="78">
        <v>1E-4</v>
      </c>
      <c r="M129" s="78">
        <v>4.1999999999999997E-3</v>
      </c>
      <c r="N129" s="78">
        <v>5.0000000000000001E-4</v>
      </c>
    </row>
    <row r="130" spans="2:14">
      <c r="B130" t="s">
        <v>2263</v>
      </c>
      <c r="C130" t="s">
        <v>2264</v>
      </c>
      <c r="D130" t="s">
        <v>924</v>
      </c>
      <c r="E130" t="s">
        <v>2265</v>
      </c>
      <c r="F130" t="s">
        <v>2024</v>
      </c>
      <c r="G130" t="s">
        <v>106</v>
      </c>
      <c r="H130" s="77">
        <v>84925.72</v>
      </c>
      <c r="I130" s="77">
        <v>6818</v>
      </c>
      <c r="J130" s="77">
        <v>0</v>
      </c>
      <c r="K130" s="77">
        <v>19924.200663813601</v>
      </c>
      <c r="L130" s="78">
        <v>2E-3</v>
      </c>
      <c r="M130" s="78">
        <v>9.1000000000000004E-3</v>
      </c>
      <c r="N130" s="78">
        <v>1.1000000000000001E-3</v>
      </c>
    </row>
    <row r="131" spans="2:14">
      <c r="B131" t="s">
        <v>2266</v>
      </c>
      <c r="C131" t="s">
        <v>2264</v>
      </c>
      <c r="D131" t="s">
        <v>924</v>
      </c>
      <c r="E131" t="s">
        <v>2265</v>
      </c>
      <c r="F131" t="s">
        <v>2024</v>
      </c>
      <c r="G131" t="s">
        <v>106</v>
      </c>
      <c r="H131" s="77">
        <v>600</v>
      </c>
      <c r="I131" s="77">
        <v>6818</v>
      </c>
      <c r="J131" s="77">
        <v>0</v>
      </c>
      <c r="K131" s="77">
        <v>140.76442800000001</v>
      </c>
      <c r="L131" s="78">
        <v>0</v>
      </c>
      <c r="M131" s="78">
        <v>1E-4</v>
      </c>
      <c r="N131" s="78">
        <v>0</v>
      </c>
    </row>
    <row r="132" spans="2:14">
      <c r="B132" t="s">
        <v>2267</v>
      </c>
      <c r="C132" t="s">
        <v>2268</v>
      </c>
      <c r="D132" t="s">
        <v>1801</v>
      </c>
      <c r="E132" t="s">
        <v>1775</v>
      </c>
      <c r="F132" t="s">
        <v>2024</v>
      </c>
      <c r="G132" t="s">
        <v>106</v>
      </c>
      <c r="H132" s="77">
        <v>76894</v>
      </c>
      <c r="I132" s="77">
        <v>3457</v>
      </c>
      <c r="J132" s="77">
        <v>0</v>
      </c>
      <c r="K132" s="77">
        <v>9146.9542207800005</v>
      </c>
      <c r="L132" s="78">
        <v>1.6999999999999999E-3</v>
      </c>
      <c r="M132" s="78">
        <v>4.1999999999999997E-3</v>
      </c>
      <c r="N132" s="78">
        <v>5.0000000000000001E-4</v>
      </c>
    </row>
    <row r="133" spans="2:14">
      <c r="B133" t="s">
        <v>2269</v>
      </c>
      <c r="C133" t="s">
        <v>2270</v>
      </c>
      <c r="D133" t="s">
        <v>933</v>
      </c>
      <c r="E133" t="s">
        <v>1775</v>
      </c>
      <c r="F133" t="s">
        <v>2024</v>
      </c>
      <c r="G133" t="s">
        <v>110</v>
      </c>
      <c r="H133" s="77">
        <v>41950.62</v>
      </c>
      <c r="I133" s="77">
        <v>10892.9</v>
      </c>
      <c r="J133" s="77">
        <v>0</v>
      </c>
      <c r="K133" s="77">
        <v>18396.453032338399</v>
      </c>
      <c r="L133" s="78">
        <v>9.4000000000000004E-3</v>
      </c>
      <c r="M133" s="78">
        <v>8.3999999999999995E-3</v>
      </c>
      <c r="N133" s="78">
        <v>1E-3</v>
      </c>
    </row>
    <row r="134" spans="2:14">
      <c r="B134" t="s">
        <v>2271</v>
      </c>
      <c r="C134" t="s">
        <v>2272</v>
      </c>
      <c r="D134" t="s">
        <v>933</v>
      </c>
      <c r="E134" t="s">
        <v>2273</v>
      </c>
      <c r="F134" t="s">
        <v>2024</v>
      </c>
      <c r="G134" t="s">
        <v>116</v>
      </c>
      <c r="H134" s="77">
        <v>4980</v>
      </c>
      <c r="I134" s="77">
        <v>3684</v>
      </c>
      <c r="J134" s="77">
        <v>0</v>
      </c>
      <c r="K134" s="77">
        <v>471.44538504000002</v>
      </c>
      <c r="L134" s="78">
        <v>0</v>
      </c>
      <c r="M134" s="78">
        <v>2.0000000000000001E-4</v>
      </c>
      <c r="N134" s="78">
        <v>0</v>
      </c>
    </row>
    <row r="135" spans="2:14">
      <c r="B135" t="s">
        <v>2274</v>
      </c>
      <c r="C135" t="s">
        <v>2275</v>
      </c>
      <c r="D135" t="s">
        <v>933</v>
      </c>
      <c r="E135" t="s">
        <v>2276</v>
      </c>
      <c r="F135" t="s">
        <v>2024</v>
      </c>
      <c r="G135" t="s">
        <v>106</v>
      </c>
      <c r="H135" s="77">
        <v>1490</v>
      </c>
      <c r="I135" s="77">
        <v>3502.5</v>
      </c>
      <c r="J135" s="77">
        <v>0</v>
      </c>
      <c r="K135" s="77">
        <v>179.57632724999999</v>
      </c>
      <c r="L135" s="78">
        <v>0</v>
      </c>
      <c r="M135" s="78">
        <v>1E-4</v>
      </c>
      <c r="N135" s="78">
        <v>0</v>
      </c>
    </row>
    <row r="136" spans="2:14">
      <c r="B136" t="s">
        <v>2277</v>
      </c>
      <c r="C136" t="s">
        <v>2278</v>
      </c>
      <c r="D136" t="s">
        <v>924</v>
      </c>
      <c r="E136" t="s">
        <v>2178</v>
      </c>
      <c r="F136" t="s">
        <v>2024</v>
      </c>
      <c r="G136" t="s">
        <v>106</v>
      </c>
      <c r="H136" s="77">
        <v>211331.94</v>
      </c>
      <c r="I136" s="77">
        <v>7698</v>
      </c>
      <c r="J136" s="77">
        <v>0</v>
      </c>
      <c r="K136" s="77">
        <v>55979.332962469198</v>
      </c>
      <c r="L136" s="78">
        <v>1.2999999999999999E-3</v>
      </c>
      <c r="M136" s="78">
        <v>2.5499999999999998E-2</v>
      </c>
      <c r="N136" s="78">
        <v>3.0999999999999999E-3</v>
      </c>
    </row>
    <row r="137" spans="2:14">
      <c r="B137" t="s">
        <v>2279</v>
      </c>
      <c r="C137" t="s">
        <v>2280</v>
      </c>
      <c r="D137" t="s">
        <v>1801</v>
      </c>
      <c r="E137" t="s">
        <v>2159</v>
      </c>
      <c r="F137" t="s">
        <v>2024</v>
      </c>
      <c r="G137" t="s">
        <v>106</v>
      </c>
      <c r="H137" s="77">
        <v>966</v>
      </c>
      <c r="I137" s="77">
        <v>3131.5</v>
      </c>
      <c r="J137" s="77">
        <v>0</v>
      </c>
      <c r="K137" s="77">
        <v>104.09124789000001</v>
      </c>
      <c r="L137" s="78">
        <v>4.0000000000000002E-4</v>
      </c>
      <c r="M137" s="78">
        <v>0</v>
      </c>
      <c r="N137" s="78">
        <v>0</v>
      </c>
    </row>
    <row r="138" spans="2:14">
      <c r="B138" t="s">
        <v>2281</v>
      </c>
      <c r="C138" t="s">
        <v>2282</v>
      </c>
      <c r="D138" t="s">
        <v>924</v>
      </c>
      <c r="E138" t="s">
        <v>2159</v>
      </c>
      <c r="F138" t="s">
        <v>2024</v>
      </c>
      <c r="G138" t="s">
        <v>106</v>
      </c>
      <c r="H138" s="77">
        <v>1987</v>
      </c>
      <c r="I138" s="77">
        <v>33489</v>
      </c>
      <c r="J138" s="77">
        <v>0</v>
      </c>
      <c r="K138" s="77">
        <v>2289.7323456300001</v>
      </c>
      <c r="L138" s="78">
        <v>0</v>
      </c>
      <c r="M138" s="78">
        <v>1E-3</v>
      </c>
      <c r="N138" s="78">
        <v>1E-4</v>
      </c>
    </row>
    <row r="139" spans="2:14">
      <c r="B139" t="s">
        <v>2283</v>
      </c>
      <c r="C139" t="s">
        <v>2284</v>
      </c>
      <c r="D139" t="s">
        <v>1801</v>
      </c>
      <c r="E139" t="s">
        <v>2285</v>
      </c>
      <c r="F139" t="s">
        <v>2024</v>
      </c>
      <c r="G139" t="s">
        <v>106</v>
      </c>
      <c r="H139" s="77">
        <v>944</v>
      </c>
      <c r="I139" s="77">
        <v>6395.25</v>
      </c>
      <c r="J139" s="77">
        <v>0.81455352000000003</v>
      </c>
      <c r="K139" s="77">
        <v>208.55171508000001</v>
      </c>
      <c r="L139" s="78">
        <v>0</v>
      </c>
      <c r="M139" s="78">
        <v>1E-4</v>
      </c>
      <c r="N139" s="78">
        <v>0</v>
      </c>
    </row>
    <row r="140" spans="2:14">
      <c r="B140" t="s">
        <v>2286</v>
      </c>
      <c r="C140" t="s">
        <v>2287</v>
      </c>
      <c r="D140" t="s">
        <v>107</v>
      </c>
      <c r="E140" t="s">
        <v>2285</v>
      </c>
      <c r="F140" t="s">
        <v>2024</v>
      </c>
      <c r="G140" t="s">
        <v>120</v>
      </c>
      <c r="H140" s="77">
        <v>137033.35</v>
      </c>
      <c r="I140" s="77">
        <v>7483</v>
      </c>
      <c r="J140" s="77">
        <v>0</v>
      </c>
      <c r="K140" s="77">
        <v>25105.3715227381</v>
      </c>
      <c r="L140" s="78">
        <v>1.8E-3</v>
      </c>
      <c r="M140" s="78">
        <v>1.15E-2</v>
      </c>
      <c r="N140" s="78">
        <v>1.4E-3</v>
      </c>
    </row>
    <row r="141" spans="2:14">
      <c r="B141" t="s">
        <v>2286</v>
      </c>
      <c r="C141" t="s">
        <v>2287</v>
      </c>
      <c r="D141" t="s">
        <v>107</v>
      </c>
      <c r="E141" t="s">
        <v>2285</v>
      </c>
      <c r="F141" t="s">
        <v>2024</v>
      </c>
      <c r="G141" t="s">
        <v>120</v>
      </c>
      <c r="H141" s="77">
        <v>2161</v>
      </c>
      <c r="I141" s="77">
        <v>7483</v>
      </c>
      <c r="J141" s="77">
        <v>0</v>
      </c>
      <c r="K141" s="77">
        <v>395.90879052899999</v>
      </c>
      <c r="L141" s="78">
        <v>1E-4</v>
      </c>
      <c r="M141" s="78">
        <v>2.0000000000000001E-4</v>
      </c>
      <c r="N141" s="78">
        <v>0</v>
      </c>
    </row>
    <row r="142" spans="2:14">
      <c r="B142" t="s">
        <v>2288</v>
      </c>
      <c r="C142" t="s">
        <v>2289</v>
      </c>
      <c r="D142" t="s">
        <v>924</v>
      </c>
      <c r="E142" t="s">
        <v>2285</v>
      </c>
      <c r="F142" t="s">
        <v>2024</v>
      </c>
      <c r="G142" t="s">
        <v>106</v>
      </c>
      <c r="H142" s="77">
        <v>48429</v>
      </c>
      <c r="I142" s="77">
        <v>4324</v>
      </c>
      <c r="J142" s="77">
        <v>0</v>
      </c>
      <c r="K142" s="77">
        <v>7205.6947323599998</v>
      </c>
      <c r="L142" s="78">
        <v>0</v>
      </c>
      <c r="M142" s="78">
        <v>3.3E-3</v>
      </c>
      <c r="N142" s="78">
        <v>4.0000000000000002E-4</v>
      </c>
    </row>
    <row r="143" spans="2:14">
      <c r="B143" t="s">
        <v>2290</v>
      </c>
      <c r="C143" t="s">
        <v>2291</v>
      </c>
      <c r="D143" t="s">
        <v>933</v>
      </c>
      <c r="E143" t="s">
        <v>2285</v>
      </c>
      <c r="F143" t="s">
        <v>2024</v>
      </c>
      <c r="G143" t="s">
        <v>106</v>
      </c>
      <c r="H143" s="77">
        <v>887</v>
      </c>
      <c r="I143" s="77">
        <v>30765</v>
      </c>
      <c r="J143" s="77">
        <v>3.9937622400000001</v>
      </c>
      <c r="K143" s="77">
        <v>942.99293979000004</v>
      </c>
      <c r="L143" s="78">
        <v>0</v>
      </c>
      <c r="M143" s="78">
        <v>4.0000000000000002E-4</v>
      </c>
      <c r="N143" s="78">
        <v>1E-4</v>
      </c>
    </row>
    <row r="144" spans="2:14">
      <c r="B144" t="s">
        <v>2292</v>
      </c>
      <c r="C144" t="s">
        <v>2293</v>
      </c>
      <c r="D144" t="s">
        <v>933</v>
      </c>
      <c r="E144" t="s">
        <v>2285</v>
      </c>
      <c r="F144" t="s">
        <v>2024</v>
      </c>
      <c r="G144" t="s">
        <v>106</v>
      </c>
      <c r="H144" s="77">
        <v>23</v>
      </c>
      <c r="I144" s="77">
        <v>12554</v>
      </c>
      <c r="J144" s="77">
        <v>0</v>
      </c>
      <c r="K144" s="77">
        <v>9.9356122199999994</v>
      </c>
      <c r="L144" s="78">
        <v>0</v>
      </c>
      <c r="M144" s="78">
        <v>0</v>
      </c>
      <c r="N144" s="78">
        <v>0</v>
      </c>
    </row>
    <row r="145" spans="2:14">
      <c r="B145" s="79" t="s">
        <v>2294</v>
      </c>
      <c r="D145" s="16"/>
      <c r="E145" s="16"/>
      <c r="F145" s="16"/>
      <c r="G145" s="16"/>
      <c r="H145" s="81">
        <v>2302701.9900000002</v>
      </c>
      <c r="J145" s="81">
        <v>12.537387907999999</v>
      </c>
      <c r="K145" s="81">
        <v>186677.39915085543</v>
      </c>
      <c r="M145" s="80">
        <v>8.5199999999999998E-2</v>
      </c>
      <c r="N145" s="80">
        <v>1.0200000000000001E-2</v>
      </c>
    </row>
    <row r="146" spans="2:14">
      <c r="B146" t="s">
        <v>2295</v>
      </c>
      <c r="C146" t="s">
        <v>2296</v>
      </c>
      <c r="D146" t="s">
        <v>933</v>
      </c>
      <c r="E146" t="s">
        <v>2297</v>
      </c>
      <c r="F146" t="s">
        <v>2067</v>
      </c>
      <c r="G146" t="s">
        <v>113</v>
      </c>
      <c r="H146" s="77">
        <v>1620123.65</v>
      </c>
      <c r="I146" s="77">
        <v>123</v>
      </c>
      <c r="J146" s="77">
        <v>0</v>
      </c>
      <c r="K146" s="77">
        <v>8789.6309163665992</v>
      </c>
      <c r="L146" s="78">
        <v>7.1000000000000004E-3</v>
      </c>
      <c r="M146" s="78">
        <v>4.0000000000000001E-3</v>
      </c>
      <c r="N146" s="78">
        <v>5.0000000000000001E-4</v>
      </c>
    </row>
    <row r="147" spans="2:14">
      <c r="B147" t="s">
        <v>2298</v>
      </c>
      <c r="C147" t="s">
        <v>2299</v>
      </c>
      <c r="D147" t="s">
        <v>1801</v>
      </c>
      <c r="E147" t="s">
        <v>2134</v>
      </c>
      <c r="F147" t="s">
        <v>2067</v>
      </c>
      <c r="G147" t="s">
        <v>106</v>
      </c>
      <c r="H147" s="77">
        <v>10711.88</v>
      </c>
      <c r="I147" s="77">
        <v>10298</v>
      </c>
      <c r="J147" s="77">
        <v>0</v>
      </c>
      <c r="K147" s="77">
        <v>3795.7994536584001</v>
      </c>
      <c r="L147" s="78">
        <v>1.4E-3</v>
      </c>
      <c r="M147" s="78">
        <v>1.6999999999999999E-3</v>
      </c>
      <c r="N147" s="78">
        <v>2.0000000000000001E-4</v>
      </c>
    </row>
    <row r="148" spans="2:14">
      <c r="B148" t="s">
        <v>2300</v>
      </c>
      <c r="C148" t="s">
        <v>2301</v>
      </c>
      <c r="D148" t="s">
        <v>121</v>
      </c>
      <c r="E148" t="s">
        <v>2134</v>
      </c>
      <c r="F148" t="s">
        <v>2067</v>
      </c>
      <c r="G148" t="s">
        <v>106</v>
      </c>
      <c r="H148" s="77">
        <v>228638.28</v>
      </c>
      <c r="I148" s="77">
        <v>9977</v>
      </c>
      <c r="J148" s="77">
        <v>0</v>
      </c>
      <c r="K148" s="77">
        <v>78493.480954059603</v>
      </c>
      <c r="L148" s="78">
        <v>4.7999999999999996E-3</v>
      </c>
      <c r="M148" s="78">
        <v>3.5799999999999998E-2</v>
      </c>
      <c r="N148" s="78">
        <v>4.3E-3</v>
      </c>
    </row>
    <row r="149" spans="2:14">
      <c r="B149" t="s">
        <v>2302</v>
      </c>
      <c r="C149" t="s">
        <v>2303</v>
      </c>
      <c r="D149" t="s">
        <v>1801</v>
      </c>
      <c r="E149" t="s">
        <v>2159</v>
      </c>
      <c r="F149" t="s">
        <v>2067</v>
      </c>
      <c r="G149" t="s">
        <v>106</v>
      </c>
      <c r="H149" s="77">
        <v>106466.82</v>
      </c>
      <c r="I149" s="77">
        <v>6769</v>
      </c>
      <c r="J149" s="77">
        <v>0</v>
      </c>
      <c r="K149" s="77">
        <v>24798.3890565978</v>
      </c>
      <c r="L149" s="78">
        <v>2.5000000000000001E-3</v>
      </c>
      <c r="M149" s="78">
        <v>1.1299999999999999E-2</v>
      </c>
      <c r="N149" s="78">
        <v>1.4E-3</v>
      </c>
    </row>
    <row r="150" spans="2:14">
      <c r="B150" t="s">
        <v>2304</v>
      </c>
      <c r="C150" t="s">
        <v>2305</v>
      </c>
      <c r="D150" t="s">
        <v>123</v>
      </c>
      <c r="E150" t="s">
        <v>2181</v>
      </c>
      <c r="F150" t="s">
        <v>2067</v>
      </c>
      <c r="G150" t="s">
        <v>106</v>
      </c>
      <c r="H150" s="77">
        <v>138416.35999999999</v>
      </c>
      <c r="I150" s="77">
        <v>3367</v>
      </c>
      <c r="J150" s="77">
        <v>0</v>
      </c>
      <c r="K150" s="77">
        <v>16036.7076925692</v>
      </c>
      <c r="L150" s="78">
        <v>2.5000000000000001E-3</v>
      </c>
      <c r="M150" s="78">
        <v>7.3000000000000001E-3</v>
      </c>
      <c r="N150" s="78">
        <v>8.9999999999999998E-4</v>
      </c>
    </row>
    <row r="151" spans="2:14">
      <c r="B151" t="s">
        <v>2306</v>
      </c>
      <c r="C151" t="s">
        <v>2307</v>
      </c>
      <c r="D151" t="s">
        <v>121</v>
      </c>
      <c r="E151" t="s">
        <v>2127</v>
      </c>
      <c r="F151" t="s">
        <v>2067</v>
      </c>
      <c r="G151" t="s">
        <v>110</v>
      </c>
      <c r="H151" s="77">
        <v>2179</v>
      </c>
      <c r="I151" s="77">
        <v>22703.119999999999</v>
      </c>
      <c r="J151" s="77">
        <v>0</v>
      </c>
      <c r="K151" s="77">
        <v>1991.56722460784</v>
      </c>
      <c r="L151" s="78">
        <v>1.1999999999999999E-3</v>
      </c>
      <c r="M151" s="78">
        <v>8.9999999999999998E-4</v>
      </c>
      <c r="N151" s="78">
        <v>1E-4</v>
      </c>
    </row>
    <row r="152" spans="2:14">
      <c r="B152" t="s">
        <v>2308</v>
      </c>
      <c r="C152" t="s">
        <v>2309</v>
      </c>
      <c r="D152" t="s">
        <v>123</v>
      </c>
      <c r="E152" t="s">
        <v>2134</v>
      </c>
      <c r="F152" t="s">
        <v>2067</v>
      </c>
      <c r="G152" t="s">
        <v>106</v>
      </c>
      <c r="H152" s="77">
        <v>5771</v>
      </c>
      <c r="I152" s="77">
        <v>8651</v>
      </c>
      <c r="J152" s="77">
        <v>0</v>
      </c>
      <c r="K152" s="77">
        <v>1717.91653161</v>
      </c>
      <c r="L152" s="78">
        <v>0</v>
      </c>
      <c r="M152" s="78">
        <v>8.0000000000000004E-4</v>
      </c>
      <c r="N152" s="78">
        <v>1E-4</v>
      </c>
    </row>
    <row r="153" spans="2:14">
      <c r="B153" t="s">
        <v>2298</v>
      </c>
      <c r="C153" t="s">
        <v>2299</v>
      </c>
      <c r="D153" t="s">
        <v>1801</v>
      </c>
      <c r="E153" t="s">
        <v>2134</v>
      </c>
      <c r="F153" t="s">
        <v>2067</v>
      </c>
      <c r="G153" t="s">
        <v>106</v>
      </c>
      <c r="H153" s="77">
        <v>16786</v>
      </c>
      <c r="I153" s="77">
        <v>10298</v>
      </c>
      <c r="J153" s="77">
        <v>0</v>
      </c>
      <c r="K153" s="77">
        <v>5948.1892654800004</v>
      </c>
      <c r="L153" s="78">
        <v>6.4999999999999997E-3</v>
      </c>
      <c r="M153" s="78">
        <v>2.7000000000000001E-3</v>
      </c>
      <c r="N153" s="78">
        <v>2.9999999999999997E-4</v>
      </c>
    </row>
    <row r="154" spans="2:14">
      <c r="B154" t="s">
        <v>2300</v>
      </c>
      <c r="C154" t="s">
        <v>2301</v>
      </c>
      <c r="D154" t="s">
        <v>121</v>
      </c>
      <c r="E154" t="s">
        <v>2134</v>
      </c>
      <c r="F154" t="s">
        <v>2067</v>
      </c>
      <c r="G154" t="s">
        <v>106</v>
      </c>
      <c r="H154" s="77">
        <v>19309</v>
      </c>
      <c r="I154" s="77">
        <v>9977</v>
      </c>
      <c r="J154" s="77">
        <v>0</v>
      </c>
      <c r="K154" s="77">
        <v>6628.9451781300004</v>
      </c>
      <c r="L154" s="78">
        <v>5.0000000000000001E-4</v>
      </c>
      <c r="M154" s="78">
        <v>3.0000000000000001E-3</v>
      </c>
      <c r="N154" s="78">
        <v>4.0000000000000002E-4</v>
      </c>
    </row>
    <row r="155" spans="2:14">
      <c r="B155" t="s">
        <v>2310</v>
      </c>
      <c r="C155" t="s">
        <v>2311</v>
      </c>
      <c r="D155" t="s">
        <v>933</v>
      </c>
      <c r="E155" t="s">
        <v>2134</v>
      </c>
      <c r="F155" t="s">
        <v>2067</v>
      </c>
      <c r="G155" t="s">
        <v>106</v>
      </c>
      <c r="H155" s="77">
        <v>5957</v>
      </c>
      <c r="I155" s="77">
        <v>12848</v>
      </c>
      <c r="J155" s="77">
        <v>0</v>
      </c>
      <c r="K155" s="77">
        <v>2633.5877937599998</v>
      </c>
      <c r="L155" s="78">
        <v>1E-4</v>
      </c>
      <c r="M155" s="78">
        <v>1.1999999999999999E-3</v>
      </c>
      <c r="N155" s="78">
        <v>1E-4</v>
      </c>
    </row>
    <row r="156" spans="2:14">
      <c r="B156" t="s">
        <v>2312</v>
      </c>
      <c r="C156" t="s">
        <v>2313</v>
      </c>
      <c r="D156" t="s">
        <v>933</v>
      </c>
      <c r="E156" t="s">
        <v>2134</v>
      </c>
      <c r="F156" t="s">
        <v>2067</v>
      </c>
      <c r="G156" t="s">
        <v>110</v>
      </c>
      <c r="H156" s="77">
        <v>1796</v>
      </c>
      <c r="I156" s="77">
        <v>9744</v>
      </c>
      <c r="J156" s="77">
        <v>12.537387907999999</v>
      </c>
      <c r="K156" s="77">
        <v>717.06140570000002</v>
      </c>
      <c r="L156" s="78">
        <v>0</v>
      </c>
      <c r="M156" s="78">
        <v>2.9999999999999997E-4</v>
      </c>
      <c r="N156" s="78">
        <v>0</v>
      </c>
    </row>
    <row r="157" spans="2:14">
      <c r="B157" t="s">
        <v>2314</v>
      </c>
      <c r="C157" t="s">
        <v>2315</v>
      </c>
      <c r="D157" t="s">
        <v>121</v>
      </c>
      <c r="E157" t="s">
        <v>2316</v>
      </c>
      <c r="F157" t="s">
        <v>2067</v>
      </c>
      <c r="G157" t="s">
        <v>110</v>
      </c>
      <c r="H157" s="77">
        <v>3003</v>
      </c>
      <c r="I157" s="77">
        <v>16043</v>
      </c>
      <c r="J157" s="77">
        <v>0</v>
      </c>
      <c r="K157" s="77">
        <v>1939.5148592820001</v>
      </c>
      <c r="L157" s="78">
        <v>1.6000000000000001E-3</v>
      </c>
      <c r="M157" s="78">
        <v>8.9999999999999998E-4</v>
      </c>
      <c r="N157" s="78">
        <v>1E-4</v>
      </c>
    </row>
    <row r="158" spans="2:14">
      <c r="B158" t="s">
        <v>2317</v>
      </c>
      <c r="C158" t="s">
        <v>2318</v>
      </c>
      <c r="D158" t="s">
        <v>121</v>
      </c>
      <c r="E158" t="s">
        <v>2316</v>
      </c>
      <c r="F158" t="s">
        <v>2067</v>
      </c>
      <c r="G158" t="s">
        <v>110</v>
      </c>
      <c r="H158" s="77">
        <v>6321</v>
      </c>
      <c r="I158" s="77">
        <v>18878</v>
      </c>
      <c r="J158" s="77">
        <v>0</v>
      </c>
      <c r="K158" s="77">
        <v>4803.9001022040002</v>
      </c>
      <c r="L158" s="78">
        <v>6.7999999999999996E-3</v>
      </c>
      <c r="M158" s="78">
        <v>2.2000000000000001E-3</v>
      </c>
      <c r="N158" s="78">
        <v>2.9999999999999997E-4</v>
      </c>
    </row>
    <row r="159" spans="2:14">
      <c r="B159" t="s">
        <v>2319</v>
      </c>
      <c r="C159" t="s">
        <v>2320</v>
      </c>
      <c r="D159" t="s">
        <v>1801</v>
      </c>
      <c r="E159" t="s">
        <v>2316</v>
      </c>
      <c r="F159" t="s">
        <v>2067</v>
      </c>
      <c r="G159" t="s">
        <v>106</v>
      </c>
      <c r="H159" s="77">
        <v>1696</v>
      </c>
      <c r="I159" s="77">
        <v>17300.5</v>
      </c>
      <c r="J159" s="77">
        <v>0</v>
      </c>
      <c r="K159" s="77">
        <v>1009.64610768</v>
      </c>
      <c r="L159" s="78">
        <v>4.0000000000000001E-3</v>
      </c>
      <c r="M159" s="78">
        <v>5.0000000000000001E-4</v>
      </c>
      <c r="N159" s="78">
        <v>1E-4</v>
      </c>
    </row>
    <row r="160" spans="2:14">
      <c r="B160" t="s">
        <v>2321</v>
      </c>
      <c r="C160" t="s">
        <v>2322</v>
      </c>
      <c r="D160" t="s">
        <v>933</v>
      </c>
      <c r="E160" t="s">
        <v>2251</v>
      </c>
      <c r="F160" t="s">
        <v>2067</v>
      </c>
      <c r="G160" t="s">
        <v>106</v>
      </c>
      <c r="H160" s="77">
        <v>16965</v>
      </c>
      <c r="I160" s="77">
        <v>1854</v>
      </c>
      <c r="J160" s="77">
        <v>0</v>
      </c>
      <c r="K160" s="77">
        <v>1082.3015151</v>
      </c>
      <c r="L160" s="78">
        <v>2.9999999999999997E-4</v>
      </c>
      <c r="M160" s="78">
        <v>5.0000000000000001E-4</v>
      </c>
      <c r="N160" s="78">
        <v>1E-4</v>
      </c>
    </row>
    <row r="161" spans="2:14">
      <c r="B161" t="s">
        <v>2323</v>
      </c>
      <c r="C161" t="s">
        <v>2324</v>
      </c>
      <c r="D161" t="s">
        <v>924</v>
      </c>
      <c r="E161" t="s">
        <v>2325</v>
      </c>
      <c r="F161" t="s">
        <v>2067</v>
      </c>
      <c r="G161" t="s">
        <v>106</v>
      </c>
      <c r="H161" s="77">
        <v>5201</v>
      </c>
      <c r="I161" s="77">
        <v>11466</v>
      </c>
      <c r="J161" s="77">
        <v>0</v>
      </c>
      <c r="K161" s="77">
        <v>2052.0288570600001</v>
      </c>
      <c r="L161" s="78">
        <v>8.0000000000000004E-4</v>
      </c>
      <c r="M161" s="78">
        <v>8.9999999999999998E-4</v>
      </c>
      <c r="N161" s="78">
        <v>1E-4</v>
      </c>
    </row>
    <row r="162" spans="2:14">
      <c r="B162" t="s">
        <v>2326</v>
      </c>
      <c r="C162" t="s">
        <v>2327</v>
      </c>
      <c r="D162" t="s">
        <v>924</v>
      </c>
      <c r="E162" t="s">
        <v>2159</v>
      </c>
      <c r="F162" t="s">
        <v>2067</v>
      </c>
      <c r="G162" t="s">
        <v>106</v>
      </c>
      <c r="H162" s="77">
        <v>19099</v>
      </c>
      <c r="I162" s="77">
        <v>10427</v>
      </c>
      <c r="J162" s="77">
        <v>0</v>
      </c>
      <c r="K162" s="77">
        <v>6852.5888439299997</v>
      </c>
      <c r="L162" s="78">
        <v>1E-4</v>
      </c>
      <c r="M162" s="78">
        <v>3.0999999999999999E-3</v>
      </c>
      <c r="N162" s="78">
        <v>4.0000000000000002E-4</v>
      </c>
    </row>
    <row r="163" spans="2:14">
      <c r="B163" t="s">
        <v>2328</v>
      </c>
      <c r="C163" t="s">
        <v>2329</v>
      </c>
      <c r="D163" t="s">
        <v>933</v>
      </c>
      <c r="E163" t="s">
        <v>2159</v>
      </c>
      <c r="F163" t="s">
        <v>2067</v>
      </c>
      <c r="G163" t="s">
        <v>106</v>
      </c>
      <c r="H163" s="77">
        <v>15999</v>
      </c>
      <c r="I163" s="77">
        <v>3324</v>
      </c>
      <c r="J163" s="77">
        <v>0</v>
      </c>
      <c r="K163" s="77">
        <v>1829.94706116</v>
      </c>
      <c r="L163" s="78">
        <v>1.9E-3</v>
      </c>
      <c r="M163" s="78">
        <v>8.0000000000000004E-4</v>
      </c>
      <c r="N163" s="78">
        <v>1E-4</v>
      </c>
    </row>
    <row r="164" spans="2:14">
      <c r="B164" t="s">
        <v>2330</v>
      </c>
      <c r="C164" t="s">
        <v>2331</v>
      </c>
      <c r="D164" t="s">
        <v>924</v>
      </c>
      <c r="E164" t="s">
        <v>2159</v>
      </c>
      <c r="F164" t="s">
        <v>2067</v>
      </c>
      <c r="G164" t="s">
        <v>106</v>
      </c>
      <c r="H164" s="77">
        <v>36669</v>
      </c>
      <c r="I164" s="77">
        <v>3676</v>
      </c>
      <c r="J164" s="77">
        <v>0</v>
      </c>
      <c r="K164" s="77">
        <v>4638.3043460400004</v>
      </c>
      <c r="L164" s="78">
        <v>6.9999999999999999E-4</v>
      </c>
      <c r="M164" s="78">
        <v>2.0999999999999999E-3</v>
      </c>
      <c r="N164" s="78">
        <v>2.9999999999999997E-4</v>
      </c>
    </row>
    <row r="165" spans="2:14">
      <c r="B165" t="s">
        <v>2302</v>
      </c>
      <c r="C165" t="s">
        <v>2303</v>
      </c>
      <c r="D165" t="s">
        <v>1801</v>
      </c>
      <c r="E165" t="s">
        <v>2159</v>
      </c>
      <c r="F165" t="s">
        <v>2067</v>
      </c>
      <c r="G165" t="s">
        <v>106</v>
      </c>
      <c r="H165" s="77">
        <v>4801</v>
      </c>
      <c r="I165" s="77">
        <v>6769</v>
      </c>
      <c r="J165" s="77">
        <v>0</v>
      </c>
      <c r="K165" s="77">
        <v>1118.2551132900001</v>
      </c>
      <c r="L165" s="78">
        <v>1E-4</v>
      </c>
      <c r="M165" s="78">
        <v>5.0000000000000001E-4</v>
      </c>
      <c r="N165" s="78">
        <v>1E-4</v>
      </c>
    </row>
    <row r="166" spans="2:14">
      <c r="B166" t="s">
        <v>2332</v>
      </c>
      <c r="C166" t="s">
        <v>2333</v>
      </c>
      <c r="D166" t="s">
        <v>933</v>
      </c>
      <c r="E166" t="s">
        <v>2285</v>
      </c>
      <c r="F166" t="s">
        <v>2067</v>
      </c>
      <c r="G166" t="s">
        <v>106</v>
      </c>
      <c r="H166" s="77">
        <v>9653</v>
      </c>
      <c r="I166" s="77">
        <v>6209</v>
      </c>
      <c r="J166" s="77">
        <v>0</v>
      </c>
      <c r="K166" s="77">
        <v>2062.3797635699998</v>
      </c>
      <c r="L166" s="78">
        <v>4.0000000000000002E-4</v>
      </c>
      <c r="M166" s="78">
        <v>8.9999999999999998E-4</v>
      </c>
      <c r="N166" s="78">
        <v>1E-4</v>
      </c>
    </row>
    <row r="167" spans="2:14">
      <c r="B167" t="s">
        <v>2334</v>
      </c>
      <c r="C167" t="s">
        <v>2335</v>
      </c>
      <c r="D167" t="s">
        <v>933</v>
      </c>
      <c r="E167" t="s">
        <v>2285</v>
      </c>
      <c r="F167" t="s">
        <v>2067</v>
      </c>
      <c r="G167" t="s">
        <v>106</v>
      </c>
      <c r="H167" s="77">
        <v>27140</v>
      </c>
      <c r="I167" s="77">
        <v>8285</v>
      </c>
      <c r="J167" s="77">
        <v>0</v>
      </c>
      <c r="K167" s="77">
        <v>7737.2571090000001</v>
      </c>
      <c r="L167" s="78">
        <v>1E-4</v>
      </c>
      <c r="M167" s="78">
        <v>3.5000000000000001E-3</v>
      </c>
      <c r="N167" s="78">
        <v>4.0000000000000002E-4</v>
      </c>
    </row>
    <row r="168" spans="2:14">
      <c r="B168" s="79" t="s">
        <v>921</v>
      </c>
      <c r="D168" s="16"/>
      <c r="E168" s="16"/>
      <c r="F168" s="16"/>
      <c r="G168" s="16"/>
      <c r="H168" s="81">
        <v>0</v>
      </c>
      <c r="J168" s="81">
        <v>0</v>
      </c>
      <c r="K168" s="81">
        <v>0</v>
      </c>
      <c r="M168" s="80">
        <v>0</v>
      </c>
      <c r="N168" s="80">
        <v>0</v>
      </c>
    </row>
    <row r="169" spans="2:14">
      <c r="B169" t="s">
        <v>223</v>
      </c>
      <c r="C169" t="s">
        <v>223</v>
      </c>
      <c r="D169" s="16"/>
      <c r="E169" s="16"/>
      <c r="F169" t="s">
        <v>223</v>
      </c>
      <c r="G169" t="s">
        <v>223</v>
      </c>
      <c r="H169" s="77">
        <v>0</v>
      </c>
      <c r="I169" s="77">
        <v>0</v>
      </c>
      <c r="K169" s="77">
        <v>0</v>
      </c>
      <c r="L169" s="78">
        <v>0</v>
      </c>
      <c r="M169" s="78">
        <v>0</v>
      </c>
      <c r="N169" s="78">
        <v>0</v>
      </c>
    </row>
    <row r="170" spans="2:14">
      <c r="B170" s="79" t="s">
        <v>2123</v>
      </c>
      <c r="D170" s="16"/>
      <c r="E170" s="16"/>
      <c r="F170" s="16"/>
      <c r="G170" s="16"/>
      <c r="H170" s="81">
        <v>0</v>
      </c>
      <c r="J170" s="81">
        <v>0</v>
      </c>
      <c r="K170" s="81">
        <v>0</v>
      </c>
      <c r="M170" s="80">
        <v>0</v>
      </c>
      <c r="N170" s="80">
        <v>0</v>
      </c>
    </row>
    <row r="171" spans="2:14">
      <c r="B171" t="s">
        <v>223</v>
      </c>
      <c r="C171" t="s">
        <v>223</v>
      </c>
      <c r="D171" s="16"/>
      <c r="E171" s="16"/>
      <c r="F171" t="s">
        <v>223</v>
      </c>
      <c r="G171" t="s">
        <v>223</v>
      </c>
      <c r="H171" s="77">
        <v>0</v>
      </c>
      <c r="I171" s="77">
        <v>0</v>
      </c>
      <c r="K171" s="77">
        <v>0</v>
      </c>
      <c r="L171" s="78">
        <v>0</v>
      </c>
      <c r="M171" s="78">
        <v>0</v>
      </c>
      <c r="N171" s="78">
        <v>0</v>
      </c>
    </row>
    <row r="172" spans="2:14">
      <c r="B172" t="s">
        <v>265</v>
      </c>
      <c r="D172" s="16"/>
      <c r="E172" s="16"/>
      <c r="F172" s="16"/>
      <c r="G172" s="16"/>
    </row>
    <row r="173" spans="2:14">
      <c r="B173" t="s">
        <v>364</v>
      </c>
      <c r="D173" s="16"/>
      <c r="E173" s="16"/>
      <c r="F173" s="16"/>
      <c r="G173" s="16"/>
    </row>
    <row r="174" spans="2:14">
      <c r="B174" t="s">
        <v>365</v>
      </c>
      <c r="D174" s="16"/>
      <c r="E174" s="16"/>
      <c r="F174" s="16"/>
      <c r="G174" s="16"/>
    </row>
    <row r="175" spans="2:14">
      <c r="B175" t="s">
        <v>366</v>
      </c>
      <c r="D175" s="16"/>
      <c r="E175" s="16"/>
      <c r="F175" s="16"/>
      <c r="G175" s="16"/>
    </row>
    <row r="176" spans="2:14">
      <c r="B176" t="s">
        <v>367</v>
      </c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3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8"/>
  <sheetViews>
    <sheetView rightToLeft="1" topLeftCell="C1" workbookViewId="0">
      <selection activeCell="C52" activeCellId="1" sqref="A42:XFD42 A52:XFD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2" style="15" customWidth="1"/>
    <col min="4" max="5" width="10.7109375" style="15" customWidth="1"/>
    <col min="6" max="6" width="18.28515625" style="16" customWidth="1"/>
    <col min="7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0">
        <v>44104</v>
      </c>
      <c r="E1" s="16"/>
    </row>
    <row r="2" spans="2:65">
      <c r="B2" s="2" t="s">
        <v>1</v>
      </c>
      <c r="C2" s="12" t="s">
        <v>197</v>
      </c>
      <c r="E2" s="16"/>
    </row>
    <row r="3" spans="2:65">
      <c r="B3" s="2" t="s">
        <v>2</v>
      </c>
      <c r="C3" s="26" t="s">
        <v>4521</v>
      </c>
      <c r="E3" s="16"/>
    </row>
    <row r="4" spans="2:65" s="1" customFormat="1">
      <c r="B4" s="2" t="s">
        <v>3</v>
      </c>
    </row>
    <row r="6" spans="2:65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65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f>J12+J21</f>
        <v>3332150.1799999997</v>
      </c>
      <c r="K11" s="7"/>
      <c r="L11" s="75">
        <f>L12+L21</f>
        <v>779207.0405915376</v>
      </c>
      <c r="M11" s="7"/>
      <c r="N11" s="113">
        <f>L11/$L$11</f>
        <v>1</v>
      </c>
      <c r="O11" s="113">
        <f>L11/'סכום נכסי הקרן'!$C$42</f>
        <v>4.2634675790749525E-2</v>
      </c>
      <c r="P11" s="35"/>
      <c r="BG11" s="16"/>
      <c r="BH11" s="19"/>
      <c r="BI11" s="16"/>
      <c r="BM11" s="16"/>
    </row>
    <row r="12" spans="2:65" s="114" customFormat="1">
      <c r="B12" s="93" t="s">
        <v>207</v>
      </c>
      <c r="J12" s="95">
        <f>J13+J15+J17+J19</f>
        <v>240941</v>
      </c>
      <c r="L12" s="95">
        <f>L13+L15+L17+L19</f>
        <v>240.29045930000001</v>
      </c>
      <c r="N12" s="94">
        <f t="shared" ref="N12:N53" si="0">L12/$L$11</f>
        <v>3.0837819319186685E-4</v>
      </c>
      <c r="O12" s="94">
        <f>L12/'סכום נכסי הקרן'!$C$42</f>
        <v>1.3147604287672364E-5</v>
      </c>
    </row>
    <row r="13" spans="2:65" s="114" customFormat="1">
      <c r="B13" s="93" t="s">
        <v>2336</v>
      </c>
      <c r="J13" s="95">
        <v>0</v>
      </c>
      <c r="L13" s="95">
        <v>0</v>
      </c>
      <c r="N13" s="94">
        <f t="shared" si="0"/>
        <v>0</v>
      </c>
      <c r="O13" s="94">
        <f>L13/'סכום נכסי הקרן'!$C$42</f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8">
        <v>0</v>
      </c>
      <c r="N14" s="78">
        <f t="shared" si="0"/>
        <v>0</v>
      </c>
      <c r="O14" s="78">
        <f>L14/'סכום נכסי הקרן'!$C$42</f>
        <v>0</v>
      </c>
    </row>
    <row r="15" spans="2:65" s="114" customFormat="1">
      <c r="B15" s="93" t="s">
        <v>2337</v>
      </c>
      <c r="J15" s="95">
        <v>0</v>
      </c>
      <c r="L15" s="95">
        <v>0</v>
      </c>
      <c r="N15" s="94">
        <f t="shared" si="0"/>
        <v>0</v>
      </c>
      <c r="O15" s="94">
        <f>L15/'סכום נכסי הקרן'!$C$42</f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8">
        <v>0</v>
      </c>
      <c r="N16" s="78">
        <f t="shared" si="0"/>
        <v>0</v>
      </c>
      <c r="O16" s="78">
        <f>L16/'סכום נכסי הקרן'!$C$42</f>
        <v>0</v>
      </c>
    </row>
    <row r="17" spans="2:15" s="114" customFormat="1">
      <c r="B17" s="93" t="s">
        <v>92</v>
      </c>
      <c r="J17" s="95">
        <v>240941</v>
      </c>
      <c r="L17" s="95">
        <v>240.29045930000001</v>
      </c>
      <c r="N17" s="94">
        <f t="shared" si="0"/>
        <v>3.0837819319186685E-4</v>
      </c>
      <c r="O17" s="94">
        <f>L17/'סכום נכסי הקרן'!$C$42</f>
        <v>1.3147604287672364E-5</v>
      </c>
    </row>
    <row r="18" spans="2:15">
      <c r="B18" t="s">
        <v>2338</v>
      </c>
      <c r="C18" t="s">
        <v>2339</v>
      </c>
      <c r="D18" t="s">
        <v>100</v>
      </c>
      <c r="E18" t="s">
        <v>2059</v>
      </c>
      <c r="F18" t="s">
        <v>2024</v>
      </c>
      <c r="G18" t="s">
        <v>223</v>
      </c>
      <c r="H18" t="s">
        <v>224</v>
      </c>
      <c r="I18" t="s">
        <v>102</v>
      </c>
      <c r="J18" s="77">
        <v>240941</v>
      </c>
      <c r="K18" s="77">
        <v>99.73</v>
      </c>
      <c r="L18" s="77">
        <v>240.29045930000001</v>
      </c>
      <c r="M18" s="78">
        <v>0</v>
      </c>
      <c r="N18" s="78">
        <f t="shared" si="0"/>
        <v>3.0837819319186685E-4</v>
      </c>
      <c r="O18" s="78">
        <f>L18/'סכום נכסי הקרן'!$C$42</f>
        <v>1.3147604287672364E-5</v>
      </c>
    </row>
    <row r="19" spans="2:15" s="114" customFormat="1">
      <c r="B19" s="93" t="s">
        <v>921</v>
      </c>
      <c r="J19" s="95">
        <v>0</v>
      </c>
      <c r="L19" s="95">
        <v>0</v>
      </c>
      <c r="N19" s="94">
        <f t="shared" si="0"/>
        <v>0</v>
      </c>
      <c r="O19" s="94">
        <f>L19/'סכום נכסי הקרן'!$C$42</f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8">
        <v>0</v>
      </c>
      <c r="N20" s="78">
        <f t="shared" si="0"/>
        <v>0</v>
      </c>
      <c r="O20" s="78">
        <f>L20/'סכום נכסי הקרן'!$C$42</f>
        <v>0</v>
      </c>
    </row>
    <row r="21" spans="2:15" s="114" customFormat="1">
      <c r="B21" s="93" t="s">
        <v>263</v>
      </c>
      <c r="J21" s="95">
        <f>J22+J24+J42+J52</f>
        <v>3091209.1799999997</v>
      </c>
      <c r="L21" s="95">
        <f>L22+L24+L42+L52</f>
        <v>778966.75013223756</v>
      </c>
      <c r="N21" s="94">
        <f t="shared" si="0"/>
        <v>0.99969162180680804</v>
      </c>
      <c r="O21" s="94">
        <f>L21/'סכום נכסי הקרן'!$C$42</f>
        <v>4.2621528186461845E-2</v>
      </c>
    </row>
    <row r="22" spans="2:15" s="114" customFormat="1">
      <c r="B22" s="93" t="s">
        <v>2336</v>
      </c>
      <c r="J22" s="95">
        <v>0</v>
      </c>
      <c r="L22" s="95">
        <v>0</v>
      </c>
      <c r="N22" s="94">
        <f t="shared" si="0"/>
        <v>0</v>
      </c>
      <c r="O22" s="94">
        <f>L22/'סכום נכסי הקרן'!$C$42</f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8">
        <v>0</v>
      </c>
      <c r="N23" s="78">
        <f t="shared" si="0"/>
        <v>0</v>
      </c>
      <c r="O23" s="78">
        <f>L23/'סכום נכסי הקרן'!$C$42</f>
        <v>0</v>
      </c>
    </row>
    <row r="24" spans="2:15" s="114" customFormat="1">
      <c r="B24" s="93" t="s">
        <v>2337</v>
      </c>
      <c r="J24" s="95">
        <f>SUM(J25:J41)</f>
        <v>1138937.28</v>
      </c>
      <c r="L24" s="95">
        <f>SUM(L25:L41)</f>
        <v>500974.70236045466</v>
      </c>
      <c r="N24" s="94">
        <f t="shared" si="0"/>
        <v>0.64292887032968549</v>
      </c>
      <c r="O24" s="94">
        <f>L24/'סכום נכסי הקרן'!$C$42</f>
        <v>2.7411063943018982E-2</v>
      </c>
    </row>
    <row r="25" spans="2:15">
      <c r="B25" t="s">
        <v>2340</v>
      </c>
      <c r="C25" t="s">
        <v>2341</v>
      </c>
      <c r="D25" t="s">
        <v>123</v>
      </c>
      <c r="E25" t="s">
        <v>2342</v>
      </c>
      <c r="F25" t="s">
        <v>2067</v>
      </c>
      <c r="G25" t="s">
        <v>930</v>
      </c>
      <c r="H25" t="s">
        <v>225</v>
      </c>
      <c r="I25" t="s">
        <v>110</v>
      </c>
      <c r="J25" s="77">
        <v>6020.84</v>
      </c>
      <c r="K25" s="77">
        <v>94450</v>
      </c>
      <c r="L25" s="77">
        <v>22893.449951203998</v>
      </c>
      <c r="M25" s="78">
        <v>0</v>
      </c>
      <c r="N25" s="78">
        <f t="shared" si="0"/>
        <v>2.9380445451088789E-2</v>
      </c>
      <c r="O25" s="78">
        <f>L25/'סכום נכסי הקרן'!$C$42</f>
        <v>1.2526257663949721E-3</v>
      </c>
    </row>
    <row r="26" spans="2:15">
      <c r="B26" t="s">
        <v>2343</v>
      </c>
      <c r="C26" t="s">
        <v>2344</v>
      </c>
      <c r="D26" t="s">
        <v>123</v>
      </c>
      <c r="E26" t="s">
        <v>2127</v>
      </c>
      <c r="F26" t="s">
        <v>2067</v>
      </c>
      <c r="G26" t="s">
        <v>223</v>
      </c>
      <c r="H26" t="s">
        <v>224</v>
      </c>
      <c r="I26" t="s">
        <v>106</v>
      </c>
      <c r="J26" s="77">
        <v>476.05</v>
      </c>
      <c r="K26" s="77">
        <v>1055286</v>
      </c>
      <c r="L26" s="77">
        <v>17286.513859323</v>
      </c>
      <c r="M26" s="78">
        <v>0</v>
      </c>
      <c r="N26" s="78">
        <f t="shared" si="0"/>
        <v>2.2184750597479055E-2</v>
      </c>
      <c r="O26" s="78">
        <f>L26/'סכום נכסי הקרן'!$C$42</f>
        <v>9.4583964922215625E-4</v>
      </c>
    </row>
    <row r="27" spans="2:15">
      <c r="B27" t="s">
        <v>2345</v>
      </c>
      <c r="C27" t="s">
        <v>2346</v>
      </c>
      <c r="D27" t="s">
        <v>123</v>
      </c>
      <c r="E27" t="s">
        <v>2347</v>
      </c>
      <c r="F27" t="s">
        <v>2067</v>
      </c>
      <c r="G27" t="s">
        <v>223</v>
      </c>
      <c r="H27" t="s">
        <v>224</v>
      </c>
      <c r="I27" t="s">
        <v>110</v>
      </c>
      <c r="J27" s="77">
        <v>35129.440000000002</v>
      </c>
      <c r="K27" s="77">
        <v>14978</v>
      </c>
      <c r="L27" s="77">
        <v>21182.501630898601</v>
      </c>
      <c r="M27" s="78">
        <v>0</v>
      </c>
      <c r="N27" s="78">
        <f t="shared" si="0"/>
        <v>2.7184689726132139E-2</v>
      </c>
      <c r="O27" s="78">
        <f>L27/'סכום נכסי הקרן'!$C$42</f>
        <v>1.1590104329457633E-3</v>
      </c>
    </row>
    <row r="28" spans="2:15">
      <c r="B28" t="s">
        <v>2348</v>
      </c>
      <c r="C28" t="s">
        <v>2349</v>
      </c>
      <c r="D28" t="s">
        <v>123</v>
      </c>
      <c r="E28" t="s">
        <v>988</v>
      </c>
      <c r="F28" t="s">
        <v>2067</v>
      </c>
      <c r="G28" t="s">
        <v>223</v>
      </c>
      <c r="H28" t="s">
        <v>224</v>
      </c>
      <c r="I28" t="s">
        <v>106</v>
      </c>
      <c r="J28" s="77">
        <v>16240.94</v>
      </c>
      <c r="K28" s="77">
        <v>134636</v>
      </c>
      <c r="L28" s="77">
        <v>75241.428957674405</v>
      </c>
      <c r="M28" s="78">
        <v>0</v>
      </c>
      <c r="N28" s="78">
        <f t="shared" si="0"/>
        <v>9.6561536328720318E-2</v>
      </c>
      <c r="O28" s="78">
        <f>L28/'סכום נכסי הקרן'!$C$42</f>
        <v>4.1168697952316726E-3</v>
      </c>
    </row>
    <row r="29" spans="2:15">
      <c r="B29" t="s">
        <v>2350</v>
      </c>
      <c r="C29" t="s">
        <v>2351</v>
      </c>
      <c r="D29" t="s">
        <v>123</v>
      </c>
      <c r="E29" t="s">
        <v>2352</v>
      </c>
      <c r="F29" t="s">
        <v>2067</v>
      </c>
      <c r="G29" t="s">
        <v>223</v>
      </c>
      <c r="H29" t="s">
        <v>224</v>
      </c>
      <c r="I29" t="s">
        <v>106</v>
      </c>
      <c r="J29" s="77">
        <v>515284.37</v>
      </c>
      <c r="K29" s="77">
        <v>1422</v>
      </c>
      <c r="L29" s="77">
        <v>25213.389814157399</v>
      </c>
      <c r="M29" s="78">
        <v>0</v>
      </c>
      <c r="N29" s="78">
        <f t="shared" si="0"/>
        <v>3.2357754102191598E-2</v>
      </c>
      <c r="O29" s="78">
        <f>L29/'סכום נכסי הקרן'!$C$42</f>
        <v>1.3795623554637342E-3</v>
      </c>
    </row>
    <row r="30" spans="2:15">
      <c r="B30" t="s">
        <v>2353</v>
      </c>
      <c r="C30" t="s">
        <v>2354</v>
      </c>
      <c r="D30" t="s">
        <v>123</v>
      </c>
      <c r="E30" t="s">
        <v>2355</v>
      </c>
      <c r="F30" t="s">
        <v>2067</v>
      </c>
      <c r="G30" t="s">
        <v>223</v>
      </c>
      <c r="H30" t="s">
        <v>224</v>
      </c>
      <c r="I30" t="s">
        <v>106</v>
      </c>
      <c r="J30" s="77">
        <v>68794.28</v>
      </c>
      <c r="K30" s="77">
        <v>13013.85</v>
      </c>
      <c r="L30" s="77">
        <v>30806.531147171001</v>
      </c>
      <c r="M30" s="78">
        <v>0</v>
      </c>
      <c r="N30" s="78">
        <f t="shared" si="0"/>
        <v>3.9535745369785318E-2</v>
      </c>
      <c r="O30" s="78">
        <f>L30/'סכום נכסי הקרן'!$C$42</f>
        <v>1.6855936859864235E-3</v>
      </c>
    </row>
    <row r="31" spans="2:15">
      <c r="B31" t="s">
        <v>2356</v>
      </c>
      <c r="C31" t="s">
        <v>2357</v>
      </c>
      <c r="D31" t="s">
        <v>123</v>
      </c>
      <c r="E31" t="s">
        <v>2358</v>
      </c>
      <c r="F31" t="s">
        <v>2067</v>
      </c>
      <c r="G31" t="s">
        <v>223</v>
      </c>
      <c r="H31" t="s">
        <v>224</v>
      </c>
      <c r="I31" t="s">
        <v>106</v>
      </c>
      <c r="J31" s="77">
        <v>530.9</v>
      </c>
      <c r="K31" s="77">
        <v>1160484</v>
      </c>
      <c r="L31" s="77">
        <v>21200.033882195999</v>
      </c>
      <c r="M31" s="78">
        <v>0</v>
      </c>
      <c r="N31" s="78">
        <f t="shared" si="0"/>
        <v>2.7207189845335489E-2</v>
      </c>
      <c r="O31" s="78">
        <f>L31/'סכום נכסי הקרן'!$C$42</f>
        <v>1.1599697182332511E-3</v>
      </c>
    </row>
    <row r="32" spans="2:15">
      <c r="B32" t="s">
        <v>2359</v>
      </c>
      <c r="C32" t="s">
        <v>2360</v>
      </c>
      <c r="D32" t="s">
        <v>123</v>
      </c>
      <c r="E32" t="s">
        <v>2251</v>
      </c>
      <c r="F32" t="s">
        <v>2067</v>
      </c>
      <c r="G32" t="s">
        <v>223</v>
      </c>
      <c r="H32" t="s">
        <v>224</v>
      </c>
      <c r="I32" t="s">
        <v>106</v>
      </c>
      <c r="J32" s="77">
        <v>148852.68</v>
      </c>
      <c r="K32" s="77">
        <v>14083</v>
      </c>
      <c r="L32" s="77">
        <v>72133.417782860401</v>
      </c>
      <c r="M32" s="78">
        <v>0</v>
      </c>
      <c r="N32" s="78">
        <f t="shared" si="0"/>
        <v>9.2572851662248948E-2</v>
      </c>
      <c r="O32" s="78">
        <f>L32/'סכום נכסי הקרן'!$C$42</f>
        <v>3.946813517645132E-3</v>
      </c>
    </row>
    <row r="33" spans="2:15">
      <c r="B33" t="s">
        <v>2361</v>
      </c>
      <c r="C33" t="s">
        <v>2362</v>
      </c>
      <c r="D33" t="s">
        <v>123</v>
      </c>
      <c r="E33" t="s">
        <v>2342</v>
      </c>
      <c r="F33" t="s">
        <v>2067</v>
      </c>
      <c r="G33" t="s">
        <v>223</v>
      </c>
      <c r="H33" t="s">
        <v>224</v>
      </c>
      <c r="I33" t="s">
        <v>113</v>
      </c>
      <c r="J33" s="77">
        <v>8305.7800000000007</v>
      </c>
      <c r="K33" s="77">
        <v>113834</v>
      </c>
      <c r="L33" s="77">
        <v>41703.238920216201</v>
      </c>
      <c r="M33" s="78">
        <v>0</v>
      </c>
      <c r="N33" s="78">
        <f t="shared" si="0"/>
        <v>5.3520100240055643E-2</v>
      </c>
      <c r="O33" s="78">
        <f>L33/'סכום נכסי הקרן'!$C$42</f>
        <v>2.2818121220231882E-3</v>
      </c>
    </row>
    <row r="34" spans="2:15">
      <c r="B34" t="s">
        <v>2363</v>
      </c>
      <c r="C34" t="s">
        <v>2364</v>
      </c>
      <c r="D34" t="s">
        <v>123</v>
      </c>
      <c r="E34" t="s">
        <v>2342</v>
      </c>
      <c r="F34" t="s">
        <v>2067</v>
      </c>
      <c r="G34" t="s">
        <v>223</v>
      </c>
      <c r="H34" t="s">
        <v>224</v>
      </c>
      <c r="I34" t="s">
        <v>110</v>
      </c>
      <c r="J34" s="77">
        <v>5230.21</v>
      </c>
      <c r="K34" s="77">
        <v>193336</v>
      </c>
      <c r="L34" s="77">
        <v>40708.401695584398</v>
      </c>
      <c r="M34" s="78">
        <v>0</v>
      </c>
      <c r="N34" s="78">
        <f t="shared" si="0"/>
        <v>5.2243369958105718E-2</v>
      </c>
      <c r="O34" s="78">
        <f>L34/'סכום נכסי הקרן'!$C$42</f>
        <v>2.2273791403800208E-3</v>
      </c>
    </row>
    <row r="35" spans="2:15">
      <c r="B35" t="s">
        <v>2365</v>
      </c>
      <c r="C35" t="s">
        <v>2366</v>
      </c>
      <c r="D35" t="s">
        <v>123</v>
      </c>
      <c r="E35" t="s">
        <v>2367</v>
      </c>
      <c r="F35" t="s">
        <v>2067</v>
      </c>
      <c r="G35" t="s">
        <v>223</v>
      </c>
      <c r="H35" t="s">
        <v>224</v>
      </c>
      <c r="I35" t="s">
        <v>106</v>
      </c>
      <c r="J35" s="77">
        <v>10352.280000000001</v>
      </c>
      <c r="K35" s="77">
        <v>95161.720000000147</v>
      </c>
      <c r="L35" s="77">
        <v>33898.693920530401</v>
      </c>
      <c r="M35" s="78">
        <v>0</v>
      </c>
      <c r="N35" s="78">
        <f t="shared" si="0"/>
        <v>4.3504090895785663E-2</v>
      </c>
      <c r="O35" s="78">
        <f>L35/'סכום נכסי הקרן'!$C$42</f>
        <v>1.8547828109131198E-3</v>
      </c>
    </row>
    <row r="36" spans="2:15">
      <c r="B36" t="s">
        <v>2368</v>
      </c>
      <c r="C36" t="s">
        <v>2369</v>
      </c>
      <c r="D36" t="s">
        <v>123</v>
      </c>
      <c r="E36" t="s">
        <v>1786</v>
      </c>
      <c r="F36" t="s">
        <v>2067</v>
      </c>
      <c r="G36" t="s">
        <v>223</v>
      </c>
      <c r="H36" t="s">
        <v>224</v>
      </c>
      <c r="I36" t="s">
        <v>106</v>
      </c>
      <c r="J36" s="77">
        <v>29003.64</v>
      </c>
      <c r="K36" s="77">
        <v>31457.99</v>
      </c>
      <c r="L36" s="77">
        <v>31395.553829846602</v>
      </c>
      <c r="M36" s="78">
        <v>0</v>
      </c>
      <c r="N36" s="78">
        <f t="shared" si="0"/>
        <v>4.0291671140461671E-2</v>
      </c>
      <c r="O36" s="78">
        <f>L36/'סכום נכסי הקרן'!$C$42</f>
        <v>1.7178223361410823E-3</v>
      </c>
    </row>
    <row r="37" spans="2:15">
      <c r="B37" t="s">
        <v>2368</v>
      </c>
      <c r="C37" t="s">
        <v>2369</v>
      </c>
      <c r="D37" t="s">
        <v>123</v>
      </c>
      <c r="E37" t="s">
        <v>1786</v>
      </c>
      <c r="F37" t="s">
        <v>2067</v>
      </c>
      <c r="G37" t="s">
        <v>223</v>
      </c>
      <c r="H37" t="s">
        <v>224</v>
      </c>
      <c r="I37" t="s">
        <v>106</v>
      </c>
      <c r="J37" s="77">
        <v>1008</v>
      </c>
      <c r="K37" s="77">
        <v>31457.99</v>
      </c>
      <c r="L37" s="77">
        <v>1091.1291913872001</v>
      </c>
      <c r="M37" s="78">
        <v>0</v>
      </c>
      <c r="N37" s="78">
        <f t="shared" si="0"/>
        <v>1.400307151432905E-3</v>
      </c>
      <c r="O37" s="78">
        <f>L37/'סכום נכסי הקרן'!$C$42</f>
        <v>5.9701641408809905E-5</v>
      </c>
    </row>
    <row r="38" spans="2:15">
      <c r="B38" t="s">
        <v>2370</v>
      </c>
      <c r="C38" t="s">
        <v>2371</v>
      </c>
      <c r="D38" t="s">
        <v>123</v>
      </c>
      <c r="E38" t="s">
        <v>2372</v>
      </c>
      <c r="F38" t="s">
        <v>2067</v>
      </c>
      <c r="G38" t="s">
        <v>223</v>
      </c>
      <c r="H38" t="s">
        <v>224</v>
      </c>
      <c r="I38" t="s">
        <v>106</v>
      </c>
      <c r="J38" s="77">
        <v>230912.58</v>
      </c>
      <c r="K38" s="77">
        <v>1722</v>
      </c>
      <c r="L38" s="77">
        <v>13682.4986335716</v>
      </c>
      <c r="M38" s="78">
        <v>1E-4</v>
      </c>
      <c r="N38" s="78">
        <f t="shared" si="0"/>
        <v>1.7559516175809302E-2</v>
      </c>
      <c r="O38" s="78">
        <f>L38/'סכום נכסי הקרן'!$C$42</f>
        <v>7.4864427919805153E-4</v>
      </c>
    </row>
    <row r="39" spans="2:15">
      <c r="B39" t="s">
        <v>2373</v>
      </c>
      <c r="C39" t="s">
        <v>2374</v>
      </c>
      <c r="D39" t="s">
        <v>123</v>
      </c>
      <c r="E39" t="s">
        <v>2375</v>
      </c>
      <c r="F39" t="s">
        <v>2067</v>
      </c>
      <c r="G39" t="s">
        <v>223</v>
      </c>
      <c r="H39" t="s">
        <v>224</v>
      </c>
      <c r="I39" t="s">
        <v>106</v>
      </c>
      <c r="J39" s="77">
        <v>4495.6099999999997</v>
      </c>
      <c r="K39" s="77">
        <v>196702.1</v>
      </c>
      <c r="L39" s="77">
        <v>30428.6228749443</v>
      </c>
      <c r="M39" s="78">
        <v>0</v>
      </c>
      <c r="N39" s="78">
        <f t="shared" si="0"/>
        <v>3.9050754536104182E-2</v>
      </c>
      <c r="O39" s="78">
        <f>L39/'סכום נכסי הקרן'!$C$42</f>
        <v>1.664916259030943E-3</v>
      </c>
    </row>
    <row r="40" spans="2:15">
      <c r="B40" t="s">
        <v>2376</v>
      </c>
      <c r="C40" t="s">
        <v>2377</v>
      </c>
      <c r="D40" t="s">
        <v>123</v>
      </c>
      <c r="E40" t="s">
        <v>2342</v>
      </c>
      <c r="F40" t="s">
        <v>2067</v>
      </c>
      <c r="G40" t="s">
        <v>223</v>
      </c>
      <c r="H40" t="s">
        <v>224</v>
      </c>
      <c r="I40" t="s">
        <v>110</v>
      </c>
      <c r="J40" s="77">
        <v>54439.43</v>
      </c>
      <c r="K40" s="77">
        <v>9276</v>
      </c>
      <c r="L40" s="77">
        <v>20329.490986591602</v>
      </c>
      <c r="M40" s="78">
        <v>0</v>
      </c>
      <c r="N40" s="78">
        <f t="shared" si="0"/>
        <v>2.6089973431398156E-2</v>
      </c>
      <c r="O40" s="78">
        <f>L40/'סכום נכסי הקרן'!$C$42</f>
        <v>1.1123375586369292E-3</v>
      </c>
    </row>
    <row r="41" spans="2:15">
      <c r="B41" t="s">
        <v>2378</v>
      </c>
      <c r="C41" t="s">
        <v>2379</v>
      </c>
      <c r="D41" t="s">
        <v>123</v>
      </c>
      <c r="E41" t="s">
        <v>2380</v>
      </c>
      <c r="F41" t="s">
        <v>2067</v>
      </c>
      <c r="G41" t="s">
        <v>223</v>
      </c>
      <c r="H41" t="s">
        <v>224</v>
      </c>
      <c r="I41" t="s">
        <v>106</v>
      </c>
      <c r="J41" s="77">
        <v>3860.25</v>
      </c>
      <c r="K41" s="77">
        <v>13399</v>
      </c>
      <c r="L41" s="77">
        <v>1779.8052822975001</v>
      </c>
      <c r="M41" s="78">
        <v>0</v>
      </c>
      <c r="N41" s="78">
        <f t="shared" si="0"/>
        <v>2.2841237175505436E-3</v>
      </c>
      <c r="O41" s="78">
        <f>L41/'סכום נכסי הקרן'!$C$42</f>
        <v>9.7382874163728949E-5</v>
      </c>
    </row>
    <row r="42" spans="2:15" s="114" customFormat="1">
      <c r="B42" s="93" t="s">
        <v>92</v>
      </c>
      <c r="J42" s="95">
        <f>SUM(J43:J51)</f>
        <v>1952271.9</v>
      </c>
      <c r="L42" s="95">
        <f>SUM(L43:L51)</f>
        <v>277992.04777178296</v>
      </c>
      <c r="N42" s="94">
        <f t="shared" si="0"/>
        <v>0.35676275147712266</v>
      </c>
      <c r="O42" s="94">
        <f>L42/'סכום נכסי הקרן'!$C$42</f>
        <v>1.521046424344287E-2</v>
      </c>
    </row>
    <row r="43" spans="2:15">
      <c r="B43" t="s">
        <v>2381</v>
      </c>
      <c r="C43" t="s">
        <v>2382</v>
      </c>
      <c r="D43" t="s">
        <v>924</v>
      </c>
      <c r="E43" t="s">
        <v>2342</v>
      </c>
      <c r="F43" t="s">
        <v>2024</v>
      </c>
      <c r="G43" t="s">
        <v>1067</v>
      </c>
      <c r="H43" t="s">
        <v>225</v>
      </c>
      <c r="I43" t="s">
        <v>110</v>
      </c>
      <c r="J43" s="77">
        <v>926.19</v>
      </c>
      <c r="K43" s="77">
        <v>193181</v>
      </c>
      <c r="L43" s="77">
        <v>7203.0543716806196</v>
      </c>
      <c r="M43" s="78">
        <v>0</v>
      </c>
      <c r="N43" s="78">
        <f t="shared" si="0"/>
        <v>9.24408276163983E-3</v>
      </c>
      <c r="O43" s="78">
        <f>L43/'סכום נכסי הקרן'!$C$42</f>
        <v>3.9411847152537061E-4</v>
      </c>
    </row>
    <row r="44" spans="2:15">
      <c r="B44" t="s">
        <v>2383</v>
      </c>
      <c r="C44" t="s">
        <v>2384</v>
      </c>
      <c r="D44" t="s">
        <v>924</v>
      </c>
      <c r="E44" t="s">
        <v>2342</v>
      </c>
      <c r="F44" t="s">
        <v>2024</v>
      </c>
      <c r="G44" t="s">
        <v>1067</v>
      </c>
      <c r="H44" t="s">
        <v>225</v>
      </c>
      <c r="I44" t="s">
        <v>110</v>
      </c>
      <c r="J44" s="77">
        <v>684.32</v>
      </c>
      <c r="K44" s="77">
        <v>193181</v>
      </c>
      <c r="L44" s="77">
        <v>5322.0118632553604</v>
      </c>
      <c r="M44" s="78">
        <v>0</v>
      </c>
      <c r="N44" s="78">
        <f t="shared" si="0"/>
        <v>6.8300356465146126E-3</v>
      </c>
      <c r="O44" s="78">
        <f>L44/'סכום נכסי הקרן'!$C$42</f>
        <v>2.911963554284128E-4</v>
      </c>
    </row>
    <row r="45" spans="2:15">
      <c r="B45" t="s">
        <v>1758</v>
      </c>
      <c r="C45" t="s">
        <v>1759</v>
      </c>
      <c r="D45" t="s">
        <v>121</v>
      </c>
      <c r="E45" t="s">
        <v>1760</v>
      </c>
      <c r="F45" t="s">
        <v>962</v>
      </c>
      <c r="G45" t="s">
        <v>223</v>
      </c>
      <c r="H45" t="s">
        <v>224</v>
      </c>
      <c r="I45" t="s">
        <v>106</v>
      </c>
      <c r="J45" s="77">
        <v>26936</v>
      </c>
      <c r="K45" s="77">
        <v>1097</v>
      </c>
      <c r="L45" s="77">
        <v>1016.7739327199999</v>
      </c>
      <c r="M45" s="78">
        <v>1E-4</v>
      </c>
      <c r="N45" s="78">
        <f t="shared" si="0"/>
        <v>1.3048828870284752E-3</v>
      </c>
      <c r="O45" s="78">
        <f>L45/'סכום נכסי הקרן'!$C$42</f>
        <v>5.5633258833356279E-5</v>
      </c>
    </row>
    <row r="46" spans="2:15">
      <c r="B46" t="s">
        <v>2385</v>
      </c>
      <c r="C46" t="s">
        <v>2386</v>
      </c>
      <c r="D46" t="s">
        <v>123</v>
      </c>
      <c r="E46" t="s">
        <v>1763</v>
      </c>
      <c r="F46" t="s">
        <v>2024</v>
      </c>
      <c r="G46" t="s">
        <v>223</v>
      </c>
      <c r="H46" t="s">
        <v>224</v>
      </c>
      <c r="I46" t="s">
        <v>106</v>
      </c>
      <c r="J46" s="77">
        <v>1224966.77</v>
      </c>
      <c r="K46" s="77">
        <v>1536.7</v>
      </c>
      <c r="L46" s="77">
        <v>64773.605444144203</v>
      </c>
      <c r="M46" s="78">
        <v>0</v>
      </c>
      <c r="N46" s="78">
        <f t="shared" si="0"/>
        <v>8.3127592629259492E-2</v>
      </c>
      <c r="O46" s="78">
        <f>L46/'סכום נכסי הקרן'!$C$42</f>
        <v>3.5441179610139783E-3</v>
      </c>
    </row>
    <row r="47" spans="2:15">
      <c r="B47" t="s">
        <v>2387</v>
      </c>
      <c r="C47" t="s">
        <v>2388</v>
      </c>
      <c r="D47" t="s">
        <v>123</v>
      </c>
      <c r="E47" t="s">
        <v>2389</v>
      </c>
      <c r="F47" t="s">
        <v>2024</v>
      </c>
      <c r="G47" t="s">
        <v>223</v>
      </c>
      <c r="H47" t="s">
        <v>224</v>
      </c>
      <c r="I47" t="s">
        <v>113</v>
      </c>
      <c r="J47" s="77">
        <v>119767.9</v>
      </c>
      <c r="K47" s="77">
        <v>14133.519999999986</v>
      </c>
      <c r="L47" s="77">
        <v>74663.464577432693</v>
      </c>
      <c r="M47" s="78">
        <v>1E-4</v>
      </c>
      <c r="N47" s="78">
        <f t="shared" si="0"/>
        <v>9.5819802296385412E-2</v>
      </c>
      <c r="O47" s="78">
        <f>L47/'סכום נכסי הקרן'!$C$42</f>
        <v>4.0852462052401086E-3</v>
      </c>
    </row>
    <row r="48" spans="2:15">
      <c r="B48" t="s">
        <v>2390</v>
      </c>
      <c r="C48" t="s">
        <v>2391</v>
      </c>
      <c r="D48" t="s">
        <v>123</v>
      </c>
      <c r="E48" t="s">
        <v>2392</v>
      </c>
      <c r="F48" t="s">
        <v>2024</v>
      </c>
      <c r="G48" t="s">
        <v>223</v>
      </c>
      <c r="H48" t="s">
        <v>224</v>
      </c>
      <c r="I48" t="s">
        <v>110</v>
      </c>
      <c r="J48" s="77">
        <v>63064.13</v>
      </c>
      <c r="K48" s="77">
        <v>3114</v>
      </c>
      <c r="L48" s="77">
        <v>7905.9345116115601</v>
      </c>
      <c r="M48" s="78">
        <v>0</v>
      </c>
      <c r="N48" s="78">
        <f t="shared" si="0"/>
        <v>1.0146128178731218E-2</v>
      </c>
      <c r="O48" s="78">
        <f>L48/'סכום נכסי הקרן'!$C$42</f>
        <v>4.3257688543159344E-4</v>
      </c>
    </row>
    <row r="49" spans="2:15">
      <c r="B49" t="s">
        <v>2393</v>
      </c>
      <c r="C49" t="s">
        <v>2394</v>
      </c>
      <c r="D49" t="s">
        <v>123</v>
      </c>
      <c r="E49" t="s">
        <v>2392</v>
      </c>
      <c r="F49" t="s">
        <v>2024</v>
      </c>
      <c r="G49" t="s">
        <v>223</v>
      </c>
      <c r="H49" t="s">
        <v>224</v>
      </c>
      <c r="I49" t="s">
        <v>200</v>
      </c>
      <c r="J49" s="77">
        <v>279178.44</v>
      </c>
      <c r="K49" s="77">
        <v>167300</v>
      </c>
      <c r="L49" s="77">
        <v>15201.1147432854</v>
      </c>
      <c r="M49" s="78">
        <v>0</v>
      </c>
      <c r="N49" s="78">
        <f t="shared" si="0"/>
        <v>1.9508441211908742E-2</v>
      </c>
      <c r="O49" s="78">
        <f>L49/'סכום נכסי הקרן'!$C$42</f>
        <v>8.3173606625262591E-4</v>
      </c>
    </row>
    <row r="50" spans="2:15">
      <c r="B50" t="s">
        <v>2395</v>
      </c>
      <c r="C50" t="s">
        <v>2396</v>
      </c>
      <c r="D50" t="s">
        <v>123</v>
      </c>
      <c r="E50" t="s">
        <v>2397</v>
      </c>
      <c r="F50" t="s">
        <v>2024</v>
      </c>
      <c r="G50" t="s">
        <v>223</v>
      </c>
      <c r="H50" t="s">
        <v>224</v>
      </c>
      <c r="I50" t="s">
        <v>200</v>
      </c>
      <c r="J50" s="77">
        <v>31800.61</v>
      </c>
      <c r="K50" s="77">
        <v>1264978</v>
      </c>
      <c r="L50" s="77">
        <v>13092.3028650254</v>
      </c>
      <c r="M50" s="78">
        <v>0</v>
      </c>
      <c r="N50" s="78">
        <f t="shared" si="0"/>
        <v>1.6802084918388745E-2</v>
      </c>
      <c r="O50" s="78">
        <f>L50/'סכום נכסי הקרן'!$C$42</f>
        <v>7.1635144310414631E-4</v>
      </c>
    </row>
    <row r="51" spans="2:15">
      <c r="B51" t="s">
        <v>2398</v>
      </c>
      <c r="C51" t="s">
        <v>2399</v>
      </c>
      <c r="D51" t="s">
        <v>123</v>
      </c>
      <c r="E51" t="s">
        <v>2175</v>
      </c>
      <c r="F51" t="s">
        <v>2024</v>
      </c>
      <c r="G51" t="s">
        <v>223</v>
      </c>
      <c r="H51" t="s">
        <v>224</v>
      </c>
      <c r="I51" t="s">
        <v>106</v>
      </c>
      <c r="J51" s="77">
        <v>204947.54</v>
      </c>
      <c r="K51" s="77">
        <v>12593.689999999988</v>
      </c>
      <c r="L51" s="77">
        <v>88813.785462627697</v>
      </c>
      <c r="M51" s="78">
        <v>0</v>
      </c>
      <c r="N51" s="78">
        <f t="shared" si="0"/>
        <v>0.1139797009472661</v>
      </c>
      <c r="O51" s="78">
        <f>L51/'סכום נכסי הקרן'!$C$42</f>
        <v>4.859487596613277E-3</v>
      </c>
    </row>
    <row r="52" spans="2:15" s="114" customFormat="1">
      <c r="B52" s="93" t="s">
        <v>921</v>
      </c>
      <c r="J52" s="95">
        <v>0</v>
      </c>
      <c r="L52" s="95">
        <v>0</v>
      </c>
      <c r="N52" s="94">
        <f t="shared" si="0"/>
        <v>0</v>
      </c>
      <c r="O52" s="94">
        <f>L52/'סכום נכסי הקרן'!$C$42</f>
        <v>0</v>
      </c>
    </row>
    <row r="53" spans="2:15">
      <c r="B53" t="s">
        <v>223</v>
      </c>
      <c r="C53" t="s">
        <v>223</v>
      </c>
      <c r="D53" s="16"/>
      <c r="E53" s="16"/>
      <c r="F53" t="s">
        <v>223</v>
      </c>
      <c r="G53" t="s">
        <v>223</v>
      </c>
      <c r="I53" t="s">
        <v>223</v>
      </c>
      <c r="J53" s="77">
        <v>0</v>
      </c>
      <c r="K53" s="77">
        <v>0</v>
      </c>
      <c r="L53" s="77">
        <v>0</v>
      </c>
      <c r="M53" s="78">
        <v>0</v>
      </c>
      <c r="N53" s="78">
        <f t="shared" si="0"/>
        <v>0</v>
      </c>
      <c r="O53" s="78">
        <f>L53/'סכום נכסי הקרן'!$C$42</f>
        <v>0</v>
      </c>
    </row>
    <row r="54" spans="2:15">
      <c r="B54" t="s">
        <v>265</v>
      </c>
      <c r="C54" s="16"/>
      <c r="D54" s="16"/>
      <c r="E54" s="16"/>
    </row>
    <row r="55" spans="2:15">
      <c r="B55" t="s">
        <v>364</v>
      </c>
      <c r="C55" s="16"/>
      <c r="D55" s="16"/>
      <c r="E55" s="16"/>
    </row>
    <row r="56" spans="2:15">
      <c r="B56" t="s">
        <v>365</v>
      </c>
      <c r="C56" s="16"/>
      <c r="D56" s="16"/>
      <c r="E56" s="16"/>
    </row>
    <row r="57" spans="2:15">
      <c r="B57" t="s">
        <v>366</v>
      </c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6"/>
      <c r="C297" s="16"/>
      <c r="D297" s="16"/>
      <c r="E297" s="16"/>
    </row>
    <row r="298" spans="2:5">
      <c r="B298" s="19"/>
      <c r="C298" s="16"/>
      <c r="D298" s="16"/>
      <c r="E298" s="16"/>
    </row>
  </sheetData>
  <mergeCells count="2">
    <mergeCell ref="B6:O6"/>
    <mergeCell ref="B7:O7"/>
  </mergeCells>
  <dataValidations count="1">
    <dataValidation allowBlank="1" showInputMessage="1" showErrorMessage="1" sqref="A1:XFD3 A5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0">
        <v>44104</v>
      </c>
      <c r="E1" s="16"/>
    </row>
    <row r="2" spans="2:60">
      <c r="B2" s="2" t="s">
        <v>1</v>
      </c>
      <c r="C2" s="12" t="s">
        <v>197</v>
      </c>
      <c r="E2" s="16"/>
    </row>
    <row r="3" spans="2:60">
      <c r="B3" s="2" t="s">
        <v>2</v>
      </c>
      <c r="C3" s="26" t="s">
        <v>4521</v>
      </c>
      <c r="E3" s="16"/>
    </row>
    <row r="4" spans="2:60" s="1" customFormat="1">
      <c r="B4" s="2" t="s">
        <v>3</v>
      </c>
    </row>
    <row r="6" spans="2:60" ht="26.25" customHeight="1">
      <c r="B6" s="130" t="s">
        <v>68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60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153028.88</v>
      </c>
      <c r="H11" s="7"/>
      <c r="I11" s="75">
        <v>1718.2385049641384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120123.89</v>
      </c>
      <c r="I12" s="81">
        <v>1655.68427129314</v>
      </c>
      <c r="K12" s="80">
        <v>0.96360000000000001</v>
      </c>
      <c r="L12" s="80">
        <v>1E-4</v>
      </c>
    </row>
    <row r="13" spans="2:60">
      <c r="B13" s="79" t="s">
        <v>2400</v>
      </c>
      <c r="D13" s="16"/>
      <c r="E13" s="16"/>
      <c r="G13" s="81">
        <v>120123.89</v>
      </c>
      <c r="I13" s="81">
        <v>1655.68427129314</v>
      </c>
      <c r="K13" s="80">
        <v>0.96360000000000001</v>
      </c>
      <c r="L13" s="80">
        <v>1E-4</v>
      </c>
    </row>
    <row r="14" spans="2:60">
      <c r="B14" t="s">
        <v>2401</v>
      </c>
      <c r="C14" t="s">
        <v>2402</v>
      </c>
      <c r="D14" t="s">
        <v>100</v>
      </c>
      <c r="E14" t="s">
        <v>125</v>
      </c>
      <c r="F14" t="s">
        <v>123</v>
      </c>
      <c r="G14" s="77">
        <v>11537.34</v>
      </c>
      <c r="H14" s="77">
        <v>9543.1370999999999</v>
      </c>
      <c r="I14" s="77">
        <v>1101.02417389314</v>
      </c>
      <c r="J14" s="78">
        <v>0</v>
      </c>
      <c r="K14" s="78">
        <v>0.64080000000000004</v>
      </c>
      <c r="L14" s="78">
        <v>1E-4</v>
      </c>
    </row>
    <row r="15" spans="2:60">
      <c r="B15" t="s">
        <v>2403</v>
      </c>
      <c r="C15" t="s">
        <v>2404</v>
      </c>
      <c r="D15" t="s">
        <v>100</v>
      </c>
      <c r="E15" t="s">
        <v>125</v>
      </c>
      <c r="F15" t="s">
        <v>102</v>
      </c>
      <c r="G15" s="77">
        <v>108586.55</v>
      </c>
      <c r="H15" s="77">
        <v>510.8</v>
      </c>
      <c r="I15" s="77">
        <v>554.66009740000004</v>
      </c>
      <c r="J15" s="78">
        <v>1.29E-2</v>
      </c>
      <c r="K15" s="78">
        <v>0.32279999999999998</v>
      </c>
      <c r="L15" s="78">
        <v>0</v>
      </c>
    </row>
    <row r="16" spans="2:60">
      <c r="B16" s="79" t="s">
        <v>263</v>
      </c>
      <c r="D16" s="16"/>
      <c r="E16" s="16"/>
      <c r="G16" s="81">
        <v>32904.99</v>
      </c>
      <c r="I16" s="81">
        <v>62.5542336709984</v>
      </c>
      <c r="K16" s="80">
        <v>3.6400000000000002E-2</v>
      </c>
      <c r="L16" s="80">
        <v>0</v>
      </c>
    </row>
    <row r="17" spans="2:12">
      <c r="B17" s="79" t="s">
        <v>2405</v>
      </c>
      <c r="D17" s="16"/>
      <c r="E17" s="16"/>
      <c r="G17" s="81">
        <v>32904.99</v>
      </c>
      <c r="I17" s="81">
        <v>62.5542336709984</v>
      </c>
      <c r="K17" s="80">
        <v>3.6400000000000002E-2</v>
      </c>
      <c r="L17" s="80">
        <v>0</v>
      </c>
    </row>
    <row r="18" spans="2:12">
      <c r="B18" t="s">
        <v>2406</v>
      </c>
      <c r="C18" t="s">
        <v>2407</v>
      </c>
      <c r="D18" t="s">
        <v>933</v>
      </c>
      <c r="E18" t="s">
        <v>927</v>
      </c>
      <c r="F18" t="s">
        <v>106</v>
      </c>
      <c r="G18" s="77">
        <v>32904.99</v>
      </c>
      <c r="H18" s="77">
        <v>55.247199999999999</v>
      </c>
      <c r="I18" s="77">
        <v>62.5542336709984</v>
      </c>
      <c r="J18" s="78">
        <v>0</v>
      </c>
      <c r="K18" s="78">
        <v>3.6400000000000002E-2</v>
      </c>
      <c r="L18" s="78">
        <v>0</v>
      </c>
    </row>
    <row r="19" spans="2:12">
      <c r="B19" t="s">
        <v>265</v>
      </c>
      <c r="D19" s="16"/>
      <c r="E19" s="16"/>
    </row>
    <row r="20" spans="2:12">
      <c r="B20" t="s">
        <v>364</v>
      </c>
      <c r="D20" s="16"/>
      <c r="E20" s="16"/>
    </row>
    <row r="21" spans="2:12">
      <c r="B21" t="s">
        <v>365</v>
      </c>
      <c r="D21" s="16"/>
      <c r="E21" s="16"/>
    </row>
    <row r="22" spans="2:12">
      <c r="B22" t="s">
        <v>366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A1:XFD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2020-11-29T11:44:23Z</dcterms:modified>
</cp:coreProperties>
</file>