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workbookProtection lockStructure="1"/>
  <bookViews>
    <workbookView xWindow="-15" yWindow="885" windowWidth="19320" windowHeight="11130" tabRatio="1000"/>
  </bookViews>
  <sheets>
    <sheet name="סכום נכסי הקרן" sheetId="88" r:id="rId1"/>
    <sheet name="מזומנים" sheetId="58" r:id="rId2"/>
    <sheet name="תעודות התחייבות ממשלתיות" sheetId="59" r:id="rId3"/>
    <sheet name="תעודות חוב מסחריות " sheetId="60" r:id="rId4"/>
    <sheet name="אג&quot;ח קונצרני" sheetId="61" r:id="rId5"/>
    <sheet name="מניות" sheetId="62" r:id="rId6"/>
    <sheet name="קרנות סל" sheetId="63" r:id="rId7"/>
    <sheet name="קרנות נאמנות" sheetId="64" r:id="rId8"/>
    <sheet name="כתבי אופציה" sheetId="65" r:id="rId9"/>
    <sheet name="אופציות" sheetId="66" r:id="rId10"/>
    <sheet name="חוזים עתידיים" sheetId="67" r:id="rId11"/>
    <sheet name="מוצרים מובנים" sheetId="68" r:id="rId12"/>
    <sheet name="לא סחיר- תעודות התחייבות ממשלתי" sheetId="69" r:id="rId13"/>
    <sheet name="לא סחיר - תעודות חוב מסחריות" sheetId="70" r:id="rId14"/>
    <sheet name="לא סחיר - אג&quot;ח קונצרני" sheetId="71" r:id="rId15"/>
    <sheet name="לא סחיר - מניות" sheetId="72" r:id="rId16"/>
    <sheet name="לא סחיר - קרנות השקעה" sheetId="73" r:id="rId17"/>
    <sheet name="לא סחיר - כתבי אופציה" sheetId="74" r:id="rId18"/>
    <sheet name="לא סחיר - אופציות" sheetId="75" r:id="rId19"/>
    <sheet name="לא סחיר - חוזים עתידיים" sheetId="76" r:id="rId20"/>
    <sheet name="לא סחיר - מוצרים מובנים" sheetId="77" r:id="rId21"/>
    <sheet name="הלוואות" sheetId="78" r:id="rId22"/>
    <sheet name="פקדונות מעל 3 חודשים" sheetId="79" r:id="rId23"/>
    <sheet name="זכויות מקרקעין" sheetId="80" r:id="rId24"/>
    <sheet name="השקעה בחברות מוחזקות" sheetId="90" r:id="rId25"/>
    <sheet name="השקעות אחרות " sheetId="81" r:id="rId26"/>
    <sheet name="יתרת התחייבות להשקעה" sheetId="84" r:id="rId27"/>
    <sheet name="עלות מתואמת אג&quot;ח קונצרני סחיר" sheetId="91" r:id="rId28"/>
    <sheet name="עלות מתואמת אג&quot;ח קונצרני ל.סחיר" sheetId="92" r:id="rId29"/>
    <sheet name="עלות מתואמת מסגרות אשראי ללווים" sheetId="93" r:id="rId30"/>
  </sheets>
  <externalReferences>
    <externalReference r:id="rId31"/>
    <externalReference r:id="rId32"/>
    <externalReference r:id="rId33"/>
    <externalReference r:id="rId34"/>
  </externalReferences>
  <definedNames>
    <definedName name="_xlnm._FilterDatabase" localSheetId="4" hidden="1">'אג"ח קונצרני'!$B$8:$V$508</definedName>
    <definedName name="_new1">[1]הערות!$E$55</definedName>
    <definedName name="_new2">[2]הערות!$E$55</definedName>
    <definedName name="a">#REF!</definedName>
    <definedName name="adi_1212" localSheetId="2">'תעודות התחייבות ממשלתיות'!$B$6:$R$27</definedName>
    <definedName name="currency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dates">#REF!</definedName>
    <definedName name="list_dates">#REF!</definedName>
    <definedName name="Market">#REF!</definedName>
    <definedName name="mess28">[3]הערות!$E$53</definedName>
    <definedName name="nomoremess">[4]הערות!$E$55</definedName>
    <definedName name="print_adi" localSheetId="18">'לא סחיר - אופציות'!$B$6:$L$44</definedName>
    <definedName name="Print_Area" localSheetId="4">'אג"ח קונצרני'!$B$6:$U$32</definedName>
    <definedName name="Print_Area" localSheetId="9">אופציות!$B$6:$L$41</definedName>
    <definedName name="Print_Area" localSheetId="21">הלוואות!$B$6:$Q$55</definedName>
    <definedName name="Print_Area" localSheetId="24">'השקעה בחברות מוחזקות'!$B$6:$K$17</definedName>
    <definedName name="Print_Area" localSheetId="25">'השקעות אחרות '!$B$6:$K$15</definedName>
    <definedName name="Print_Area" localSheetId="23">'זכויות מקרקעין'!$B$6:$J$24</definedName>
    <definedName name="Print_Area" localSheetId="10">'חוזים עתידיים'!$B$6:$I$18</definedName>
    <definedName name="Print_Area" localSheetId="26">'יתרת התחייבות להשקעה'!$B$6:$D$16</definedName>
    <definedName name="Print_Area" localSheetId="8">'כתבי אופציה'!$B$6:$L$20</definedName>
    <definedName name="Print_Area" localSheetId="12">'לא סחיר- תעודות התחייבות ממשלתי'!$B$6:$P$24</definedName>
    <definedName name="Print_Area" localSheetId="14">'לא סחיר - אג"ח קונצרני'!$B$6:$S$32</definedName>
    <definedName name="Print_Area" localSheetId="18">'לא סחיר - אופציות'!$B$12:$B$43</definedName>
    <definedName name="Print_Area" localSheetId="19">'לא סחיר - חוזים עתידיים'!$B$6:$K$41</definedName>
    <definedName name="Print_Area" localSheetId="17">'לא סחיר - כתבי אופציה'!$B$6:$L$19</definedName>
    <definedName name="Print_Area" localSheetId="20">'לא סחיר - מוצרים מובנים'!$B$6:$Q$36</definedName>
    <definedName name="Print_Area" localSheetId="15">'לא סחיר - מניות'!$B$6:$M$19</definedName>
    <definedName name="Print_Area" localSheetId="16">'לא סחיר - קרנות השקעה'!$B$6:$K$38</definedName>
    <definedName name="Print_Area" localSheetId="13">'לא סחיר - תעודות חוב מסחריות'!$B$6:$S$32</definedName>
    <definedName name="Print_Area" localSheetId="11">'מוצרים מובנים'!$B$6:$Q$37</definedName>
    <definedName name="Print_Area" localSheetId="1">מזומנים!$B$6:$K$38</definedName>
    <definedName name="Print_Area" localSheetId="5">מניות!$B$6:$O$32</definedName>
    <definedName name="Print_Area" localSheetId="0">'סכום נכסי הקרן'!$B$6:$D$49</definedName>
    <definedName name="Print_Area" localSheetId="22">'פקדונות מעל 3 חודשים'!$B$6:$O$30</definedName>
    <definedName name="Print_Area" localSheetId="7">'קרנות נאמנות'!$B$6:$O$38</definedName>
    <definedName name="Print_Area" localSheetId="6">'קרנות סל'!$B$6:$N$44</definedName>
    <definedName name="Print_Area" localSheetId="2">'תעודות התחייבות ממשלתיות'!$B$8:$R$12</definedName>
    <definedName name="Print_Area" localSheetId="3">'תעודות חוב מסחריות '!$B$6:$T$29</definedName>
    <definedName name="range_data">#REF!</definedName>
    <definedName name="Raters">#REF!</definedName>
    <definedName name="Rating">#REF!</definedName>
    <definedName name="table_company">#REF!</definedName>
    <definedName name="Type_Business">#REF!</definedName>
    <definedName name="value">#REF!</definedName>
  </definedNames>
  <calcPr calcId="145621"/>
</workbook>
</file>

<file path=xl/calcChain.xml><?xml version="1.0" encoding="utf-8"?>
<calcChain xmlns="http://schemas.openxmlformats.org/spreadsheetml/2006/main">
  <c r="J12" i="58" l="1"/>
  <c r="S187" i="61" l="1"/>
  <c r="S179" i="61"/>
  <c r="S130" i="61"/>
  <c r="S129" i="61"/>
  <c r="S128" i="61"/>
  <c r="S127" i="61"/>
  <c r="S119" i="61"/>
  <c r="S118" i="61"/>
  <c r="S117" i="61"/>
  <c r="S104" i="61"/>
  <c r="S103" i="61"/>
  <c r="S100" i="61"/>
  <c r="S99" i="61"/>
  <c r="S98" i="61"/>
  <c r="S97" i="61"/>
  <c r="S72" i="61"/>
  <c r="S71" i="61"/>
  <c r="S70" i="61"/>
  <c r="O187" i="61"/>
  <c r="O179" i="61"/>
  <c r="O130" i="61"/>
  <c r="O129" i="61"/>
  <c r="O128" i="61"/>
  <c r="O127" i="61"/>
  <c r="O119" i="61"/>
  <c r="O118" i="61"/>
  <c r="O117" i="61"/>
  <c r="O104" i="61"/>
  <c r="O103" i="61"/>
  <c r="O100" i="61"/>
  <c r="O99" i="61"/>
  <c r="O98" i="61"/>
  <c r="O97" i="61"/>
  <c r="S69" i="61"/>
  <c r="O72" i="61"/>
  <c r="O71" i="61"/>
  <c r="O70" i="61"/>
  <c r="O69" i="61"/>
  <c r="S326" i="61"/>
  <c r="R245" i="61"/>
  <c r="Q12" i="61"/>
  <c r="Q11" i="61" s="1"/>
  <c r="R13" i="61"/>
  <c r="I11" i="81"/>
  <c r="K11" i="62"/>
  <c r="L11" i="62"/>
  <c r="K12" i="62"/>
  <c r="L12" i="62"/>
  <c r="K158" i="62"/>
  <c r="L158" i="62"/>
  <c r="N158" i="62" s="1"/>
  <c r="K132" i="62"/>
  <c r="L132" i="62"/>
  <c r="L131" i="62" s="1"/>
  <c r="N131" i="62" s="1"/>
  <c r="L87" i="62"/>
  <c r="N87" i="62" s="1"/>
  <c r="N246" i="62"/>
  <c r="N245" i="62"/>
  <c r="N244" i="62"/>
  <c r="N243" i="62"/>
  <c r="N242" i="62"/>
  <c r="N241" i="62"/>
  <c r="N240" i="62"/>
  <c r="N239" i="62"/>
  <c r="N238" i="62"/>
  <c r="N237" i="62"/>
  <c r="N236" i="62"/>
  <c r="N235" i="62"/>
  <c r="N234" i="62"/>
  <c r="N233" i="62"/>
  <c r="N232" i="62"/>
  <c r="N231" i="62"/>
  <c r="N230" i="62"/>
  <c r="N229" i="62"/>
  <c r="N228" i="62"/>
  <c r="N227" i="62"/>
  <c r="N225" i="62"/>
  <c r="N224" i="62"/>
  <c r="N223" i="62"/>
  <c r="N222" i="62"/>
  <c r="N220" i="62"/>
  <c r="N219" i="62"/>
  <c r="N218" i="62"/>
  <c r="N217" i="62"/>
  <c r="N216" i="62"/>
  <c r="N215" i="62"/>
  <c r="N214" i="62"/>
  <c r="N213" i="62"/>
  <c r="N212" i="62"/>
  <c r="N211" i="62"/>
  <c r="N210" i="62"/>
  <c r="N209" i="62"/>
  <c r="N208" i="62"/>
  <c r="N207" i="62"/>
  <c r="N206" i="62"/>
  <c r="N204" i="62"/>
  <c r="N203" i="62"/>
  <c r="N202" i="62"/>
  <c r="N201" i="62"/>
  <c r="N200" i="62"/>
  <c r="N198" i="62"/>
  <c r="N197" i="62"/>
  <c r="N196" i="62"/>
  <c r="N195" i="62"/>
  <c r="N194" i="62"/>
  <c r="N193" i="62"/>
  <c r="N192" i="62"/>
  <c r="N191" i="62"/>
  <c r="N190" i="62"/>
  <c r="N189" i="62"/>
  <c r="N188" i="62"/>
  <c r="N187" i="62"/>
  <c r="N186" i="62"/>
  <c r="N184" i="62"/>
  <c r="N183" i="62"/>
  <c r="N182" i="62"/>
  <c r="N181" i="62"/>
  <c r="N180" i="62"/>
  <c r="N179" i="62"/>
  <c r="N178" i="62"/>
  <c r="N177" i="62"/>
  <c r="N176" i="62"/>
  <c r="N175" i="62"/>
  <c r="N174" i="62"/>
  <c r="N173" i="62"/>
  <c r="N172" i="62"/>
  <c r="N171" i="62"/>
  <c r="N170" i="62"/>
  <c r="N169" i="62"/>
  <c r="N168" i="62"/>
  <c r="N167" i="62"/>
  <c r="N166" i="62"/>
  <c r="N165" i="62"/>
  <c r="N164" i="62"/>
  <c r="N163" i="62"/>
  <c r="N162" i="62"/>
  <c r="N161" i="62"/>
  <c r="N160" i="62"/>
  <c r="N159" i="62"/>
  <c r="N156" i="62"/>
  <c r="N155" i="62"/>
  <c r="N154" i="62"/>
  <c r="N153" i="62"/>
  <c r="N152" i="62"/>
  <c r="N151" i="62"/>
  <c r="N150" i="62"/>
  <c r="N149" i="62"/>
  <c r="N148" i="62"/>
  <c r="N226" i="62"/>
  <c r="N147" i="62"/>
  <c r="N221" i="62"/>
  <c r="N146" i="62"/>
  <c r="N145" i="62"/>
  <c r="N144" i="62"/>
  <c r="N205" i="62"/>
  <c r="N143" i="62"/>
  <c r="N142" i="62"/>
  <c r="N141" i="62"/>
  <c r="N199" i="62"/>
  <c r="N140" i="62"/>
  <c r="N185" i="62"/>
  <c r="N139" i="62"/>
  <c r="N138" i="62"/>
  <c r="N137" i="62"/>
  <c r="N136" i="62"/>
  <c r="N135" i="62"/>
  <c r="N134" i="62"/>
  <c r="N133" i="62"/>
  <c r="I10" i="81"/>
  <c r="J13" i="81" s="1"/>
  <c r="N129" i="62"/>
  <c r="N128" i="62"/>
  <c r="N127" i="62"/>
  <c r="N126" i="62"/>
  <c r="N125" i="62"/>
  <c r="N124" i="62"/>
  <c r="N123" i="62"/>
  <c r="N122" i="62"/>
  <c r="N121" i="62"/>
  <c r="N120" i="62"/>
  <c r="N119" i="62"/>
  <c r="N118" i="62"/>
  <c r="N117" i="62"/>
  <c r="N116" i="62"/>
  <c r="N115" i="62"/>
  <c r="N114" i="62"/>
  <c r="N113" i="62"/>
  <c r="N112" i="62"/>
  <c r="N111" i="62"/>
  <c r="N110" i="62"/>
  <c r="N109" i="62"/>
  <c r="N108" i="62"/>
  <c r="N107" i="62"/>
  <c r="N106" i="62"/>
  <c r="N105" i="62"/>
  <c r="N104" i="62"/>
  <c r="N103" i="62"/>
  <c r="N102" i="62"/>
  <c r="N101" i="62"/>
  <c r="N100" i="62"/>
  <c r="N99" i="62"/>
  <c r="N98" i="62"/>
  <c r="N97" i="62"/>
  <c r="N96" i="62"/>
  <c r="N95" i="62"/>
  <c r="N94" i="62"/>
  <c r="N93" i="62"/>
  <c r="N92" i="62"/>
  <c r="N91" i="62"/>
  <c r="N90" i="62"/>
  <c r="N89" i="62"/>
  <c r="N88" i="62"/>
  <c r="N85" i="62"/>
  <c r="N84" i="62"/>
  <c r="N83" i="62"/>
  <c r="N82" i="62"/>
  <c r="N81" i="62"/>
  <c r="N80" i="62"/>
  <c r="N79" i="62"/>
  <c r="N78" i="62"/>
  <c r="N77" i="62"/>
  <c r="N76" i="62"/>
  <c r="N75" i="62"/>
  <c r="N74" i="62"/>
  <c r="N73" i="62"/>
  <c r="N72" i="62"/>
  <c r="N71" i="62"/>
  <c r="N70" i="62"/>
  <c r="N69" i="62"/>
  <c r="N68" i="62"/>
  <c r="N67" i="62"/>
  <c r="N66" i="62"/>
  <c r="N65" i="62"/>
  <c r="N64" i="62"/>
  <c r="N63" i="62"/>
  <c r="N62" i="62"/>
  <c r="N61" i="62"/>
  <c r="N60" i="62"/>
  <c r="N59" i="62"/>
  <c r="N58" i="62"/>
  <c r="N57" i="62"/>
  <c r="N56" i="62"/>
  <c r="N55" i="62"/>
  <c r="N54" i="62"/>
  <c r="N53" i="62"/>
  <c r="N52" i="62"/>
  <c r="N51" i="62"/>
  <c r="N50" i="62"/>
  <c r="N49" i="62"/>
  <c r="N48" i="62"/>
  <c r="N47" i="62"/>
  <c r="N46" i="62"/>
  <c r="N45" i="62"/>
  <c r="N44" i="62"/>
  <c r="N42" i="62"/>
  <c r="N41" i="62"/>
  <c r="N40" i="62"/>
  <c r="N39" i="62"/>
  <c r="N38" i="62"/>
  <c r="N37" i="62"/>
  <c r="N36" i="62"/>
  <c r="N35" i="62"/>
  <c r="N34" i="62"/>
  <c r="N33" i="62"/>
  <c r="N32" i="62"/>
  <c r="N31" i="62"/>
  <c r="N30" i="62"/>
  <c r="N29" i="62"/>
  <c r="N28" i="62"/>
  <c r="N27" i="62"/>
  <c r="N26" i="62"/>
  <c r="N25" i="62"/>
  <c r="N24" i="62"/>
  <c r="N23" i="62"/>
  <c r="N22" i="62"/>
  <c r="N21" i="62"/>
  <c r="N20" i="62"/>
  <c r="N19" i="62"/>
  <c r="N18" i="62"/>
  <c r="N17" i="62"/>
  <c r="N16" i="62"/>
  <c r="N15" i="62"/>
  <c r="N14" i="62"/>
  <c r="N13" i="62"/>
  <c r="N12" i="62"/>
  <c r="N11" i="62"/>
  <c r="I50" i="63"/>
  <c r="I61" i="63"/>
  <c r="M92" i="63"/>
  <c r="M91" i="63"/>
  <c r="M90" i="63"/>
  <c r="M89" i="63"/>
  <c r="M88" i="63"/>
  <c r="M86" i="63"/>
  <c r="M85" i="63"/>
  <c r="M84" i="63"/>
  <c r="M83" i="63"/>
  <c r="M82" i="63"/>
  <c r="M81" i="63"/>
  <c r="M80" i="63"/>
  <c r="M79" i="63"/>
  <c r="M78" i="63"/>
  <c r="M77" i="63"/>
  <c r="M76" i="63"/>
  <c r="M75" i="63"/>
  <c r="M74" i="63"/>
  <c r="M73" i="63"/>
  <c r="M72" i="63"/>
  <c r="M71" i="63"/>
  <c r="M70" i="63"/>
  <c r="M69" i="63"/>
  <c r="M68" i="63"/>
  <c r="M67" i="63"/>
  <c r="M66" i="63"/>
  <c r="M65" i="63"/>
  <c r="M64" i="63"/>
  <c r="M63" i="63"/>
  <c r="M62" i="63"/>
  <c r="M61" i="63"/>
  <c r="M60" i="63"/>
  <c r="M59" i="63"/>
  <c r="M58" i="63"/>
  <c r="M57" i="63"/>
  <c r="M56" i="63"/>
  <c r="M55" i="63"/>
  <c r="M54" i="63"/>
  <c r="M53" i="63"/>
  <c r="M52" i="63"/>
  <c r="M51" i="63"/>
  <c r="M50" i="63"/>
  <c r="M49" i="63"/>
  <c r="M48" i="63"/>
  <c r="M47" i="63"/>
  <c r="M46" i="63"/>
  <c r="M45" i="63"/>
  <c r="M44" i="63"/>
  <c r="M43" i="63"/>
  <c r="M42" i="63"/>
  <c r="M41" i="63"/>
  <c r="M39" i="63"/>
  <c r="M38" i="63"/>
  <c r="M37" i="63"/>
  <c r="M36" i="63"/>
  <c r="M35" i="63"/>
  <c r="M34" i="63"/>
  <c r="M33" i="63"/>
  <c r="M32" i="63"/>
  <c r="M31" i="63"/>
  <c r="M30" i="63"/>
  <c r="M29" i="63"/>
  <c r="M28" i="63"/>
  <c r="M27" i="63"/>
  <c r="M26" i="63"/>
  <c r="M25" i="63"/>
  <c r="M23" i="63"/>
  <c r="M22" i="63"/>
  <c r="M21" i="63"/>
  <c r="M20" i="63"/>
  <c r="M19" i="63"/>
  <c r="M18" i="63"/>
  <c r="M17" i="63"/>
  <c r="M16" i="63"/>
  <c r="M15" i="63"/>
  <c r="M14" i="63"/>
  <c r="M13" i="63"/>
  <c r="M12" i="63"/>
  <c r="M11" i="63"/>
  <c r="J41" i="64"/>
  <c r="J39" i="64"/>
  <c r="N42" i="64"/>
  <c r="N41" i="64"/>
  <c r="N40" i="64"/>
  <c r="N39" i="64"/>
  <c r="N38" i="64"/>
  <c r="N37" i="64"/>
  <c r="N36" i="64"/>
  <c r="N34" i="64"/>
  <c r="N33" i="64"/>
  <c r="N31" i="64"/>
  <c r="N30" i="64"/>
  <c r="N29" i="64"/>
  <c r="N28" i="64"/>
  <c r="N27" i="64"/>
  <c r="N26" i="64"/>
  <c r="N25" i="64"/>
  <c r="N24" i="64"/>
  <c r="N23" i="64"/>
  <c r="N22" i="64"/>
  <c r="N21" i="64"/>
  <c r="N20" i="64"/>
  <c r="N19" i="64"/>
  <c r="N18" i="64"/>
  <c r="N17" i="64"/>
  <c r="N16" i="64"/>
  <c r="N15" i="64"/>
  <c r="N14" i="64"/>
  <c r="N13" i="64"/>
  <c r="N12" i="64"/>
  <c r="N11" i="64"/>
  <c r="K14" i="65"/>
  <c r="K13" i="65"/>
  <c r="K12" i="65"/>
  <c r="K11" i="65"/>
  <c r="K21" i="66"/>
  <c r="K20" i="66"/>
  <c r="K19" i="66"/>
  <c r="K18" i="66"/>
  <c r="K17" i="66"/>
  <c r="K15" i="66"/>
  <c r="K14" i="66"/>
  <c r="K13" i="66"/>
  <c r="K12" i="66"/>
  <c r="K11" i="66"/>
  <c r="J16" i="67"/>
  <c r="J15" i="67"/>
  <c r="J14" i="67"/>
  <c r="J13" i="67"/>
  <c r="J12" i="67"/>
  <c r="J11" i="67"/>
  <c r="R25" i="71"/>
  <c r="R24" i="71"/>
  <c r="R22" i="71"/>
  <c r="R21" i="71"/>
  <c r="R20" i="71"/>
  <c r="R19" i="71"/>
  <c r="R18" i="71"/>
  <c r="R17" i="71"/>
  <c r="R15" i="71"/>
  <c r="R14" i="71"/>
  <c r="R13" i="71"/>
  <c r="R12" i="71"/>
  <c r="R11" i="71"/>
  <c r="R12" i="61" l="1"/>
  <c r="R11" i="61" s="1"/>
  <c r="C37" i="88"/>
  <c r="J14" i="81"/>
  <c r="K131" i="62"/>
  <c r="N132" i="62"/>
  <c r="J19" i="73"/>
  <c r="J18" i="73"/>
  <c r="J17" i="73"/>
  <c r="J16" i="73"/>
  <c r="J14" i="73"/>
  <c r="J13" i="73"/>
  <c r="J12" i="73"/>
  <c r="J11" i="73"/>
  <c r="K13" i="74"/>
  <c r="K12" i="74"/>
  <c r="K11" i="74"/>
  <c r="J186" i="76"/>
  <c r="J185" i="76"/>
  <c r="J183" i="76"/>
  <c r="J182" i="76"/>
  <c r="J181" i="76"/>
  <c r="J180" i="76"/>
  <c r="J179" i="76"/>
  <c r="J178" i="76"/>
  <c r="J177" i="76"/>
  <c r="J176" i="76"/>
  <c r="J175" i="76"/>
  <c r="J174" i="76"/>
  <c r="J173" i="76"/>
  <c r="J172" i="76"/>
  <c r="J170" i="76"/>
  <c r="J169" i="76"/>
  <c r="J168" i="76"/>
  <c r="J166" i="76"/>
  <c r="J165" i="76"/>
  <c r="J164" i="76"/>
  <c r="J163" i="76"/>
  <c r="J162" i="76"/>
  <c r="J161" i="76"/>
  <c r="J160" i="76"/>
  <c r="J159" i="76"/>
  <c r="J158" i="76"/>
  <c r="J157" i="76"/>
  <c r="J156" i="76"/>
  <c r="J155" i="76"/>
  <c r="J154" i="76"/>
  <c r="J153" i="76"/>
  <c r="J152" i="76"/>
  <c r="J151" i="76"/>
  <c r="J150" i="76"/>
  <c r="J149" i="76"/>
  <c r="J148" i="76"/>
  <c r="J147" i="76"/>
  <c r="J146" i="76"/>
  <c r="J145" i="76"/>
  <c r="J144" i="76"/>
  <c r="J143" i="76"/>
  <c r="J142" i="76"/>
  <c r="J141" i="76"/>
  <c r="J140" i="76"/>
  <c r="J139" i="76"/>
  <c r="J138" i="76"/>
  <c r="J137" i="76"/>
  <c r="J136" i="76"/>
  <c r="J135" i="76"/>
  <c r="J134" i="76"/>
  <c r="J133" i="76"/>
  <c r="J132" i="76"/>
  <c r="J131" i="76"/>
  <c r="J130" i="76"/>
  <c r="J129" i="76"/>
  <c r="J128" i="76"/>
  <c r="J127" i="76"/>
  <c r="J126" i="76"/>
  <c r="J125" i="76"/>
  <c r="J123" i="76"/>
  <c r="J122" i="76"/>
  <c r="J121" i="76"/>
  <c r="J120" i="76"/>
  <c r="J119" i="76"/>
  <c r="J118" i="76"/>
  <c r="J117" i="76"/>
  <c r="J116" i="76"/>
  <c r="J115" i="76"/>
  <c r="J114" i="76"/>
  <c r="J113" i="76"/>
  <c r="J112" i="76"/>
  <c r="J111" i="76"/>
  <c r="J110" i="76"/>
  <c r="J109" i="76"/>
  <c r="J108" i="76"/>
  <c r="J107" i="76"/>
  <c r="J106" i="76"/>
  <c r="J105" i="76"/>
  <c r="J104" i="76"/>
  <c r="J103" i="76"/>
  <c r="J102" i="76"/>
  <c r="J101" i="76"/>
  <c r="J100" i="76"/>
  <c r="J99" i="76"/>
  <c r="J98" i="76"/>
  <c r="J97" i="76"/>
  <c r="J96" i="76"/>
  <c r="J95" i="76"/>
  <c r="J94" i="76"/>
  <c r="J93" i="76"/>
  <c r="J92" i="76"/>
  <c r="J91" i="76"/>
  <c r="J90" i="76"/>
  <c r="J89" i="76"/>
  <c r="J88" i="76"/>
  <c r="J87" i="76"/>
  <c r="J86" i="76"/>
  <c r="J85" i="76"/>
  <c r="J84" i="76"/>
  <c r="J83" i="76"/>
  <c r="J82" i="76"/>
  <c r="J81" i="76"/>
  <c r="J80" i="76"/>
  <c r="J79" i="76"/>
  <c r="J78" i="76"/>
  <c r="J77" i="76"/>
  <c r="J76" i="76"/>
  <c r="J75" i="76"/>
  <c r="J74" i="76"/>
  <c r="J73" i="76"/>
  <c r="J72" i="76"/>
  <c r="J71" i="76"/>
  <c r="J70" i="76"/>
  <c r="J69" i="76"/>
  <c r="J68" i="76"/>
  <c r="J67" i="76"/>
  <c r="J66" i="76"/>
  <c r="J65" i="76"/>
  <c r="J64" i="76"/>
  <c r="J63" i="76"/>
  <c r="J62" i="76"/>
  <c r="J61" i="76"/>
  <c r="J60" i="76"/>
  <c r="J59" i="76"/>
  <c r="J58" i="76"/>
  <c r="J57" i="76"/>
  <c r="J56" i="76"/>
  <c r="J55" i="76"/>
  <c r="J54" i="76"/>
  <c r="J53" i="76"/>
  <c r="J52" i="76"/>
  <c r="J51" i="76"/>
  <c r="J50" i="76"/>
  <c r="J49" i="76"/>
  <c r="J48" i="76"/>
  <c r="J47" i="76"/>
  <c r="J46" i="76"/>
  <c r="J45" i="76"/>
  <c r="J44" i="76"/>
  <c r="J43" i="76"/>
  <c r="J42" i="76"/>
  <c r="J41" i="76"/>
  <c r="J40" i="76"/>
  <c r="J39" i="76"/>
  <c r="J38" i="76"/>
  <c r="J37" i="76"/>
  <c r="J36" i="76"/>
  <c r="J35" i="76"/>
  <c r="J34" i="76"/>
  <c r="J33" i="76"/>
  <c r="J32" i="76"/>
  <c r="J31" i="76"/>
  <c r="J30" i="76"/>
  <c r="J29" i="76"/>
  <c r="J28" i="76"/>
  <c r="J27" i="76"/>
  <c r="J26" i="76"/>
  <c r="J25" i="76"/>
  <c r="J24" i="76"/>
  <c r="J23" i="76"/>
  <c r="J22" i="76"/>
  <c r="J21" i="76"/>
  <c r="J20" i="76"/>
  <c r="J19" i="76"/>
  <c r="J18" i="76"/>
  <c r="J17" i="76"/>
  <c r="J16" i="76"/>
  <c r="J15" i="76"/>
  <c r="J14" i="76"/>
  <c r="J13" i="76"/>
  <c r="J12" i="76"/>
  <c r="J11" i="76"/>
  <c r="T170" i="61" l="1"/>
  <c r="T202" i="61"/>
  <c r="T174" i="61"/>
  <c r="T341" i="61"/>
  <c r="T325" i="61"/>
  <c r="T309" i="61"/>
  <c r="T293" i="61"/>
  <c r="T277" i="61"/>
  <c r="T260" i="61"/>
  <c r="T241" i="61"/>
  <c r="T225" i="61"/>
  <c r="T209" i="61"/>
  <c r="T193" i="61"/>
  <c r="T177" i="61"/>
  <c r="T161" i="61"/>
  <c r="T344" i="61"/>
  <c r="T328" i="61"/>
  <c r="T312" i="61"/>
  <c r="T296" i="61"/>
  <c r="T280" i="61"/>
  <c r="T264" i="61"/>
  <c r="T245" i="61"/>
  <c r="T228" i="61"/>
  <c r="T212" i="61"/>
  <c r="T196" i="61"/>
  <c r="T180" i="61"/>
  <c r="T164" i="61"/>
  <c r="T343" i="61"/>
  <c r="T327" i="61"/>
  <c r="T311" i="61"/>
  <c r="T295" i="61"/>
  <c r="T279" i="61"/>
  <c r="T263" i="61"/>
  <c r="T243" i="61"/>
  <c r="T227" i="61"/>
  <c r="T211" i="61"/>
  <c r="T195" i="61"/>
  <c r="T179" i="61"/>
  <c r="T163" i="61"/>
  <c r="T342" i="61"/>
  <c r="T326" i="61"/>
  <c r="T310" i="61"/>
  <c r="T294" i="61"/>
  <c r="T278" i="61"/>
  <c r="T262" i="61"/>
  <c r="T247" i="61"/>
  <c r="T230" i="61"/>
  <c r="T182" i="61"/>
  <c r="T206" i="61"/>
  <c r="T178" i="61"/>
  <c r="T353" i="61"/>
  <c r="T337" i="61"/>
  <c r="T321" i="61"/>
  <c r="T305" i="61"/>
  <c r="T289" i="61"/>
  <c r="T273" i="61"/>
  <c r="T256" i="61"/>
  <c r="T237" i="61"/>
  <c r="T221" i="61"/>
  <c r="T205" i="61"/>
  <c r="T189" i="61"/>
  <c r="T173" i="61"/>
  <c r="T356" i="61"/>
  <c r="T340" i="61"/>
  <c r="T324" i="61"/>
  <c r="T308" i="61"/>
  <c r="T292" i="61"/>
  <c r="T276" i="61"/>
  <c r="T259" i="61"/>
  <c r="T240" i="61"/>
  <c r="T224" i="61"/>
  <c r="T208" i="61"/>
  <c r="T192" i="61"/>
  <c r="T176" i="61"/>
  <c r="T355" i="61"/>
  <c r="T339" i="61"/>
  <c r="T323" i="61"/>
  <c r="T307" i="61"/>
  <c r="T291" i="61"/>
  <c r="T275" i="61"/>
  <c r="T258" i="61"/>
  <c r="T239" i="61"/>
  <c r="T223" i="61"/>
  <c r="T207" i="61"/>
  <c r="T191" i="61"/>
  <c r="T175" i="61"/>
  <c r="T354" i="61"/>
  <c r="T338" i="61"/>
  <c r="T322" i="61"/>
  <c r="T306" i="61"/>
  <c r="T290" i="61"/>
  <c r="T274" i="61"/>
  <c r="T257" i="61"/>
  <c r="T242" i="61"/>
  <c r="T226" i="61"/>
  <c r="T198" i="61"/>
  <c r="T210" i="61"/>
  <c r="T186" i="61"/>
  <c r="T218" i="61"/>
  <c r="T349" i="61"/>
  <c r="T333" i="61"/>
  <c r="T317" i="61"/>
  <c r="T301" i="61"/>
  <c r="T285" i="61"/>
  <c r="T269" i="61"/>
  <c r="T250" i="61"/>
  <c r="T233" i="61"/>
  <c r="T217" i="61"/>
  <c r="T201" i="61"/>
  <c r="T185" i="61"/>
  <c r="T169" i="61"/>
  <c r="T352" i="61"/>
  <c r="T336" i="61"/>
  <c r="T320" i="61"/>
  <c r="T304" i="61"/>
  <c r="T288" i="61"/>
  <c r="T272" i="61"/>
  <c r="T255" i="61"/>
  <c r="T236" i="61"/>
  <c r="T220" i="61"/>
  <c r="T204" i="61"/>
  <c r="T188" i="61"/>
  <c r="T172" i="61"/>
  <c r="T351" i="61"/>
  <c r="T335" i="61"/>
  <c r="T319" i="61"/>
  <c r="T303" i="61"/>
  <c r="T287" i="61"/>
  <c r="T271" i="61"/>
  <c r="T254" i="61"/>
  <c r="T235" i="61"/>
  <c r="T219" i="61"/>
  <c r="T203" i="61"/>
  <c r="T187" i="61"/>
  <c r="T171" i="61"/>
  <c r="T350" i="61"/>
  <c r="T334" i="61"/>
  <c r="T318" i="61"/>
  <c r="T302" i="61"/>
  <c r="T286" i="61"/>
  <c r="T270" i="61"/>
  <c r="T253" i="61"/>
  <c r="T238" i="61"/>
  <c r="T222" i="61"/>
  <c r="T214" i="61"/>
  <c r="T190" i="61"/>
  <c r="T162" i="61"/>
  <c r="T194" i="61"/>
  <c r="T345" i="61"/>
  <c r="T329" i="61"/>
  <c r="T313" i="61"/>
  <c r="T297" i="61"/>
  <c r="T281" i="61"/>
  <c r="T265" i="61"/>
  <c r="T246" i="61"/>
  <c r="T229" i="61"/>
  <c r="T213" i="61"/>
  <c r="T197" i="61"/>
  <c r="T181" i="61"/>
  <c r="T165" i="61"/>
  <c r="T348" i="61"/>
  <c r="T332" i="61"/>
  <c r="T316" i="61"/>
  <c r="T300" i="61"/>
  <c r="T284" i="61"/>
  <c r="T268" i="61"/>
  <c r="T249" i="61"/>
  <c r="T232" i="61"/>
  <c r="T216" i="61"/>
  <c r="T200" i="61"/>
  <c r="T184" i="61"/>
  <c r="T168" i="61"/>
  <c r="T347" i="61"/>
  <c r="T331" i="61"/>
  <c r="T315" i="61"/>
  <c r="T299" i="61"/>
  <c r="T283" i="61"/>
  <c r="T267" i="61"/>
  <c r="T248" i="61"/>
  <c r="T231" i="61"/>
  <c r="T215" i="61"/>
  <c r="T199" i="61"/>
  <c r="T183" i="61"/>
  <c r="T167" i="61"/>
  <c r="T346" i="61"/>
  <c r="T330" i="61"/>
  <c r="T314" i="61"/>
  <c r="T298" i="61"/>
  <c r="T282" i="61"/>
  <c r="T266" i="61"/>
  <c r="T251" i="61"/>
  <c r="T234" i="61"/>
  <c r="T166" i="61"/>
  <c r="P25" i="78" l="1"/>
  <c r="P11" i="78" s="1"/>
  <c r="J12" i="81"/>
  <c r="J11" i="81"/>
  <c r="J10" i="81"/>
  <c r="C43" i="88"/>
  <c r="P10" i="78" l="1"/>
  <c r="Q25" i="78"/>
  <c r="T159" i="61"/>
  <c r="T158" i="61"/>
  <c r="T157" i="61"/>
  <c r="T156" i="61"/>
  <c r="T155" i="61"/>
  <c r="T154" i="61"/>
  <c r="T153" i="61"/>
  <c r="T152" i="61"/>
  <c r="T151" i="61"/>
  <c r="T150" i="61"/>
  <c r="T149" i="61"/>
  <c r="T148" i="61"/>
  <c r="T147" i="61"/>
  <c r="T146" i="61"/>
  <c r="T145" i="61"/>
  <c r="T144" i="61"/>
  <c r="T143" i="61"/>
  <c r="T142" i="61"/>
  <c r="T141" i="61"/>
  <c r="T140" i="61"/>
  <c r="T139" i="61"/>
  <c r="T138" i="61"/>
  <c r="T137" i="61"/>
  <c r="T136" i="61"/>
  <c r="T135" i="61"/>
  <c r="T134" i="61"/>
  <c r="T133" i="61"/>
  <c r="T132" i="61"/>
  <c r="T131" i="61"/>
  <c r="T130" i="61"/>
  <c r="T129" i="61"/>
  <c r="T128" i="61"/>
  <c r="T127" i="61"/>
  <c r="T126" i="61"/>
  <c r="T125" i="61"/>
  <c r="T124" i="61"/>
  <c r="T123" i="61"/>
  <c r="T122" i="61"/>
  <c r="T121" i="61"/>
  <c r="T120" i="61"/>
  <c r="T119" i="61"/>
  <c r="T118" i="61"/>
  <c r="T117" i="61"/>
  <c r="T116" i="61"/>
  <c r="T115" i="61"/>
  <c r="T114" i="61"/>
  <c r="T113" i="61"/>
  <c r="T112" i="61"/>
  <c r="T111" i="61"/>
  <c r="T110" i="61"/>
  <c r="T109" i="61"/>
  <c r="T108" i="61"/>
  <c r="T107" i="61"/>
  <c r="T106" i="61"/>
  <c r="T105" i="61"/>
  <c r="T104" i="61"/>
  <c r="T103" i="61"/>
  <c r="T102" i="61"/>
  <c r="T101" i="61"/>
  <c r="T100" i="61"/>
  <c r="T99" i="61"/>
  <c r="T98" i="61"/>
  <c r="T97" i="61"/>
  <c r="T96" i="61"/>
  <c r="T95" i="61"/>
  <c r="T94" i="61"/>
  <c r="T93" i="61"/>
  <c r="T92" i="61"/>
  <c r="T91" i="61"/>
  <c r="T90" i="61"/>
  <c r="T89" i="61"/>
  <c r="T88" i="61"/>
  <c r="T87" i="61"/>
  <c r="T86" i="61"/>
  <c r="T85" i="61"/>
  <c r="T84" i="61"/>
  <c r="T83" i="61"/>
  <c r="T82" i="61"/>
  <c r="T81" i="61"/>
  <c r="T80" i="61"/>
  <c r="T79" i="61"/>
  <c r="T78" i="61"/>
  <c r="T77" i="61"/>
  <c r="T76" i="61"/>
  <c r="T75" i="61"/>
  <c r="T74" i="61"/>
  <c r="T73" i="61"/>
  <c r="T72" i="61"/>
  <c r="T71" i="61"/>
  <c r="T70" i="61"/>
  <c r="T69" i="61"/>
  <c r="T68" i="61"/>
  <c r="T67" i="61"/>
  <c r="T66" i="61"/>
  <c r="T65" i="61"/>
  <c r="T64" i="61"/>
  <c r="T63" i="61"/>
  <c r="T62" i="61"/>
  <c r="T61" i="61"/>
  <c r="T60" i="61"/>
  <c r="T59" i="61"/>
  <c r="T58" i="61"/>
  <c r="T57" i="61"/>
  <c r="T56" i="61"/>
  <c r="T55" i="61"/>
  <c r="T54" i="61"/>
  <c r="T53" i="61"/>
  <c r="T52" i="61"/>
  <c r="T51" i="61"/>
  <c r="T50" i="61"/>
  <c r="T49" i="61"/>
  <c r="T48" i="61"/>
  <c r="T47" i="61"/>
  <c r="T46" i="61"/>
  <c r="T45" i="61"/>
  <c r="T44" i="61"/>
  <c r="T43" i="61"/>
  <c r="T42" i="61"/>
  <c r="T41" i="61"/>
  <c r="T40" i="61"/>
  <c r="T39" i="61"/>
  <c r="T38" i="61"/>
  <c r="T37" i="61"/>
  <c r="T36" i="61"/>
  <c r="T35" i="61"/>
  <c r="T34" i="61"/>
  <c r="T33" i="61"/>
  <c r="T32" i="61"/>
  <c r="T31" i="61"/>
  <c r="T30" i="61"/>
  <c r="T29" i="61"/>
  <c r="T28" i="61"/>
  <c r="T27" i="61"/>
  <c r="T26" i="61"/>
  <c r="T25" i="61"/>
  <c r="T24" i="61"/>
  <c r="T23" i="61"/>
  <c r="T22" i="61"/>
  <c r="T21" i="61"/>
  <c r="T20" i="61"/>
  <c r="T19" i="61"/>
  <c r="T18" i="61"/>
  <c r="T17" i="61"/>
  <c r="T16" i="61"/>
  <c r="T15" i="61"/>
  <c r="T14" i="61"/>
  <c r="T13" i="61"/>
  <c r="T12" i="61"/>
  <c r="T11" i="61"/>
  <c r="Q59" i="59"/>
  <c r="Q58" i="59"/>
  <c r="Q57" i="59"/>
  <c r="Q56" i="59"/>
  <c r="Q55" i="59"/>
  <c r="Q53" i="59"/>
  <c r="Q52" i="59"/>
  <c r="Q51" i="59"/>
  <c r="Q50" i="59"/>
  <c r="Q49" i="59"/>
  <c r="Q48" i="59"/>
  <c r="Q47" i="59"/>
  <c r="Q46" i="59"/>
  <c r="Q45" i="59"/>
  <c r="Q44" i="59"/>
  <c r="Q43" i="59"/>
  <c r="Q42" i="59"/>
  <c r="Q41" i="59"/>
  <c r="Q40" i="59"/>
  <c r="Q39" i="59"/>
  <c r="Q38" i="59"/>
  <c r="Q37" i="59"/>
  <c r="Q35" i="59"/>
  <c r="Q34" i="59"/>
  <c r="Q33" i="59"/>
  <c r="Q32" i="59"/>
  <c r="Q31" i="59"/>
  <c r="Q30" i="59"/>
  <c r="Q29" i="59"/>
  <c r="Q28" i="59"/>
  <c r="Q27" i="59"/>
  <c r="Q25" i="59"/>
  <c r="Q24" i="59"/>
  <c r="Q23" i="59"/>
  <c r="Q22" i="59"/>
  <c r="Q21" i="59"/>
  <c r="Q20" i="59"/>
  <c r="Q19" i="59"/>
  <c r="Q18" i="59"/>
  <c r="Q17" i="59"/>
  <c r="Q16" i="59"/>
  <c r="Q15" i="59"/>
  <c r="Q14" i="59"/>
  <c r="Q13" i="59"/>
  <c r="Q12" i="59"/>
  <c r="Q11" i="59"/>
  <c r="J20" i="58"/>
  <c r="J11" i="58" s="1"/>
  <c r="J10" i="58" s="1"/>
  <c r="C33" i="88"/>
  <c r="C16" i="88"/>
  <c r="C15" i="88"/>
  <c r="C23" i="88"/>
  <c r="K29" i="58" l="1"/>
  <c r="K44" i="58"/>
  <c r="K40" i="58"/>
  <c r="K35" i="58"/>
  <c r="K31" i="58"/>
  <c r="K26" i="58"/>
  <c r="K22" i="58"/>
  <c r="K18" i="58"/>
  <c r="K14" i="58"/>
  <c r="K10" i="58"/>
  <c r="K34" i="58"/>
  <c r="K25" i="58"/>
  <c r="K17" i="58"/>
  <c r="C11" i="88"/>
  <c r="K46" i="58"/>
  <c r="K42" i="58"/>
  <c r="K37" i="58"/>
  <c r="K33" i="58"/>
  <c r="K28" i="58"/>
  <c r="K24" i="58"/>
  <c r="K21" i="58"/>
  <c r="K16" i="58"/>
  <c r="K12" i="58"/>
  <c r="K45" i="58"/>
  <c r="K41" i="58"/>
  <c r="K36" i="58"/>
  <c r="K32" i="58"/>
  <c r="K27" i="58"/>
  <c r="K23" i="58"/>
  <c r="K39" i="58"/>
  <c r="K15" i="58"/>
  <c r="K47" i="58"/>
  <c r="K43" i="58"/>
  <c r="K38" i="58"/>
  <c r="K30" i="58"/>
  <c r="K13" i="58"/>
  <c r="K11" i="58"/>
  <c r="K20" i="58"/>
  <c r="Q181" i="78"/>
  <c r="Q177" i="78"/>
  <c r="Q173" i="78"/>
  <c r="Q169" i="78"/>
  <c r="Q165" i="78"/>
  <c r="Q161" i="78"/>
  <c r="Q157" i="78"/>
  <c r="Q153" i="78"/>
  <c r="Q149" i="78"/>
  <c r="Q145" i="78"/>
  <c r="Q141" i="78"/>
  <c r="Q137" i="78"/>
  <c r="Q133" i="78"/>
  <c r="Q129" i="78"/>
  <c r="Q125" i="78"/>
  <c r="Q121" i="78"/>
  <c r="Q117" i="78"/>
  <c r="Q113" i="78"/>
  <c r="Q109" i="78"/>
  <c r="Q105" i="78"/>
  <c r="Q101" i="78"/>
  <c r="Q96" i="78"/>
  <c r="Q38" i="78"/>
  <c r="Q90" i="78"/>
  <c r="Q86" i="78"/>
  <c r="Q82" i="78"/>
  <c r="Q78" i="78"/>
  <c r="Q74" i="78"/>
  <c r="Q70" i="78"/>
  <c r="Q66" i="78"/>
  <c r="Q62" i="78"/>
  <c r="Q58" i="78"/>
  <c r="Q54" i="78"/>
  <c r="Q50" i="78"/>
  <c r="Q46" i="78"/>
  <c r="Q42" i="78"/>
  <c r="Q36" i="78"/>
  <c r="Q32" i="78"/>
  <c r="Q28" i="78"/>
  <c r="Q23" i="78"/>
  <c r="Q19" i="78"/>
  <c r="Q15" i="78"/>
  <c r="Q10" i="78"/>
  <c r="Q180" i="78"/>
  <c r="Q172" i="78"/>
  <c r="Q164" i="78"/>
  <c r="Q160" i="78"/>
  <c r="Q148" i="78"/>
  <c r="Q140" i="78"/>
  <c r="Q132" i="78"/>
  <c r="Q128" i="78"/>
  <c r="Q124" i="78"/>
  <c r="Q116" i="78"/>
  <c r="Q108" i="78"/>
  <c r="Q100" i="78"/>
  <c r="Q95" i="78"/>
  <c r="Q89" i="78"/>
  <c r="Q85" i="78"/>
  <c r="Q77" i="78"/>
  <c r="Q73" i="78"/>
  <c r="Q65" i="78"/>
  <c r="Q61" i="78"/>
  <c r="Q53" i="78"/>
  <c r="Q45" i="78"/>
  <c r="Q35" i="78"/>
  <c r="Q27" i="78"/>
  <c r="Q22" i="78"/>
  <c r="Q14" i="78"/>
  <c r="Q179" i="78"/>
  <c r="Q175" i="78"/>
  <c r="Q171" i="78"/>
  <c r="Q167" i="78"/>
  <c r="Q163" i="78"/>
  <c r="Q159" i="78"/>
  <c r="Q155" i="78"/>
  <c r="Q151" i="78"/>
  <c r="Q147" i="78"/>
  <c r="Q143" i="78"/>
  <c r="Q139" i="78"/>
  <c r="Q135" i="78"/>
  <c r="Q131" i="78"/>
  <c r="Q127" i="78"/>
  <c r="Q123" i="78"/>
  <c r="Q182" i="78"/>
  <c r="Q178" i="78"/>
  <c r="Q174" i="78"/>
  <c r="Q170" i="78"/>
  <c r="Q166" i="78"/>
  <c r="Q162" i="78"/>
  <c r="Q158" i="78"/>
  <c r="Q154" i="78"/>
  <c r="Q150" i="78"/>
  <c r="Q146" i="78"/>
  <c r="Q142" i="78"/>
  <c r="Q138" i="78"/>
  <c r="Q134" i="78"/>
  <c r="Q130" i="78"/>
  <c r="Q126" i="78"/>
  <c r="Q122" i="78"/>
  <c r="Q118" i="78"/>
  <c r="Q114" i="78"/>
  <c r="Q110" i="78"/>
  <c r="Q106" i="78"/>
  <c r="Q102" i="78"/>
  <c r="Q98" i="78"/>
  <c r="Q93" i="78"/>
  <c r="Q91" i="78"/>
  <c r="Q87" i="78"/>
  <c r="Q83" i="78"/>
  <c r="Q79" i="78"/>
  <c r="Q75" i="78"/>
  <c r="Q71" i="78"/>
  <c r="Q67" i="78"/>
  <c r="Q63" i="78"/>
  <c r="Q59" i="78"/>
  <c r="Q55" i="78"/>
  <c r="Q51" i="78"/>
  <c r="Q47" i="78"/>
  <c r="Q43" i="78"/>
  <c r="Q39" i="78"/>
  <c r="Q33" i="78"/>
  <c r="Q29" i="78"/>
  <c r="Q20" i="78"/>
  <c r="Q16" i="78"/>
  <c r="Q12" i="78"/>
  <c r="Q176" i="78"/>
  <c r="Q168" i="78"/>
  <c r="Q156" i="78"/>
  <c r="Q152" i="78"/>
  <c r="Q144" i="78"/>
  <c r="Q136" i="78"/>
  <c r="Q120" i="78"/>
  <c r="Q112" i="78"/>
  <c r="Q104" i="78"/>
  <c r="Q37" i="78"/>
  <c r="Q81" i="78"/>
  <c r="Q69" i="78"/>
  <c r="Q57" i="78"/>
  <c r="Q49" i="78"/>
  <c r="Q41" i="78"/>
  <c r="Q31" i="78"/>
  <c r="Q18" i="78"/>
  <c r="Q107" i="78"/>
  <c r="Q92" i="78"/>
  <c r="Q76" i="78"/>
  <c r="Q60" i="78"/>
  <c r="Q44" i="78"/>
  <c r="Q26" i="78"/>
  <c r="Q119" i="78"/>
  <c r="Q103" i="78"/>
  <c r="Q88" i="78"/>
  <c r="Q72" i="78"/>
  <c r="Q56" i="78"/>
  <c r="Q40" i="78"/>
  <c r="Q115" i="78"/>
  <c r="Q84" i="78"/>
  <c r="Q52" i="78"/>
  <c r="Q17" i="78"/>
  <c r="Q111" i="78"/>
  <c r="Q94" i="78"/>
  <c r="Q80" i="78"/>
  <c r="Q64" i="78"/>
  <c r="Q48" i="78"/>
  <c r="Q30" i="78"/>
  <c r="Q13" i="78"/>
  <c r="Q21" i="78"/>
  <c r="Q99" i="78"/>
  <c r="Q68" i="78"/>
  <c r="Q34" i="78"/>
  <c r="Q11" i="78"/>
  <c r="C12" i="88"/>
  <c r="C10" i="88" l="1"/>
  <c r="C42" i="88" s="1"/>
  <c r="O233" i="62" s="1"/>
  <c r="K13" i="81"/>
  <c r="O237" i="62"/>
  <c r="O202" i="62"/>
  <c r="O195" i="62"/>
  <c r="O174" i="62"/>
  <c r="O242" i="62"/>
  <c r="O234" i="62"/>
  <c r="O230" i="62"/>
  <c r="O212" i="62"/>
  <c r="O208" i="62"/>
  <c r="O206" i="62"/>
  <c r="O188" i="62"/>
  <c r="O181" i="62"/>
  <c r="O173" i="62"/>
  <c r="O163" i="62"/>
  <c r="O219" i="62"/>
  <c r="O213" i="62"/>
  <c r="O180" i="62"/>
  <c r="O176" i="62"/>
  <c r="O162" i="62"/>
  <c r="O185" i="62"/>
  <c r="O136" i="62"/>
  <c r="O116" i="62"/>
  <c r="O100" i="62"/>
  <c r="O75" i="62"/>
  <c r="O71" i="62"/>
  <c r="O38" i="62"/>
  <c r="O26" i="62"/>
  <c r="O18" i="62"/>
  <c r="N68" i="63"/>
  <c r="N64" i="63"/>
  <c r="N39" i="63"/>
  <c r="N18" i="63"/>
  <c r="O38" i="64"/>
  <c r="O33" i="64"/>
  <c r="O12" i="64"/>
  <c r="L21" i="66"/>
  <c r="K12" i="67"/>
  <c r="O156" i="62"/>
  <c r="O137" i="62"/>
  <c r="O109" i="62"/>
  <c r="O35" i="62"/>
  <c r="O150" i="62"/>
  <c r="O147" i="62"/>
  <c r="O131" i="62"/>
  <c r="O119" i="62"/>
  <c r="O107" i="62"/>
  <c r="O91" i="62"/>
  <c r="O74" i="62"/>
  <c r="O70" i="62"/>
  <c r="O50" i="62"/>
  <c r="O41" i="62"/>
  <c r="O33" i="62"/>
  <c r="N92" i="63"/>
  <c r="N88" i="63"/>
  <c r="N71" i="63"/>
  <c r="N59" i="63"/>
  <c r="N43" i="63"/>
  <c r="N38" i="63"/>
  <c r="N17" i="63"/>
  <c r="O37" i="64"/>
  <c r="O31" i="64"/>
  <c r="L11" i="65"/>
  <c r="L20" i="66"/>
  <c r="K11" i="67"/>
  <c r="O140" i="62"/>
  <c r="O93" i="62"/>
  <c r="O68" i="62"/>
  <c r="O205" i="62"/>
  <c r="O199" i="62"/>
  <c r="O138" i="62"/>
  <c r="O110" i="62"/>
  <c r="O102" i="62"/>
  <c r="O90" i="62"/>
  <c r="O73" i="62"/>
  <c r="O57" i="62"/>
  <c r="O53" i="62"/>
  <c r="O28" i="62"/>
  <c r="O24" i="62"/>
  <c r="O12" i="62"/>
  <c r="N74" i="63"/>
  <c r="N70" i="63"/>
  <c r="N54" i="63"/>
  <c r="N42" i="63"/>
  <c r="N25" i="63"/>
  <c r="N20" i="63"/>
  <c r="O26" i="64"/>
  <c r="O18" i="64"/>
  <c r="L14" i="65"/>
  <c r="S17" i="71"/>
  <c r="S12" i="71"/>
  <c r="O133" i="62"/>
  <c r="O89" i="62"/>
  <c r="O60" i="62"/>
  <c r="O31" i="62"/>
  <c r="N41" i="63"/>
  <c r="N23" i="63"/>
  <c r="O39" i="64"/>
  <c r="N53" i="63"/>
  <c r="O34" i="64"/>
  <c r="O23" i="62"/>
  <c r="L13" i="66"/>
  <c r="N36" i="63"/>
  <c r="O17" i="64"/>
  <c r="O27" i="62"/>
  <c r="O11" i="62"/>
  <c r="N65" i="63"/>
  <c r="O29" i="64"/>
  <c r="O13" i="64"/>
  <c r="S15" i="71"/>
  <c r="N28" i="63"/>
  <c r="K14" i="73"/>
  <c r="L12" i="74"/>
  <c r="K172" i="76"/>
  <c r="K159" i="76"/>
  <c r="K155" i="76"/>
  <c r="K139" i="76"/>
  <c r="K135" i="76"/>
  <c r="K122" i="76"/>
  <c r="K110" i="76"/>
  <c r="K102" i="76"/>
  <c r="K94" i="76"/>
  <c r="K78" i="76"/>
  <c r="K74" i="76"/>
  <c r="K70" i="76"/>
  <c r="K54" i="76"/>
  <c r="K46" i="76"/>
  <c r="K38" i="76"/>
  <c r="K26" i="76"/>
  <c r="K14" i="76"/>
  <c r="K12" i="73"/>
  <c r="K137" i="76"/>
  <c r="K125" i="76"/>
  <c r="K96" i="76"/>
  <c r="K40" i="76"/>
  <c r="K28" i="76"/>
  <c r="K13" i="73"/>
  <c r="K183" i="76"/>
  <c r="K170" i="76"/>
  <c r="K166" i="76"/>
  <c r="K150" i="76"/>
  <c r="K142" i="76"/>
  <c r="K138" i="76"/>
  <c r="K121" i="76"/>
  <c r="K117" i="76"/>
  <c r="K105" i="76"/>
  <c r="K93" i="76"/>
  <c r="K85" i="76"/>
  <c r="K77" i="76"/>
  <c r="K61" i="76"/>
  <c r="K57" i="76"/>
  <c r="K53" i="76"/>
  <c r="K37" i="76"/>
  <c r="K29" i="76"/>
  <c r="K21" i="76"/>
  <c r="K182" i="76"/>
  <c r="K145" i="76"/>
  <c r="K133" i="76"/>
  <c r="K84" i="76"/>
  <c r="K72" i="76"/>
  <c r="K56" i="76"/>
  <c r="K16" i="73"/>
  <c r="K11" i="73"/>
  <c r="K181" i="76"/>
  <c r="K173" i="76"/>
  <c r="K160" i="76"/>
  <c r="K156" i="76"/>
  <c r="K140" i="76"/>
  <c r="K132" i="76"/>
  <c r="K128" i="76"/>
  <c r="K111" i="76"/>
  <c r="K107" i="76"/>
  <c r="K95" i="76"/>
  <c r="K83" i="76"/>
  <c r="K75" i="76"/>
  <c r="K67" i="76"/>
  <c r="K51" i="76"/>
  <c r="K47" i="76"/>
  <c r="K43" i="76"/>
  <c r="K27" i="76"/>
  <c r="K19" i="76"/>
  <c r="K11" i="76"/>
  <c r="K165" i="76"/>
  <c r="K129" i="76"/>
  <c r="K116" i="76"/>
  <c r="K68" i="76"/>
  <c r="K64" i="76"/>
  <c r="K36" i="76"/>
  <c r="R175" i="78"/>
  <c r="R171" i="78"/>
  <c r="R159" i="78"/>
  <c r="R151" i="78"/>
  <c r="R139" i="78"/>
  <c r="R135" i="78"/>
  <c r="R119" i="78"/>
  <c r="R111" i="78"/>
  <c r="R107" i="78"/>
  <c r="R38" i="78"/>
  <c r="R90" i="78"/>
  <c r="R78" i="78"/>
  <c r="R66" i="78"/>
  <c r="R58" i="78"/>
  <c r="R50" i="78"/>
  <c r="R32" i="78"/>
  <c r="R28" i="78"/>
  <c r="R23" i="78"/>
  <c r="R182" i="78"/>
  <c r="R174" i="78"/>
  <c r="R166" i="78"/>
  <c r="R158" i="78"/>
  <c r="R154" i="78"/>
  <c r="R142" i="78"/>
  <c r="R138" i="78"/>
  <c r="R134" i="78"/>
  <c r="R122" i="78"/>
  <c r="R118" i="78"/>
  <c r="R110" i="78"/>
  <c r="R102" i="78"/>
  <c r="R95" i="78"/>
  <c r="R37" i="78"/>
  <c r="R81" i="78"/>
  <c r="R77" i="78"/>
  <c r="R73" i="78"/>
  <c r="R61" i="78"/>
  <c r="R57" i="78"/>
  <c r="R49" i="78"/>
  <c r="R41" i="78"/>
  <c r="R31" i="78"/>
  <c r="R27" i="78"/>
  <c r="R181" i="78"/>
  <c r="R177" i="78"/>
  <c r="R173" i="78"/>
  <c r="R161" i="78"/>
  <c r="R157" i="78"/>
  <c r="R149" i="78"/>
  <c r="R141" i="78"/>
  <c r="R133" i="78"/>
  <c r="R129" i="78"/>
  <c r="R117" i="78"/>
  <c r="R113" i="78"/>
  <c r="R109" i="78"/>
  <c r="R94" i="78"/>
  <c r="R92" i="78"/>
  <c r="R84" i="78"/>
  <c r="R76" i="78"/>
  <c r="R68" i="78"/>
  <c r="R64" i="78"/>
  <c r="R52" i="78"/>
  <c r="R48" i="78"/>
  <c r="R44" i="78"/>
  <c r="R30" i="78"/>
  <c r="R26" i="78"/>
  <c r="R17" i="78"/>
  <c r="K11" i="81"/>
  <c r="R176" i="78"/>
  <c r="R172" i="78"/>
  <c r="R160" i="78"/>
  <c r="R156" i="78"/>
  <c r="R152" i="78"/>
  <c r="R140" i="78"/>
  <c r="R136" i="78"/>
  <c r="R128" i="78"/>
  <c r="R120" i="78"/>
  <c r="R112" i="78"/>
  <c r="R108" i="78"/>
  <c r="R93" i="78"/>
  <c r="R91" i="78"/>
  <c r="R87" i="78"/>
  <c r="R75" i="78"/>
  <c r="R67" i="78"/>
  <c r="R43" i="78"/>
  <c r="R55" i="78"/>
  <c r="R20" i="78"/>
  <c r="R10" i="78"/>
  <c r="R33" i="78"/>
  <c r="R16" i="78"/>
  <c r="K10" i="81"/>
  <c r="R29" i="78"/>
  <c r="R59" i="78"/>
  <c r="R12" i="78"/>
  <c r="U355" i="61"/>
  <c r="U347" i="61"/>
  <c r="U343" i="61"/>
  <c r="U329" i="61"/>
  <c r="U326" i="61"/>
  <c r="U322" i="61"/>
  <c r="U311" i="61"/>
  <c r="U306" i="61"/>
  <c r="U298" i="61"/>
  <c r="U288" i="61"/>
  <c r="U276" i="61"/>
  <c r="U273" i="61"/>
  <c r="U262" i="61"/>
  <c r="U257" i="61"/>
  <c r="U253" i="61"/>
  <c r="U239" i="61"/>
  <c r="U235" i="61"/>
  <c r="U227" i="61"/>
  <c r="U219" i="61"/>
  <c r="U215" i="61"/>
  <c r="U211" i="61"/>
  <c r="U203" i="61"/>
  <c r="U199" i="61"/>
  <c r="U195" i="61"/>
  <c r="U187" i="61"/>
  <c r="U183" i="61"/>
  <c r="U179" i="61"/>
  <c r="U171" i="61"/>
  <c r="U167" i="61"/>
  <c r="U163" i="61"/>
  <c r="U155" i="61"/>
  <c r="U151" i="61"/>
  <c r="U147" i="61"/>
  <c r="U139" i="61"/>
  <c r="U135" i="61"/>
  <c r="U131" i="61"/>
  <c r="U123" i="61"/>
  <c r="U119" i="61"/>
  <c r="U115" i="61"/>
  <c r="U107" i="61"/>
  <c r="U103" i="61"/>
  <c r="U99" i="61"/>
  <c r="U91" i="61"/>
  <c r="U87" i="61"/>
  <c r="U83" i="61"/>
  <c r="U75" i="61"/>
  <c r="U71" i="61"/>
  <c r="U67" i="61"/>
  <c r="U59" i="61"/>
  <c r="U55" i="61"/>
  <c r="U51" i="61"/>
  <c r="U43" i="61"/>
  <c r="U39" i="61"/>
  <c r="U35" i="61"/>
  <c r="U27" i="61"/>
  <c r="U23" i="61"/>
  <c r="U19" i="61"/>
  <c r="U278" i="61"/>
  <c r="U352" i="61"/>
  <c r="U348" i="61"/>
  <c r="U340" i="61"/>
  <c r="U335" i="61"/>
  <c r="U330" i="61"/>
  <c r="U323" i="61"/>
  <c r="U319" i="61"/>
  <c r="U315" i="61"/>
  <c r="U308" i="61"/>
  <c r="U303" i="61"/>
  <c r="U299" i="61"/>
  <c r="U289" i="61"/>
  <c r="U282" i="61"/>
  <c r="U277" i="61"/>
  <c r="U271" i="61"/>
  <c r="U281" i="61"/>
  <c r="U263" i="61"/>
  <c r="U254" i="61"/>
  <c r="U249" i="61"/>
  <c r="U245" i="61"/>
  <c r="U236" i="61"/>
  <c r="U232" i="61"/>
  <c r="U228" i="61"/>
  <c r="U220" i="61"/>
  <c r="U216" i="61"/>
  <c r="U212" i="61"/>
  <c r="U204" i="61"/>
  <c r="U200" i="61"/>
  <c r="U196" i="61"/>
  <c r="U188" i="61"/>
  <c r="U184" i="61"/>
  <c r="U180" i="61"/>
  <c r="U172" i="61"/>
  <c r="U168" i="61"/>
  <c r="U164" i="61"/>
  <c r="U156" i="61"/>
  <c r="U152" i="61"/>
  <c r="U148" i="61"/>
  <c r="U140" i="61"/>
  <c r="U136" i="61"/>
  <c r="U132" i="61"/>
  <c r="U124" i="61"/>
  <c r="U120" i="61"/>
  <c r="U116" i="61"/>
  <c r="U108" i="61"/>
  <c r="U104" i="61"/>
  <c r="U100" i="61"/>
  <c r="U92" i="61"/>
  <c r="U88" i="61"/>
  <c r="U84" i="61"/>
  <c r="U76" i="61"/>
  <c r="U72" i="61"/>
  <c r="U68" i="61"/>
  <c r="U60" i="61"/>
  <c r="U56" i="61"/>
  <c r="U52" i="61"/>
  <c r="U44" i="61"/>
  <c r="U40" i="61"/>
  <c r="U36" i="61"/>
  <c r="U28" i="61"/>
  <c r="U24" i="61"/>
  <c r="U20" i="61"/>
  <c r="U264" i="61"/>
  <c r="U349" i="61"/>
  <c r="U341" i="61"/>
  <c r="U324" i="61"/>
  <c r="U316" i="61"/>
  <c r="U309" i="61"/>
  <c r="U290" i="61"/>
  <c r="U279" i="61"/>
  <c r="U307" i="61"/>
  <c r="U255" i="61"/>
  <c r="U246" i="61"/>
  <c r="U237" i="61"/>
  <c r="U221" i="61"/>
  <c r="U213" i="61"/>
  <c r="U205" i="61"/>
  <c r="U189" i="61"/>
  <c r="U181" i="61"/>
  <c r="U173" i="61"/>
  <c r="U149" i="61"/>
  <c r="U141" i="61"/>
  <c r="U133" i="61"/>
  <c r="U117" i="61"/>
  <c r="U109" i="61"/>
  <c r="U101" i="61"/>
  <c r="U85" i="61"/>
  <c r="U77" i="61"/>
  <c r="U69" i="61"/>
  <c r="U53" i="61"/>
  <c r="U45" i="61"/>
  <c r="U37" i="61"/>
  <c r="R52" i="59"/>
  <c r="R40" i="59"/>
  <c r="R18" i="59"/>
  <c r="U337" i="61"/>
  <c r="U321" i="61"/>
  <c r="U305" i="61"/>
  <c r="U242" i="61"/>
  <c r="U226" i="61"/>
  <c r="U210" i="61"/>
  <c r="U170" i="61"/>
  <c r="U162" i="61"/>
  <c r="U138" i="61"/>
  <c r="U114" i="61"/>
  <c r="U90" i="61"/>
  <c r="U74" i="61"/>
  <c r="U42" i="61"/>
  <c r="U18" i="61"/>
  <c r="R51" i="59"/>
  <c r="R34" i="59"/>
  <c r="R25" i="59"/>
  <c r="R17" i="59"/>
  <c r="U339" i="61"/>
  <c r="U295" i="61"/>
  <c r="U291" i="61"/>
  <c r="U233" i="61"/>
  <c r="U217" i="61"/>
  <c r="U201" i="61"/>
  <c r="U169" i="61"/>
  <c r="U153" i="61"/>
  <c r="U137" i="61"/>
  <c r="U113" i="61"/>
  <c r="U89" i="61"/>
  <c r="U73" i="61"/>
  <c r="U41" i="61"/>
  <c r="U25" i="61"/>
  <c r="U12" i="61"/>
  <c r="R42" i="59"/>
  <c r="R33" i="59"/>
  <c r="R24" i="59"/>
  <c r="U283" i="61"/>
  <c r="U350" i="61"/>
  <c r="U342" i="61"/>
  <c r="U325" i="61"/>
  <c r="U317" i="61"/>
  <c r="U310" i="61"/>
  <c r="U292" i="61"/>
  <c r="U280" i="61"/>
  <c r="U272" i="61"/>
  <c r="U256" i="61"/>
  <c r="U247" i="61"/>
  <c r="U238" i="61"/>
  <c r="U222" i="61"/>
  <c r="U214" i="61"/>
  <c r="U206" i="61"/>
  <c r="U190" i="61"/>
  <c r="U182" i="61"/>
  <c r="U174" i="61"/>
  <c r="U157" i="61"/>
  <c r="U150" i="61"/>
  <c r="U142" i="61"/>
  <c r="U126" i="61"/>
  <c r="U118" i="61"/>
  <c r="U110" i="61"/>
  <c r="U94" i="61"/>
  <c r="U86" i="61"/>
  <c r="U78" i="61"/>
  <c r="U62" i="61"/>
  <c r="U54" i="61"/>
  <c r="U46" i="61"/>
  <c r="U30" i="61"/>
  <c r="U22" i="61"/>
  <c r="U15" i="61"/>
  <c r="R58" i="59"/>
  <c r="R53" i="59"/>
  <c r="R49" i="59"/>
  <c r="R41" i="59"/>
  <c r="R37" i="59"/>
  <c r="R32" i="59"/>
  <c r="R23" i="59"/>
  <c r="R19" i="59"/>
  <c r="R15" i="59"/>
  <c r="U29" i="61"/>
  <c r="U14" i="61"/>
  <c r="R57" i="59"/>
  <c r="R44" i="59"/>
  <c r="R35" i="59"/>
  <c r="R31" i="59"/>
  <c r="R22" i="59"/>
  <c r="R14" i="59"/>
  <c r="U354" i="61"/>
  <c r="U314" i="61"/>
  <c r="U296" i="61"/>
  <c r="U287" i="61"/>
  <c r="U260" i="61"/>
  <c r="U251" i="61"/>
  <c r="U234" i="61"/>
  <c r="U202" i="61"/>
  <c r="U186" i="61"/>
  <c r="U178" i="61"/>
  <c r="U146" i="61"/>
  <c r="U122" i="61"/>
  <c r="U106" i="61"/>
  <c r="U82" i="61"/>
  <c r="U66" i="61"/>
  <c r="U50" i="61"/>
  <c r="U26" i="61"/>
  <c r="U13" i="61"/>
  <c r="R56" i="59"/>
  <c r="R39" i="59"/>
  <c r="R30" i="59"/>
  <c r="R21" i="59"/>
  <c r="U267" i="61"/>
  <c r="U345" i="61"/>
  <c r="U336" i="61"/>
  <c r="U313" i="61"/>
  <c r="U304" i="61"/>
  <c r="U284" i="61"/>
  <c r="U259" i="61"/>
  <c r="U241" i="61"/>
  <c r="U225" i="61"/>
  <c r="U193" i="61"/>
  <c r="U177" i="61"/>
  <c r="U161" i="61"/>
  <c r="U129" i="61"/>
  <c r="U105" i="61"/>
  <c r="U97" i="61"/>
  <c r="U65" i="61"/>
  <c r="U49" i="61"/>
  <c r="U33" i="61"/>
  <c r="R55" i="59"/>
  <c r="R50" i="59"/>
  <c r="R46" i="59"/>
  <c r="R29" i="59"/>
  <c r="R20" i="59"/>
  <c r="R16" i="59"/>
  <c r="L43" i="58"/>
  <c r="L38" i="58"/>
  <c r="L34" i="58"/>
  <c r="L26" i="58"/>
  <c r="L22" i="58"/>
  <c r="L20" i="58"/>
  <c r="L11" i="58"/>
  <c r="L44" i="58"/>
  <c r="L35" i="58"/>
  <c r="L16" i="58"/>
  <c r="L46" i="58"/>
  <c r="L42" i="58"/>
  <c r="L33" i="58"/>
  <c r="L29" i="58"/>
  <c r="L25" i="58"/>
  <c r="L14" i="58"/>
  <c r="L10" i="58"/>
  <c r="L40" i="58"/>
  <c r="L45" i="58"/>
  <c r="L41" i="58"/>
  <c r="L36" i="58"/>
  <c r="L28" i="58"/>
  <c r="L24" i="58"/>
  <c r="L21" i="58"/>
  <c r="L13" i="58"/>
  <c r="L31" i="58"/>
  <c r="L39" i="58"/>
  <c r="D33" i="88"/>
  <c r="D26" i="88"/>
  <c r="D31" i="88"/>
  <c r="D38" i="88"/>
  <c r="D29" i="88"/>
  <c r="D17" i="88"/>
  <c r="D12" i="88"/>
  <c r="D37" i="88"/>
  <c r="D20" i="88"/>
  <c r="D16" i="88"/>
  <c r="D19" i="88"/>
  <c r="D42" i="88"/>
  <c r="D23" i="88"/>
  <c r="D18" i="88"/>
  <c r="D11" i="88"/>
  <c r="D10" i="88"/>
  <c r="R11" i="78" l="1"/>
  <c r="R46" i="78"/>
  <c r="R74" i="78"/>
  <c r="R96" i="78"/>
  <c r="R127" i="78"/>
  <c r="R155" i="78"/>
  <c r="K16" i="76"/>
  <c r="K104" i="76"/>
  <c r="K174" i="76"/>
  <c r="K31" i="76"/>
  <c r="K63" i="76"/>
  <c r="K91" i="76"/>
  <c r="K115" i="76"/>
  <c r="K148" i="76"/>
  <c r="K177" i="76"/>
  <c r="K32" i="76"/>
  <c r="K120" i="76"/>
  <c r="K13" i="76"/>
  <c r="K41" i="76"/>
  <c r="K73" i="76"/>
  <c r="K101" i="76"/>
  <c r="K126" i="76"/>
  <c r="K158" i="76"/>
  <c r="L11" i="74"/>
  <c r="K76" i="76"/>
  <c r="K178" i="76"/>
  <c r="K30" i="76"/>
  <c r="K58" i="76"/>
  <c r="K90" i="76"/>
  <c r="K118" i="76"/>
  <c r="K143" i="76"/>
  <c r="K180" i="76"/>
  <c r="N77" i="63"/>
  <c r="N32" i="63"/>
  <c r="N61" i="63"/>
  <c r="N11" i="63"/>
  <c r="N85" i="63"/>
  <c r="O19" i="62"/>
  <c r="O105" i="62"/>
  <c r="S21" i="71"/>
  <c r="O40" i="64"/>
  <c r="N46" i="63"/>
  <c r="N86" i="63"/>
  <c r="O45" i="62"/>
  <c r="O77" i="62"/>
  <c r="O118" i="62"/>
  <c r="O39" i="62"/>
  <c r="S22" i="71"/>
  <c r="O15" i="64"/>
  <c r="N26" i="63"/>
  <c r="N67" i="63"/>
  <c r="O21" i="62"/>
  <c r="O66" i="62"/>
  <c r="O99" i="62"/>
  <c r="O135" i="62"/>
  <c r="O97" i="62"/>
  <c r="S24" i="71"/>
  <c r="O16" i="64"/>
  <c r="N31" i="63"/>
  <c r="N72" i="63"/>
  <c r="O55" i="62"/>
  <c r="O104" i="62"/>
  <c r="O151" i="62"/>
  <c r="O204" i="62"/>
  <c r="O165" i="62"/>
  <c r="O194" i="62"/>
  <c r="O223" i="62"/>
  <c r="O164" i="62"/>
  <c r="O217" i="62"/>
  <c r="N48" i="63"/>
  <c r="N89" i="63"/>
  <c r="O51" i="62"/>
  <c r="O83" i="62"/>
  <c r="O124" i="62"/>
  <c r="O160" i="62"/>
  <c r="O193" i="62"/>
  <c r="O161" i="62"/>
  <c r="O177" i="62"/>
  <c r="O196" i="62"/>
  <c r="O220" i="62"/>
  <c r="O240" i="62"/>
  <c r="O178" i="62"/>
  <c r="O229" i="62"/>
  <c r="K14" i="81"/>
  <c r="O245" i="62"/>
  <c r="O235" i="62"/>
  <c r="O227" i="62"/>
  <c r="O207" i="62"/>
  <c r="O189" i="62"/>
  <c r="O168" i="62"/>
  <c r="O244" i="62"/>
  <c r="O236" i="62"/>
  <c r="O228" i="62"/>
  <c r="O218" i="62"/>
  <c r="O210" i="62"/>
  <c r="O201" i="62"/>
  <c r="O192" i="62"/>
  <c r="O183" i="62"/>
  <c r="O175" i="62"/>
  <c r="O167" i="62"/>
  <c r="O159" i="62"/>
  <c r="O215" i="62"/>
  <c r="O200" i="62"/>
  <c r="O182" i="62"/>
  <c r="O170" i="62"/>
  <c r="O155" i="62"/>
  <c r="O142" i="62"/>
  <c r="O128" i="62"/>
  <c r="O112" i="62"/>
  <c r="O96" i="62"/>
  <c r="O79" i="62"/>
  <c r="O63" i="62"/>
  <c r="O47" i="62"/>
  <c r="O30" i="62"/>
  <c r="O14" i="62"/>
  <c r="N76" i="63"/>
  <c r="N60" i="63"/>
  <c r="N44" i="63"/>
  <c r="N27" i="63"/>
  <c r="O42" i="64"/>
  <c r="O24" i="64"/>
  <c r="L12" i="65"/>
  <c r="K16" i="67"/>
  <c r="S14" i="71"/>
  <c r="O129" i="62"/>
  <c r="O72" i="62"/>
  <c r="O154" i="62"/>
  <c r="O141" i="62"/>
  <c r="O127" i="62"/>
  <c r="O111" i="62"/>
  <c r="O95" i="62"/>
  <c r="O78" i="62"/>
  <c r="O62" i="62"/>
  <c r="O46" i="62"/>
  <c r="O29" i="62"/>
  <c r="O13" i="62"/>
  <c r="N79" i="63"/>
  <c r="N63" i="63"/>
  <c r="N47" i="63"/>
  <c r="N30" i="63"/>
  <c r="N13" i="63"/>
  <c r="O27" i="64"/>
  <c r="O11" i="64"/>
  <c r="L11" i="66"/>
  <c r="S18" i="71"/>
  <c r="O113" i="62"/>
  <c r="O64" i="62"/>
  <c r="O221" i="62"/>
  <c r="O134" i="62"/>
  <c r="O114" i="62"/>
  <c r="O98" i="62"/>
  <c r="O81" i="62"/>
  <c r="O65" i="62"/>
  <c r="O49" i="62"/>
  <c r="O32" i="62"/>
  <c r="O16" i="62"/>
  <c r="N82" i="63"/>
  <c r="N66" i="63"/>
  <c r="N50" i="63"/>
  <c r="N33" i="63"/>
  <c r="N16" i="63"/>
  <c r="O30" i="64"/>
  <c r="O14" i="64"/>
  <c r="K14" i="67"/>
  <c r="O152" i="62"/>
  <c r="O117" i="62"/>
  <c r="O84" i="62"/>
  <c r="O44" i="62"/>
  <c r="N73" i="63"/>
  <c r="O241" i="62"/>
  <c r="O231" i="62"/>
  <c r="O211" i="62"/>
  <c r="O184" i="62"/>
  <c r="O158" i="62"/>
  <c r="O238" i="62"/>
  <c r="O225" i="62"/>
  <c r="O214" i="62"/>
  <c r="O203" i="62"/>
  <c r="O190" i="62"/>
  <c r="O179" i="62"/>
  <c r="O169" i="62"/>
  <c r="O243" i="62"/>
  <c r="O209" i="62"/>
  <c r="O187" i="62"/>
  <c r="O166" i="62"/>
  <c r="O226" i="62"/>
  <c r="O132" i="62"/>
  <c r="O108" i="62"/>
  <c r="O88" i="62"/>
  <c r="O67" i="62"/>
  <c r="O42" i="62"/>
  <c r="O22" i="62"/>
  <c r="N80" i="63"/>
  <c r="N56" i="63"/>
  <c r="N35" i="63"/>
  <c r="N14" i="63"/>
  <c r="O20" i="64"/>
  <c r="L17" i="66"/>
  <c r="S19" i="71"/>
  <c r="O121" i="62"/>
  <c r="O48" i="62"/>
  <c r="O144" i="62"/>
  <c r="O123" i="62"/>
  <c r="O103" i="62"/>
  <c r="O82" i="62"/>
  <c r="O58" i="62"/>
  <c r="O37" i="62"/>
  <c r="O17" i="62"/>
  <c r="N75" i="63"/>
  <c r="N55" i="63"/>
  <c r="N34" i="63"/>
  <c r="O41" i="64"/>
  <c r="O19" i="64"/>
  <c r="L15" i="66"/>
  <c r="S13" i="71"/>
  <c r="O80" i="62"/>
  <c r="O149" i="62"/>
  <c r="O126" i="62"/>
  <c r="O106" i="62"/>
  <c r="O85" i="62"/>
  <c r="O61" i="62"/>
  <c r="O40" i="62"/>
  <c r="O20" i="62"/>
  <c r="N78" i="63"/>
  <c r="N58" i="63"/>
  <c r="N37" i="63"/>
  <c r="N12" i="63"/>
  <c r="O22" i="64"/>
  <c r="L14" i="66"/>
  <c r="O148" i="62"/>
  <c r="O101" i="62"/>
  <c r="O52" i="62"/>
  <c r="N57" i="63"/>
  <c r="O21" i="64"/>
  <c r="N19" i="63"/>
  <c r="N45" i="63"/>
  <c r="N69" i="63"/>
  <c r="O25" i="64"/>
  <c r="N81" i="63"/>
  <c r="N15" i="63"/>
  <c r="K13" i="67"/>
  <c r="L13" i="65"/>
  <c r="K185" i="76"/>
  <c r="K163" i="76"/>
  <c r="K147" i="76"/>
  <c r="K131" i="76"/>
  <c r="K114" i="76"/>
  <c r="K98" i="76"/>
  <c r="K82" i="76"/>
  <c r="K66" i="76"/>
  <c r="K50" i="76"/>
  <c r="K34" i="76"/>
  <c r="K18" i="76"/>
  <c r="K161" i="76"/>
  <c r="K112" i="76"/>
  <c r="K52" i="76"/>
  <c r="K18" i="73"/>
  <c r="K179" i="76"/>
  <c r="K162" i="76"/>
  <c r="K146" i="76"/>
  <c r="K130" i="76"/>
  <c r="K113" i="76"/>
  <c r="K97" i="76"/>
  <c r="K81" i="76"/>
  <c r="K65" i="76"/>
  <c r="K49" i="76"/>
  <c r="K33" i="76"/>
  <c r="K17" i="76"/>
  <c r="K157" i="76"/>
  <c r="K108" i="76"/>
  <c r="K60" i="76"/>
  <c r="K20" i="76"/>
  <c r="K186" i="76"/>
  <c r="K168" i="76"/>
  <c r="K152" i="76"/>
  <c r="K136" i="76"/>
  <c r="K119" i="76"/>
  <c r="K103" i="76"/>
  <c r="K87" i="76"/>
  <c r="K71" i="76"/>
  <c r="K55" i="76"/>
  <c r="K39" i="76"/>
  <c r="K23" i="76"/>
  <c r="K17" i="73"/>
  <c r="K141" i="76"/>
  <c r="K92" i="76"/>
  <c r="K44" i="76"/>
  <c r="R179" i="78"/>
  <c r="R163" i="78"/>
  <c r="R147" i="78"/>
  <c r="R131" i="78"/>
  <c r="R115" i="78"/>
  <c r="R99" i="78"/>
  <c r="R86" i="78"/>
  <c r="R70" i="78"/>
  <c r="R54" i="78"/>
  <c r="R36" i="78"/>
  <c r="R19" i="78"/>
  <c r="R178" i="78"/>
  <c r="R162" i="78"/>
  <c r="R146" i="78"/>
  <c r="R130" i="78"/>
  <c r="R114" i="78"/>
  <c r="R98" i="78"/>
  <c r="R85" i="78"/>
  <c r="R69" i="78"/>
  <c r="R53" i="78"/>
  <c r="R35" i="78"/>
  <c r="R18" i="78"/>
  <c r="R169" i="78"/>
  <c r="R153" i="78"/>
  <c r="R137" i="78"/>
  <c r="R121" i="78"/>
  <c r="R105" i="78"/>
  <c r="R88" i="78"/>
  <c r="R72" i="78"/>
  <c r="R56" i="78"/>
  <c r="R40" i="78"/>
  <c r="R21" i="78"/>
  <c r="R180" i="78"/>
  <c r="R164" i="78"/>
  <c r="R148" i="78"/>
  <c r="R132" i="78"/>
  <c r="R116" i="78"/>
  <c r="R100" i="78"/>
  <c r="R83" i="78"/>
  <c r="R14" i="78"/>
  <c r="R39" i="78"/>
  <c r="R51" i="78"/>
  <c r="R63" i="78"/>
  <c r="R25" i="78"/>
  <c r="U351" i="61"/>
  <c r="U334" i="61"/>
  <c r="U318" i="61"/>
  <c r="U302" i="61"/>
  <c r="U297" i="61"/>
  <c r="U269" i="61"/>
  <c r="U248" i="61"/>
  <c r="U231" i="61"/>
  <c r="D13" i="88"/>
  <c r="D15" i="88"/>
  <c r="D28" i="88"/>
  <c r="D21" i="88"/>
  <c r="L12" i="58"/>
  <c r="L17" i="58"/>
  <c r="L32" i="58"/>
  <c r="L23" i="58"/>
  <c r="L18" i="58"/>
  <c r="L37" i="58"/>
  <c r="L27" i="58"/>
  <c r="L15" i="58"/>
  <c r="L30" i="58"/>
  <c r="L47" i="58"/>
  <c r="R38" i="59"/>
  <c r="U17" i="61"/>
  <c r="U81" i="61"/>
  <c r="U145" i="61"/>
  <c r="U209" i="61"/>
  <c r="U270" i="61"/>
  <c r="U320" i="61"/>
  <c r="R13" i="59"/>
  <c r="R43" i="59"/>
  <c r="U34" i="61"/>
  <c r="U98" i="61"/>
  <c r="U154" i="61"/>
  <c r="U218" i="61"/>
  <c r="U275" i="61"/>
  <c r="U328" i="61"/>
  <c r="R27" i="59"/>
  <c r="R48" i="59"/>
  <c r="R11" i="59"/>
  <c r="R28" i="59"/>
  <c r="R45" i="59"/>
  <c r="U11" i="61"/>
  <c r="U38" i="61"/>
  <c r="U70" i="61"/>
  <c r="U102" i="61"/>
  <c r="U134" i="61"/>
  <c r="U166" i="61"/>
  <c r="U198" i="61"/>
  <c r="U230" i="61"/>
  <c r="U268" i="61"/>
  <c r="U301" i="61"/>
  <c r="U333" i="61"/>
  <c r="R12" i="59"/>
  <c r="R59" i="59"/>
  <c r="U57" i="61"/>
  <c r="U121" i="61"/>
  <c r="U185" i="61"/>
  <c r="U250" i="61"/>
  <c r="U353" i="61"/>
  <c r="R47" i="59"/>
  <c r="U58" i="61"/>
  <c r="U130" i="61"/>
  <c r="U194" i="61"/>
  <c r="U285" i="61"/>
  <c r="U346" i="61"/>
  <c r="U21" i="61"/>
  <c r="U61" i="61"/>
  <c r="U93" i="61"/>
  <c r="U125" i="61"/>
  <c r="U165" i="61"/>
  <c r="U197" i="61"/>
  <c r="U229" i="61"/>
  <c r="U265" i="61"/>
  <c r="U300" i="61"/>
  <c r="U332" i="61"/>
  <c r="U16" i="61"/>
  <c r="U32" i="61"/>
  <c r="U48" i="61"/>
  <c r="U64" i="61"/>
  <c r="U80" i="61"/>
  <c r="U96" i="61"/>
  <c r="U112" i="61"/>
  <c r="U128" i="61"/>
  <c r="U144" i="61"/>
  <c r="U159" i="61"/>
  <c r="U176" i="61"/>
  <c r="U192" i="61"/>
  <c r="U208" i="61"/>
  <c r="U224" i="61"/>
  <c r="U240" i="61"/>
  <c r="U258" i="61"/>
  <c r="U274" i="61"/>
  <c r="U294" i="61"/>
  <c r="U312" i="61"/>
  <c r="U327" i="61"/>
  <c r="U344" i="61"/>
  <c r="U266" i="61"/>
  <c r="U31" i="61"/>
  <c r="U47" i="61"/>
  <c r="U63" i="61"/>
  <c r="U79" i="61"/>
  <c r="U95" i="61"/>
  <c r="U111" i="61"/>
  <c r="U127" i="61"/>
  <c r="U143" i="61"/>
  <c r="U158" i="61"/>
  <c r="U175" i="61"/>
  <c r="U191" i="61"/>
  <c r="U207" i="61"/>
  <c r="U223" i="61"/>
  <c r="U243" i="61"/>
  <c r="U286" i="61"/>
  <c r="U293" i="61"/>
  <c r="U331" i="61"/>
  <c r="U338" i="61"/>
  <c r="U356" i="61"/>
  <c r="R47" i="78"/>
  <c r="K12" i="81"/>
  <c r="R71" i="78"/>
  <c r="R79" i="78"/>
  <c r="R104" i="78"/>
  <c r="R124" i="78"/>
  <c r="R144" i="78"/>
  <c r="R168" i="78"/>
  <c r="R13" i="78"/>
  <c r="R34" i="78"/>
  <c r="R60" i="78"/>
  <c r="R80" i="78"/>
  <c r="R101" i="78"/>
  <c r="R125" i="78"/>
  <c r="R145" i="78"/>
  <c r="R165" i="78"/>
  <c r="R22" i="78"/>
  <c r="R45" i="78"/>
  <c r="R65" i="78"/>
  <c r="R89" i="78"/>
  <c r="R106" i="78"/>
  <c r="R126" i="78"/>
  <c r="R150" i="78"/>
  <c r="R170" i="78"/>
  <c r="R15" i="78"/>
  <c r="R42" i="78"/>
  <c r="R62" i="78"/>
  <c r="R82" i="78"/>
  <c r="R103" i="78"/>
  <c r="R123" i="78"/>
  <c r="R143" i="78"/>
  <c r="R167" i="78"/>
  <c r="K24" i="76"/>
  <c r="K80" i="76"/>
  <c r="K153" i="76"/>
  <c r="K15" i="76"/>
  <c r="K35" i="76"/>
  <c r="K59" i="76"/>
  <c r="K79" i="76"/>
  <c r="K99" i="76"/>
  <c r="K123" i="76"/>
  <c r="K144" i="76"/>
  <c r="K164" i="76"/>
  <c r="L13" i="74"/>
  <c r="K48" i="76"/>
  <c r="K100" i="76"/>
  <c r="K169" i="76"/>
  <c r="K25" i="76"/>
  <c r="K45" i="76"/>
  <c r="K69" i="76"/>
  <c r="K89" i="76"/>
  <c r="K109" i="76"/>
  <c r="K134" i="76"/>
  <c r="K154" i="76"/>
  <c r="K175" i="76"/>
  <c r="K12" i="76"/>
  <c r="K88" i="76"/>
  <c r="K149" i="76"/>
  <c r="K22" i="76"/>
  <c r="K42" i="76"/>
  <c r="K62" i="76"/>
  <c r="K86" i="76"/>
  <c r="K106" i="76"/>
  <c r="K127" i="76"/>
  <c r="K151" i="76"/>
  <c r="K176" i="76"/>
  <c r="K19" i="73"/>
  <c r="L18" i="66"/>
  <c r="N49" i="63"/>
  <c r="S11" i="71"/>
  <c r="O15" i="62"/>
  <c r="S20" i="71"/>
  <c r="S25" i="71"/>
  <c r="N90" i="63"/>
  <c r="O76" i="62"/>
  <c r="O143" i="62"/>
  <c r="L19" i="66"/>
  <c r="O36" i="64"/>
  <c r="N29" i="63"/>
  <c r="N62" i="63"/>
  <c r="N91" i="63"/>
  <c r="O36" i="62"/>
  <c r="O69" i="62"/>
  <c r="O94" i="62"/>
  <c r="O122" i="62"/>
  <c r="O153" i="62"/>
  <c r="O125" i="62"/>
  <c r="K15" i="67"/>
  <c r="O23" i="64"/>
  <c r="N21" i="63"/>
  <c r="N51" i="63"/>
  <c r="N83" i="63"/>
  <c r="O25" i="62"/>
  <c r="O54" i="62"/>
  <c r="O87" i="62"/>
  <c r="O115" i="62"/>
  <c r="O139" i="62"/>
  <c r="O56" i="62"/>
  <c r="O146" i="62"/>
  <c r="L12" i="66"/>
  <c r="O28" i="64"/>
  <c r="N22" i="63"/>
  <c r="N52" i="63"/>
  <c r="N84" i="63"/>
  <c r="O34" i="62"/>
  <c r="O59" i="62"/>
  <c r="O92" i="62"/>
  <c r="O120" i="62"/>
  <c r="O145" i="62"/>
  <c r="O172" i="62"/>
  <c r="O197" i="62"/>
  <c r="O224" i="62"/>
  <c r="O171" i="62"/>
  <c r="O186" i="62"/>
  <c r="O198" i="62"/>
  <c r="O216" i="62"/>
  <c r="O232" i="62"/>
  <c r="O246" i="62"/>
  <c r="O191" i="62"/>
  <c r="O222" i="62"/>
  <c r="O239" i="62"/>
</calcChain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45">
    <s v="Migdal Hashkaot Neches Boded"/>
    <s v="{[Time].[Hie Time].[Yom].&amp;[20200630]}"/>
    <s v="{[Medida].[Medida].&amp;[2]}"/>
    <s v="{[Keren].[Keren].[All]}"/>
    <s v="{[Cheshbon KM].[Hie Peilut].[Peilut 7].&amp;[Kod_Peilut_L7_7080]&amp;[Kod_Peilut_L6_475]&amp;[Kod_Peilut_L5_305]&amp;[Kod_Peilut_L4_304]&amp;[Kod_Peilut_L3_303]&amp;[Kod_Peilut_L2_159]&amp;[Kod_Peilut_L1_182]}"/>
    <s v="{[Salim Maslulim].[Salim Maslulim].[אחזקה ישירה + מסלים]}"/>
    <s v="[Measures].[c_Shovi_Keren]"/>
    <s v="#,0.00"/>
    <s v="[Measures].[c_NB_Achuz_Me_Tik]"/>
    <s v="[Neches].[Hie Neches Boded].[Neches Boded L3].&amp;[NechesBoded_L3_104]&amp;[NechesBoded_L2_102]&amp;[NechesBoded_L1_101]"/>
    <s v="[Neches].[Hie Neches Boded].[Neches Boded L3].&amp;[NechesBoded_L3_105]&amp;[NechesBoded_L2_102]&amp;[NechesBoded_L1_101]"/>
    <s v="[Neches].[Hie Neches Boded].[Neches Boded L3].&amp;[NechesBoded_L3_108]&amp;[NechesBoded_L2_102]&amp;[NechesBoded_L1_101]"/>
    <s v="[Neches].[Hie Neches Boded].[Neches Boded L3].&amp;[NechesBoded_L3_109]&amp;[NechesBoded_L2_102]&amp;[NechesBoded_L1_101]"/>
    <s v="[Neches].[Hie Neches Boded].[Neches Boded L3].&amp;[NechesBoded_L3_110]&amp;[NechesBoded_L2_102]&amp;[NechesBoded_L1_101]"/>
    <s v="[Neches].[Hie Neches Boded].[Neches Boded L3].&amp;[NechesBoded_L3_111]&amp;[NechesBoded_L2_102]&amp;[NechesBoded_L1_101]"/>
    <s v="[Neches].[Hie Neches Boded].[Neches Boded L3].&amp;[NechesBoded_L3_112]&amp;[NechesBoded_L2_102]&amp;[NechesBoded_L1_101]"/>
    <s v="[Neches].[Hie Neches Boded].[Neches Boded L3].&amp;[NechesBoded_L3_113]&amp;[NechesBoded_L2_102]&amp;[NechesBoded_L1_101]"/>
    <s v="[Neches].[Hie Neches Boded].[Neches Boded L3].&amp;[NechesBoded_L3_114]&amp;[NechesBoded_L2_103]&amp;[NechesBoded_L1_101]"/>
    <s v="[Neches].[Hie Neches Boded].[Neches Boded L3].&amp;[NechesBoded_L3_115]&amp;[NechesBoded_L2_103]&amp;[NechesBoded_L1_101]"/>
    <s v="[Neches].[Hie Neches Boded].[Neches Boded L3].&amp;[NechesBoded_L3_116]&amp;[NechesBoded_L2_103]&amp;[NechesBoded_L1_101]"/>
    <s v="[Neches].[Hie Neches Boded].[Neches Boded L3].&amp;[NechesBoded_L3_117]&amp;[NechesBoded_L2_103]&amp;[NechesBoded_L1_101]"/>
    <s v="[Neches].[Hie Neches Boded].[Neches Boded L3].&amp;[NechesBoded_L3_118]&amp;[NechesBoded_L2_103]&amp;[NechesBoded_L1_101]"/>
    <s v="[Neches].[Hie Neches Boded].[Neches Boded L3].&amp;[NechesBoded_L3_119]&amp;[NechesBoded_L2_103]&amp;[NechesBoded_L1_101]"/>
    <s v="[Neches].[Hie Neches Boded].[Neches Boded L3].&amp;[NechesBoded_L3_120]&amp;[NechesBoded_L2_103]&amp;[NechesBoded_L1_101]"/>
    <s v="[Neches].[Hie Neches Boded].[Neches Boded L3].&amp;[NechesBoded_L3_121]&amp;[NechesBoded_L2_103]&amp;[NechesBoded_L1_101]"/>
    <s v="[Neches].[Hie Neches Boded].[Neches Boded L3].&amp;[NechesBoded_L3_122]&amp;[NechesBoded_L2_103]&amp;[NechesBoded_L1_101]"/>
    <s v="[Neches].[Hie Neches Boded].[Neches Boded L2].&amp;[NechesBoded_L2_105]&amp;[NechesBoded_L1_101]"/>
    <s v="[Neches].[Hie Neches Boded].[Neches Boded L2].&amp;[NechesBoded_L2_106]&amp;[NechesBoded_L1_101]"/>
    <s v="[Neches].[Hie Neches Boded].[Neches Boded L2].&amp;[NechesBoded_L2_107]&amp;[NechesBoded_L1_101]"/>
    <s v="[Neches].[Hie Neches Boded].[Neches Boded L3].&amp;[NechesBoded_L3_135]&amp;[NechesBoded_L2_110]&amp;[NechesBoded_L1_101]"/>
    <s v="[Neches].[Hie Neches Boded].[Neches Boded L3].&amp;[NechesBoded_L3_136]&amp;[NechesBoded_L2_110]&amp;[NechesBoded_L1_101]"/>
    <s v="[Neches].[Hie Neches Boded].[Neches Boded L3].&amp;[NechesBoded_L3_137]&amp;[NechesBoded_L2_110]&amp;[NechesBoded_L1_101]"/>
    <s v="[Neches].[Neches].&amp;[9999939]&amp;[-1]"/>
    <s v="[Measures].[c_Shaar_Acharon]"/>
    <s v="#,#.0000"/>
    <s v="[Neches].[Neches].&amp;[9999871]&amp;[-1]"/>
    <s v="[Neches].[Neches].&amp;[9999814]&amp;[-1]"/>
    <s v="[Neches].[Neches].&amp;[9999889]&amp;[-1]"/>
    <s v="[Neches].[Neches].&amp;[9999848]&amp;[-1]"/>
    <s v="[Neches].[Neches].&amp;[9999855]&amp;[-1]"/>
    <s v="[Neches].[Neches].&amp;[9999756]&amp;[-1]"/>
    <s v="[Neches].[Neches].&amp;[9999921]&amp;[-1]"/>
    <s v="[Neches].[Neches].&amp;[9999806]&amp;[-1]"/>
    <s v="[Neches].[Neches].&amp;[9999715]&amp;[-1]"/>
    <s v="[Neches].[Neches].&amp;[9999749]&amp;[-1]"/>
  </metadataStrings>
  <mdxMetadata count="48">
    <mdx n="0" f="s">
      <ms ns="1" c="0"/>
    </mdx>
    <mdx n="0" f="v">
      <t c="7" si="7">
        <n x="1" s="1"/>
        <n x="2" s="1"/>
        <n x="3" s="1"/>
        <n x="4" s="1"/>
        <n x="5" s="1"/>
        <n x="9"/>
        <n x="6"/>
      </t>
    </mdx>
    <mdx n="0" f="v">
      <t c="7">
        <n x="1" s="1"/>
        <n x="2" s="1"/>
        <n x="3" s="1"/>
        <n x="4" s="1"/>
        <n x="5" s="1"/>
        <n x="10"/>
        <n x="6"/>
      </t>
    </mdx>
    <mdx n="0" f="v">
      <t c="7">
        <n x="1" s="1"/>
        <n x="2" s="1"/>
        <n x="3" s="1"/>
        <n x="4" s="1"/>
        <n x="5" s="1"/>
        <n x="10"/>
        <n x="8"/>
      </t>
    </mdx>
    <mdx n="0" f="v">
      <t c="7" si="7">
        <n x="1" s="1"/>
        <n x="2" s="1"/>
        <n x="3" s="1"/>
        <n x="4" s="1"/>
        <n x="5" s="1"/>
        <n x="11"/>
        <n x="6"/>
      </t>
    </mdx>
    <mdx n="0" f="v">
      <t c="7" si="7">
        <n x="1" s="1"/>
        <n x="2" s="1"/>
        <n x="3" s="1"/>
        <n x="4" s="1"/>
        <n x="5" s="1"/>
        <n x="12"/>
        <n x="6"/>
      </t>
    </mdx>
    <mdx n="0" f="v">
      <t c="7" si="7">
        <n x="1" s="1"/>
        <n x="2" s="1"/>
        <n x="3" s="1"/>
        <n x="4" s="1"/>
        <n x="5" s="1"/>
        <n x="13"/>
        <n x="6"/>
      </t>
    </mdx>
    <mdx n="0" f="v">
      <t c="7" si="7">
        <n x="1" s="1"/>
        <n x="2" s="1"/>
        <n x="3" s="1"/>
        <n x="4" s="1"/>
        <n x="5" s="1"/>
        <n x="14"/>
        <n x="6"/>
      </t>
    </mdx>
    <mdx n="0" f="v">
      <t c="7" si="7">
        <n x="1" s="1"/>
        <n x="2" s="1"/>
        <n x="3" s="1"/>
        <n x="4" s="1"/>
        <n x="5" s="1"/>
        <n x="15"/>
        <n x="6"/>
      </t>
    </mdx>
    <mdx n="0" f="v">
      <t c="7">
        <n x="1" s="1"/>
        <n x="2" s="1"/>
        <n x="3" s="1"/>
        <n x="4" s="1"/>
        <n x="5" s="1"/>
        <n x="16"/>
        <n x="6"/>
      </t>
    </mdx>
    <mdx n="0" f="v">
      <t c="7">
        <n x="1" s="1"/>
        <n x="2" s="1"/>
        <n x="3" s="1"/>
        <n x="4" s="1"/>
        <n x="5" s="1"/>
        <n x="16"/>
        <n x="8"/>
      </t>
    </mdx>
    <mdx n="0" f="v">
      <t c="7">
        <n x="1" s="1"/>
        <n x="2" s="1"/>
        <n x="3" s="1"/>
        <n x="4" s="1"/>
        <n x="5" s="1"/>
        <n x="17"/>
        <n x="6"/>
      </t>
    </mdx>
    <mdx n="0" f="v">
      <t c="7">
        <n x="1" s="1"/>
        <n x="2" s="1"/>
        <n x="3" s="1"/>
        <n x="4" s="1"/>
        <n x="5" s="1"/>
        <n x="17"/>
        <n x="8"/>
      </t>
    </mdx>
    <mdx n="0" f="v">
      <t c="7">
        <n x="1" s="1"/>
        <n x="2" s="1"/>
        <n x="3" s="1"/>
        <n x="4" s="1"/>
        <n x="5" s="1"/>
        <n x="18"/>
        <n x="6"/>
      </t>
    </mdx>
    <mdx n="0" f="v">
      <t c="7">
        <n x="1" s="1"/>
        <n x="2" s="1"/>
        <n x="3" s="1"/>
        <n x="4" s="1"/>
        <n x="5" s="1"/>
        <n x="18"/>
        <n x="8"/>
      </t>
    </mdx>
    <mdx n="0" f="v">
      <t c="7" si="7">
        <n x="1" s="1"/>
        <n x="2" s="1"/>
        <n x="3" s="1"/>
        <n x="4" s="1"/>
        <n x="5" s="1"/>
        <n x="19"/>
        <n x="6"/>
      </t>
    </mdx>
    <mdx n="0" f="v">
      <t c="7">
        <n x="1" s="1"/>
        <n x="2" s="1"/>
        <n x="3" s="1"/>
        <n x="4" s="1"/>
        <n x="5" s="1"/>
        <n x="20"/>
        <n x="6"/>
      </t>
    </mdx>
    <mdx n="0" f="v">
      <t c="7">
        <n x="1" s="1"/>
        <n x="2" s="1"/>
        <n x="3" s="1"/>
        <n x="4" s="1"/>
        <n x="5" s="1"/>
        <n x="20"/>
        <n x="8"/>
      </t>
    </mdx>
    <mdx n="0" f="v">
      <t c="7" si="7">
        <n x="1" s="1"/>
        <n x="2" s="1"/>
        <n x="3" s="1"/>
        <n x="4" s="1"/>
        <n x="5" s="1"/>
        <n x="21"/>
        <n x="6"/>
      </t>
    </mdx>
    <mdx n="0" f="v">
      <t c="7" si="7">
        <n x="1" s="1"/>
        <n x="2" s="1"/>
        <n x="3" s="1"/>
        <n x="4" s="1"/>
        <n x="5" s="1"/>
        <n x="22"/>
        <n x="6"/>
      </t>
    </mdx>
    <mdx n="0" f="v">
      <t c="7">
        <n x="1" s="1"/>
        <n x="2" s="1"/>
        <n x="3" s="1"/>
        <n x="4" s="1"/>
        <n x="5" s="1"/>
        <n x="23"/>
        <n x="6"/>
      </t>
    </mdx>
    <mdx n="0" f="v">
      <t c="7">
        <n x="1" s="1"/>
        <n x="2" s="1"/>
        <n x="3" s="1"/>
        <n x="4" s="1"/>
        <n x="5" s="1"/>
        <n x="23"/>
        <n x="8"/>
      </t>
    </mdx>
    <mdx n="0" f="v">
      <t c="7" si="7">
        <n x="1" s="1"/>
        <n x="2" s="1"/>
        <n x="3" s="1"/>
        <n x="4" s="1"/>
        <n x="5" s="1"/>
        <n x="24"/>
        <n x="6"/>
      </t>
    </mdx>
    <mdx n="0" f="v">
      <t c="7">
        <n x="1" s="1"/>
        <n x="2" s="1"/>
        <n x="3" s="1"/>
        <n x="4" s="1"/>
        <n x="5" s="1"/>
        <n x="25"/>
        <n x="6"/>
      </t>
    </mdx>
    <mdx n="0" f="v">
      <t c="7">
        <n x="1" s="1"/>
        <n x="2" s="1"/>
        <n x="3" s="1"/>
        <n x="4" s="1"/>
        <n x="5" s="1"/>
        <n x="25"/>
        <n x="8"/>
      </t>
    </mdx>
    <mdx n="0" f="v">
      <t c="7">
        <n x="1" s="1"/>
        <n x="2" s="1"/>
        <n x="3" s="1"/>
        <n x="4" s="1"/>
        <n x="5" s="1"/>
        <n x="26"/>
        <n x="6"/>
      </t>
    </mdx>
    <mdx n="0" f="v">
      <t c="7">
        <n x="1" s="1"/>
        <n x="2" s="1"/>
        <n x="3" s="1"/>
        <n x="4" s="1"/>
        <n x="5" s="1"/>
        <n x="26"/>
        <n x="8"/>
      </t>
    </mdx>
    <mdx n="0" f="v">
      <t c="7">
        <n x="1" s="1"/>
        <n x="2" s="1"/>
        <n x="3" s="1"/>
        <n x="4" s="1"/>
        <n x="5" s="1"/>
        <n x="27"/>
        <n x="6"/>
      </t>
    </mdx>
    <mdx n="0" f="v">
      <t c="7">
        <n x="1" s="1"/>
        <n x="2" s="1"/>
        <n x="3" s="1"/>
        <n x="4" s="1"/>
        <n x="5" s="1"/>
        <n x="27"/>
        <n x="8"/>
      </t>
    </mdx>
    <mdx n="0" f="v">
      <t c="7">
        <n x="1" s="1"/>
        <n x="2" s="1"/>
        <n x="3" s="1"/>
        <n x="4" s="1"/>
        <n x="5" s="1"/>
        <n x="28"/>
        <n x="6"/>
      </t>
    </mdx>
    <mdx n="0" f="v">
      <t c="7">
        <n x="1" s="1"/>
        <n x="2" s="1"/>
        <n x="3" s="1"/>
        <n x="4" s="1"/>
        <n x="5" s="1"/>
        <n x="28"/>
        <n x="8"/>
      </t>
    </mdx>
    <mdx n="0" f="v">
      <t c="7">
        <n x="1" s="1"/>
        <n x="2" s="1"/>
        <n x="3" s="1"/>
        <n x="4" s="1"/>
        <n x="5" s="1"/>
        <n x="29"/>
        <n x="6"/>
      </t>
    </mdx>
    <mdx n="0" f="v">
      <t c="7">
        <n x="1" s="1"/>
        <n x="2" s="1"/>
        <n x="3" s="1"/>
        <n x="4" s="1"/>
        <n x="5" s="1"/>
        <n x="29"/>
        <n x="8"/>
      </t>
    </mdx>
    <mdx n="0" f="v">
      <t c="7">
        <n x="1" s="1"/>
        <n x="2" s="1"/>
        <n x="3" s="1"/>
        <n x="4" s="1"/>
        <n x="5" s="1"/>
        <n x="30"/>
        <n x="6"/>
      </t>
    </mdx>
    <mdx n="0" f="v">
      <t c="7">
        <n x="1" s="1"/>
        <n x="2" s="1"/>
        <n x="3" s="1"/>
        <n x="4" s="1"/>
        <n x="5" s="1"/>
        <n x="30"/>
        <n x="8"/>
      </t>
    </mdx>
    <mdx n="0" f="v">
      <t c="7">
        <n x="1" s="1"/>
        <n x="2" s="1"/>
        <n x="3" s="1"/>
        <n x="4" s="1"/>
        <n x="5" s="1"/>
        <n x="31"/>
        <n x="6"/>
      </t>
    </mdx>
    <mdx n="0" f="v">
      <t c="7">
        <n x="1" s="1"/>
        <n x="2" s="1"/>
        <n x="3" s="1"/>
        <n x="4" s="1"/>
        <n x="5" s="1"/>
        <n x="31"/>
        <n x="8"/>
      </t>
    </mdx>
    <mdx n="0" f="v">
      <t c="3" si="34">
        <n x="1" s="1"/>
        <n x="32"/>
        <n x="33"/>
      </t>
    </mdx>
    <mdx n="0" f="v">
      <t c="3" si="34">
        <n x="1" s="1"/>
        <n x="35"/>
        <n x="33"/>
      </t>
    </mdx>
    <mdx n="0" f="v">
      <t c="3" si="34">
        <n x="1" s="1"/>
        <n x="36"/>
        <n x="33"/>
      </t>
    </mdx>
    <mdx n="0" f="v">
      <t c="3" si="34">
        <n x="1" s="1"/>
        <n x="37"/>
        <n x="33"/>
      </t>
    </mdx>
    <mdx n="0" f="v">
      <t c="3" si="34">
        <n x="1" s="1"/>
        <n x="38"/>
        <n x="33"/>
      </t>
    </mdx>
    <mdx n="0" f="v">
      <t c="3" si="34">
        <n x="1" s="1"/>
        <n x="39"/>
        <n x="33"/>
      </t>
    </mdx>
    <mdx n="0" f="v">
      <t c="3" si="34">
        <n x="1" s="1"/>
        <n x="40"/>
        <n x="33"/>
      </t>
    </mdx>
    <mdx n="0" f="v">
      <t c="3" si="34">
        <n x="1" s="1"/>
        <n x="41"/>
        <n x="33"/>
      </t>
    </mdx>
    <mdx n="0" f="v">
      <t c="3" si="34">
        <n x="1" s="1"/>
        <n x="42"/>
        <n x="33"/>
      </t>
    </mdx>
    <mdx n="0" f="v">
      <t c="3" si="34">
        <n x="1" s="1"/>
        <n x="43"/>
        <n x="33"/>
      </t>
    </mdx>
    <mdx n="0" f="v">
      <t c="3" si="34">
        <n x="1" s="1"/>
        <n x="44"/>
        <n x="33"/>
      </t>
    </mdx>
  </mdxMetadata>
  <valueMetadata count="48">
    <bk>
      <rc t="1" v="0"/>
    </bk>
    <bk>
      <rc t="1" v="1"/>
    </bk>
    <bk>
      <rc t="1" v="2"/>
    </bk>
    <bk>
      <rc t="1" v="3"/>
    </bk>
    <bk>
      <rc t="1" v="4"/>
    </bk>
    <bk>
      <rc t="1" v="5"/>
    </bk>
    <bk>
      <rc t="1" v="6"/>
    </bk>
    <bk>
      <rc t="1" v="7"/>
    </bk>
    <bk>
      <rc t="1" v="8"/>
    </bk>
    <bk>
      <rc t="1" v="9"/>
    </bk>
    <bk>
      <rc t="1" v="10"/>
    </bk>
    <bk>
      <rc t="1" v="11"/>
    </bk>
    <bk>
      <rc t="1" v="12"/>
    </bk>
    <bk>
      <rc t="1" v="13"/>
    </bk>
    <bk>
      <rc t="1" v="14"/>
    </bk>
    <bk>
      <rc t="1" v="15"/>
    </bk>
    <bk>
      <rc t="1" v="16"/>
    </bk>
    <bk>
      <rc t="1" v="17"/>
    </bk>
    <bk>
      <rc t="1" v="18"/>
    </bk>
    <bk>
      <rc t="1" v="19"/>
    </bk>
    <bk>
      <rc t="1" v="20"/>
    </bk>
    <bk>
      <rc t="1" v="21"/>
    </bk>
    <bk>
      <rc t="1" v="22"/>
    </bk>
    <bk>
      <rc t="1" v="23"/>
    </bk>
    <bk>
      <rc t="1" v="24"/>
    </bk>
    <bk>
      <rc t="1" v="25"/>
    </bk>
    <bk>
      <rc t="1" v="26"/>
    </bk>
    <bk>
      <rc t="1" v="27"/>
    </bk>
    <bk>
      <rc t="1" v="28"/>
    </bk>
    <bk>
      <rc t="1" v="29"/>
    </bk>
    <bk>
      <rc t="1" v="30"/>
    </bk>
    <bk>
      <rc t="1" v="31"/>
    </bk>
    <bk>
      <rc t="1" v="32"/>
    </bk>
    <bk>
      <rc t="1" v="33"/>
    </bk>
    <bk>
      <rc t="1" v="34"/>
    </bk>
    <bk>
      <rc t="1" v="35"/>
    </bk>
    <bk>
      <rc t="1" v="36"/>
    </bk>
    <bk>
      <rc t="1" v="37"/>
    </bk>
    <bk>
      <rc t="1" v="38"/>
    </bk>
    <bk>
      <rc t="1" v="39"/>
    </bk>
    <bk>
      <rc t="1" v="40"/>
    </bk>
    <bk>
      <rc t="1" v="41"/>
    </bk>
    <bk>
      <rc t="1" v="42"/>
    </bk>
    <bk>
      <rc t="1" v="43"/>
    </bk>
    <bk>
      <rc t="1" v="44"/>
    </bk>
    <bk>
      <rc t="1" v="45"/>
    </bk>
    <bk>
      <rc t="1" v="46"/>
    </bk>
    <bk>
      <rc t="1" v="47"/>
    </bk>
  </valueMetadata>
</metadata>
</file>

<file path=xl/sharedStrings.xml><?xml version="1.0" encoding="utf-8"?>
<sst xmlns="http://schemas.openxmlformats.org/spreadsheetml/2006/main" count="8588" uniqueCount="2393">
  <si>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</si>
  <si>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</si>
  <si>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</si>
  <si>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</si>
  <si>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</si>
  <si>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</si>
  <si>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</si>
  <si>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</si>
  <si>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</si>
  <si>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</si>
  <si>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</si>
  <si>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</si>
  <si>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</si>
  <si>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</si>
  <si>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דירוג</t>
  </si>
  <si>
    <t>שם המדרג</t>
  </si>
  <si>
    <t>שיעור ריבית</t>
  </si>
  <si>
    <t>מח"מ</t>
  </si>
  <si>
    <t>תשואה לפידיון</t>
  </si>
  <si>
    <t>אחוזים</t>
  </si>
  <si>
    <t>שנים</t>
  </si>
  <si>
    <t>תאריך</t>
  </si>
  <si>
    <t>מלווה קצר מועד (מק"מ)</t>
  </si>
  <si>
    <t>שחר</t>
  </si>
  <si>
    <t>גליל</t>
  </si>
  <si>
    <t>סה"כ צמודות מדד</t>
  </si>
  <si>
    <t>סה"כ בישראל</t>
  </si>
  <si>
    <t>סה"כ תעודות התחייבות ממשלתיות</t>
  </si>
  <si>
    <t>אחר</t>
  </si>
  <si>
    <t>סה"כ מניות היתר</t>
  </si>
  <si>
    <t>סה"כ מניות</t>
  </si>
  <si>
    <t>סה"כ תעודות השתתפות בקרנות נאמנות</t>
  </si>
  <si>
    <t>סה"כ צמודות</t>
  </si>
  <si>
    <t>סה"כ אגרות חוב קונצרניות</t>
  </si>
  <si>
    <t>סה"כ חוזים עתידיים בישראל</t>
  </si>
  <si>
    <t>שיעור ריבית ממוצע</t>
  </si>
  <si>
    <t>סה"כ מובטחות במשכנתא או תיקי משכנתאות</t>
  </si>
  <si>
    <t>סה"כ מובטחות בבטחונות אחרים</t>
  </si>
  <si>
    <t>סה"כ הלוואות בישראל</t>
  </si>
  <si>
    <t>סה"כ הלוואות בחו"ל</t>
  </si>
  <si>
    <t>סה"כ הלוואות</t>
  </si>
  <si>
    <t>יתרות מזומנים ועו"ש בש"ח</t>
  </si>
  <si>
    <t>יתרות מזומנים ועו"ש נקובים במט"ח</t>
  </si>
  <si>
    <t>סה"כ מזומנים ושווי מזומנים</t>
  </si>
  <si>
    <t>מספר ני"ע</t>
  </si>
  <si>
    <t>סה"כ לא צמודות</t>
  </si>
  <si>
    <t>סה"כ צמודות למט"ח</t>
  </si>
  <si>
    <t>סה"כ כתבי אופציה</t>
  </si>
  <si>
    <t>סה"כ חוזים עתידיים</t>
  </si>
  <si>
    <t>סה"כ אופציות</t>
  </si>
  <si>
    <t>נכס הבסיס</t>
  </si>
  <si>
    <t>סה"כ אג"ח קונצרני</t>
  </si>
  <si>
    <t>תנאי ושיעור ריבית</t>
  </si>
  <si>
    <t>תשואה לפדיון</t>
  </si>
  <si>
    <t>תאריך שערוך אחרון</t>
  </si>
  <si>
    <t>שעור תשואה במהלך התקופה</t>
  </si>
  <si>
    <t>סה"כ השקעות אחרות</t>
  </si>
  <si>
    <t>שעור הריבית</t>
  </si>
  <si>
    <t>שעור מערך נקוב מונפק</t>
  </si>
  <si>
    <t>סה"כ צמוד מדד</t>
  </si>
  <si>
    <t>סה"כ לא צמוד</t>
  </si>
  <si>
    <t>שווי שוק</t>
  </si>
  <si>
    <t>סה"כ אג"ח של ממשלת ישראל שהונפקו בחו"ל</t>
  </si>
  <si>
    <t>סה"כ חברות זרות בחו"ל</t>
  </si>
  <si>
    <t>סה"כ חברות ישראליות בחו"ל</t>
  </si>
  <si>
    <t>ענף מסחר</t>
  </si>
  <si>
    <t>שם מדרג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</si>
  <si>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</si>
  <si>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</si>
  <si>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</si>
  <si>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</si>
  <si>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</si>
  <si>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</si>
  <si>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</si>
  <si>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</si>
  <si>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</si>
  <si>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</si>
  <si>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</si>
  <si>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</si>
  <si>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</si>
  <si>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</si>
  <si>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(9) מוצרים מובנים</t>
  </si>
  <si>
    <t>סה"כ סכום נכסי המסלול או הקרן</t>
  </si>
  <si>
    <t>אופי הנכס</t>
  </si>
  <si>
    <t>1. תעודות התחייבות ממשלתיות</t>
  </si>
  <si>
    <t>2. תעודות חוב מסחריות</t>
  </si>
  <si>
    <t>3. אג"ח קונצרני</t>
  </si>
  <si>
    <t>4. מניות</t>
  </si>
  <si>
    <t>6. קרנות נאמנות</t>
  </si>
  <si>
    <t>7. כתבי אופציה</t>
  </si>
  <si>
    <t>8. אופציות</t>
  </si>
  <si>
    <t>9. חוזים עתידיים</t>
  </si>
  <si>
    <t>10. מוצרים מובנים</t>
  </si>
  <si>
    <t>5. קרנות השקעה</t>
  </si>
  <si>
    <t>6. כתבי אופציה</t>
  </si>
  <si>
    <t>7. אופציות</t>
  </si>
  <si>
    <t>8. חוזים עתידיים</t>
  </si>
  <si>
    <t>9. מוצרים מובנים</t>
  </si>
  <si>
    <t>סוג מטבע</t>
  </si>
  <si>
    <t>תאריך רכישה</t>
  </si>
  <si>
    <t>שע"ח</t>
  </si>
  <si>
    <t>(8) חוזים עתידיים</t>
  </si>
  <si>
    <t>תאריך סיום ההתחייבות</t>
  </si>
  <si>
    <t>סכום ההתחייבות</t>
  </si>
  <si>
    <t>שעור מנכסי השקעה*</t>
  </si>
  <si>
    <t>* בהתאם לשיטה שיושמה בדוח הכספי</t>
  </si>
  <si>
    <t>שווי הוגן</t>
  </si>
  <si>
    <t>** בהתאם לשיטה שיושמה בדוח הכספי</t>
  </si>
  <si>
    <t>(15)</t>
  </si>
  <si>
    <t>(16)</t>
  </si>
  <si>
    <t xml:space="preserve">שם המנפיק/שם נייר ערך </t>
  </si>
  <si>
    <t>שם המנפיק/שם נייר ערך</t>
  </si>
  <si>
    <t>מספר מנפיק</t>
  </si>
  <si>
    <t>ספק המידע</t>
  </si>
  <si>
    <t>זירת מסחר</t>
  </si>
  <si>
    <t>TASE</t>
  </si>
  <si>
    <t>OTC</t>
  </si>
  <si>
    <t>AMEX</t>
  </si>
  <si>
    <t>LSE</t>
  </si>
  <si>
    <t>TSE</t>
  </si>
  <si>
    <t>DAX</t>
  </si>
  <si>
    <t>FTSE</t>
  </si>
  <si>
    <t>CAC</t>
  </si>
  <si>
    <t>BSE</t>
  </si>
  <si>
    <t>EURO STOXX 50</t>
  </si>
  <si>
    <t>TSX</t>
  </si>
  <si>
    <t>טורנטו</t>
  </si>
  <si>
    <t>BOVESPA</t>
  </si>
  <si>
    <t>Micex-RTS</t>
  </si>
  <si>
    <t>SGX</t>
  </si>
  <si>
    <t>ASX</t>
  </si>
  <si>
    <t>אוסטרליה</t>
  </si>
  <si>
    <t>ISE</t>
  </si>
  <si>
    <t>אירלנד</t>
  </si>
  <si>
    <t>SIX</t>
  </si>
  <si>
    <t>ציריך</t>
  </si>
  <si>
    <t>◄</t>
  </si>
  <si>
    <t>ביומד</t>
  </si>
  <si>
    <t>בנקים וחברות אחזקה</t>
  </si>
  <si>
    <t>השקעות ואחזקות</t>
  </si>
  <si>
    <t>חברות וסוכנויות ביטוח</t>
  </si>
  <si>
    <t>חיפושי נפט וגז</t>
  </si>
  <si>
    <t>חקלאות</t>
  </si>
  <si>
    <t>חשמל ואלקטרוניקה</t>
  </si>
  <si>
    <t>מוצרי בניה</t>
  </si>
  <si>
    <t>מוצרי מדדים</t>
  </si>
  <si>
    <t>מסחר</t>
  </si>
  <si>
    <t>משכנתי ומוסדות מימון</t>
  </si>
  <si>
    <t>מתכת</t>
  </si>
  <si>
    <t>נדל"ן ופיתוח</t>
  </si>
  <si>
    <t>עץ ומוצריו</t>
  </si>
  <si>
    <t>שירותים</t>
  </si>
  <si>
    <t>שירותים פיננסיים</t>
  </si>
  <si>
    <t>תיירות ומלונות</t>
  </si>
  <si>
    <t>תעשייה שונות</t>
  </si>
  <si>
    <t>מידרוג</t>
  </si>
  <si>
    <t>פנימי</t>
  </si>
  <si>
    <t>מעלות</t>
  </si>
  <si>
    <t>דולר אמריקאי</t>
  </si>
  <si>
    <t>שקל חדש</t>
  </si>
  <si>
    <t>אירו</t>
  </si>
  <si>
    <t>לירה שטרלינג</t>
  </si>
  <si>
    <t>דולר אוסטרלי</t>
  </si>
  <si>
    <t>דולר הונג קונג</t>
  </si>
  <si>
    <t>דולר ניו זילנד</t>
  </si>
  <si>
    <t>כתר שבדי</t>
  </si>
  <si>
    <t>כתר דני</t>
  </si>
  <si>
    <t>דולר קנדי</t>
  </si>
  <si>
    <t>יין יפני</t>
  </si>
  <si>
    <t>מקסיקו פזו</t>
  </si>
  <si>
    <t>פרנק שוויצרי</t>
  </si>
  <si>
    <t>ריאל ברזילאי</t>
  </si>
  <si>
    <t>ראנד דרום אפריקאי</t>
  </si>
  <si>
    <t>החברה המדווחת</t>
  </si>
  <si>
    <t>תאריך הדיווח</t>
  </si>
  <si>
    <t>שם מסלול/קרן/קופה</t>
  </si>
  <si>
    <t>מספר מסלול/קרן/קופה</t>
  </si>
  <si>
    <t>שעור מנכסי אפיק ההשקעה</t>
  </si>
  <si>
    <t>שעור מסך נכסי השקעה</t>
  </si>
  <si>
    <t>שעור מסך נכסי השקעה**</t>
  </si>
  <si>
    <t>(17)</t>
  </si>
  <si>
    <t>שם מטבע</t>
  </si>
  <si>
    <t>אופנה והלבשה</t>
  </si>
  <si>
    <t>הייטק</t>
  </si>
  <si>
    <t>השקעות במדעי החיים</t>
  </si>
  <si>
    <t>קלינטק</t>
  </si>
  <si>
    <t>תקשורת ומדיה</t>
  </si>
  <si>
    <t>תוכנה ואינטרנט</t>
  </si>
  <si>
    <t>רשויות וממשל</t>
  </si>
  <si>
    <t>1. נכסים המוצגים לפי שווי הוגן</t>
  </si>
  <si>
    <t>סכום נכסי ההשקעה:</t>
  </si>
  <si>
    <t>א. מזומנים</t>
  </si>
  <si>
    <t>ב. ניירות ערך סחירים:</t>
  </si>
  <si>
    <t>ג. ניירות ערך לא סחירים: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</si>
  <si>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</si>
  <si>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</si>
  <si>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</si>
  <si>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</si>
  <si>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</si>
  <si>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ט. יתרות התחייבות להשקעה:</t>
  </si>
  <si>
    <t>2. נכסים המוצגים לפי עלות מתואמת</t>
  </si>
  <si>
    <t>א. אג"ח קונצרני סחיר</t>
  </si>
  <si>
    <t>ג. מסגרות אשראי מנוצלות ללווים</t>
  </si>
  <si>
    <t>1.א. מזומנים ושווי מזומנים</t>
  </si>
  <si>
    <t>1.ב. ניירות ערך סחירים</t>
  </si>
  <si>
    <t>1.ג. ניירות ערך לא סחירים</t>
  </si>
  <si>
    <t>1.ד. הלוואות:</t>
  </si>
  <si>
    <t>1.ה. פקדונות מעל 3 חודשים:</t>
  </si>
  <si>
    <t>1. ו. זכויות במקרקעין:</t>
  </si>
  <si>
    <t>1. ז. השקעה בחברות מוחזקות:</t>
  </si>
  <si>
    <t xml:space="preserve">1. ח. השקעות אחרות </t>
  </si>
  <si>
    <t>1. ט. יתרות התחייבות להשקעה:</t>
  </si>
  <si>
    <t>ריבית אפקטיבית</t>
  </si>
  <si>
    <t>עלות מתואמת</t>
  </si>
  <si>
    <t>2.א. אג"ח קונצרני סחיר</t>
  </si>
  <si>
    <t>2.ב. אג"ח קונצרני לא סחיר</t>
  </si>
  <si>
    <t>(7) אופציות</t>
  </si>
  <si>
    <t>2.ג. מסגרות אשראי מנוצלות ללווים</t>
  </si>
  <si>
    <t>קונסורציום כן/לא</t>
  </si>
  <si>
    <t>שווי משוערך</t>
  </si>
  <si>
    <t>ספק מידע</t>
  </si>
  <si>
    <t>(18)</t>
  </si>
  <si>
    <t>סה"כ מדדים כולל מניות</t>
  </si>
  <si>
    <t>סה"כ ריבית</t>
  </si>
  <si>
    <t>סה"כ מט"ח/ מט"ח</t>
  </si>
  <si>
    <t>סה"כ קרנות השקעה אחרות</t>
  </si>
  <si>
    <t>סה"כ בחו"ל:</t>
  </si>
  <si>
    <t>סה"כ בישראל:</t>
  </si>
  <si>
    <t>סה"כ כתבי אופציה בחו"ל</t>
  </si>
  <si>
    <t>סה"כ חו"ל:</t>
  </si>
  <si>
    <t>סה"כ חוזים עתידיים בחו"ל:</t>
  </si>
  <si>
    <t>***שער-יוצג במאית המטבע המקומי, קרי /סנט וכ'ו</t>
  </si>
  <si>
    <t>שער***</t>
  </si>
  <si>
    <t>ערך נקוב****</t>
  </si>
  <si>
    <t>ב. אג"ח קונצרני לא סחיר</t>
  </si>
  <si>
    <t>שעור מערך נקוב**** מונפק</t>
  </si>
  <si>
    <t>אלפי ש"ח</t>
  </si>
  <si>
    <t xml:space="preserve">ש"ח אלפי </t>
  </si>
  <si>
    <t>ערך נקוב ****</t>
  </si>
  <si>
    <t>****ערך נקוב-יוצג היחידות במטבע בו בוצעה העסקה במקור</t>
  </si>
  <si>
    <t>יחידות</t>
  </si>
  <si>
    <t>אלפי יחידות</t>
  </si>
  <si>
    <t>(19)</t>
  </si>
  <si>
    <t>כתובת הנכס</t>
  </si>
  <si>
    <t>סה"כ אג"ח ממשלתי</t>
  </si>
  <si>
    <t>*****כאשר טרם חלף מועד תשלום הריבית/ פדיון קרן/ דיבידנד, יצוין סכום פדיון/ ריבית/ דיבידנד שעתיד להתקבל</t>
  </si>
  <si>
    <t xml:space="preserve">*****כאשר טרם חלף מועד תשלום הריבית/ פדיון קרן/ דיבידנד, יצוין סכום פדיון/ ריבית/ דיבידנד שעתיד להתקבל </t>
  </si>
  <si>
    <t xml:space="preserve">****כאשר טרם חלף מועד תשלום הריבית/ פדיון קרן/ דיבידנד, יצוין סכום פדיון/ ריבית/ דיבידנד שעתיד להתקבל </t>
  </si>
  <si>
    <t xml:space="preserve">פדיון/ ריבית/ דיבידנד לקבל*****  </t>
  </si>
  <si>
    <t>* בעל ענין/צד קשור</t>
  </si>
  <si>
    <t>(5) קרנות סל</t>
  </si>
  <si>
    <t>סה"כ קרנות סל</t>
  </si>
  <si>
    <t>סה"כ שעוקבות אחר מדדי מניות בישראל</t>
  </si>
  <si>
    <t>סה"כ שעוקבות אחר מדדים אחרים בישראל</t>
  </si>
  <si>
    <t>סה"כ שעוקבות אחר מדדי מניות</t>
  </si>
  <si>
    <t>סה"כ שעוקבות אחר מדדים אחרים</t>
  </si>
  <si>
    <t>5. קרנות סל</t>
  </si>
  <si>
    <t>ענף משק</t>
  </si>
  <si>
    <t>30/06/2020</t>
  </si>
  <si>
    <t>מגדל מקפת קרנות פנסיה וקופות גמל בע"מ</t>
  </si>
  <si>
    <t>מגדל מקפת משלימה (מספר אוצר 659) - מסלול לבני 50 עד 60</t>
  </si>
  <si>
    <t>5903 גליל</t>
  </si>
  <si>
    <t>9590332</t>
  </si>
  <si>
    <t>RF</t>
  </si>
  <si>
    <t>5904 גליל</t>
  </si>
  <si>
    <t>9590431</t>
  </si>
  <si>
    <t>ממשלתי צמוד 0527</t>
  </si>
  <si>
    <t>1140847</t>
  </si>
  <si>
    <t>ממשלתי צמוד 0536</t>
  </si>
  <si>
    <t>1097708</t>
  </si>
  <si>
    <t>ממשלתי צמוד 0841</t>
  </si>
  <si>
    <t>1120583</t>
  </si>
  <si>
    <t>ממשלתי צמוד 0923</t>
  </si>
  <si>
    <t>1128081</t>
  </si>
  <si>
    <t>ממשלתי צמוד 1020</t>
  </si>
  <si>
    <t>1137181</t>
  </si>
  <si>
    <t>ממשלתי צמוד 1025</t>
  </si>
  <si>
    <t>1135912</t>
  </si>
  <si>
    <t>ממשלתי צמוד 529</t>
  </si>
  <si>
    <t>1157023</t>
  </si>
  <si>
    <t>ממשלתי צמוד 545</t>
  </si>
  <si>
    <t>1134865</t>
  </si>
  <si>
    <t>ממשלתי צמוד 922</t>
  </si>
  <si>
    <t>1124056</t>
  </si>
  <si>
    <t>מקמ 1020</t>
  </si>
  <si>
    <t>8201022</t>
  </si>
  <si>
    <t>מקמ 111</t>
  </si>
  <si>
    <t>8210114</t>
  </si>
  <si>
    <t>מקמ 1110</t>
  </si>
  <si>
    <t>8201113</t>
  </si>
  <si>
    <t>מקמ 1210</t>
  </si>
  <si>
    <t>8201212</t>
  </si>
  <si>
    <t>מקמ 211</t>
  </si>
  <si>
    <t>8210213</t>
  </si>
  <si>
    <t>מקמ 810</t>
  </si>
  <si>
    <t>8200818</t>
  </si>
  <si>
    <t>מקמ 910</t>
  </si>
  <si>
    <t>8200917</t>
  </si>
  <si>
    <t>ממשלתי שקלי  1026</t>
  </si>
  <si>
    <t>1099456</t>
  </si>
  <si>
    <t>ממשלתי שקלי 0324</t>
  </si>
  <si>
    <t>1130848</t>
  </si>
  <si>
    <t>ממשלתי שקלי 0347</t>
  </si>
  <si>
    <t>1140193</t>
  </si>
  <si>
    <t>ממשלתי שקלי 1122</t>
  </si>
  <si>
    <t>1141225</t>
  </si>
  <si>
    <t>ממשלתי שקלי 1123</t>
  </si>
  <si>
    <t>1155068</t>
  </si>
  <si>
    <t>ממשלתי שקלי 121</t>
  </si>
  <si>
    <t>1142223</t>
  </si>
  <si>
    <t>ממשלתי שקלי 122</t>
  </si>
  <si>
    <t>1123272</t>
  </si>
  <si>
    <t>ממשלתי שקלי 142</t>
  </si>
  <si>
    <t>1125400</t>
  </si>
  <si>
    <t>ממשלתי שקלי 323</t>
  </si>
  <si>
    <t>1126747</t>
  </si>
  <si>
    <t>ממשלתי שקלי 327</t>
  </si>
  <si>
    <t>1139344</t>
  </si>
  <si>
    <t>ממשלתי שקלי 330</t>
  </si>
  <si>
    <t>1160985</t>
  </si>
  <si>
    <t>ממשלתי שקלי 421</t>
  </si>
  <si>
    <t>1138130</t>
  </si>
  <si>
    <t>ממשלתי שקלי 537</t>
  </si>
  <si>
    <t>1166180</t>
  </si>
  <si>
    <t>ממשלתי שקלי 722</t>
  </si>
  <si>
    <t>1158104</t>
  </si>
  <si>
    <t>ממשלתי שקלי 825</t>
  </si>
  <si>
    <t>1135557</t>
  </si>
  <si>
    <t>ממשלתי שקלי 928</t>
  </si>
  <si>
    <t>1150879</t>
  </si>
  <si>
    <t>ISRAEL 3.375 01/50</t>
  </si>
  <si>
    <t>US46513JXN61</t>
  </si>
  <si>
    <t>A+</t>
  </si>
  <si>
    <t>FITCH</t>
  </si>
  <si>
    <t>ISRAEL 3.8 05/60</t>
  </si>
  <si>
    <t>XS2167193015</t>
  </si>
  <si>
    <t>ISRAEL 4.5 2120</t>
  </si>
  <si>
    <t>US46513JB593</t>
  </si>
  <si>
    <t>אלה פקדונות אגח ב</t>
  </si>
  <si>
    <t>1142215</t>
  </si>
  <si>
    <t>מגמה</t>
  </si>
  <si>
    <t>515666881</t>
  </si>
  <si>
    <t>אג"ח מובנות</t>
  </si>
  <si>
    <t>ilAAA</t>
  </si>
  <si>
    <t>מעלות S&amp;P</t>
  </si>
  <si>
    <t>אלה פקדונות אגח ה</t>
  </si>
  <si>
    <t>1162577</t>
  </si>
  <si>
    <t>דקאהנ.ק7</t>
  </si>
  <si>
    <t>1119825</t>
  </si>
  <si>
    <t>513704304</t>
  </si>
  <si>
    <t>בנקים</t>
  </si>
  <si>
    <t>דקסיה ישראל אגח ב</t>
  </si>
  <si>
    <t>1095066</t>
  </si>
  <si>
    <t>דקסיה ישראל הנפקות סד י</t>
  </si>
  <si>
    <t>1134147</t>
  </si>
  <si>
    <t>הבינלאומי אגח י</t>
  </si>
  <si>
    <t>1160290</t>
  </si>
  <si>
    <t>513141879</t>
  </si>
  <si>
    <t>Aaa.il</t>
  </si>
  <si>
    <t>הבינלאומי סדרה ט</t>
  </si>
  <si>
    <t>1135177</t>
  </si>
  <si>
    <t>לאומי אגח 179</t>
  </si>
  <si>
    <t>6040372</t>
  </si>
  <si>
    <t>520018078</t>
  </si>
  <si>
    <t>מזרחי הנפקות 38</t>
  </si>
  <si>
    <t>2310142</t>
  </si>
  <si>
    <t>520032046</t>
  </si>
  <si>
    <t>מזרחי הנפקות 44</t>
  </si>
  <si>
    <t>2310209</t>
  </si>
  <si>
    <t>מזרחי הנפקות 45</t>
  </si>
  <si>
    <t>2310217</t>
  </si>
  <si>
    <t>מזרחי הנפקות 49</t>
  </si>
  <si>
    <t>2310282</t>
  </si>
  <si>
    <t>מזרחי הנפקות 51</t>
  </si>
  <si>
    <t>2310324</t>
  </si>
  <si>
    <t>מזרחי הנפקות אגח 42</t>
  </si>
  <si>
    <t>2310183</t>
  </si>
  <si>
    <t>מקורות אגח 11</t>
  </si>
  <si>
    <t>1158476</t>
  </si>
  <si>
    <t>520010869</t>
  </si>
  <si>
    <t>פועלים הנפקות אגח 32</t>
  </si>
  <si>
    <t>1940535</t>
  </si>
  <si>
    <t>520032640</t>
  </si>
  <si>
    <t>פועלים הנפקות אגח 33</t>
  </si>
  <si>
    <t>1940568</t>
  </si>
  <si>
    <t>פועלים הנפקות אגח 34</t>
  </si>
  <si>
    <t>1940576</t>
  </si>
  <si>
    <t>פועלים הנפקות אגח 35</t>
  </si>
  <si>
    <t>1940618</t>
  </si>
  <si>
    <t>פועלים הנפקות אגח 36</t>
  </si>
  <si>
    <t>1940659</t>
  </si>
  <si>
    <t>בינל הנפק התח כ</t>
  </si>
  <si>
    <t>1121953</t>
  </si>
  <si>
    <t>Aa1.il</t>
  </si>
  <si>
    <t>בינלאומי הנפקות התחייבות אגח ד</t>
  </si>
  <si>
    <t>1103126</t>
  </si>
  <si>
    <t>דיסק התחייבות י</t>
  </si>
  <si>
    <t>6910129</t>
  </si>
  <si>
    <t>520007030</t>
  </si>
  <si>
    <t>דסקמנ.ק4</t>
  </si>
  <si>
    <t>7480049</t>
  </si>
  <si>
    <t>520029935</t>
  </si>
  <si>
    <t>וילאר אג 6</t>
  </si>
  <si>
    <t>4160115</t>
  </si>
  <si>
    <t>520038910</t>
  </si>
  <si>
    <t>נדל"ן מניב בישראל</t>
  </si>
  <si>
    <t>ilAA+</t>
  </si>
  <si>
    <t>לאומי מימון הת יד</t>
  </si>
  <si>
    <t>6040299</t>
  </si>
  <si>
    <t>נמלי ישראל אגח א</t>
  </si>
  <si>
    <t>1145564</t>
  </si>
  <si>
    <t>513569780</t>
  </si>
  <si>
    <t>נמלי ישראל אגח ב</t>
  </si>
  <si>
    <t>1145572</t>
  </si>
  <si>
    <t>נתיבי גז אגח ד</t>
  </si>
  <si>
    <t>1147503</t>
  </si>
  <si>
    <t>513436394</t>
  </si>
  <si>
    <t>עזריאלי אגח ב</t>
  </si>
  <si>
    <t>1134436</t>
  </si>
  <si>
    <t>510960719</t>
  </si>
  <si>
    <t>עזריאלי אגח ד</t>
  </si>
  <si>
    <t>1138650</t>
  </si>
  <si>
    <t>עזריאלי אגח ה</t>
  </si>
  <si>
    <t>1156603</t>
  </si>
  <si>
    <t>עזריאלי אגח ו</t>
  </si>
  <si>
    <t>1156611</t>
  </si>
  <si>
    <t>פועלים הנפקות אגח י</t>
  </si>
  <si>
    <t>1940402</t>
  </si>
  <si>
    <t>פועלים הנפקות התח אגח טו</t>
  </si>
  <si>
    <t>1940543</t>
  </si>
  <si>
    <t>פועלים הנפקות התח אגח יד</t>
  </si>
  <si>
    <t>1940501</t>
  </si>
  <si>
    <t>אירפורט אגח ה</t>
  </si>
  <si>
    <t>1133487</t>
  </si>
  <si>
    <t>511659401</t>
  </si>
  <si>
    <t>ilAA</t>
  </si>
  <si>
    <t>אירפורט אגח ט</t>
  </si>
  <si>
    <t>1160944</t>
  </si>
  <si>
    <t>אמות אגח ב</t>
  </si>
  <si>
    <t>1126630</t>
  </si>
  <si>
    <t>520026683</t>
  </si>
  <si>
    <t>Aa2.il</t>
  </si>
  <si>
    <t>אמות אגח ג</t>
  </si>
  <si>
    <t>1117357</t>
  </si>
  <si>
    <t>אמות אגח ד</t>
  </si>
  <si>
    <t>1133149</t>
  </si>
  <si>
    <t>אמות אגח ו</t>
  </si>
  <si>
    <t>1158609</t>
  </si>
  <si>
    <t>ביג אגח יא</t>
  </si>
  <si>
    <t>1151117</t>
  </si>
  <si>
    <t>513623314</t>
  </si>
  <si>
    <t>ביג אגח יג</t>
  </si>
  <si>
    <t>1159516</t>
  </si>
  <si>
    <t>ביג אגח יד</t>
  </si>
  <si>
    <t>1161512</t>
  </si>
  <si>
    <t>בנק לאומי שה סדרה 200</t>
  </si>
  <si>
    <t>6040141</t>
  </si>
  <si>
    <t>גב ים     ו*</t>
  </si>
  <si>
    <t>7590128</t>
  </si>
  <si>
    <t>520001736</t>
  </si>
  <si>
    <t>גב ים אגח ט*</t>
  </si>
  <si>
    <t>7590219</t>
  </si>
  <si>
    <t>הראל הנפקות אגח א</t>
  </si>
  <si>
    <t>1099738</t>
  </si>
  <si>
    <t>513834200</t>
  </si>
  <si>
    <t>ביטוח</t>
  </si>
  <si>
    <t>חשמל אגח 27</t>
  </si>
  <si>
    <t>6000210</t>
  </si>
  <si>
    <t>520000472</t>
  </si>
  <si>
    <t>אנרגיה</t>
  </si>
  <si>
    <t>חשמל אגח 29</t>
  </si>
  <si>
    <t>6000236</t>
  </si>
  <si>
    <t>חשמל אגח 31</t>
  </si>
  <si>
    <t>6000285</t>
  </si>
  <si>
    <t>ישרס אגח טו</t>
  </si>
  <si>
    <t>6130207</t>
  </si>
  <si>
    <t>520017807</t>
  </si>
  <si>
    <t>ישרס יח</t>
  </si>
  <si>
    <t>6130280</t>
  </si>
  <si>
    <t>כללביט אגח א</t>
  </si>
  <si>
    <t>1097138</t>
  </si>
  <si>
    <t>513754069</t>
  </si>
  <si>
    <t>לאומי COCO סדרה 401</t>
  </si>
  <si>
    <t>6040380</t>
  </si>
  <si>
    <t>לאומי COCO סדרה 402</t>
  </si>
  <si>
    <t>6040398</t>
  </si>
  <si>
    <t>לאומי COCO סדרה 403</t>
  </si>
  <si>
    <t>6040430</t>
  </si>
  <si>
    <t>לאומי COCO סדרה 404</t>
  </si>
  <si>
    <t>6040471</t>
  </si>
  <si>
    <t>למן.ק300</t>
  </si>
  <si>
    <t>6040257</t>
  </si>
  <si>
    <t>מבני תעשיה אגח יח</t>
  </si>
  <si>
    <t>2260479</t>
  </si>
  <si>
    <t>520024126</t>
  </si>
  <si>
    <t>מבני תעשיה אגח כג</t>
  </si>
  <si>
    <t>2260545</t>
  </si>
  <si>
    <t>מליסרון   אגח ה*</t>
  </si>
  <si>
    <t>3230091</t>
  </si>
  <si>
    <t>520037789</t>
  </si>
  <si>
    <t>מליסרון 8*</t>
  </si>
  <si>
    <t>3230166</t>
  </si>
  <si>
    <t>מליסרון אגח טז*</t>
  </si>
  <si>
    <t>3230265</t>
  </si>
  <si>
    <t>מליסרון אגח י*</t>
  </si>
  <si>
    <t>3230190</t>
  </si>
  <si>
    <t>מליסרון אגח יד*</t>
  </si>
  <si>
    <t>3230232</t>
  </si>
  <si>
    <t>מליסרון אגח יח*</t>
  </si>
  <si>
    <t>3230372</t>
  </si>
  <si>
    <t>פועלים הנפקות שה 1</t>
  </si>
  <si>
    <t>1940444</t>
  </si>
  <si>
    <t>ריט 1 אגח 6*</t>
  </si>
  <si>
    <t>1138544</t>
  </si>
  <si>
    <t>513821488</t>
  </si>
  <si>
    <t>ריט1 אגח ד*</t>
  </si>
  <si>
    <t>1129899</t>
  </si>
  <si>
    <t>ריט1 אגח ה*</t>
  </si>
  <si>
    <t>1136753</t>
  </si>
  <si>
    <t>שופרסל אגח ו*</t>
  </si>
  <si>
    <t>7770217</t>
  </si>
  <si>
    <t>520022732</t>
  </si>
  <si>
    <t>אדמה לשעבר מכתשים אגן ב</t>
  </si>
  <si>
    <t>1110915</t>
  </si>
  <si>
    <t>520043605</t>
  </si>
  <si>
    <t>כימיה גומי ופלסטיק</t>
  </si>
  <si>
    <t>ilAA-</t>
  </si>
  <si>
    <t>בזק אגח 12</t>
  </si>
  <si>
    <t>2300242</t>
  </si>
  <si>
    <t>520031931</t>
  </si>
  <si>
    <t>Aa3.il</t>
  </si>
  <si>
    <t>בזק סדרה ו</t>
  </si>
  <si>
    <t>2300143</t>
  </si>
  <si>
    <t>בזק סדרה י</t>
  </si>
  <si>
    <t>2300184</t>
  </si>
  <si>
    <t>ביג 5</t>
  </si>
  <si>
    <t>1129279</t>
  </si>
  <si>
    <t>ביג אגח ז</t>
  </si>
  <si>
    <t>1136084</t>
  </si>
  <si>
    <t>ביג אגח ח</t>
  </si>
  <si>
    <t>1138924</t>
  </si>
  <si>
    <t>ביג אגח ט</t>
  </si>
  <si>
    <t>1141050</t>
  </si>
  <si>
    <t>ביג אגח טו</t>
  </si>
  <si>
    <t>1162221</t>
  </si>
  <si>
    <t>ביג אגח יב</t>
  </si>
  <si>
    <t>1156231</t>
  </si>
  <si>
    <t>בינל הנפק התח כב (COCO)</t>
  </si>
  <si>
    <t>1138585</t>
  </si>
  <si>
    <t>בינלאומי הנפ התח כג (coco)</t>
  </si>
  <si>
    <t>1142058</t>
  </si>
  <si>
    <t>בינלאומי הנפ התח כד (coco)</t>
  </si>
  <si>
    <t>1151000</t>
  </si>
  <si>
    <t>בינלאומי כה COCO</t>
  </si>
  <si>
    <t>1167030</t>
  </si>
  <si>
    <t>גזית גלוב אגח יב</t>
  </si>
  <si>
    <t>1260603</t>
  </si>
  <si>
    <t>520033234</t>
  </si>
  <si>
    <t>נדל"ן מניב בחו"ל</t>
  </si>
  <si>
    <t>גזית גלוב אגח יג</t>
  </si>
  <si>
    <t>1260652</t>
  </si>
  <si>
    <t>דיסקונט מנפיקים ו COCO</t>
  </si>
  <si>
    <t>7480197</t>
  </si>
  <si>
    <t>דיסקונט מנפיקים ז COCO</t>
  </si>
  <si>
    <t>7480247</t>
  </si>
  <si>
    <t>הראל הנפקות 6</t>
  </si>
  <si>
    <t>1126069</t>
  </si>
  <si>
    <t>הראל הנפקות אגח ה</t>
  </si>
  <si>
    <t>1119221</t>
  </si>
  <si>
    <t>הראל הנפקות ז</t>
  </si>
  <si>
    <t>1126077</t>
  </si>
  <si>
    <t>ירושלים הנפקות אגח ט</t>
  </si>
  <si>
    <t>1127422</t>
  </si>
  <si>
    <t>513682146</t>
  </si>
  <si>
    <t>ישרס אגח טז</t>
  </si>
  <si>
    <t>6130223</t>
  </si>
  <si>
    <t>ישרס אגח יג</t>
  </si>
  <si>
    <t>6130181</t>
  </si>
  <si>
    <t>כללביט אגח ט</t>
  </si>
  <si>
    <t>1136050</t>
  </si>
  <si>
    <t>מבני תעש אגח כ</t>
  </si>
  <si>
    <t>2260495</t>
  </si>
  <si>
    <t>מבני תעשיה אגח יז</t>
  </si>
  <si>
    <t>2260446</t>
  </si>
  <si>
    <t>מבני תעשיה אגח כא</t>
  </si>
  <si>
    <t>2260529</t>
  </si>
  <si>
    <t>מבני תעשיה אגח כד</t>
  </si>
  <si>
    <t>2260552</t>
  </si>
  <si>
    <t>מגה אור אגח ח</t>
  </si>
  <si>
    <t>1147602</t>
  </si>
  <si>
    <t>513257873</t>
  </si>
  <si>
    <t>מזרחי 48 COCO</t>
  </si>
  <si>
    <t>2310266</t>
  </si>
  <si>
    <t>מזרחי COCO 47</t>
  </si>
  <si>
    <t>2310233</t>
  </si>
  <si>
    <t>מזרחי הנפקות Coco 50</t>
  </si>
  <si>
    <t>2310290</t>
  </si>
  <si>
    <t>מזרחי טפחות שטר הון 1</t>
  </si>
  <si>
    <t>6950083</t>
  </si>
  <si>
    <t>520000522</t>
  </si>
  <si>
    <t>מליסרון אגח ו*</t>
  </si>
  <si>
    <t>3230125</t>
  </si>
  <si>
    <t>מליסרון אגח יג*</t>
  </si>
  <si>
    <t>3230224</t>
  </si>
  <si>
    <t>מליסרון אגח יז*</t>
  </si>
  <si>
    <t>3230273</t>
  </si>
  <si>
    <t>מנורה הון אגח 1</t>
  </si>
  <si>
    <t>1103670</t>
  </si>
  <si>
    <t>513937714</t>
  </si>
  <si>
    <t>סלע קפיטל נדלן אגח ג</t>
  </si>
  <si>
    <t>1138973</t>
  </si>
  <si>
    <t>513992529</t>
  </si>
  <si>
    <t>סלע קפיטל נדלן ב</t>
  </si>
  <si>
    <t>1132927</t>
  </si>
  <si>
    <t>פועלים הנפקות יח COCO</t>
  </si>
  <si>
    <t>1940600</t>
  </si>
  <si>
    <t>פועלים הנפקות כ COCO</t>
  </si>
  <si>
    <t>1940691</t>
  </si>
  <si>
    <t>פועלים הנפקות כא COCO</t>
  </si>
  <si>
    <t>1940725</t>
  </si>
  <si>
    <t>פועלים הנפקות סדרה יט COCO</t>
  </si>
  <si>
    <t>1940626</t>
  </si>
  <si>
    <t>פז נפט סדרה ו*</t>
  </si>
  <si>
    <t>1139542</t>
  </si>
  <si>
    <t>510216054</t>
  </si>
  <si>
    <t>פז נפט סדרה ז*</t>
  </si>
  <si>
    <t>1142595</t>
  </si>
  <si>
    <t>פניקס הון אגח ה</t>
  </si>
  <si>
    <t>1135417</t>
  </si>
  <si>
    <t>514290345</t>
  </si>
  <si>
    <t>ריבוע נדלן ז</t>
  </si>
  <si>
    <t>1140615</t>
  </si>
  <si>
    <t>513765859</t>
  </si>
  <si>
    <t>שלמה אחזקות אגח טז</t>
  </si>
  <si>
    <t>1410281</t>
  </si>
  <si>
    <t>520034372</t>
  </si>
  <si>
    <t>שלמה אחזקות אגח יח</t>
  </si>
  <si>
    <t>1410307</t>
  </si>
  <si>
    <t>אגוד הנפקות  יט*</t>
  </si>
  <si>
    <t>1124080</t>
  </si>
  <si>
    <t>513668277</t>
  </si>
  <si>
    <t>A1.il</t>
  </si>
  <si>
    <t>אלדן אגח ה</t>
  </si>
  <si>
    <t>1155357</t>
  </si>
  <si>
    <t>510454333</t>
  </si>
  <si>
    <t>ilA+</t>
  </si>
  <si>
    <t>אלדן סדרה ד</t>
  </si>
  <si>
    <t>1140821</t>
  </si>
  <si>
    <t>גירון אגח 6</t>
  </si>
  <si>
    <t>1139849</t>
  </si>
  <si>
    <t>520044520</t>
  </si>
  <si>
    <t>גירון אגח ז</t>
  </si>
  <si>
    <t>1142629</t>
  </si>
  <si>
    <t>אגוד הנפקות שה נד 1*</t>
  </si>
  <si>
    <t>1115278</t>
  </si>
  <si>
    <t>A2.il</t>
  </si>
  <si>
    <t>אזורים סדרה 9*</t>
  </si>
  <si>
    <t>7150337</t>
  </si>
  <si>
    <t>520025990</t>
  </si>
  <si>
    <t>בנייה</t>
  </si>
  <si>
    <t>דיסקונט שטר הון 1</t>
  </si>
  <si>
    <t>6910095</t>
  </si>
  <si>
    <t>ilA</t>
  </si>
  <si>
    <t>ירושלים הנפקות נדחה אגח י</t>
  </si>
  <si>
    <t>1127414</t>
  </si>
  <si>
    <t>מגה אור אגח ד</t>
  </si>
  <si>
    <t>1130632</t>
  </si>
  <si>
    <t>מגה אור אגח ו</t>
  </si>
  <si>
    <t>1138668</t>
  </si>
  <si>
    <t>מגה אור אגח ז</t>
  </si>
  <si>
    <t>1141696</t>
  </si>
  <si>
    <t>מגה אור אגח ט</t>
  </si>
  <si>
    <t>1165141</t>
  </si>
  <si>
    <t>סלקום אגח ח*</t>
  </si>
  <si>
    <t>1132828</t>
  </si>
  <si>
    <t>511930125</t>
  </si>
  <si>
    <t>אדגר אגח ט</t>
  </si>
  <si>
    <t>1820190</t>
  </si>
  <si>
    <t>520035171</t>
  </si>
  <si>
    <t>A3.il</t>
  </si>
  <si>
    <t>או פי סי אגח ב*</t>
  </si>
  <si>
    <t>1166057</t>
  </si>
  <si>
    <t>514401702</t>
  </si>
  <si>
    <t>אפריקה נכסים 6</t>
  </si>
  <si>
    <t>1129550</t>
  </si>
  <si>
    <t>510560188</t>
  </si>
  <si>
    <t>דה לסר אגח 3</t>
  </si>
  <si>
    <t>1127299</t>
  </si>
  <si>
    <t>1427976</t>
  </si>
  <si>
    <t>ilA-</t>
  </si>
  <si>
    <t>דה לסר אגח ד</t>
  </si>
  <si>
    <t>1132059</t>
  </si>
  <si>
    <t>קרדן אןוי אגח ב</t>
  </si>
  <si>
    <t>1113034</t>
  </si>
  <si>
    <t>NV1239114</t>
  </si>
  <si>
    <t>השקעה ואחזקות</t>
  </si>
  <si>
    <t>ilD</t>
  </si>
  <si>
    <t>אגח הפחתת שווי ניירות חסומים</t>
  </si>
  <si>
    <t>259026600</t>
  </si>
  <si>
    <t>ל.ר.</t>
  </si>
  <si>
    <t>NR</t>
  </si>
  <si>
    <t>מגוריט אגח א</t>
  </si>
  <si>
    <t>1141712</t>
  </si>
  <si>
    <t>515434074</t>
  </si>
  <si>
    <t>מניבים ריט אגח א</t>
  </si>
  <si>
    <t>1140581</t>
  </si>
  <si>
    <t>515327120</t>
  </si>
  <si>
    <t>מניבים ריט אגח ב</t>
  </si>
  <si>
    <t>1155928</t>
  </si>
  <si>
    <t>דיסקונט מנפיקים אגח יג</t>
  </si>
  <si>
    <t>7480155</t>
  </si>
  <si>
    <t>דיסקונט מנפיקים אגח יד</t>
  </si>
  <si>
    <t>7480163</t>
  </si>
  <si>
    <t>עמידר אגח א</t>
  </si>
  <si>
    <t>1143585</t>
  </si>
  <si>
    <t>520017393</t>
  </si>
  <si>
    <t>דיסקונט התחייבות יא</t>
  </si>
  <si>
    <t>6910137</t>
  </si>
  <si>
    <t>נמלי ישראל אגח ג</t>
  </si>
  <si>
    <t>1145580</t>
  </si>
  <si>
    <t>פועלים הנפקות התח אגח יא</t>
  </si>
  <si>
    <t>1940410</t>
  </si>
  <si>
    <t>שטראוס אגח ה*</t>
  </si>
  <si>
    <t>7460389</t>
  </si>
  <si>
    <t>520003781</t>
  </si>
  <si>
    <t>מזון</t>
  </si>
  <si>
    <t>איי סי אל אגח ז</t>
  </si>
  <si>
    <t>2810372</t>
  </si>
  <si>
    <t>520027830</t>
  </si>
  <si>
    <t>אמות אגח ה</t>
  </si>
  <si>
    <t>1138114</t>
  </si>
  <si>
    <t>אמות אגח ז</t>
  </si>
  <si>
    <t>1162866</t>
  </si>
  <si>
    <t>בנק לאומי שה סדרה 201</t>
  </si>
  <si>
    <t>6040158</t>
  </si>
  <si>
    <t>גב ים ח*</t>
  </si>
  <si>
    <t>7590151</t>
  </si>
  <si>
    <t>דה זראסאי אגח ג</t>
  </si>
  <si>
    <t>1137975</t>
  </si>
  <si>
    <t>1744984</t>
  </si>
  <si>
    <t>וילאר אגח 8</t>
  </si>
  <si>
    <t>4160156</t>
  </si>
  <si>
    <t>חשמל אגח 26</t>
  </si>
  <si>
    <t>6000202</t>
  </si>
  <si>
    <t>חשמל אגח 28</t>
  </si>
  <si>
    <t>6000228</t>
  </si>
  <si>
    <t>ישראכרט א*</t>
  </si>
  <si>
    <t>1157536</t>
  </si>
  <si>
    <t>510706153</t>
  </si>
  <si>
    <t>לאומי כ.התחייבות 400  COCO</t>
  </si>
  <si>
    <t>6040331</t>
  </si>
  <si>
    <t>סילברסטין אגח א*</t>
  </si>
  <si>
    <t>1145598</t>
  </si>
  <si>
    <t>1970336</t>
  </si>
  <si>
    <t>שופרסל אגח ה*</t>
  </si>
  <si>
    <t>7770209</t>
  </si>
  <si>
    <t>שופרסל אגח ז*</t>
  </si>
  <si>
    <t>7770258</t>
  </si>
  <si>
    <t>תעשיה אוירית אגח ד</t>
  </si>
  <si>
    <t>1133131</t>
  </si>
  <si>
    <t>520027194</t>
  </si>
  <si>
    <t>ביטחוניות</t>
  </si>
  <si>
    <t>בזק אגח 11</t>
  </si>
  <si>
    <t>2300234</t>
  </si>
  <si>
    <t>בזק סדרה ט</t>
  </si>
  <si>
    <t>2300176</t>
  </si>
  <si>
    <t>ביג אג"ח סדרה ו</t>
  </si>
  <si>
    <t>1132521</t>
  </si>
  <si>
    <t>דיסקונט התח יב  COCO</t>
  </si>
  <si>
    <t>6910160</t>
  </si>
  <si>
    <t>הראל הנפקות אגח טו</t>
  </si>
  <si>
    <t>1143130</t>
  </si>
  <si>
    <t>הראל הנפקות אגח יד</t>
  </si>
  <si>
    <t>1143122</t>
  </si>
  <si>
    <t>הראל הנפקות טז</t>
  </si>
  <si>
    <t>1157601</t>
  </si>
  <si>
    <t>הראל הנפקות יב</t>
  </si>
  <si>
    <t>1138163</t>
  </si>
  <si>
    <t>הראל הנפקות יג</t>
  </si>
  <si>
    <t>1138171</t>
  </si>
  <si>
    <t>ישרס אגח יד</t>
  </si>
  <si>
    <t>6130199</t>
  </si>
  <si>
    <t>כללביט אגח י</t>
  </si>
  <si>
    <t>1136068</t>
  </si>
  <si>
    <t>כללביט אגח יא</t>
  </si>
  <si>
    <t>1160647</t>
  </si>
  <si>
    <t>מבני תעשייה אגח טו</t>
  </si>
  <si>
    <t>2260420</t>
  </si>
  <si>
    <t>מבני תעשייה אגח טז</t>
  </si>
  <si>
    <t>2260438</t>
  </si>
  <si>
    <t>מנורה הון הת 4</t>
  </si>
  <si>
    <t>1135920</t>
  </si>
  <si>
    <t>פז נפט אגח ח*</t>
  </si>
  <si>
    <t>1162817</t>
  </si>
  <si>
    <t>פז נפט ד*</t>
  </si>
  <si>
    <t>1132505</t>
  </si>
  <si>
    <t>פז נפט ה*</t>
  </si>
  <si>
    <t>1139534</t>
  </si>
  <si>
    <t>פניקס הון אגח ד</t>
  </si>
  <si>
    <t>1133529</t>
  </si>
  <si>
    <t>פניקס הון אגח ח</t>
  </si>
  <si>
    <t>1139815</t>
  </si>
  <si>
    <t>פניקס הון אגח ט</t>
  </si>
  <si>
    <t>1155522</t>
  </si>
  <si>
    <t>פניקס הון אגח יא</t>
  </si>
  <si>
    <t>1159359</t>
  </si>
  <si>
    <t>קרסו אגח א</t>
  </si>
  <si>
    <t>1136464</t>
  </si>
  <si>
    <t>514065283</t>
  </si>
  <si>
    <t>קרסו אגח ג</t>
  </si>
  <si>
    <t>1141829</t>
  </si>
  <si>
    <t>שלמה אחזקות אגח יז</t>
  </si>
  <si>
    <t>1410299</t>
  </si>
  <si>
    <t>אלדן אגח ו</t>
  </si>
  <si>
    <t>1161678</t>
  </si>
  <si>
    <t>אלדן סדרה א</t>
  </si>
  <si>
    <t>1134840</t>
  </si>
  <si>
    <t>אלדן סדרה ב</t>
  </si>
  <si>
    <t>1138254</t>
  </si>
  <si>
    <t>אלדן סדרה ג</t>
  </si>
  <si>
    <t>1140813</t>
  </si>
  <si>
    <t>אלקטרה אגח ד*</t>
  </si>
  <si>
    <t>7390149</t>
  </si>
  <si>
    <t>520028911</t>
  </si>
  <si>
    <t>אלקטרה אגח ה*</t>
  </si>
  <si>
    <t>7390222</t>
  </si>
  <si>
    <t>יוניברסל אגח ב</t>
  </si>
  <si>
    <t>1141647</t>
  </si>
  <si>
    <t>511809071</t>
  </si>
  <si>
    <t>לייטסטון אגח א</t>
  </si>
  <si>
    <t>1133891</t>
  </si>
  <si>
    <t>1838682</t>
  </si>
  <si>
    <t>ממן אגח ב</t>
  </si>
  <si>
    <t>2380046</t>
  </si>
  <si>
    <t>520036435</t>
  </si>
  <si>
    <t>מנורה הון הת 5</t>
  </si>
  <si>
    <t>1143411</t>
  </si>
  <si>
    <t>ספנסר ג</t>
  </si>
  <si>
    <t>1147495</t>
  </si>
  <si>
    <t>1838863</t>
  </si>
  <si>
    <t>פרטנר     ד</t>
  </si>
  <si>
    <t>1118835</t>
  </si>
  <si>
    <t>520044314</t>
  </si>
  <si>
    <t>פרטנר אגח ו</t>
  </si>
  <si>
    <t>1141415</t>
  </si>
  <si>
    <t>קרסו אגח ב</t>
  </si>
  <si>
    <t>1139591</t>
  </si>
  <si>
    <t>שפיר אגח ב*</t>
  </si>
  <si>
    <t>1141951</t>
  </si>
  <si>
    <t>514892801</t>
  </si>
  <si>
    <t>מתכת ומוצרי בניה</t>
  </si>
  <si>
    <t>שפיר הנדסה אגח א*</t>
  </si>
  <si>
    <t>1136134</t>
  </si>
  <si>
    <t>אגוד הנפקות שה נד 2*</t>
  </si>
  <si>
    <t>1115286</t>
  </si>
  <si>
    <t>אול יר אגח 3</t>
  </si>
  <si>
    <t>1140136</t>
  </si>
  <si>
    <t>1841580</t>
  </si>
  <si>
    <t>אול יר אגח ה</t>
  </si>
  <si>
    <t>1143304</t>
  </si>
  <si>
    <t>אזורים אגח 13*</t>
  </si>
  <si>
    <t>7150410</t>
  </si>
  <si>
    <t>איי די איי הנפקות 4</t>
  </si>
  <si>
    <t>1133099</t>
  </si>
  <si>
    <t>514486042</t>
  </si>
  <si>
    <t>איי די איי הנפקות 5</t>
  </si>
  <si>
    <t>1155878</t>
  </si>
  <si>
    <t>אלבר 14</t>
  </si>
  <si>
    <t>1132562</t>
  </si>
  <si>
    <t>512025891</t>
  </si>
  <si>
    <t>סלקום אגח ט*</t>
  </si>
  <si>
    <t>1132836</t>
  </si>
  <si>
    <t>סלקום אגח יב*</t>
  </si>
  <si>
    <t>1143080</t>
  </si>
  <si>
    <t>סלקום יא*</t>
  </si>
  <si>
    <t>1139252</t>
  </si>
  <si>
    <t>או.פי.סי אגח א*</t>
  </si>
  <si>
    <t>1141589</t>
  </si>
  <si>
    <t>אנלייט אגח ה*</t>
  </si>
  <si>
    <t>7200116</t>
  </si>
  <si>
    <t>520041146</t>
  </si>
  <si>
    <t>אנלייט אגח ו*</t>
  </si>
  <si>
    <t>7200173</t>
  </si>
  <si>
    <t>בזן אגח ה</t>
  </si>
  <si>
    <t>2590388</t>
  </si>
  <si>
    <t>520036658</t>
  </si>
  <si>
    <t>בזן אגח י</t>
  </si>
  <si>
    <t>2590511</t>
  </si>
  <si>
    <t>דלשה קפיטל אגח ב</t>
  </si>
  <si>
    <t>1137314</t>
  </si>
  <si>
    <t>1888119</t>
  </si>
  <si>
    <t>פתאל אגח ב*</t>
  </si>
  <si>
    <t>1150812</t>
  </si>
  <si>
    <t>512607888</t>
  </si>
  <si>
    <t>מלונאות ותיירות</t>
  </si>
  <si>
    <t>פתאל אגח ג*</t>
  </si>
  <si>
    <t>1161785</t>
  </si>
  <si>
    <t>רילייטד אגח א</t>
  </si>
  <si>
    <t>1134923</t>
  </si>
  <si>
    <t>1849766</t>
  </si>
  <si>
    <t>ilBBB</t>
  </si>
  <si>
    <t>ישראמקו א*</t>
  </si>
  <si>
    <t>2320174</t>
  </si>
  <si>
    <t>550010003</t>
  </si>
  <si>
    <t>תמר פטרוליום אגח א*</t>
  </si>
  <si>
    <t>1141332</t>
  </si>
  <si>
    <t>515334662</t>
  </si>
  <si>
    <t>תמר פטרוליום אגח ב*</t>
  </si>
  <si>
    <t>1143593</t>
  </si>
  <si>
    <t>דלק קידוחים אגח א*</t>
  </si>
  <si>
    <t>4750089</t>
  </si>
  <si>
    <t>550013098</t>
  </si>
  <si>
    <t>בזן אגח ו</t>
  </si>
  <si>
    <t>2590396</t>
  </si>
  <si>
    <t>בזן אגח ט</t>
  </si>
  <si>
    <t>2590461</t>
  </si>
  <si>
    <t>LUMIIT 3.275 01/31 01/26</t>
  </si>
  <si>
    <t>IL0060404899</t>
  </si>
  <si>
    <t>בלומברג</t>
  </si>
  <si>
    <t>Baa2</t>
  </si>
  <si>
    <t>Moodys</t>
  </si>
  <si>
    <t>DELEK &amp; AVNER TAMAR 5.082 2023</t>
  </si>
  <si>
    <t>IL0011321747</t>
  </si>
  <si>
    <t>514914001</t>
  </si>
  <si>
    <t>ENERGY</t>
  </si>
  <si>
    <t>BBB-</t>
  </si>
  <si>
    <t>S&amp;P</t>
  </si>
  <si>
    <t>DELEK &amp; AVNER TAMAR 5.412 2025</t>
  </si>
  <si>
    <t>IL0011321820</t>
  </si>
  <si>
    <t>ISRAEL CHEMICALS 6.375 31/05/38</t>
  </si>
  <si>
    <t>IL0028103310</t>
  </si>
  <si>
    <t>TEVA 6 01/25 10/24</t>
  </si>
  <si>
    <t>XS2083962691</t>
  </si>
  <si>
    <t>520013954</t>
  </si>
  <si>
    <t>פארמה</t>
  </si>
  <si>
    <t>BB-</t>
  </si>
  <si>
    <t>CYBERARK SOFT 11/15/24</t>
  </si>
  <si>
    <t>US23248VAA35</t>
  </si>
  <si>
    <t>512291642</t>
  </si>
  <si>
    <t>Software &amp; Services</t>
  </si>
  <si>
    <t>AIA GROUP 3.375 04/30</t>
  </si>
  <si>
    <t>US00131LAJ44</t>
  </si>
  <si>
    <t>Insurance</t>
  </si>
  <si>
    <t>A</t>
  </si>
  <si>
    <t>Oracle 3.85 04/60</t>
  </si>
  <si>
    <t>US68389XBY04</t>
  </si>
  <si>
    <t>A-</t>
  </si>
  <si>
    <t>Walt Disney 3.8 05/60</t>
  </si>
  <si>
    <t>US254687GA88</t>
  </si>
  <si>
    <t>Media</t>
  </si>
  <si>
    <t>ZURNVX 5.125 06/48</t>
  </si>
  <si>
    <t>XS1795323952</t>
  </si>
  <si>
    <t>BPLN 4.875 PERP 03/30</t>
  </si>
  <si>
    <t>US05565QDV77</t>
  </si>
  <si>
    <t>BBB+</t>
  </si>
  <si>
    <t>COMMONWEALTH BANK 3.61 9/34</t>
  </si>
  <si>
    <t>USQ2704MAA64</t>
  </si>
  <si>
    <t>Banks</t>
  </si>
  <si>
    <t>HEWLETT PACKARD 3.4 06/30</t>
  </si>
  <si>
    <t>US40434LAC90</t>
  </si>
  <si>
    <t>Technology Hardware &amp; Equipment</t>
  </si>
  <si>
    <t>IDEX CORP 3 05/30</t>
  </si>
  <si>
    <t>US45167RAG92</t>
  </si>
  <si>
    <t>Capital Goods</t>
  </si>
  <si>
    <t>LOWES 5.125 04/50</t>
  </si>
  <si>
    <t>US548661DW49</t>
  </si>
  <si>
    <t>Retailing</t>
  </si>
  <si>
    <t>MACQUARIE BANK 3.624 06/30</t>
  </si>
  <si>
    <t>USQ568A9SQ14</t>
  </si>
  <si>
    <t>Diversified Financials</t>
  </si>
  <si>
    <t>McDonald`s 4.2 04/50</t>
  </si>
  <si>
    <t>US58013MFR07</t>
  </si>
  <si>
    <t>Hotels Restaurants &amp; Leisure</t>
  </si>
  <si>
    <t>NAB 3.933 08/2034 08/29</t>
  </si>
  <si>
    <t>USG6S94TAB96</t>
  </si>
  <si>
    <t>SRENVX 4.5 24/44</t>
  </si>
  <si>
    <t>XS1108784510</t>
  </si>
  <si>
    <t>VERISK ANALYTICS 3.625 5/50</t>
  </si>
  <si>
    <t>US92345YAG17</t>
  </si>
  <si>
    <t>Commercial &amp; Professional Services</t>
  </si>
  <si>
    <t>WESTPAC BANKING 4.11 07/34 07/29</t>
  </si>
  <si>
    <t>US961214EF61</t>
  </si>
  <si>
    <t>ABBVIE 4.45 05/46 06/46</t>
  </si>
  <si>
    <t>US00287YAW93</t>
  </si>
  <si>
    <t>Pharmaceuticals &amp; Biotechnology</t>
  </si>
  <si>
    <t>ABIBB 5.55 01/49</t>
  </si>
  <si>
    <t>US03523TBV98</t>
  </si>
  <si>
    <t>Food Beverage &amp; Tobacco</t>
  </si>
  <si>
    <t>BBB</t>
  </si>
  <si>
    <t>ANHEUSER BUSCH 3.7 04/40</t>
  </si>
  <si>
    <t>BE6320936287</t>
  </si>
  <si>
    <t>AT&amp;T 4.55 03/49 09/48</t>
  </si>
  <si>
    <t>US00206RDK59</t>
  </si>
  <si>
    <t>TELECOMMUNICATION SERVICES</t>
  </si>
  <si>
    <t>BOEING 5.93 05/60</t>
  </si>
  <si>
    <t>US097023CX16</t>
  </si>
  <si>
    <t>CREDIT SUISSE 6.5 08/23</t>
  </si>
  <si>
    <t>XS0957135212</t>
  </si>
  <si>
    <t>FEDEX 5.1 01/44</t>
  </si>
  <si>
    <t>US31428XAW65</t>
  </si>
  <si>
    <t>Transportation</t>
  </si>
  <si>
    <t>KEURIG DR PEPPER 3.8 05/2050</t>
  </si>
  <si>
    <t>US49271VAK61</t>
  </si>
  <si>
    <t>PRU 4.5 PRUDENTIAL 09/47</t>
  </si>
  <si>
    <t>US744320AW24</t>
  </si>
  <si>
    <t>QUEST DIAGNOSTICS 2.8 06/31</t>
  </si>
  <si>
    <t>US74834LBC37</t>
  </si>
  <si>
    <t>Health Care Equipment &amp; Services</t>
  </si>
  <si>
    <t>STARBUCKS 3.5 11/50</t>
  </si>
  <si>
    <t>US855244BA67</t>
  </si>
  <si>
    <t>WHIRLPOOL 4.6 05/50</t>
  </si>
  <si>
    <t>US963320AX45</t>
  </si>
  <si>
    <t>Consumer Durables &amp; Apparel</t>
  </si>
  <si>
    <t>AERCAP IRELAND 6.5 07/25</t>
  </si>
  <si>
    <t>US00774MAN56</t>
  </si>
  <si>
    <t>ASHTEAD CAPITAL 4.25 11/29 11/27</t>
  </si>
  <si>
    <t>US045054AL70</t>
  </si>
  <si>
    <t>ASHTEAD CAPITAL 5.25 08/26 08/24</t>
  </si>
  <si>
    <t>US045054AH68</t>
  </si>
  <si>
    <t>AVGO 4.75 04/29</t>
  </si>
  <si>
    <t>US11135FAB76</t>
  </si>
  <si>
    <t>Semiconductors &amp; Semiconductor Equipment</t>
  </si>
  <si>
    <t>BROADCOM 5 04/30</t>
  </si>
  <si>
    <t>US11135FAH47</t>
  </si>
  <si>
    <t>DELL 5.3 01/29</t>
  </si>
  <si>
    <t>US24703DBA81</t>
  </si>
  <si>
    <t>DELL 6.2 07/30</t>
  </si>
  <si>
    <t>US24703DBD21</t>
  </si>
  <si>
    <t>ETP 5.25 04/29</t>
  </si>
  <si>
    <t>US29278NAG88</t>
  </si>
  <si>
    <t>EXPEDIA 6.25 05/25</t>
  </si>
  <si>
    <t>US30212PAS48</t>
  </si>
  <si>
    <t>FLEX 4.875 05/30</t>
  </si>
  <si>
    <t>US33938XAB10</t>
  </si>
  <si>
    <t>FSK 4.125 02/25</t>
  </si>
  <si>
    <t>US302635AE72</t>
  </si>
  <si>
    <t>General Motors 6.8 10/27</t>
  </si>
  <si>
    <t>US37045VAU44</t>
  </si>
  <si>
    <t>Automobiles &amp; Components</t>
  </si>
  <si>
    <t>GOLDMAN SACHS 3.75 02/25 01/25</t>
  </si>
  <si>
    <t>US38147UAC18</t>
  </si>
  <si>
    <t>MERCK 2.875 06/29 06/79</t>
  </si>
  <si>
    <t>XS2011260705</t>
  </si>
  <si>
    <t>Baa3</t>
  </si>
  <si>
    <t>MOLSON COORS 4.2 07/46 01/46</t>
  </si>
  <si>
    <t>US60871RAH30</t>
  </si>
  <si>
    <t>MOTOROLA SOLUTIONS 4.6 05/29 02/29</t>
  </si>
  <si>
    <t>US620076BN89</t>
  </si>
  <si>
    <t>NXP SEMICON 3.4 05/30</t>
  </si>
  <si>
    <t>US62954HAD08</t>
  </si>
  <si>
    <t>NXP SEMICON 4.3 06/29</t>
  </si>
  <si>
    <t>US62954HAB42</t>
  </si>
  <si>
    <t>OWL ROCK 3.75 07/25</t>
  </si>
  <si>
    <t>US69121KAC80</t>
  </si>
  <si>
    <t>SABINE PASS 4.5 05/30</t>
  </si>
  <si>
    <t>US785592AW69</t>
  </si>
  <si>
    <t>SEAGATE 4.125 01/31</t>
  </si>
  <si>
    <t>US81180WAY75</t>
  </si>
  <si>
    <t>SRENVX 5.75 08/15/50 08/25</t>
  </si>
  <si>
    <t>XS1261170515</t>
  </si>
  <si>
    <t>SYSCO CORP 5.95 04/30</t>
  </si>
  <si>
    <t>US871829BL07</t>
  </si>
  <si>
    <t>Food &amp; Staples Retailing</t>
  </si>
  <si>
    <t>TMUS 3.875 04/30</t>
  </si>
  <si>
    <t>US87264ABE47</t>
  </si>
  <si>
    <t>TRPCN 5.3 03/77</t>
  </si>
  <si>
    <t>US89356BAC28</t>
  </si>
  <si>
    <t>TRPCN 5.875 08/76</t>
  </si>
  <si>
    <t>US89356BAB45</t>
  </si>
  <si>
    <t>VW 4.625 PERP 06/28</t>
  </si>
  <si>
    <t>XS1799939027</t>
  </si>
  <si>
    <t>WALGREEN 4.1 04/2050</t>
  </si>
  <si>
    <t>US931427AT57</t>
  </si>
  <si>
    <t>BAYNGR 3.125 11/79 11/27</t>
  </si>
  <si>
    <t>XS2077670342</t>
  </si>
  <si>
    <t>BB+</t>
  </si>
  <si>
    <t>CHCOCH 3.7 11/29</t>
  </si>
  <si>
    <t>US16412XAH89</t>
  </si>
  <si>
    <t>Ba1</t>
  </si>
  <si>
    <t>CHCOCH 7 6/30/24</t>
  </si>
  <si>
    <t>US16412XAD75</t>
  </si>
  <si>
    <t>CHENIERE CORPUS 5.125 06/27</t>
  </si>
  <si>
    <t>US16412XAG07</t>
  </si>
  <si>
    <t>CNC 4.625 12/29</t>
  </si>
  <si>
    <t>US15135BAS07</t>
  </si>
  <si>
    <t>ENBCN 6 01/27 01/77</t>
  </si>
  <si>
    <t>US29250NAN57</t>
  </si>
  <si>
    <t>FORD 9.625 04/30</t>
  </si>
  <si>
    <t>US345370CX67</t>
  </si>
  <si>
    <t>HEINZ FOODS 4.25 03/31</t>
  </si>
  <si>
    <t>US50077LBD73</t>
  </si>
  <si>
    <t>HOLCIM FIN 3 07/24</t>
  </si>
  <si>
    <t>XS1713466495</t>
  </si>
  <si>
    <t>MATERIALS</t>
  </si>
  <si>
    <t>RBS 3.754 11/01/29 11/24</t>
  </si>
  <si>
    <t>US780097BM20</t>
  </si>
  <si>
    <t>SEAGATE 4.75 01/25</t>
  </si>
  <si>
    <t>US81180WAL54</t>
  </si>
  <si>
    <t>SEAGATE 4.875 06/27</t>
  </si>
  <si>
    <t>US81180WAR25</t>
  </si>
  <si>
    <t>SOLVAY 4.25 04/03/2024</t>
  </si>
  <si>
    <t>BE6309987400</t>
  </si>
  <si>
    <t>SSE SSELN 4.75 9/77 06/22</t>
  </si>
  <si>
    <t>XS1572343744</t>
  </si>
  <si>
    <t>UTILITIES</t>
  </si>
  <si>
    <t>VERISIGN 4.625 05/23 05/18</t>
  </si>
  <si>
    <t>US92343EAF97</t>
  </si>
  <si>
    <t>VODAFONE 6.25 10/78 10/24</t>
  </si>
  <si>
    <t>XS1888180640</t>
  </si>
  <si>
    <t>CQP 4.5 10/29</t>
  </si>
  <si>
    <t>US16411QAE17</t>
  </si>
  <si>
    <t>BB</t>
  </si>
  <si>
    <t>MSCI 3.625 09/30 03/28</t>
  </si>
  <si>
    <t>US55354GAK67</t>
  </si>
  <si>
    <t>Ba2</t>
  </si>
  <si>
    <t>ALLISON TRANSM 5 10/24 10/21</t>
  </si>
  <si>
    <t>US019736AD97</t>
  </si>
  <si>
    <t>Ba3</t>
  </si>
  <si>
    <t>Century Link 4 02/27 02/25</t>
  </si>
  <si>
    <t>US156700BC99</t>
  </si>
  <si>
    <t>EDF 3  PERP</t>
  </si>
  <si>
    <t>FR0013464922</t>
  </si>
  <si>
    <t>EDF 6 PREP 01/26</t>
  </si>
  <si>
    <t>FR0011401728</t>
  </si>
  <si>
    <t>Electricite De Franc 5 01/26</t>
  </si>
  <si>
    <t>FR0011697028</t>
  </si>
  <si>
    <t>HCA 5.875 02/29</t>
  </si>
  <si>
    <t>US404119BW86</t>
  </si>
  <si>
    <t>HESM 5.125 06/28</t>
  </si>
  <si>
    <t>US428104AA14</t>
  </si>
  <si>
    <t>NGLS 6.5 07/27</t>
  </si>
  <si>
    <t>US87612BBL53</t>
  </si>
  <si>
    <t>NGLS 6.875 01/29</t>
  </si>
  <si>
    <t>US87612BBN10</t>
  </si>
  <si>
    <t>SIRIUS 4.625 07/24</t>
  </si>
  <si>
    <t>US82967NBE76</t>
  </si>
  <si>
    <t>SIRIUS XM 4.625 05/23 05/18</t>
  </si>
  <si>
    <t>US82967NAL29</t>
  </si>
  <si>
    <t>UNITED RENTALS NORTH 4 07/30</t>
  </si>
  <si>
    <t>US911365BN33</t>
  </si>
  <si>
    <t>CCO HOLDINGS 4.5 08/30 02/28</t>
  </si>
  <si>
    <t>US1248EPCE15</t>
  </si>
  <si>
    <t>B1</t>
  </si>
  <si>
    <t>CCO HOLDINGS 4.75 03/30 09/24</t>
  </si>
  <si>
    <t>US1248EPCD32</t>
  </si>
  <si>
    <t>TRANSOCEAN 7.75 10/24 10/20</t>
  </si>
  <si>
    <t>US893828AA14</t>
  </si>
  <si>
    <t>B</t>
  </si>
  <si>
    <t>AMERICAN CAMPUS COM 3.875 01/31</t>
  </si>
  <si>
    <t>US024836AG36</t>
  </si>
  <si>
    <t>Real Estate</t>
  </si>
  <si>
    <t>BMW 4.15 04/30</t>
  </si>
  <si>
    <t>US05565EBL83</t>
  </si>
  <si>
    <t>DENTSPLY SIRONA 3.25 06/30</t>
  </si>
  <si>
    <t>US24906PAA75</t>
  </si>
  <si>
    <t>FS KKR CAPITAL 4.25 2/25 01/25</t>
  </si>
  <si>
    <t>US30313RAA77</t>
  </si>
  <si>
    <t>RALPH LAUREN 2.95 06/30</t>
  </si>
  <si>
    <t>US731572AB96</t>
  </si>
  <si>
    <t>VF CORP 2.95 04/30</t>
  </si>
  <si>
    <t>US918204BC10</t>
  </si>
  <si>
    <t>סה"כ תל אביב 35</t>
  </si>
  <si>
    <t>אורמת טכנולוגיות*</t>
  </si>
  <si>
    <t>1134402</t>
  </si>
  <si>
    <t>520036716</t>
  </si>
  <si>
    <t>איי סי אל</t>
  </si>
  <si>
    <t>281014</t>
  </si>
  <si>
    <t>איי.אפ.אפ</t>
  </si>
  <si>
    <t>1155019</t>
  </si>
  <si>
    <t>איירפורט סיטי</t>
  </si>
  <si>
    <t>1095835</t>
  </si>
  <si>
    <t>אלביט מערכות</t>
  </si>
  <si>
    <t>1081124</t>
  </si>
  <si>
    <t>520043027</t>
  </si>
  <si>
    <t>אלקטרה*</t>
  </si>
  <si>
    <t>739037</t>
  </si>
  <si>
    <t>אמות</t>
  </si>
  <si>
    <t>1097278</t>
  </si>
  <si>
    <t>אנרגיאן נפט וגז</t>
  </si>
  <si>
    <t>1155290</t>
  </si>
  <si>
    <t>10758801</t>
  </si>
  <si>
    <t>בזק</t>
  </si>
  <si>
    <t>230011</t>
  </si>
  <si>
    <t>בינלאומי 5</t>
  </si>
  <si>
    <t>593038</t>
  </si>
  <si>
    <t>520029083</t>
  </si>
  <si>
    <t>בתי זיקוק לנפט</t>
  </si>
  <si>
    <t>2590248</t>
  </si>
  <si>
    <t>דיסקונט</t>
  </si>
  <si>
    <t>691212</t>
  </si>
  <si>
    <t>דלק קדוחים*</t>
  </si>
  <si>
    <t>475020</t>
  </si>
  <si>
    <t>הפניקס 1</t>
  </si>
  <si>
    <t>767012</t>
  </si>
  <si>
    <t>520017450</t>
  </si>
  <si>
    <t>הראל השקעות</t>
  </si>
  <si>
    <t>585018</t>
  </si>
  <si>
    <t>520033986</t>
  </si>
  <si>
    <t>טאואר</t>
  </si>
  <si>
    <t>1082379</t>
  </si>
  <si>
    <t>520041997</t>
  </si>
  <si>
    <t>מוליכים למחצה</t>
  </si>
  <si>
    <t>טבע</t>
  </si>
  <si>
    <t>629014</t>
  </si>
  <si>
    <t>לאומי</t>
  </si>
  <si>
    <t>604611</t>
  </si>
  <si>
    <t>מבני תעשיה</t>
  </si>
  <si>
    <t>226019</t>
  </si>
  <si>
    <t>מזרחי</t>
  </si>
  <si>
    <t>695437</t>
  </si>
  <si>
    <t>מליסרון*</t>
  </si>
  <si>
    <t>323014</t>
  </si>
  <si>
    <t>נייס</t>
  </si>
  <si>
    <t>273011</t>
  </si>
  <si>
    <t>520036872</t>
  </si>
  <si>
    <t>פועלים</t>
  </si>
  <si>
    <t>662577</t>
  </si>
  <si>
    <t>520000118</t>
  </si>
  <si>
    <t>פריגו</t>
  </si>
  <si>
    <t>1130699</t>
  </si>
  <si>
    <t>529592</t>
  </si>
  <si>
    <t>קבוצת עזריאלי</t>
  </si>
  <si>
    <t>1119478</t>
  </si>
  <si>
    <t>שופרסל*</t>
  </si>
  <si>
    <t>777037</t>
  </si>
  <si>
    <t>שטראוס גרופ*</t>
  </si>
  <si>
    <t>746016</t>
  </si>
  <si>
    <t>שיכון ובינוי</t>
  </si>
  <si>
    <t>1081942</t>
  </si>
  <si>
    <t>520036104</t>
  </si>
  <si>
    <t>שפיר הנדסה*</t>
  </si>
  <si>
    <t>1133875</t>
  </si>
  <si>
    <t>סה"כ תל אביב 90</t>
  </si>
  <si>
    <t>או פי סי*</t>
  </si>
  <si>
    <t>1141571</t>
  </si>
  <si>
    <t>אזורים*</t>
  </si>
  <si>
    <t>715011</t>
  </si>
  <si>
    <t>איי די איי חברה לביטוח בעמ</t>
  </si>
  <si>
    <t>1129501</t>
  </si>
  <si>
    <t>513910703</t>
  </si>
  <si>
    <t>אינרום תעשיות בניה*</t>
  </si>
  <si>
    <t>1132356</t>
  </si>
  <si>
    <t>515001659</t>
  </si>
  <si>
    <t>אלוט תקשורת*</t>
  </si>
  <si>
    <t>1099654</t>
  </si>
  <si>
    <t>512394776</t>
  </si>
  <si>
    <t>אנלייט אנרגיה*</t>
  </si>
  <si>
    <t>720011</t>
  </si>
  <si>
    <t>אנרגיקס*</t>
  </si>
  <si>
    <t>1123355</t>
  </si>
  <si>
    <t>513901371</t>
  </si>
  <si>
    <t>אקויטל</t>
  </si>
  <si>
    <t>755017</t>
  </si>
  <si>
    <t>520030859</t>
  </si>
  <si>
    <t>ארד*</t>
  </si>
  <si>
    <t>1091651</t>
  </si>
  <si>
    <t>510007800</t>
  </si>
  <si>
    <t>אלקטרוניקה ואופטיקה</t>
  </si>
  <si>
    <t>גב ים 1*</t>
  </si>
  <si>
    <t>759019</t>
  </si>
  <si>
    <t>דמרי</t>
  </si>
  <si>
    <t>1090315</t>
  </si>
  <si>
    <t>511399388</t>
  </si>
  <si>
    <t>דנאל כא*</t>
  </si>
  <si>
    <t>314013</t>
  </si>
  <si>
    <t>520037565</t>
  </si>
  <si>
    <t>המלט*</t>
  </si>
  <si>
    <t>1080324</t>
  </si>
  <si>
    <t>520041575</t>
  </si>
  <si>
    <t>וואן תוכנה*</t>
  </si>
  <si>
    <t>161018</t>
  </si>
  <si>
    <t>520034695</t>
  </si>
  <si>
    <t>שירותי מידע</t>
  </si>
  <si>
    <t>חילן טק*</t>
  </si>
  <si>
    <t>1084698</t>
  </si>
  <si>
    <t>520039942</t>
  </si>
  <si>
    <t>ישראכרט*</t>
  </si>
  <si>
    <t>1157403</t>
  </si>
  <si>
    <t>ישראמקו*</t>
  </si>
  <si>
    <t>232017</t>
  </si>
  <si>
    <t>ישרס</t>
  </si>
  <si>
    <t>613034</t>
  </si>
  <si>
    <t>כלל ביטוח</t>
  </si>
  <si>
    <t>224014</t>
  </si>
  <si>
    <t>520036120</t>
  </si>
  <si>
    <t>מ.יוחננוף ובניו</t>
  </si>
  <si>
    <t>1161264</t>
  </si>
  <si>
    <t>511344186</t>
  </si>
  <si>
    <t>מגה אור</t>
  </si>
  <si>
    <t>1104488</t>
  </si>
  <si>
    <t>מטריקס*</t>
  </si>
  <si>
    <t>445015</t>
  </si>
  <si>
    <t>520039413</t>
  </si>
  <si>
    <t>מיטרוניקס*</t>
  </si>
  <si>
    <t>1091065</t>
  </si>
  <si>
    <t>511527202</t>
  </si>
  <si>
    <t>מנועי בית שמש*</t>
  </si>
  <si>
    <t>1081561</t>
  </si>
  <si>
    <t>520043480</t>
  </si>
  <si>
    <t>מנורה</t>
  </si>
  <si>
    <t>566018</t>
  </si>
  <si>
    <t>520007469</t>
  </si>
  <si>
    <t>נובה</t>
  </si>
  <si>
    <t>1084557</t>
  </si>
  <si>
    <t>511812463</t>
  </si>
  <si>
    <t>נפטא*</t>
  </si>
  <si>
    <t>643015</t>
  </si>
  <si>
    <t>520020942</t>
  </si>
  <si>
    <t>סלקום CEL*</t>
  </si>
  <si>
    <t>1101534</t>
  </si>
  <si>
    <t>סקופ*</t>
  </si>
  <si>
    <t>288019</t>
  </si>
  <si>
    <t>520037425</t>
  </si>
  <si>
    <t>ערד השקעות ופתוח תעשיה*</t>
  </si>
  <si>
    <t>731018</t>
  </si>
  <si>
    <t>520025198</t>
  </si>
  <si>
    <t>פוקס ויזל</t>
  </si>
  <si>
    <t>1087022</t>
  </si>
  <si>
    <t>512157603</t>
  </si>
  <si>
    <t>פז נפט*</t>
  </si>
  <si>
    <t>1100007</t>
  </si>
  <si>
    <t>פלסאון תעשיות*</t>
  </si>
  <si>
    <t>1081603</t>
  </si>
  <si>
    <t>520042912</t>
  </si>
  <si>
    <t>פרטנר</t>
  </si>
  <si>
    <t>1083484</t>
  </si>
  <si>
    <t>קמהדע</t>
  </si>
  <si>
    <t>1094119</t>
  </si>
  <si>
    <t>511524605</t>
  </si>
  <si>
    <t>ביוטכנולוגיה</t>
  </si>
  <si>
    <t>קמטק</t>
  </si>
  <si>
    <t>1095264</t>
  </si>
  <si>
    <t>511235434</t>
  </si>
  <si>
    <t>קרור 1*</t>
  </si>
  <si>
    <t>621011</t>
  </si>
  <si>
    <t>520001546</t>
  </si>
  <si>
    <t>ריט 1*</t>
  </si>
  <si>
    <t>1098920</t>
  </si>
  <si>
    <t>רמי לוי</t>
  </si>
  <si>
    <t>1104249</t>
  </si>
  <si>
    <t>513770669</t>
  </si>
  <si>
    <t>רציו יהש*</t>
  </si>
  <si>
    <t>394015</t>
  </si>
  <si>
    <t>550012777</t>
  </si>
  <si>
    <t>תדיראן</t>
  </si>
  <si>
    <t>258012</t>
  </si>
  <si>
    <t>520036732</t>
  </si>
  <si>
    <t>אבגול*</t>
  </si>
  <si>
    <t>1100957</t>
  </si>
  <si>
    <t>510119068</t>
  </si>
  <si>
    <t>עץ נייר ודפוס</t>
  </si>
  <si>
    <t>אוארטי*</t>
  </si>
  <si>
    <t>1086230</t>
  </si>
  <si>
    <t>513057588</t>
  </si>
  <si>
    <t>אוברסיז*</t>
  </si>
  <si>
    <t>1139617</t>
  </si>
  <si>
    <t>510490071</t>
  </si>
  <si>
    <t>אוריין*</t>
  </si>
  <si>
    <t>1103506</t>
  </si>
  <si>
    <t>511068256</t>
  </si>
  <si>
    <t>אילקס מדיקל</t>
  </si>
  <si>
    <t>1080753</t>
  </si>
  <si>
    <t>520042219</t>
  </si>
  <si>
    <t>איתמר מדיקל</t>
  </si>
  <si>
    <t>1102458</t>
  </si>
  <si>
    <t>512434218</t>
  </si>
  <si>
    <t>מכשור רפואי</t>
  </si>
  <si>
    <t>אלספק*</t>
  </si>
  <si>
    <t>1090364</t>
  </si>
  <si>
    <t>511297541</t>
  </si>
  <si>
    <t>חשמל</t>
  </si>
  <si>
    <t>אלקטריאון</t>
  </si>
  <si>
    <t>368019</t>
  </si>
  <si>
    <t>520038126</t>
  </si>
  <si>
    <t>אלרון</t>
  </si>
  <si>
    <t>749077</t>
  </si>
  <si>
    <t>520028036</t>
  </si>
  <si>
    <t>אמיליה פיתוח</t>
  </si>
  <si>
    <t>589010</t>
  </si>
  <si>
    <t>520014846</t>
  </si>
  <si>
    <t>אמנת*</t>
  </si>
  <si>
    <t>654012</t>
  </si>
  <si>
    <t>520040833</t>
  </si>
  <si>
    <t>אפקון החזקות*</t>
  </si>
  <si>
    <t>578013</t>
  </si>
  <si>
    <t>520033473</t>
  </si>
  <si>
    <t>אפריקה ישראל מגורים*</t>
  </si>
  <si>
    <t>1097948</t>
  </si>
  <si>
    <t>520034760</t>
  </si>
  <si>
    <t>אפריקה תעשיות*</t>
  </si>
  <si>
    <t>800011</t>
  </si>
  <si>
    <t>520026618</t>
  </si>
  <si>
    <t>בריל*</t>
  </si>
  <si>
    <t>399014</t>
  </si>
  <si>
    <t>520038647</t>
  </si>
  <si>
    <t>ברנמילר*</t>
  </si>
  <si>
    <t>1141530</t>
  </si>
  <si>
    <t>514720374</t>
  </si>
  <si>
    <t>גולן פלסטיק*</t>
  </si>
  <si>
    <t>1091933</t>
  </si>
  <si>
    <t>513029975</t>
  </si>
  <si>
    <t>גניגר*</t>
  </si>
  <si>
    <t>1095892</t>
  </si>
  <si>
    <t>512416991</t>
  </si>
  <si>
    <t>גנריישן*</t>
  </si>
  <si>
    <t>1156926</t>
  </si>
  <si>
    <t>515846558</t>
  </si>
  <si>
    <t>דלק תמלוגים*</t>
  </si>
  <si>
    <t>1129493</t>
  </si>
  <si>
    <t>514837111</t>
  </si>
  <si>
    <t>זנלכל*</t>
  </si>
  <si>
    <t>130013</t>
  </si>
  <si>
    <t>520034208</t>
  </si>
  <si>
    <t>לודן*</t>
  </si>
  <si>
    <t>1081439</t>
  </si>
  <si>
    <t>520043381</t>
  </si>
  <si>
    <t>לוינשטין*</t>
  </si>
  <si>
    <t>573014</t>
  </si>
  <si>
    <t>520033424</t>
  </si>
  <si>
    <t>מהדרין</t>
  </si>
  <si>
    <t>686014</t>
  </si>
  <si>
    <t>520018482</t>
  </si>
  <si>
    <t>מנדלסון תשתיות ותעשיות בעמ*</t>
  </si>
  <si>
    <t>1129444</t>
  </si>
  <si>
    <t>513660373</t>
  </si>
  <si>
    <t>מניבים ריט</t>
  </si>
  <si>
    <t>1140573</t>
  </si>
  <si>
    <t>מניות הפחתת שווי ניירות חסומים</t>
  </si>
  <si>
    <t>112239100</t>
  </si>
  <si>
    <t>משביר לצרכן</t>
  </si>
  <si>
    <t>1104959</t>
  </si>
  <si>
    <t>513389270</t>
  </si>
  <si>
    <t>משק אנרגיה*</t>
  </si>
  <si>
    <t>1166974</t>
  </si>
  <si>
    <t>516167343</t>
  </si>
  <si>
    <t>נובולוג*</t>
  </si>
  <si>
    <t>1140151</t>
  </si>
  <si>
    <t>510475312</t>
  </si>
  <si>
    <t>סופרגז אנרגיה*</t>
  </si>
  <si>
    <t>1166917</t>
  </si>
  <si>
    <t>516077989</t>
  </si>
  <si>
    <t>על בד*</t>
  </si>
  <si>
    <t>625012</t>
  </si>
  <si>
    <t>520040205</t>
  </si>
  <si>
    <t>פלאזה סנטרס</t>
  </si>
  <si>
    <t>1109917</t>
  </si>
  <si>
    <t>33248324</t>
  </si>
  <si>
    <t>פלסטופיל*</t>
  </si>
  <si>
    <t>1092840</t>
  </si>
  <si>
    <t>513681247</t>
  </si>
  <si>
    <t>פלרם*</t>
  </si>
  <si>
    <t>644013</t>
  </si>
  <si>
    <t>520039843</t>
  </si>
  <si>
    <t>פנינסולה*</t>
  </si>
  <si>
    <t>333013</t>
  </si>
  <si>
    <t>520033713</t>
  </si>
  <si>
    <t>קליל*</t>
  </si>
  <si>
    <t>797035</t>
  </si>
  <si>
    <t>520032442</t>
  </si>
  <si>
    <t>קסטרו</t>
  </si>
  <si>
    <t>280016</t>
  </si>
  <si>
    <t>520037649</t>
  </si>
  <si>
    <t>רבל אי.סי.אס בעמ*</t>
  </si>
  <si>
    <t>1103878</t>
  </si>
  <si>
    <t>513506329</t>
  </si>
  <si>
    <t>ריט אזורים*</t>
  </si>
  <si>
    <t>1162775</t>
  </si>
  <si>
    <t>516117181</t>
  </si>
  <si>
    <t>רם און*</t>
  </si>
  <si>
    <t>1090943</t>
  </si>
  <si>
    <t>512776964</t>
  </si>
  <si>
    <t>תדיר גן</t>
  </si>
  <si>
    <t>1090141</t>
  </si>
  <si>
    <t>511870891</t>
  </si>
  <si>
    <t>תמר פטרוליום*</t>
  </si>
  <si>
    <t>1141357</t>
  </si>
  <si>
    <t>ALLOT COMMUNICATIONS LTD*</t>
  </si>
  <si>
    <t>IL0010996549</t>
  </si>
  <si>
    <t>NASDAQ</t>
  </si>
  <si>
    <t>AUDIOCODES LTD</t>
  </si>
  <si>
    <t>IL0010829658</t>
  </si>
  <si>
    <t>NYSE</t>
  </si>
  <si>
    <t>520044132</t>
  </si>
  <si>
    <t>ציוד תקשורת</t>
  </si>
  <si>
    <t>CAESAR STONE SDO</t>
  </si>
  <si>
    <t>IL0011259137</t>
  </si>
  <si>
    <t>511439507</t>
  </si>
  <si>
    <t>CAMTEK</t>
  </si>
  <si>
    <t>IL0010952641</t>
  </si>
  <si>
    <t>CHECK POINT SOFTWARE TECH</t>
  </si>
  <si>
    <t>IL0010824113</t>
  </si>
  <si>
    <t>520042821</t>
  </si>
  <si>
    <t>CYBERARK SOFTWARE</t>
  </si>
  <si>
    <t>IL0011334468</t>
  </si>
  <si>
    <t>ELBIT SYSTEMS LTD</t>
  </si>
  <si>
    <t>IL0010811243</t>
  </si>
  <si>
    <t>ENERGEAN OIL &amp; GAS</t>
  </si>
  <si>
    <t>GB00BG12Y042</t>
  </si>
  <si>
    <t>FIVERR INTERNATIONAL LTD</t>
  </si>
  <si>
    <t>IL0011582033</t>
  </si>
  <si>
    <t>514440874</t>
  </si>
  <si>
    <t>INTL FLAVORS AND FRAGRANCES</t>
  </si>
  <si>
    <t>US4595061015</t>
  </si>
  <si>
    <t>ITURAN LOCATION AND CONTROL</t>
  </si>
  <si>
    <t>IL0010818685</t>
  </si>
  <si>
    <t>520043811</t>
  </si>
  <si>
    <t>KAMADA LTD</t>
  </si>
  <si>
    <t>IL0010941198</t>
  </si>
  <si>
    <t>KORNIT DIGITAL LTD</t>
  </si>
  <si>
    <t>IL0011216723</t>
  </si>
  <si>
    <t>513195420</t>
  </si>
  <si>
    <t>LIVEPERSON INC</t>
  </si>
  <si>
    <t>US5381461012</t>
  </si>
  <si>
    <t>MediWound Ltd*</t>
  </si>
  <si>
    <t>IL0011316309</t>
  </si>
  <si>
    <t>512894940</t>
  </si>
  <si>
    <t>NICE</t>
  </si>
  <si>
    <t>US6536561086</t>
  </si>
  <si>
    <t>NOVA MEASURING INSTRUMENTS</t>
  </si>
  <si>
    <t>IL0010845571</t>
  </si>
  <si>
    <t>ORMAT TECHNOLOGIES INC*</t>
  </si>
  <si>
    <t>US6866881021</t>
  </si>
  <si>
    <t>PARTNER COMMUNICATIONS ADR</t>
  </si>
  <si>
    <t>US70211M1099</t>
  </si>
  <si>
    <t>PERRIGO CO</t>
  </si>
  <si>
    <t>IE00BGH1M568</t>
  </si>
  <si>
    <t>REDHILL BIOPHARMA LTD ADR</t>
  </si>
  <si>
    <t>US7574681034</t>
  </si>
  <si>
    <t>514304005</t>
  </si>
  <si>
    <t>SOL GEL TECHNOLOGIES LTD</t>
  </si>
  <si>
    <t>IL0011417206</t>
  </si>
  <si>
    <t>512544693</t>
  </si>
  <si>
    <t>SOLAREDGE TECHNOLOGIES</t>
  </si>
  <si>
    <t>US83417M1045</t>
  </si>
  <si>
    <t>513865329</t>
  </si>
  <si>
    <t>TEVA PHARMACEUTICAL SP ADR</t>
  </si>
  <si>
    <t>US8816242098</t>
  </si>
  <si>
    <t>TOWER SEMICONDUCTOR LTD</t>
  </si>
  <si>
    <t>IL0010823792</t>
  </si>
  <si>
    <t>TUFIN SOFTWARE TECHNOLOGIES</t>
  </si>
  <si>
    <t>IL0011571556</t>
  </si>
  <si>
    <t>513627398</t>
  </si>
  <si>
    <t>UROGEN PHARMA</t>
  </si>
  <si>
    <t>IL0011407140</t>
  </si>
  <si>
    <t>513537621</t>
  </si>
  <si>
    <t>VERINT SYSTEMS</t>
  </si>
  <si>
    <t>US92343X1000</t>
  </si>
  <si>
    <t>512704867</t>
  </si>
  <si>
    <t>WIX.COM LTD</t>
  </si>
  <si>
    <t>IL0011301780</t>
  </si>
  <si>
    <t>513881177</t>
  </si>
  <si>
    <t>ABB LTD REG</t>
  </si>
  <si>
    <t>CH0012221716</t>
  </si>
  <si>
    <t>פרנק שווצרי</t>
  </si>
  <si>
    <t>ADIDAS AG</t>
  </si>
  <si>
    <t>DE000A1EWWW0</t>
  </si>
  <si>
    <t>AIRBUS</t>
  </si>
  <si>
    <t>NL0000235190</t>
  </si>
  <si>
    <t>ALIBABA GROUP HOLDING_SP ADR</t>
  </si>
  <si>
    <t>US01609W1027</t>
  </si>
  <si>
    <t>ALPHABET INC CL C</t>
  </si>
  <si>
    <t>US02079K1079</t>
  </si>
  <si>
    <t>AMAZON.COM INC</t>
  </si>
  <si>
    <t>US0231351067</t>
  </si>
  <si>
    <t>AMERICAN EXPRESS</t>
  </si>
  <si>
    <t>US0258161092</t>
  </si>
  <si>
    <t>AMERICAN TOWER</t>
  </si>
  <si>
    <t>US03027X1000</t>
  </si>
  <si>
    <t>APPLE INC</t>
  </si>
  <si>
    <t>US0378331005</t>
  </si>
  <si>
    <t>AROUNDTOWN</t>
  </si>
  <si>
    <t>LU1673108939</t>
  </si>
  <si>
    <t>ASML HOLDING NV</t>
  </si>
  <si>
    <t>NL0010273215</t>
  </si>
  <si>
    <t>AUTOLIV</t>
  </si>
  <si>
    <t>US0528001094</t>
  </si>
  <si>
    <t>BANK OF AMERICA CORP</t>
  </si>
  <si>
    <t>US0605051046</t>
  </si>
  <si>
    <t>BAYERISCHE MOTOREN WERKE AG</t>
  </si>
  <si>
    <t>DE0005190003</t>
  </si>
  <si>
    <t>BLACKROCK</t>
  </si>
  <si>
    <t>US09247X1019</t>
  </si>
  <si>
    <t>BOOKING HOLDINGS INC</t>
  </si>
  <si>
    <t>US09857L1089</t>
  </si>
  <si>
    <t>CATERPILLAR INC</t>
  </si>
  <si>
    <t>US1491231015</t>
  </si>
  <si>
    <t>CELLNEX TELECOM SA</t>
  </si>
  <si>
    <t>ES0105066007</t>
  </si>
  <si>
    <t>BME</t>
  </si>
  <si>
    <t>CENTENE CORP</t>
  </si>
  <si>
    <t>US15135B1017</t>
  </si>
  <si>
    <t>CISCO SYSTEMS</t>
  </si>
  <si>
    <t>US17275R1023</t>
  </si>
  <si>
    <t>CITIGROUP INC</t>
  </si>
  <si>
    <t>US1729674242</t>
  </si>
  <si>
    <t>COMPAGNIE DE SAINT GOBAIN</t>
  </si>
  <si>
    <t>FR0000125007</t>
  </si>
  <si>
    <t>CROWN CASTLE INTL CORP</t>
  </si>
  <si>
    <t>US22822V1017</t>
  </si>
  <si>
    <t>DEUTSCHE POST AG REG</t>
  </si>
  <si>
    <t>DE0005552004</t>
  </si>
  <si>
    <t>DOLLAR GENERAL</t>
  </si>
  <si>
    <t>US2566771059</t>
  </si>
  <si>
    <t>EIFFAGE</t>
  </si>
  <si>
    <t>FR0000130452</t>
  </si>
  <si>
    <t>EQUINIX</t>
  </si>
  <si>
    <t>US29444U7000</t>
  </si>
  <si>
    <t>ERICSSON LM B SHS</t>
  </si>
  <si>
    <t>SE0000108656</t>
  </si>
  <si>
    <t>ESTEE LAUDER COMPANIES CL A</t>
  </si>
  <si>
    <t>US5184391044</t>
  </si>
  <si>
    <t>Household &amp; Personal Products</t>
  </si>
  <si>
    <t>FACEBOOK INC A</t>
  </si>
  <si>
    <t>US30303M1027</t>
  </si>
  <si>
    <t>FEDEX CORPORATION</t>
  </si>
  <si>
    <t>US31428X1063</t>
  </si>
  <si>
    <t>FERRARI</t>
  </si>
  <si>
    <t>NL0011585146</t>
  </si>
  <si>
    <t>FERROVIAL SA</t>
  </si>
  <si>
    <t>ES0118900010</t>
  </si>
  <si>
    <t>GENERAL MOTORS CO</t>
  </si>
  <si>
    <t>US37045V1008</t>
  </si>
  <si>
    <t>GOLDMAN SACHS GROUP INC</t>
  </si>
  <si>
    <t>US38141G1040</t>
  </si>
  <si>
    <t>HOME DEPOT INC</t>
  </si>
  <si>
    <t>US4370761029</t>
  </si>
  <si>
    <t>INDITEX</t>
  </si>
  <si>
    <t>ES0148396007</t>
  </si>
  <si>
    <t>INFINEON TECHNOLOGIES</t>
  </si>
  <si>
    <t>DE0006231004</t>
  </si>
  <si>
    <t>INTEL CORP</t>
  </si>
  <si>
    <t>US4581401001</t>
  </si>
  <si>
    <t>INTERCONTINENTAL EXCHANGE IN</t>
  </si>
  <si>
    <t>US45866F1049</t>
  </si>
  <si>
    <t>JPMORGAN CHASE</t>
  </si>
  <si>
    <t>US46625H1005</t>
  </si>
  <si>
    <t>L3HARRIS TECHNOLOGIES</t>
  </si>
  <si>
    <t>US5024311095</t>
  </si>
  <si>
    <t>LEG IMMOBILIEN AG</t>
  </si>
  <si>
    <t>DE000LEG1110</t>
  </si>
  <si>
    <t>LEVI STRAUSS &amp; CO  CLASS A</t>
  </si>
  <si>
    <t>US52736R1023</t>
  </si>
  <si>
    <t>LOCKHEED MARTIN CORP</t>
  </si>
  <si>
    <t>US5398301094</t>
  </si>
  <si>
    <t>LOREAL</t>
  </si>
  <si>
    <t>FR0000120321</t>
  </si>
  <si>
    <t>MARTIN MARIETTA MATERIALS</t>
  </si>
  <si>
    <t>US5732841060</t>
  </si>
  <si>
    <t>MASTERCARD INC CLASS A</t>
  </si>
  <si>
    <t>US57636Q1040</t>
  </si>
  <si>
    <t>MCDONALDS</t>
  </si>
  <si>
    <t>US5801351017</t>
  </si>
  <si>
    <t>MICROSOFT CORP</t>
  </si>
  <si>
    <t>US5949181045</t>
  </si>
  <si>
    <t>MOODY`S</t>
  </si>
  <si>
    <t>US6153691059</t>
  </si>
  <si>
    <t>MORGAN STANLEY</t>
  </si>
  <si>
    <t>US6174464486</t>
  </si>
  <si>
    <t>NASDAQ INC</t>
  </si>
  <si>
    <t>US6311031081</t>
  </si>
  <si>
    <t>NESTLE SA REG</t>
  </si>
  <si>
    <t>CH0038863350</t>
  </si>
  <si>
    <t>NETFLIX INC</t>
  </si>
  <si>
    <t>US64110L1061</t>
  </si>
  <si>
    <t>NIKE INC CL B</t>
  </si>
  <si>
    <t>US6541061031</t>
  </si>
  <si>
    <t>NOKIA OYJ</t>
  </si>
  <si>
    <t>FI0009000681</t>
  </si>
  <si>
    <t>NUTRIEN LTD</t>
  </si>
  <si>
    <t>CA67077M1086</t>
  </si>
  <si>
    <t>NVIDIA CORP</t>
  </si>
  <si>
    <t>US67066G1040</t>
  </si>
  <si>
    <t>PALO ALTO NETWORKS</t>
  </si>
  <si>
    <t>US6974351057</t>
  </si>
  <si>
    <t>PAYPAL HOLDINGS INC</t>
  </si>
  <si>
    <t>US70450Y1038</t>
  </si>
  <si>
    <t>PROLOGIS INC</t>
  </si>
  <si>
    <t>US74340W1036</t>
  </si>
  <si>
    <t>RECKITT BENCKISER GROUP</t>
  </si>
  <si>
    <t>GB00B24CGK77</t>
  </si>
  <si>
    <t>ROSS STORES</t>
  </si>
  <si>
    <t>US7782961038</t>
  </si>
  <si>
    <t>S&amp;P GLOBAL</t>
  </si>
  <si>
    <t>US78409V1044</t>
  </si>
  <si>
    <t>SAMSUNG ELECTR GDR REG</t>
  </si>
  <si>
    <t>US7960508882</t>
  </si>
  <si>
    <t>SAP AG</t>
  </si>
  <si>
    <t>DE0007164600</t>
  </si>
  <si>
    <t>SEGRO</t>
  </si>
  <si>
    <t>GB00B5ZN1N88</t>
  </si>
  <si>
    <t>SIEMENS AG REG</t>
  </si>
  <si>
    <t>DE0007236101</t>
  </si>
  <si>
    <t>STARBUCKS CORP</t>
  </si>
  <si>
    <t>US8552441094</t>
  </si>
  <si>
    <t>STMICROELECTRONICS</t>
  </si>
  <si>
    <t>NL0000226223</t>
  </si>
  <si>
    <t>TARGET CORP</t>
  </si>
  <si>
    <t>US87612E1064</t>
  </si>
  <si>
    <t>TENCENT HOLDINGS LTD</t>
  </si>
  <si>
    <t>KYG875721634</t>
  </si>
  <si>
    <t>HKSE</t>
  </si>
  <si>
    <t>TJX COMPANIES INC</t>
  </si>
  <si>
    <t>US8725401090</t>
  </si>
  <si>
    <t>UNITED PARCEL SERVICE CL B</t>
  </si>
  <si>
    <t>US9113121068</t>
  </si>
  <si>
    <t>VARONIS SYSTEMS</t>
  </si>
  <si>
    <t>US9222801022</t>
  </si>
  <si>
    <t>VINCI SA</t>
  </si>
  <si>
    <t>FR0000125486</t>
  </si>
  <si>
    <t>VISA</t>
  </si>
  <si>
    <t>US92826C8394</t>
  </si>
  <si>
    <t>VOLKSWAGEN AG PREF</t>
  </si>
  <si>
    <t>DE0007664039</t>
  </si>
  <si>
    <t>VOLVO AB B SHS</t>
  </si>
  <si>
    <t>SE0000115446</t>
  </si>
  <si>
    <t>VONOVIA</t>
  </si>
  <si>
    <t>DE000A1ML7J1</t>
  </si>
  <si>
    <t>VULCAN MATERIALS CO</t>
  </si>
  <si>
    <t>US9291601097</t>
  </si>
  <si>
    <t>WAL MART STORES INC</t>
  </si>
  <si>
    <t>US9311421039</t>
  </si>
  <si>
    <t>הראל סל תא 125</t>
  </si>
  <si>
    <t>1148899</t>
  </si>
  <si>
    <t>511776783</t>
  </si>
  <si>
    <t>מניות</t>
  </si>
  <si>
    <t>הראל סל תא בנקים</t>
  </si>
  <si>
    <t>1148949</t>
  </si>
  <si>
    <t>פסגות ETF תא צמיחה</t>
  </si>
  <si>
    <t>1148782</t>
  </si>
  <si>
    <t>513765339</t>
  </si>
  <si>
    <t>פסגות ETF תל אביב 125</t>
  </si>
  <si>
    <t>1148808</t>
  </si>
  <si>
    <t>פסגות סל בנקים סדרה 1</t>
  </si>
  <si>
    <t>1148774</t>
  </si>
  <si>
    <t>קסם תא בנקים</t>
  </si>
  <si>
    <t>1146430</t>
  </si>
  <si>
    <t>510938608</t>
  </si>
  <si>
    <t>קסם תא125</t>
  </si>
  <si>
    <t>1146356</t>
  </si>
  <si>
    <t>תכלית תא 125</t>
  </si>
  <si>
    <t>1143718</t>
  </si>
  <si>
    <t>513534974</t>
  </si>
  <si>
    <t>תכלית תא 35</t>
  </si>
  <si>
    <t>1143700</t>
  </si>
  <si>
    <t>תכלית תא בנקים</t>
  </si>
  <si>
    <t>1143726</t>
  </si>
  <si>
    <t>הראל סל תלבונד 40</t>
  </si>
  <si>
    <t>1150499</t>
  </si>
  <si>
    <t>אג"ח</t>
  </si>
  <si>
    <t>הראל סל תלבונד 60</t>
  </si>
  <si>
    <t>1150473</t>
  </si>
  <si>
    <t>פסגות ETF תל בונד 60</t>
  </si>
  <si>
    <t>1148006</t>
  </si>
  <si>
    <t>פסגות ETF תלבונד 20</t>
  </si>
  <si>
    <t>1147958</t>
  </si>
  <si>
    <t>פסגות ETF תלבונד 40</t>
  </si>
  <si>
    <t>1147974</t>
  </si>
  <si>
    <t>פסגות ETF תלבונד שקלי</t>
  </si>
  <si>
    <t>1148261</t>
  </si>
  <si>
    <t>קסם ETF תלבונד 20</t>
  </si>
  <si>
    <t>1145960</t>
  </si>
  <si>
    <t>קסם ETF תלבונד 40</t>
  </si>
  <si>
    <t>1146216</t>
  </si>
  <si>
    <t>קסם ETF תלבונד 60</t>
  </si>
  <si>
    <t>1146232</t>
  </si>
  <si>
    <t>קסם ETF תלבונד שקלי</t>
  </si>
  <si>
    <t>1146414</t>
  </si>
  <si>
    <t>תכלית סל תלבונד 20</t>
  </si>
  <si>
    <t>1143791</t>
  </si>
  <si>
    <t>תכלית סל תלבונד 40</t>
  </si>
  <si>
    <t>1145093</t>
  </si>
  <si>
    <t>תכלית סל תלבונד 60</t>
  </si>
  <si>
    <t>1145101</t>
  </si>
  <si>
    <t>תכלית סל תלבונד שקלי</t>
  </si>
  <si>
    <t>1145184</t>
  </si>
  <si>
    <t>AMUNDI ETF MSCI EM ASIA UCIT</t>
  </si>
  <si>
    <t>LU1681044563</t>
  </si>
  <si>
    <t>AMUNDI ETF MSCI EMERGING MAR</t>
  </si>
  <si>
    <t>LU1681045453</t>
  </si>
  <si>
    <t>AMUNDI INDEX MSCI EM UCITS</t>
  </si>
  <si>
    <t>LU1437017350</t>
  </si>
  <si>
    <t>AMUNDI INDEX MSCI EUROPE SRI</t>
  </si>
  <si>
    <t>LU1861137484</t>
  </si>
  <si>
    <t>COMM SERV SELECT SECTOR SPDR</t>
  </si>
  <si>
    <t>US81369Y8527</t>
  </si>
  <si>
    <t>CONSUMER DISCRETIONARY SELT</t>
  </si>
  <si>
    <t>US81369Y4070</t>
  </si>
  <si>
    <t>CONSUMER STAPLES SPDR</t>
  </si>
  <si>
    <t>US81369Y3080</t>
  </si>
  <si>
    <t>DAIWA ETF TOPIX</t>
  </si>
  <si>
    <t>JP3027620008</t>
  </si>
  <si>
    <t>HEALTH CARE SELECT SECTOR</t>
  </si>
  <si>
    <t>US81369Y2090</t>
  </si>
  <si>
    <t>HORIZONS S&amp;P/TSX 60 INDEX</t>
  </si>
  <si>
    <t>CA44056G1054</t>
  </si>
  <si>
    <t>I SHARES MSCI CHINA A</t>
  </si>
  <si>
    <t>IE00BQT3WG13</t>
  </si>
  <si>
    <t>INDUSTRIAL SELECT SECT SPDR</t>
  </si>
  <si>
    <t>US81369Y7040</t>
  </si>
  <si>
    <t>INVESCO CHINA TECHNOLOGY ETF</t>
  </si>
  <si>
    <t>US46138E8003</t>
  </si>
  <si>
    <t>ISH MSCI USA ESG EHNCD USD D</t>
  </si>
  <si>
    <t>IE00BHZPJ890</t>
  </si>
  <si>
    <t>ISHARE EUR 600 AUTO&amp;PARTS DE</t>
  </si>
  <si>
    <t>DE000A0Q4R28</t>
  </si>
  <si>
    <t>ISHARES CORE EM IMI ACC</t>
  </si>
  <si>
    <t>IE00BKM4GZ66</t>
  </si>
  <si>
    <t>ISHARES CORE MSCI CH IND ETF</t>
  </si>
  <si>
    <t>HK2801040828</t>
  </si>
  <si>
    <t>ISHARES CORE MSCI EURPOE</t>
  </si>
  <si>
    <t>IE00B1YZSC51</t>
  </si>
  <si>
    <t>ISHARES CORE NIKKEI 225 ETF</t>
  </si>
  <si>
    <t>JP3027710007</t>
  </si>
  <si>
    <t>ISHARES CORE S&amp;P 500 UCITS ETF</t>
  </si>
  <si>
    <t>IE00B5BMR087</t>
  </si>
  <si>
    <t>ISHARES DJ CONSRU</t>
  </si>
  <si>
    <t>US4642887529</t>
  </si>
  <si>
    <t>ISHARES EUR600 INSURANCE (DE)</t>
  </si>
  <si>
    <t>DE000A0H08K7</t>
  </si>
  <si>
    <t>ISHARES RUSSELL 2000</t>
  </si>
  <si>
    <t>US4642876555</t>
  </si>
  <si>
    <t>ISHARES S&amp;P HEALTH CARE</t>
  </si>
  <si>
    <t>IE00B43HR379</t>
  </si>
  <si>
    <t>ISHARES S&amp;P NA TECH SOFT IF</t>
  </si>
  <si>
    <t>US4642875151</t>
  </si>
  <si>
    <t>ISHARES ST 600 UTIL DE</t>
  </si>
  <si>
    <t>DE000A0Q4R02</t>
  </si>
  <si>
    <t>ISHARES U.S. AEROSPACE &amp; DEFENSE ETF</t>
  </si>
  <si>
    <t>US4642887602</t>
  </si>
  <si>
    <t>ISHR EUR600 IND GDS&amp;SERV (DE)</t>
  </si>
  <si>
    <t>DE000A0H08J9</t>
  </si>
  <si>
    <t>KRANESHARES CSI CHINA INTERNET</t>
  </si>
  <si>
    <t>US5007673065</t>
  </si>
  <si>
    <t>LYXOR EURSTX600 HALTHCARE</t>
  </si>
  <si>
    <t>LU1834986900</t>
  </si>
  <si>
    <t>LYXOR STOXX BASIC RSRCES</t>
  </si>
  <si>
    <t>LU1834983550</t>
  </si>
  <si>
    <t>MARKET VECTORS SEMICONDUCTOR</t>
  </si>
  <si>
    <t>US92189F6768</t>
  </si>
  <si>
    <t>SOURCE S&amp;P 500 UCITS ETF</t>
  </si>
  <si>
    <t>IE00B3YCGJ38</t>
  </si>
  <si>
    <t>SPDR KBW BANK ETF</t>
  </si>
  <si>
    <t>US78464A7972</t>
  </si>
  <si>
    <t>SPDR MSCI EUROPE CONSUMER ST</t>
  </si>
  <si>
    <t>IE00BKWQ0D84</t>
  </si>
  <si>
    <t>SPDR S&amp;P US CON STAP SELECT</t>
  </si>
  <si>
    <t>IE00BWBXM385</t>
  </si>
  <si>
    <t>TECHNOLOGY SELECT SECT SPDR</t>
  </si>
  <si>
    <t>US81369Y8030</t>
  </si>
  <si>
    <t>UBS ETF MSCI EMERG.MARKETS</t>
  </si>
  <si>
    <t>LU0480132876</t>
  </si>
  <si>
    <t>UTILITIES SELECT SECTOR SPDR</t>
  </si>
  <si>
    <t>US81369Y8865</t>
  </si>
  <si>
    <t>VANGUARD AUST SHARES IDX ETF</t>
  </si>
  <si>
    <t>AU000000VAS1</t>
  </si>
  <si>
    <t>VANGUARD HEALTH CARE ETF</t>
  </si>
  <si>
    <t>US92204A5048</t>
  </si>
  <si>
    <t>Vanguard info tech ETF</t>
  </si>
  <si>
    <t>US92204A7028</t>
  </si>
  <si>
    <t>WISDMTREE EMERG MKT EX ST</t>
  </si>
  <si>
    <t>US97717X5784</t>
  </si>
  <si>
    <t>WISDOMTREE CHINA EX ST OW</t>
  </si>
  <si>
    <t>US97717X7194</t>
  </si>
  <si>
    <t>ISHARES JP MORGAN USD EM CORP</t>
  </si>
  <si>
    <t>IE00B6TLBW47</t>
  </si>
  <si>
    <t>ISHARES MARKIT IBOXX $ HIGH</t>
  </si>
  <si>
    <t>IE00B4PY7Y77</t>
  </si>
  <si>
    <t>REAL ESTATE CREDIT GBP</t>
  </si>
  <si>
    <t>GB00B0HW5366</t>
  </si>
  <si>
    <t>SPDR EMERGING MKTS LOCAL BD</t>
  </si>
  <si>
    <t>IE00B4613386</t>
  </si>
  <si>
    <t>LION 4 Series 7</t>
  </si>
  <si>
    <t>IE00BD2YCK45</t>
  </si>
  <si>
    <t>AA</t>
  </si>
  <si>
    <t>MONEDA LATAM CORP DEBT D</t>
  </si>
  <si>
    <t>KYG620101306</t>
  </si>
  <si>
    <t>AMUNDI PLANET</t>
  </si>
  <si>
    <t>LU1688575437</t>
  </si>
  <si>
    <t>LION 7 S1</t>
  </si>
  <si>
    <t>IE00B62G6V03</t>
  </si>
  <si>
    <t>LION III EUR C3 ACC</t>
  </si>
  <si>
    <t>IE00B804LV55</t>
  </si>
  <si>
    <t>LION III EUR C3 s31</t>
  </si>
  <si>
    <t>CC217325226</t>
  </si>
  <si>
    <t>LION III EUR C3 s32</t>
  </si>
  <si>
    <t>CC217325102</t>
  </si>
  <si>
    <t>SICAV Santander LatAm Corp Fund</t>
  </si>
  <si>
    <t>LU0363170191</t>
  </si>
  <si>
    <t>FIDELITY US HIGH YD I ACC</t>
  </si>
  <si>
    <t>LU0891474172</t>
  </si>
  <si>
    <t>Amundi Funds Pioneer US High</t>
  </si>
  <si>
    <t>LU1883863851</t>
  </si>
  <si>
    <t>B+</t>
  </si>
  <si>
    <t>ING US Senior Loans</t>
  </si>
  <si>
    <t>LU0426533492</t>
  </si>
  <si>
    <t>Babson European Bank Loan Fund</t>
  </si>
  <si>
    <t>IE00B6YX4R11</t>
  </si>
  <si>
    <t>CS NL GL SEN LO MC</t>
  </si>
  <si>
    <t>LU0635707705</t>
  </si>
  <si>
    <t>Guggenheim US Loan Fund</t>
  </si>
  <si>
    <t>IE00BCFKMH92</t>
  </si>
  <si>
    <t>NOMURA US HIGH YLD BD I USD</t>
  </si>
  <si>
    <t>IE00B3RW8498</t>
  </si>
  <si>
    <t>Specialist M&amp;G European Class R</t>
  </si>
  <si>
    <t>IE00B95WZM02</t>
  </si>
  <si>
    <t>Cheyne Real Estate Debt Fund Class X</t>
  </si>
  <si>
    <t>KYG210181668</t>
  </si>
  <si>
    <t>INVESCO US SENIOR LOAN G</t>
  </si>
  <si>
    <t>LU0564079282</t>
  </si>
  <si>
    <t>Neuberger EM LC</t>
  </si>
  <si>
    <t>IE00B9Z1CN71</t>
  </si>
  <si>
    <t>BNP CHINA EQUITY I C</t>
  </si>
  <si>
    <t>LU0823426647</t>
  </si>
  <si>
    <t>COMGEST GROWTH EUROPE EUR IA</t>
  </si>
  <si>
    <t>IE00B5WN3467</t>
  </si>
  <si>
    <t>COMGEST GROWTH JAPAN YEN IA</t>
  </si>
  <si>
    <t>IE00BQ1YBP44</t>
  </si>
  <si>
    <t>ISHARE EMKT IF I AUSD</t>
  </si>
  <si>
    <t>IE00B3D07G23</t>
  </si>
  <si>
    <t>Tokio Marine Japan</t>
  </si>
  <si>
    <t>IE00BYYTL417</t>
  </si>
  <si>
    <t>VANGUARD IS EM.MKTS STK.IDX</t>
  </si>
  <si>
    <t>IE00BFPM9H50</t>
  </si>
  <si>
    <t>כתבי אופציה בישראל</t>
  </si>
  <si>
    <t>אנרג'יקס אופציה 3*</t>
  </si>
  <si>
    <t>1158922</t>
  </si>
  <si>
    <t>C 1400 JUL 2020</t>
  </si>
  <si>
    <t>83135186</t>
  </si>
  <si>
    <t>P 1400 JUL 2020</t>
  </si>
  <si>
    <t>83135723</t>
  </si>
  <si>
    <t>SPX 08/21/20 C3000</t>
  </si>
  <si>
    <t>SPX0820C3000</t>
  </si>
  <si>
    <t>SX5E 07/17/20 C3300</t>
  </si>
  <si>
    <t>SX5E720C3300</t>
  </si>
  <si>
    <t>SX5E 08/21/20 C3350</t>
  </si>
  <si>
    <t>SX5E820C3350</t>
  </si>
  <si>
    <t>EUROSTOXX 50 SEP20</t>
  </si>
  <si>
    <t>VGU0</t>
  </si>
  <si>
    <t>S&amp;P 500 ANNL DIV DEC21</t>
  </si>
  <si>
    <t>ASDZ1</t>
  </si>
  <si>
    <t>S&amp;P500 EMINI FUT SEP20</t>
  </si>
  <si>
    <t>ESU0</t>
  </si>
  <si>
    <t>STOXX EUROPE 600 SEP20</t>
  </si>
  <si>
    <t>SXOU0</t>
  </si>
  <si>
    <t>מקורות אגח 8 רמ</t>
  </si>
  <si>
    <t>1124346</t>
  </si>
  <si>
    <t>מרווח הוגן</t>
  </si>
  <si>
    <t>אגח ל.ס חשמל 2022</t>
  </si>
  <si>
    <t>6000129</t>
  </si>
  <si>
    <t>רפאל אגח ד רצף מוסדי</t>
  </si>
  <si>
    <t>1140284</t>
  </si>
  <si>
    <t>520042185</t>
  </si>
  <si>
    <t>רפאל אגח ה רצף מוסדי</t>
  </si>
  <si>
    <t>1140292</t>
  </si>
  <si>
    <t>מתמ אגח א'  רמ</t>
  </si>
  <si>
    <t>1138999</t>
  </si>
  <si>
    <t>510687403</t>
  </si>
  <si>
    <t>גמא אגח א רמ</t>
  </si>
  <si>
    <t>1160852</t>
  </si>
  <si>
    <t>512711789</t>
  </si>
  <si>
    <t>גב ים נגב אגח א</t>
  </si>
  <si>
    <t>1151141</t>
  </si>
  <si>
    <t>514189596</t>
  </si>
  <si>
    <t>אורמת אגח 2*</t>
  </si>
  <si>
    <t>1139161</t>
  </si>
  <si>
    <t>סה"כ קרנות השקעה</t>
  </si>
  <si>
    <t>סה"כ קרנות השקעה בישראל</t>
  </si>
  <si>
    <t xml:space="preserve"> Accelmed Partners II</t>
  </si>
  <si>
    <t>סה"כ קרנות השקעה בחו"ל</t>
  </si>
  <si>
    <t xml:space="preserve"> SDP IV</t>
  </si>
  <si>
    <t>Insight Partners XI</t>
  </si>
  <si>
    <t>SOLGEL WARRANT</t>
  </si>
  <si>
    <t>565685</t>
  </si>
  <si>
    <t>₪ / מט"ח</t>
  </si>
  <si>
    <t>+ILS/-USD 3.398 08-12-20 (11) -429</t>
  </si>
  <si>
    <t>10000079</t>
  </si>
  <si>
    <t>+ILS/-USD 3.3981 08-12-20 (10) -429</t>
  </si>
  <si>
    <t>10000137</t>
  </si>
  <si>
    <t>+ILS/-USD 3.4015 03-03-21 (11) -505</t>
  </si>
  <si>
    <t>10000082</t>
  </si>
  <si>
    <t>+ILS/-USD 3.4045 03-03-21 (12) -505</t>
  </si>
  <si>
    <t>10000006</t>
  </si>
  <si>
    <t>+ILS/-USD 3.407 08-12-20 (10) -420</t>
  </si>
  <si>
    <t>10000149</t>
  </si>
  <si>
    <t>+ILS/-USD 3.4138 15-12-20 (11) -167</t>
  </si>
  <si>
    <t>10000142</t>
  </si>
  <si>
    <t>+ILS/-USD 3.417 04-11-20 (20) -118</t>
  </si>
  <si>
    <t>10000372</t>
  </si>
  <si>
    <t>+ILS/-USD 3.42035 21-09-20 (11) -76.5</t>
  </si>
  <si>
    <t>10000145</t>
  </si>
  <si>
    <t>+ILS/-USD 3.4206 04-11-20 (10) -124</t>
  </si>
  <si>
    <t>10000370</t>
  </si>
  <si>
    <t>+ILS/-USD 3.427 15-12-20 (10) -440</t>
  </si>
  <si>
    <t>10000162</t>
  </si>
  <si>
    <t>+ILS/-USD 3.4275 15-09-20 (11) -75</t>
  </si>
  <si>
    <t>10000143</t>
  </si>
  <si>
    <t>+ILS/-USD 3.4305 04-11-20 (20) -125</t>
  </si>
  <si>
    <t>10000141</t>
  </si>
  <si>
    <t>+ILS/-USD 3.4315 01-12-20 (10) -395</t>
  </si>
  <si>
    <t>10000168</t>
  </si>
  <si>
    <t>+ILS/-USD 3.43225 24-09-20 (11) -77.5</t>
  </si>
  <si>
    <t>10000147</t>
  </si>
  <si>
    <t>+ILS/-USD 3.433 24-09-20 (12) -78</t>
  </si>
  <si>
    <t>10000407</t>
  </si>
  <si>
    <t>+ILS/-USD 3.437 27-10-20 (12) -120</t>
  </si>
  <si>
    <t>10000393</t>
  </si>
  <si>
    <t>+ILS/-USD 3.4379 04-11-20 (11) -126</t>
  </si>
  <si>
    <t>10000138</t>
  </si>
  <si>
    <t>+ILS/-USD 3.438 11-09-20 (11) -75</t>
  </si>
  <si>
    <t>10000134</t>
  </si>
  <si>
    <t>+ILS/-USD 3.4415 23-09-20 (11) -80</t>
  </si>
  <si>
    <t>10000140</t>
  </si>
  <si>
    <t>+ILS/-USD 3.4416 11-09-20 (93) -74</t>
  </si>
  <si>
    <t>10000133</t>
  </si>
  <si>
    <t>+ILS/-USD 3.4445 16-09-20 (11) -75</t>
  </si>
  <si>
    <t>10000135</t>
  </si>
  <si>
    <t>+ILS/-USD 3.4457 18-11-20 (20) -143</t>
  </si>
  <si>
    <t>10000025</t>
  </si>
  <si>
    <t>+ILS/-USD 3.446 15-09-20 (20) -86</t>
  </si>
  <si>
    <t>10000368</t>
  </si>
  <si>
    <t>+ILS/-USD 3.4464 11-09-20 (11) -76</t>
  </si>
  <si>
    <t>10000129</t>
  </si>
  <si>
    <t>+ILS/-USD 3.4471 11-09-20 (20) -77</t>
  </si>
  <si>
    <t>10000130</t>
  </si>
  <si>
    <t>+ILS/-USD 3.4476 15-09-20 (10) -244</t>
  </si>
  <si>
    <t>10000185</t>
  </si>
  <si>
    <t>+ILS/-USD 3.4477 02-09-20 (11) -63</t>
  </si>
  <si>
    <t>+ILS/-USD 3.4482 10-09-20 (10) -238</t>
  </si>
  <si>
    <t>10000183</t>
  </si>
  <si>
    <t>+ILS/-USD 3.4498 18-11-20 (11) -142</t>
  </si>
  <si>
    <t>+ILS/-USD 3.4506 19-11-20 (20) -144</t>
  </si>
  <si>
    <t>10000027</t>
  </si>
  <si>
    <t>+ILS/-USD 3.454 15-09-20 (12) -85</t>
  </si>
  <si>
    <t>10000364</t>
  </si>
  <si>
    <t>+ILS/-USD 3.45615 13-08-20 (11) -48.5</t>
  </si>
  <si>
    <t>10000132</t>
  </si>
  <si>
    <t>+ILS/-USD 3.458 12-08-20 (12) -51</t>
  </si>
  <si>
    <t>10000126</t>
  </si>
  <si>
    <t>+ILS/-USD 3.45825 12-08-20 (11) -47.5</t>
  </si>
  <si>
    <t>10000125</t>
  </si>
  <si>
    <t>+ILS/-USD 3.46 12-08-20 (20) -48</t>
  </si>
  <si>
    <t>10000128</t>
  </si>
  <si>
    <t>10000366</t>
  </si>
  <si>
    <t>+ILS/-USD 3.4637 13-07-20 (10) -23</t>
  </si>
  <si>
    <t>10000378</t>
  </si>
  <si>
    <t>+ILS/-USD 3.4646 14-07-20 (20) -29</t>
  </si>
  <si>
    <t>10000121</t>
  </si>
  <si>
    <t>+ILS/-USD 3.4651 18-09-20 (10) -249</t>
  </si>
  <si>
    <t>10000189</t>
  </si>
  <si>
    <t>+ILS/-USD 3.4653 02-07-20 (11) -17</t>
  </si>
  <si>
    <t>10000120</t>
  </si>
  <si>
    <t>+ILS/-USD 3.4658 11-09-20 (10) -242</t>
  </si>
  <si>
    <t>10000187</t>
  </si>
  <si>
    <t>+ILS/-USD 3.4666 08-07-20 (11) -14</t>
  </si>
  <si>
    <t>10000136</t>
  </si>
  <si>
    <t>+ILS/-USD 3.4691 10-09-20 (11) -79</t>
  </si>
  <si>
    <t>10000122</t>
  </si>
  <si>
    <t>+ILS/-USD 3.4722 10-09-20 (20) -78</t>
  </si>
  <si>
    <t>10000123</t>
  </si>
  <si>
    <t>+ILS/-USD 3.4751 16-07-20 (20) -29</t>
  </si>
  <si>
    <t>10000119</t>
  </si>
  <si>
    <t>+ILS/-USD 3.484 01-09-20 (12) -60</t>
  </si>
  <si>
    <t>10000380</t>
  </si>
  <si>
    <t>+ILS/-USD 3.4884 11-09-20 (11) -171</t>
  </si>
  <si>
    <t>10000105</t>
  </si>
  <si>
    <t>+ILS/-USD 3.4914 18-09-20 (20) -126</t>
  </si>
  <si>
    <t>10000322</t>
  </si>
  <si>
    <t>+ILS/-USD 3.49305 06-08-20 (11) -49.5</t>
  </si>
  <si>
    <t>10000116</t>
  </si>
  <si>
    <t>+ILS/-USD 3.4952 18-09-20 (12) -128</t>
  </si>
  <si>
    <t>10000019</t>
  </si>
  <si>
    <t>+ILS/-USD 3.5005 18-09-20 (11) -130</t>
  </si>
  <si>
    <t>10000110</t>
  </si>
  <si>
    <t>+ILS/-USD 3.5022 15-07-20 (11) -28</t>
  </si>
  <si>
    <t>10000115</t>
  </si>
  <si>
    <t>+ILS/-USD 3.50325 05-08-20 (11) -47.5</t>
  </si>
  <si>
    <t>10000114</t>
  </si>
  <si>
    <t>+ILS/-USD 3.5049 01-07-20 (20) -51</t>
  </si>
  <si>
    <t>10000016</t>
  </si>
  <si>
    <t>+ILS/-USD 3.506 01-07-20 (11) -50</t>
  </si>
  <si>
    <t>10000109</t>
  </si>
  <si>
    <t>+ILS/-USD 3.5076 09-09-20 (11) -154</t>
  </si>
  <si>
    <t>10000104</t>
  </si>
  <si>
    <t>+ILS/-USD 3.5086 28-07-20 (20) -64</t>
  </si>
  <si>
    <t>10000021</t>
  </si>
  <si>
    <t>+ILS/-USD 3.50965 28-07-20 (11) -63.5</t>
  </si>
  <si>
    <t>10000112</t>
  </si>
  <si>
    <t>+ILS/-USD 3.51 01-07-20 (12) -54</t>
  </si>
  <si>
    <t>10000018</t>
  </si>
  <si>
    <t>+ILS/-USD 3.522 09-09-20 (12) -115</t>
  </si>
  <si>
    <t>10000324</t>
  </si>
  <si>
    <t>+ILS/-USD 3.523 03-08-20 (20) -63</t>
  </si>
  <si>
    <t>10000023</t>
  </si>
  <si>
    <t>+ILS/-USD 3.5294 29-07-20 (11) -56</t>
  </si>
  <si>
    <t>10000113</t>
  </si>
  <si>
    <t>+ILS/-USD 3.5344 16-07-20 (12) -121</t>
  </si>
  <si>
    <t>10000286</t>
  </si>
  <si>
    <t>+ILS/-USD 3.5376 16-03-21 (11) -514</t>
  </si>
  <si>
    <t>10000097</t>
  </si>
  <si>
    <t>+ILS/-USD 3.5382 16-03-21 (12) -518</t>
  </si>
  <si>
    <t>10000263</t>
  </si>
  <si>
    <t>+ILS/-USD 3.5572 09-09-20 (12) -198</t>
  </si>
  <si>
    <t>10000280</t>
  </si>
  <si>
    <t>+ILS/-USD 3.5573 09-09-20 (11) -197</t>
  </si>
  <si>
    <t>10000103</t>
  </si>
  <si>
    <t>+ILS/-USD 3.5622 21-07-20 (12) -133</t>
  </si>
  <si>
    <t>10000283</t>
  </si>
  <si>
    <t>+ILS/-USD 3.5715 14-07-20 (12) -210</t>
  </si>
  <si>
    <t>10000260</t>
  </si>
  <si>
    <t>+ILS/-USD 3.583 16-11-20 (11) -340</t>
  </si>
  <si>
    <t>10000095</t>
  </si>
  <si>
    <t>+ILS/-USD 3.8 02-07-20 (11) -380</t>
  </si>
  <si>
    <t>10000090</t>
  </si>
  <si>
    <t>+ILS/-USD 3.82 02-07-20 (20) -450</t>
  </si>
  <si>
    <t>10000011</t>
  </si>
  <si>
    <t>+USD/-ILS 3.4264 04-11-20 (20) -116</t>
  </si>
  <si>
    <t>10000408</t>
  </si>
  <si>
    <t>+USD/-ILS 3.4338 08-12-20 (10) -382</t>
  </si>
  <si>
    <t>10000158</t>
  </si>
  <si>
    <t>+USD/-ILS 3.438 15-09-20 (12) -70</t>
  </si>
  <si>
    <t>10000399</t>
  </si>
  <si>
    <t>+USD/-ILS 3.439 15-09-20 (20) -70</t>
  </si>
  <si>
    <t>10000401</t>
  </si>
  <si>
    <t>+USD/-ILS 3.4507 13-07-20 (10) -13</t>
  </si>
  <si>
    <t>10000391</t>
  </si>
  <si>
    <t>+USD/-ILS 3.4535 15-12-20 (10) -155</t>
  </si>
  <si>
    <t>10000356</t>
  </si>
  <si>
    <t>+USD/-ILS 3.4638 15-09-20 (10) -82</t>
  </si>
  <si>
    <t>10000353</t>
  </si>
  <si>
    <t>+USD/-ILS 3.47 16-03-21 (12) -240</t>
  </si>
  <si>
    <t>10000385</t>
  </si>
  <si>
    <t>+USD/-ILS 3.4753 01-12-20 (10) -147</t>
  </si>
  <si>
    <t>10000382</t>
  </si>
  <si>
    <t>+USD/-ILS 3.4831 08-12-20 (10) -159</t>
  </si>
  <si>
    <t>10000345</t>
  </si>
  <si>
    <t>+USD/-ILS 3.4914 11-09-20 (10) -76</t>
  </si>
  <si>
    <t>10000343</t>
  </si>
  <si>
    <t>+USD/-ILS 3.5118 10-09-20 (10) -82</t>
  </si>
  <si>
    <t>10000336</t>
  </si>
  <si>
    <t>פורוורד ש"ח-מט"ח</t>
  </si>
  <si>
    <t>10000148</t>
  </si>
  <si>
    <t>10000026</t>
  </si>
  <si>
    <t>10000024</t>
  </si>
  <si>
    <t>+ILS/-USD 3.3967 10-03-21 (10) -428</t>
  </si>
  <si>
    <t>10000077</t>
  </si>
  <si>
    <t>+ILS/-USD 3.399 30-11-20 (10) -410</t>
  </si>
  <si>
    <t>10000073</t>
  </si>
  <si>
    <t>+ILS/-USD 3.414 17-03-21 (10) -440</t>
  </si>
  <si>
    <t>+ILS/-USD 3.4172 15-03-21 (10) -453</t>
  </si>
  <si>
    <t>10000083</t>
  </si>
  <si>
    <t>+ILS/-USD 3.418 08-03-21 (10) -445</t>
  </si>
  <si>
    <t>10000081</t>
  </si>
  <si>
    <t>+ILS/-USD 3.43256 24-09-20 (93) -77</t>
  </si>
  <si>
    <t>+ILS/-USD 3.4691 22-07-20 (10) -39</t>
  </si>
  <si>
    <t>+ILS/-USD 3.4698 11-08-20 (20) -52</t>
  </si>
  <si>
    <t>+ILS/-USD 3.4931 06-08-20 (20) -49</t>
  </si>
  <si>
    <t>+ILS/-USD 3.503 11-09-20 (12) -124</t>
  </si>
  <si>
    <t>+ILS/-USD 3.50884 07-07-20 (93) -81</t>
  </si>
  <si>
    <t>10000106</t>
  </si>
  <si>
    <t>+ILS/-USD 3.51765 15-03-21 (12) -418.5</t>
  </si>
  <si>
    <t>+ILS/-USD 3.533 22-07-20 (12) -59</t>
  </si>
  <si>
    <t>+ILS/-USD 3.5347 14-07-20 (12) -53</t>
  </si>
  <si>
    <t>+ILS/-USD 3.593 06-07-20 (12) -184</t>
  </si>
  <si>
    <t>10000099</t>
  </si>
  <si>
    <t>+ILS/-USD 3.406 10-11-20 (10) -665</t>
  </si>
  <si>
    <t>10000628</t>
  </si>
  <si>
    <t>+ILS/-USD 3.4178 10-11-20 (10) -657</t>
  </si>
  <si>
    <t>10000629</t>
  </si>
  <si>
    <t>+ILS/-USD 3.4329 16-09-20 (10) -71</t>
  </si>
  <si>
    <t>10000681</t>
  </si>
  <si>
    <t>+ILS/-USD 3.4424 16-09-20 (10) -76</t>
  </si>
  <si>
    <t>10000677</t>
  </si>
  <si>
    <t>+ILS/-USD 3.452 10-11-20 (10) -800</t>
  </si>
  <si>
    <t>10000606</t>
  </si>
  <si>
    <t>+ILS/-USD 3.466 10-11-20 (10) -145</t>
  </si>
  <si>
    <t>10000675</t>
  </si>
  <si>
    <t>+ILS/-USD 3.4937 10-11-20 (10) -898</t>
  </si>
  <si>
    <t>10000599</t>
  </si>
  <si>
    <t>+ILS/-USD 3.5021 10-11-20 (10) -904</t>
  </si>
  <si>
    <t>10000598</t>
  </si>
  <si>
    <t>+EUR/-USD 1.1559 22-09-20 (20) +85</t>
  </si>
  <si>
    <t>10000202</t>
  </si>
  <si>
    <t>+GBP/-USD 1.23758 06-07-20 (12) +6.3</t>
  </si>
  <si>
    <t>10000291</t>
  </si>
  <si>
    <t>+GBP/-USD 1.24585 09-11-20 (10) +8.5</t>
  </si>
  <si>
    <t>10000348</t>
  </si>
  <si>
    <t>+USD/-EUR 1.08331 19-10-20 (12) +37.1</t>
  </si>
  <si>
    <t>10000315</t>
  </si>
  <si>
    <t>+USD/-EUR 1.08341 20-07-20 (10) +15.1</t>
  </si>
  <si>
    <t>10000319</t>
  </si>
  <si>
    <t>+USD/-EUR 1.08738 14-09-20 (12) +33.8</t>
  </si>
  <si>
    <t>10000295</t>
  </si>
  <si>
    <t>+USD/-EUR 1.08751 22-09-20 (10) +40.1</t>
  </si>
  <si>
    <t>10000288</t>
  </si>
  <si>
    <t>+USD/-EUR 1.09699 14-09-20 (10) +29.9</t>
  </si>
  <si>
    <t>10000307</t>
  </si>
  <si>
    <t>+USD/-EUR 1.0982 02-11-20 (10) +42</t>
  </si>
  <si>
    <t>10000305</t>
  </si>
  <si>
    <t>+USD/-EUR 1.10125 19-10-20 (12) +32.5</t>
  </si>
  <si>
    <t>10000341</t>
  </si>
  <si>
    <t>+USD/-EUR 1.124 21-10-20 (10) +32</t>
  </si>
  <si>
    <t>10000358</t>
  </si>
  <si>
    <t>+USD/-EUR 1.12524 01-12-20 (10) +41.4</t>
  </si>
  <si>
    <t>10000395</t>
  </si>
  <si>
    <t>+USD/-EUR 1.1255 22-09-20 (12) +90</t>
  </si>
  <si>
    <t>10000170</t>
  </si>
  <si>
    <t>+USD/-EUR 1.1256 22-09-20 (20) +91</t>
  </si>
  <si>
    <t>10000172</t>
  </si>
  <si>
    <t>+USD/-EUR 1.12563 01-12-20 (12) +41.3</t>
  </si>
  <si>
    <t>10000397</t>
  </si>
  <si>
    <t>+USD/-EUR 1.1258 22-09-20 (10) +90</t>
  </si>
  <si>
    <t>10000174</t>
  </si>
  <si>
    <t>+USD/-EUR 1.12684 19-10-20 (10) +102.4</t>
  </si>
  <si>
    <t>10000177</t>
  </si>
  <si>
    <t>+USD/-EUR 1.1289 21-10-20 (20) +99</t>
  </si>
  <si>
    <t>10000181</t>
  </si>
  <si>
    <t>+USD/-EUR 1.129 21-10-20 (12) +99</t>
  </si>
  <si>
    <t>10000179</t>
  </si>
  <si>
    <t>+USD/-EUR 1.13257 28-10-20 (10) +35.7</t>
  </si>
  <si>
    <t>10000362</t>
  </si>
  <si>
    <t>+USD/-EUR 1.13556 25-11-20 (10) +39.6</t>
  </si>
  <si>
    <t>10000403</t>
  </si>
  <si>
    <t>+USD/-GBP 1.1793 06-07-20 (12) +18</t>
  </si>
  <si>
    <t>10000255</t>
  </si>
  <si>
    <t>+USD/-GBP 1.2117 09-11-20 (10) +7</t>
  </si>
  <si>
    <t>10000328</t>
  </si>
  <si>
    <t>+USD/-JPY 107.689 08-07-20 (10) -6.1</t>
  </si>
  <si>
    <t>10000333</t>
  </si>
  <si>
    <t>+EUR/-USD 1.1152 22-09-20 (20) +74</t>
  </si>
  <si>
    <t>+GBP/-USD 1.25707 06-07-20 (20) +2.7</t>
  </si>
  <si>
    <t>+USD/-EUR 1.0871 03-09-20 (12) +31</t>
  </si>
  <si>
    <t>10000108</t>
  </si>
  <si>
    <t>10000075</t>
  </si>
  <si>
    <t>+USD/-GBP 1.1791 06-07-20 (20) +18</t>
  </si>
  <si>
    <t>10000087</t>
  </si>
  <si>
    <t>10000124</t>
  </si>
  <si>
    <t>+USD/-GBP 1.3073 06-07-20 (12) +68</t>
  </si>
  <si>
    <t>10000065</t>
  </si>
  <si>
    <t>+USD/-GBP 1.3078 06-07-20 (20) +68</t>
  </si>
  <si>
    <t>10000067</t>
  </si>
  <si>
    <t>+GBP/-USD 1.2332 28-09-20 (10) +7</t>
  </si>
  <si>
    <t>10000671</t>
  </si>
  <si>
    <t>+USD/-AUD 0.68741 10-12-20 (10) +0.1</t>
  </si>
  <si>
    <t>10000682</t>
  </si>
  <si>
    <t>+USD/-EUR 1.09197 27-07-20 (10) +55.7</t>
  </si>
  <si>
    <t>10000660</t>
  </si>
  <si>
    <t>+USD/-EUR 1.09445 05-10-20 (10) +53.5</t>
  </si>
  <si>
    <t>10000663</t>
  </si>
  <si>
    <t>+USD/-EUR 1.09587 27-07-20 (10) +18.7</t>
  </si>
  <si>
    <t>10000668</t>
  </si>
  <si>
    <t>+USD/-EUR 1.13485 27-07-20 (10) +7.5</t>
  </si>
  <si>
    <t>10000679</t>
  </si>
  <si>
    <t>+USD/-GBP 1.23765 28-09-20 (10) +6.5</t>
  </si>
  <si>
    <t>10000670</t>
  </si>
  <si>
    <t>+USD/-JPY 108.97 13-07-20 (10) -89</t>
  </si>
  <si>
    <t>10000651</t>
  </si>
  <si>
    <t>IRS</t>
  </si>
  <si>
    <t>10000002</t>
  </si>
  <si>
    <t>10000005</t>
  </si>
  <si>
    <t>TRS</t>
  </si>
  <si>
    <t>10000261</t>
  </si>
  <si>
    <t>10000274</t>
  </si>
  <si>
    <t>10000279</t>
  </si>
  <si>
    <t>10000311</t>
  </si>
  <si>
    <t>10000313</t>
  </si>
  <si>
    <t>10000321</t>
  </si>
  <si>
    <t>10000330</t>
  </si>
  <si>
    <t>10000334</t>
  </si>
  <si>
    <t>10000312</t>
  </si>
  <si>
    <t>10000349</t>
  </si>
  <si>
    <t/>
  </si>
  <si>
    <t>דולר ניו-זילנד</t>
  </si>
  <si>
    <t>כתר נורבגי</t>
  </si>
  <si>
    <t>רובל רוסי</t>
  </si>
  <si>
    <t>יואן סיני</t>
  </si>
  <si>
    <t>בנק דיסקונט לישראל בע"מ</t>
  </si>
  <si>
    <t>30011000</t>
  </si>
  <si>
    <t>בנק הפועלים בע"מ</t>
  </si>
  <si>
    <t>30112000</t>
  </si>
  <si>
    <t>30012000</t>
  </si>
  <si>
    <t>בנק לאומי לישראל בע"מ</t>
  </si>
  <si>
    <t>34110000</t>
  </si>
  <si>
    <t>30110000</t>
  </si>
  <si>
    <t>בנק מזרחי טפחות בע"מ</t>
  </si>
  <si>
    <t>30120000</t>
  </si>
  <si>
    <t>33820000</t>
  </si>
  <si>
    <t>32012000</t>
  </si>
  <si>
    <t>30212000</t>
  </si>
  <si>
    <t>30312000</t>
  </si>
  <si>
    <t>31712000</t>
  </si>
  <si>
    <t>31710000</t>
  </si>
  <si>
    <t>30210000</t>
  </si>
  <si>
    <t>30710000</t>
  </si>
  <si>
    <t>33810000</t>
  </si>
  <si>
    <t>30310000</t>
  </si>
  <si>
    <t>32610000</t>
  </si>
  <si>
    <t>34010000</t>
  </si>
  <si>
    <t>30810000</t>
  </si>
  <si>
    <t>32010000</t>
  </si>
  <si>
    <t>31110000</t>
  </si>
  <si>
    <t>34510000</t>
  </si>
  <si>
    <t>34610000</t>
  </si>
  <si>
    <t>31210000</t>
  </si>
  <si>
    <t>34520000</t>
  </si>
  <si>
    <t>30820000</t>
  </si>
  <si>
    <t>31220000</t>
  </si>
  <si>
    <t>32020000</t>
  </si>
  <si>
    <t>34020000</t>
  </si>
  <si>
    <t>31720000</t>
  </si>
  <si>
    <t>32011000</t>
  </si>
  <si>
    <t>30211000</t>
  </si>
  <si>
    <t>30311000</t>
  </si>
  <si>
    <t>דירוג פנימי</t>
  </si>
  <si>
    <t>לא</t>
  </si>
  <si>
    <t>כן</t>
  </si>
  <si>
    <t>תשתיות</t>
  </si>
  <si>
    <t>AA-</t>
  </si>
  <si>
    <t>ilBBB+</t>
  </si>
  <si>
    <t>Other</t>
  </si>
  <si>
    <t>76091</t>
  </si>
  <si>
    <t>72808</t>
  </si>
  <si>
    <t>קרדן אן.וי אגח ב חש 2/18</t>
  </si>
  <si>
    <t>1143270</t>
  </si>
  <si>
    <t>סה"כ תעודות חוב מסחריות</t>
  </si>
  <si>
    <t>סה"כ מוצרים מובנים</t>
  </si>
  <si>
    <t>סה"כ  פקדונות מעל 3 חודשים</t>
  </si>
  <si>
    <t>סה"כ מקרקעין</t>
  </si>
  <si>
    <t>סה"כ השקעה בחברות מוחזקות</t>
  </si>
  <si>
    <t>סה"כ יתרות התחייבות להשקעה</t>
  </si>
  <si>
    <t>סה"כ אג"ח קונצרני סחיר</t>
  </si>
  <si>
    <t>סה"כ אג"ח קונצרני לא סחיר</t>
  </si>
  <si>
    <t>סה"כ מסגרת אשראי מנוצלות ללווים</t>
  </si>
  <si>
    <t>Accelmed Partners II</t>
  </si>
  <si>
    <t>סה"כ בחו"ל</t>
  </si>
  <si>
    <t>ARCMONT SLF II</t>
  </si>
  <si>
    <t>CVC Capital partners VIII</t>
  </si>
  <si>
    <t>ICG SDP IV</t>
  </si>
  <si>
    <t>A3</t>
  </si>
  <si>
    <t>B-</t>
  </si>
  <si>
    <t>גורם 155</t>
  </si>
  <si>
    <t>גורם 111</t>
  </si>
  <si>
    <t>גורם 154</t>
  </si>
  <si>
    <t>גורם 98</t>
  </si>
  <si>
    <t>גורם 158</t>
  </si>
  <si>
    <t>גורם 156</t>
  </si>
  <si>
    <t>גורם 144</t>
  </si>
  <si>
    <t>גורם 104</t>
  </si>
  <si>
    <t>גורם 137</t>
  </si>
  <si>
    <t>גורם 148</t>
  </si>
  <si>
    <t>גורם 143</t>
  </si>
  <si>
    <t>גורם 138</t>
  </si>
  <si>
    <t>גורם 112</t>
  </si>
  <si>
    <t>גורם 149</t>
  </si>
  <si>
    <t>גורם 142</t>
  </si>
  <si>
    <t>גורם 139</t>
  </si>
  <si>
    <t>גורם 161</t>
  </si>
  <si>
    <t>גורם 153</t>
  </si>
  <si>
    <t>גורם 146</t>
  </si>
  <si>
    <t>גורם 157</t>
  </si>
  <si>
    <t>בבטחונות אחרים - גורם 94</t>
  </si>
  <si>
    <t>בבטחונות אחרים - גורם 111</t>
  </si>
  <si>
    <t>בבטחונות אחרים - גורם 156</t>
  </si>
  <si>
    <t>בבטחונות אחרים - גורם 152</t>
  </si>
  <si>
    <t>בבטחונות אחרים - גורם 154</t>
  </si>
  <si>
    <t>בבטחונות אחרים - גורם 159</t>
  </si>
  <si>
    <t>בבטחונות אחרים - גורם 96</t>
  </si>
  <si>
    <t>בבטחונות אחרים - גורם 147</t>
  </si>
  <si>
    <t>בבטחונות אחרים - גורם 129</t>
  </si>
  <si>
    <t>בבטחונות אחרים - גורם 130</t>
  </si>
  <si>
    <t>בבטחונות אחרים - גורם 104</t>
  </si>
  <si>
    <t>בבטחונות אחרים - גורם 155</t>
  </si>
  <si>
    <t>בבטחונות אחרים - גורם 98*</t>
  </si>
  <si>
    <t>בבטחונות אחרים - גורם 144</t>
  </si>
  <si>
    <t>בבטחונות אחרים - גורם 61</t>
  </si>
  <si>
    <t>בבטחונות אחרים - גורם 115*</t>
  </si>
  <si>
    <t>בבטחונות אחרים - גורם 131</t>
  </si>
  <si>
    <t>בבטחונות אחרים - גורם 102</t>
  </si>
  <si>
    <t>בבטחונות אחרים - גורם 133</t>
  </si>
  <si>
    <t>בבטחונות אחרים - גורם 137</t>
  </si>
  <si>
    <t>בבטחונות אחרים - גורם 118</t>
  </si>
  <si>
    <t>בבטחונות אחרים - גורם 148</t>
  </si>
  <si>
    <t>בבטחונות אחרים - גורם 143</t>
  </si>
  <si>
    <t>בבטחונות אחרים - גורם 138</t>
  </si>
  <si>
    <t>בבטחונות אחרים - גורם 112</t>
  </si>
  <si>
    <t>בבטחונות אחרים - גורם 153</t>
  </si>
  <si>
    <t>בבטחונות אחרים - גורם 149</t>
  </si>
  <si>
    <t>בבטחונות אחרים - גורם 142</t>
  </si>
  <si>
    <t>בבטחונות אחרים - גורם 123</t>
  </si>
  <si>
    <t>בבטחונות אחרים - גורם 139</t>
  </si>
  <si>
    <t>בבטחונות אחרים - גורם 161</t>
  </si>
  <si>
    <t>בבטחונות אחרים - גורם 160</t>
  </si>
  <si>
    <t>בבטחונות אחרים - גורם 146</t>
  </si>
  <si>
    <t>מובטחות משכנתא - גורם 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</si>
</sst>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  <numFmt numFmtId="167" formatCode="#,##0.00%"/>
    <numFmt numFmtId="168" formatCode="0.0000"/>
  </numFmts>
  <fonts count="34">
    <font>
      <sz val="10"/>
      <name val="Arial"/>
      <charset val="177"/>
    </font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David"/>
      <family val="2"/>
      <charset val="177"/>
    </font>
    <font>
      <b/>
      <sz val="14"/>
      <name val="Arial"/>
      <family val="2"/>
    </font>
    <font>
      <b/>
      <u/>
      <sz val="14"/>
      <name val="David"/>
      <family val="2"/>
      <charset val="177"/>
    </font>
    <font>
      <b/>
      <sz val="16"/>
      <name val="Arial"/>
      <family val="2"/>
    </font>
    <font>
      <sz val="10"/>
      <name val="David"/>
      <family val="2"/>
      <charset val="177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sz val="6"/>
      <name val="Switzerland"/>
      <family val="2"/>
      <charset val="177"/>
    </font>
    <font>
      <b/>
      <sz val="6"/>
      <name val="Switzerland"/>
      <family val="2"/>
      <charset val="177"/>
    </font>
    <font>
      <b/>
      <sz val="13"/>
      <name val="David"/>
      <family val="2"/>
      <charset val="177"/>
    </font>
    <font>
      <sz val="12"/>
      <name val="Times New Roman"/>
      <family val="1"/>
    </font>
    <font>
      <sz val="10"/>
      <name val="Arial"/>
      <family val="2"/>
    </font>
    <font>
      <b/>
      <sz val="12"/>
      <name val="David"/>
      <family val="2"/>
      <charset val="177"/>
    </font>
    <font>
      <sz val="14"/>
      <name val="arial"/>
      <family val="2"/>
    </font>
    <font>
      <sz val="10"/>
      <color indexed="12"/>
      <name val="Arial"/>
      <family val="2"/>
    </font>
    <font>
      <b/>
      <sz val="14"/>
      <name val="David"/>
      <family val="2"/>
      <charset val="177"/>
    </font>
    <font>
      <b/>
      <sz val="12"/>
      <name val="Arial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10"/>
      <name val="Arial"/>
      <family val="2"/>
    </font>
    <font>
      <b/>
      <sz val="11"/>
      <color rgb="FF000000"/>
      <name val="Arial"/>
      <family val="2"/>
      <charset val="177"/>
    </font>
    <font>
      <sz val="11"/>
      <color rgb="FF000000"/>
      <name val="Arial"/>
      <family val="2"/>
      <charset val="177"/>
    </font>
    <font>
      <b/>
      <sz val="11"/>
      <color theme="1"/>
      <name val="Arial"/>
      <family val="2"/>
      <scheme val="minor"/>
    </font>
    <font>
      <sz val="11"/>
      <color indexed="8"/>
      <name val="Calibri"/>
      <family val="2"/>
    </font>
    <font>
      <sz val="11"/>
      <color indexed="8"/>
      <name val="Arial"/>
      <family val="2"/>
      <charset val="177"/>
    </font>
    <font>
      <sz val="11"/>
      <color theme="1"/>
      <name val="Times New Roman"/>
      <family val="2"/>
      <charset val="177"/>
      <scheme val="major"/>
    </font>
    <font>
      <sz val="10"/>
      <name val="Arial"/>
      <family val="2"/>
      <scheme val="minor"/>
    </font>
    <font>
      <sz val="8.75"/>
      <name val="Tahoma"/>
      <family val="2"/>
    </font>
  </fonts>
  <fills count="1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</fills>
  <borders count="29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/>
      <bottom style="thin">
        <color rgb="FF95B3D7"/>
      </bottom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6808">
    <xf numFmtId="0" fontId="0" fillId="0" borderId="0"/>
    <xf numFmtId="164" fontId="23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0" fontId="23" fillId="0" borderId="0"/>
    <xf numFmtId="0" fontId="17" fillId="0" borderId="0"/>
    <xf numFmtId="0" fontId="23" fillId="0" borderId="0"/>
    <xf numFmtId="0" fontId="2" fillId="0" borderId="0"/>
    <xf numFmtId="9" fontId="23" fillId="0" borderId="0" applyFont="0" applyFill="0" applyBorder="0" applyAlignment="0" applyProtection="0"/>
    <xf numFmtId="166" fontId="13" fillId="0" borderId="0" applyFill="0" applyBorder="0" applyProtection="0">
      <alignment horizontal="right"/>
    </xf>
    <xf numFmtId="166" fontId="14" fillId="0" borderId="0" applyFill="0" applyBorder="0" applyProtection="0"/>
    <xf numFmtId="0" fontId="3" fillId="0" borderId="0" applyNumberFormat="0" applyFill="0" applyBorder="0" applyAlignment="0" applyProtection="0">
      <alignment vertical="top"/>
      <protection locked="0"/>
    </xf>
    <xf numFmtId="0" fontId="2" fillId="0" borderId="0"/>
    <xf numFmtId="164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1" fillId="0" borderId="0"/>
    <xf numFmtId="164" fontId="2" fillId="0" borderId="0" applyFont="0" applyFill="0" applyBorder="0" applyAlignment="0" applyProtection="0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7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2" fillId="0" borderId="28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3" fillId="0" borderId="0">
      <alignment vertical="top"/>
      <protection locked="0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3" fillId="0" borderId="0">
      <alignment vertical="top"/>
      <protection locked="0"/>
    </xf>
    <xf numFmtId="0" fontId="33" fillId="0" borderId="0">
      <alignment vertical="top"/>
      <protection locked="0"/>
    </xf>
    <xf numFmtId="0" fontId="32" fillId="0" borderId="0"/>
    <xf numFmtId="0" fontId="3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3" fillId="0" borderId="0">
      <alignment vertical="top"/>
      <protection locked="0"/>
    </xf>
    <xf numFmtId="0" fontId="3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</cellStyleXfs>
  <cellXfs count="146">
    <xf numFmtId="0" fontId="0" fillId="0" borderId="0" xfId="0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7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11" fillId="0" borderId="0" xfId="0" applyFont="1" applyAlignment="1">
      <alignment horizontal="right" readingOrder="2"/>
    </xf>
    <xf numFmtId="0" fontId="5" fillId="0" borderId="0" xfId="0" applyFont="1" applyAlignment="1">
      <alignment horizontal="center" readingOrder="2"/>
    </xf>
    <xf numFmtId="0" fontId="5" fillId="0" borderId="0" xfId="7" applyFont="1" applyAlignment="1">
      <alignment horizontal="right"/>
    </xf>
    <xf numFmtId="0" fontId="5" fillId="0" borderId="0" xfId="7" applyFont="1" applyAlignment="1">
      <alignment horizontal="center"/>
    </xf>
    <xf numFmtId="0" fontId="7" fillId="0" borderId="0" xfId="7" applyFont="1" applyAlignment="1">
      <alignment horizontal="center" vertical="center" wrapText="1"/>
    </xf>
    <xf numFmtId="0" fontId="9" fillId="0" borderId="0" xfId="7" applyFont="1" applyAlignment="1">
      <alignment horizontal="center" wrapText="1"/>
    </xf>
    <xf numFmtId="0" fontId="16" fillId="0" borderId="0" xfId="7" applyFont="1" applyAlignment="1">
      <alignment horizontal="justify" readingOrder="2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wrapText="1"/>
    </xf>
    <xf numFmtId="49" fontId="6" fillId="2" borderId="2" xfId="0" applyNumberFormat="1" applyFont="1" applyFill="1" applyBorder="1" applyAlignment="1">
      <alignment horizontal="center" wrapText="1"/>
    </xf>
    <xf numFmtId="49" fontId="6" fillId="2" borderId="3" xfId="0" applyNumberFormat="1" applyFont="1" applyFill="1" applyBorder="1" applyAlignment="1">
      <alignment horizontal="center" wrapText="1"/>
    </xf>
    <xf numFmtId="0" fontId="10" fillId="0" borderId="2" xfId="0" applyFont="1" applyBorder="1" applyAlignment="1">
      <alignment horizontal="center"/>
    </xf>
    <xf numFmtId="49" fontId="15" fillId="2" borderId="1" xfId="7" applyNumberFormat="1" applyFont="1" applyFill="1" applyBorder="1" applyAlignment="1">
      <alignment horizontal="center" vertical="center" wrapText="1" readingOrder="2"/>
    </xf>
    <xf numFmtId="0" fontId="6" fillId="2" borderId="2" xfId="7" applyFont="1" applyFill="1" applyBorder="1" applyAlignment="1">
      <alignment horizontal="center" vertical="center" wrapText="1"/>
    </xf>
    <xf numFmtId="0" fontId="6" fillId="2" borderId="3" xfId="7" applyFont="1" applyFill="1" applyBorder="1" applyAlignment="1">
      <alignment horizontal="center" vertical="center" wrapText="1"/>
    </xf>
    <xf numFmtId="0" fontId="10" fillId="2" borderId="2" xfId="7" applyFont="1" applyFill="1" applyBorder="1" applyAlignment="1">
      <alignment horizontal="center" vertical="center" wrapText="1"/>
    </xf>
    <xf numFmtId="0" fontId="10" fillId="2" borderId="3" xfId="7" applyFont="1" applyFill="1" applyBorder="1" applyAlignment="1">
      <alignment horizontal="center" vertical="center" wrapText="1"/>
    </xf>
    <xf numFmtId="49" fontId="6" fillId="2" borderId="3" xfId="7" applyNumberFormat="1" applyFont="1" applyFill="1" applyBorder="1" applyAlignment="1">
      <alignment horizontal="center" wrapText="1"/>
    </xf>
    <xf numFmtId="0" fontId="15" fillId="2" borderId="1" xfId="7" applyNumberFormat="1" applyFont="1" applyFill="1" applyBorder="1" applyAlignment="1">
      <alignment horizontal="right" vertical="center" wrapText="1" indent="1"/>
    </xf>
    <xf numFmtId="49" fontId="15" fillId="2" borderId="1" xfId="7" applyNumberFormat="1" applyFont="1" applyFill="1" applyBorder="1" applyAlignment="1">
      <alignment horizontal="right" vertical="center" wrapText="1" indent="3" readingOrder="2"/>
    </xf>
    <xf numFmtId="3" fontId="6" fillId="2" borderId="2" xfId="0" applyNumberFormat="1" applyFont="1" applyFill="1" applyBorder="1" applyAlignment="1">
      <alignment horizontal="center" vertical="center" wrapText="1"/>
    </xf>
    <xf numFmtId="3" fontId="6" fillId="2" borderId="3" xfId="0" applyNumberFormat="1" applyFont="1" applyFill="1" applyBorder="1" applyAlignment="1">
      <alignment horizontal="center" vertical="center" wrapText="1"/>
    </xf>
    <xf numFmtId="3" fontId="10" fillId="2" borderId="2" xfId="0" applyNumberFormat="1" applyFont="1" applyFill="1" applyBorder="1" applyAlignment="1">
      <alignment horizontal="center" vertical="center" wrapText="1"/>
    </xf>
    <xf numFmtId="3" fontId="10" fillId="2" borderId="3" xfId="0" applyNumberFormat="1" applyFont="1" applyFill="1" applyBorder="1" applyAlignment="1">
      <alignment horizontal="center" vertical="center" wrapText="1"/>
    </xf>
    <xf numFmtId="3" fontId="6" fillId="2" borderId="2" xfId="0" applyNumberFormat="1" applyFont="1" applyFill="1" applyBorder="1" applyAlignment="1">
      <alignment horizontal="center" wrapText="1"/>
    </xf>
    <xf numFmtId="0" fontId="6" fillId="2" borderId="4" xfId="7" applyFont="1" applyFill="1" applyBorder="1" applyAlignment="1">
      <alignment horizontal="center" vertical="center" wrapText="1"/>
    </xf>
    <xf numFmtId="49" fontId="15" fillId="2" borderId="5" xfId="7" applyNumberFormat="1" applyFont="1" applyFill="1" applyBorder="1" applyAlignment="1">
      <alignment horizontal="center" vertical="center" wrapText="1" readingOrder="2"/>
    </xf>
    <xf numFmtId="49" fontId="15" fillId="2" borderId="7" xfId="7" applyNumberFormat="1" applyFont="1" applyFill="1" applyBorder="1" applyAlignment="1">
      <alignment horizontal="center" vertical="center" wrapText="1" readingOrder="2"/>
    </xf>
    <xf numFmtId="0" fontId="6" fillId="2" borderId="8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49" fontId="6" fillId="2" borderId="7" xfId="0" applyNumberFormat="1" applyFont="1" applyFill="1" applyBorder="1" applyAlignment="1">
      <alignment horizontal="center" wrapText="1"/>
    </xf>
    <xf numFmtId="49" fontId="18" fillId="2" borderId="2" xfId="0" applyNumberFormat="1" applyFont="1" applyFill="1" applyBorder="1" applyAlignment="1">
      <alignment horizontal="center" wrapText="1"/>
    </xf>
    <xf numFmtId="0" fontId="19" fillId="0" borderId="0" xfId="0" applyFont="1" applyAlignment="1">
      <alignment horizontal="center"/>
    </xf>
    <xf numFmtId="0" fontId="20" fillId="0" borderId="0" xfId="11" applyFont="1" applyFill="1" applyBorder="1" applyAlignment="1" applyProtection="1">
      <alignment horizontal="center" readingOrder="2"/>
    </xf>
    <xf numFmtId="49" fontId="6" fillId="2" borderId="6" xfId="0" applyNumberFormat="1" applyFont="1" applyFill="1" applyBorder="1" applyAlignment="1">
      <alignment horizontal="center" wrapText="1"/>
    </xf>
    <xf numFmtId="0" fontId="3" fillId="0" borderId="0" xfId="11" applyFill="1" applyBorder="1" applyAlignment="1" applyProtection="1">
      <alignment horizontal="center" readingOrder="2"/>
    </xf>
    <xf numFmtId="0" fontId="15" fillId="2" borderId="5" xfId="7" applyNumberFormat="1" applyFont="1" applyFill="1" applyBorder="1" applyAlignment="1">
      <alignment horizontal="right" vertical="center" wrapText="1" indent="1"/>
    </xf>
    <xf numFmtId="0" fontId="22" fillId="0" borderId="0" xfId="7" applyFont="1" applyAlignment="1">
      <alignment horizontal="right"/>
    </xf>
    <xf numFmtId="49" fontId="15" fillId="2" borderId="10" xfId="7" applyNumberFormat="1" applyFont="1" applyFill="1" applyBorder="1" applyAlignment="1">
      <alignment horizontal="center" vertical="center" wrapText="1" readingOrder="2"/>
    </xf>
    <xf numFmtId="3" fontId="6" fillId="2" borderId="11" xfId="0" applyNumberFormat="1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3" fontId="6" fillId="2" borderId="9" xfId="0" applyNumberFormat="1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49" fontId="15" fillId="2" borderId="5" xfId="7" applyNumberFormat="1" applyFont="1" applyFill="1" applyBorder="1" applyAlignment="1">
      <alignment horizontal="right" vertical="center" wrapText="1" readingOrder="2"/>
    </xf>
    <xf numFmtId="0" fontId="15" fillId="2" borderId="1" xfId="7" applyNumberFormat="1" applyFont="1" applyFill="1" applyBorder="1" applyAlignment="1">
      <alignment horizontal="right" vertical="center" wrapText="1" readingOrder="2"/>
    </xf>
    <xf numFmtId="0" fontId="15" fillId="2" borderId="5" xfId="7" applyNumberFormat="1" applyFont="1" applyFill="1" applyBorder="1" applyAlignment="1">
      <alignment horizontal="right" vertical="center" wrapText="1" indent="1" readingOrder="2"/>
    </xf>
    <xf numFmtId="0" fontId="10" fillId="2" borderId="21" xfId="0" applyFont="1" applyFill="1" applyBorder="1" applyAlignment="1">
      <alignment horizontal="center" vertical="center" wrapText="1"/>
    </xf>
    <xf numFmtId="3" fontId="6" fillId="3" borderId="2" xfId="0" applyNumberFormat="1" applyFont="1" applyFill="1" applyBorder="1" applyAlignment="1">
      <alignment horizontal="center" vertical="center" wrapText="1"/>
    </xf>
    <xf numFmtId="3" fontId="6" fillId="3" borderId="3" xfId="0" applyNumberFormat="1" applyFont="1" applyFill="1" applyBorder="1" applyAlignment="1">
      <alignment horizontal="center" vertical="center" wrapText="1"/>
    </xf>
    <xf numFmtId="0" fontId="10" fillId="3" borderId="8" xfId="0" applyFont="1" applyFill="1" applyBorder="1" applyAlignment="1">
      <alignment horizontal="center"/>
    </xf>
    <xf numFmtId="0" fontId="10" fillId="2" borderId="22" xfId="0" applyFont="1" applyFill="1" applyBorder="1" applyAlignment="1">
      <alignment horizontal="center" vertical="center" wrapText="1"/>
    </xf>
    <xf numFmtId="0" fontId="6" fillId="2" borderId="14" xfId="7" applyFont="1" applyFill="1" applyBorder="1" applyAlignment="1">
      <alignment horizontal="center" vertical="center" wrapText="1"/>
    </xf>
    <xf numFmtId="0" fontId="6" fillId="2" borderId="1" xfId="7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3" fontId="6" fillId="2" borderId="4" xfId="0" applyNumberFormat="1" applyFont="1" applyFill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 wrapText="1"/>
    </xf>
    <xf numFmtId="0" fontId="22" fillId="0" borderId="0" xfId="7" applyFont="1" applyFill="1" applyBorder="1" applyAlignment="1">
      <alignment horizontal="right"/>
    </xf>
    <xf numFmtId="0" fontId="26" fillId="0" borderId="23" xfId="0" applyFont="1" applyFill="1" applyBorder="1" applyAlignment="1">
      <alignment horizontal="right"/>
    </xf>
    <xf numFmtId="0" fontId="26" fillId="0" borderId="23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 horizontal="right" indent="1"/>
    </xf>
    <xf numFmtId="0" fontId="26" fillId="0" borderId="0" xfId="0" applyNumberFormat="1" applyFont="1" applyFill="1" applyBorder="1" applyAlignment="1">
      <alignment horizontal="right"/>
    </xf>
    <xf numFmtId="0" fontId="27" fillId="0" borderId="0" xfId="0" applyFont="1" applyFill="1" applyBorder="1" applyAlignment="1">
      <alignment horizontal="right" indent="2"/>
    </xf>
    <xf numFmtId="0" fontId="27" fillId="0" borderId="0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 horizontal="right" indent="3"/>
    </xf>
    <xf numFmtId="0" fontId="27" fillId="0" borderId="0" xfId="0" applyFont="1" applyFill="1" applyBorder="1" applyAlignment="1">
      <alignment horizontal="right" indent="4"/>
    </xf>
    <xf numFmtId="0" fontId="27" fillId="0" borderId="0" xfId="0" applyFont="1" applyFill="1" applyBorder="1" applyAlignment="1">
      <alignment horizontal="right" indent="3"/>
    </xf>
    <xf numFmtId="4" fontId="26" fillId="0" borderId="23" xfId="0" applyNumberFormat="1" applyFont="1" applyFill="1" applyBorder="1" applyAlignment="1">
      <alignment horizontal="right"/>
    </xf>
    <xf numFmtId="10" fontId="26" fillId="0" borderId="23" xfId="0" applyNumberFormat="1" applyFont="1" applyFill="1" applyBorder="1" applyAlignment="1">
      <alignment horizontal="right"/>
    </xf>
    <xf numFmtId="2" fontId="26" fillId="0" borderId="23" xfId="0" applyNumberFormat="1" applyFont="1" applyFill="1" applyBorder="1" applyAlignment="1">
      <alignment horizontal="right"/>
    </xf>
    <xf numFmtId="4" fontId="26" fillId="0" borderId="0" xfId="0" applyNumberFormat="1" applyFont="1" applyFill="1" applyBorder="1" applyAlignment="1">
      <alignment horizontal="right"/>
    </xf>
    <xf numFmtId="10" fontId="26" fillId="0" borderId="0" xfId="0" applyNumberFormat="1" applyFont="1" applyFill="1" applyBorder="1" applyAlignment="1">
      <alignment horizontal="right"/>
    </xf>
    <xf numFmtId="2" fontId="26" fillId="0" borderId="0" xfId="0" applyNumberFormat="1" applyFont="1" applyFill="1" applyBorder="1" applyAlignment="1">
      <alignment horizontal="right"/>
    </xf>
    <xf numFmtId="4" fontId="27" fillId="0" borderId="0" xfId="0" applyNumberFormat="1" applyFont="1" applyFill="1" applyBorder="1" applyAlignment="1">
      <alignment horizontal="right"/>
    </xf>
    <xf numFmtId="10" fontId="27" fillId="0" borderId="0" xfId="0" applyNumberFormat="1" applyFont="1" applyFill="1" applyBorder="1" applyAlignment="1">
      <alignment horizontal="right"/>
    </xf>
    <xf numFmtId="2" fontId="27" fillId="0" borderId="0" xfId="0" applyNumberFormat="1" applyFont="1" applyFill="1" applyBorder="1" applyAlignment="1">
      <alignment horizontal="right"/>
    </xf>
    <xf numFmtId="49" fontId="27" fillId="0" borderId="0" xfId="0" applyNumberFormat="1" applyFont="1" applyFill="1" applyBorder="1" applyAlignment="1">
      <alignment horizontal="right"/>
    </xf>
    <xf numFmtId="167" fontId="27" fillId="0" borderId="0" xfId="0" applyNumberFormat="1" applyFont="1" applyFill="1" applyBorder="1" applyAlignment="1">
      <alignment horizontal="right"/>
    </xf>
    <xf numFmtId="0" fontId="6" fillId="0" borderId="0" xfId="0" applyFont="1" applyAlignment="1">
      <alignment horizontal="right" readingOrder="2"/>
    </xf>
    <xf numFmtId="0" fontId="27" fillId="0" borderId="0" xfId="0" applyFont="1" applyFill="1" applyBorder="1" applyAlignment="1">
      <alignment horizontal="right"/>
    </xf>
    <xf numFmtId="0" fontId="26" fillId="0" borderId="0" xfId="0" applyFont="1" applyFill="1" applyBorder="1" applyAlignment="1">
      <alignment horizontal="right" indent="2"/>
    </xf>
    <xf numFmtId="167" fontId="26" fillId="0" borderId="23" xfId="0" applyNumberFormat="1" applyFont="1" applyFill="1" applyBorder="1" applyAlignment="1">
      <alignment horizontal="right"/>
    </xf>
    <xf numFmtId="167" fontId="26" fillId="0" borderId="0" xfId="0" applyNumberFormat="1" applyFont="1" applyFill="1" applyBorder="1" applyAlignment="1">
      <alignment horizontal="right"/>
    </xf>
    <xf numFmtId="0" fontId="27" fillId="0" borderId="0" xfId="0" applyFont="1" applyFill="1" applyBorder="1" applyAlignment="1">
      <alignment horizontal="right" indent="1"/>
    </xf>
    <xf numFmtId="0" fontId="26" fillId="0" borderId="0" xfId="0" applyFont="1" applyFill="1" applyBorder="1" applyAlignment="1">
      <alignment horizontal="right"/>
    </xf>
    <xf numFmtId="0" fontId="27" fillId="0" borderId="24" xfId="0" applyFont="1" applyFill="1" applyBorder="1" applyAlignment="1">
      <alignment horizontal="right"/>
    </xf>
    <xf numFmtId="0" fontId="27" fillId="0" borderId="24" xfId="0" applyFont="1" applyFill="1" applyBorder="1" applyAlignment="1">
      <alignment horizontal="right" indent="1"/>
    </xf>
    <xf numFmtId="0" fontId="26" fillId="0" borderId="24" xfId="0" applyFont="1" applyFill="1" applyBorder="1" applyAlignment="1">
      <alignment horizontal="right" indent="2"/>
    </xf>
    <xf numFmtId="0" fontId="27" fillId="0" borderId="24" xfId="0" applyFont="1" applyFill="1" applyBorder="1" applyAlignment="1">
      <alignment horizontal="right" indent="3"/>
    </xf>
    <xf numFmtId="0" fontId="27" fillId="0" borderId="24" xfId="0" applyFont="1" applyFill="1" applyBorder="1" applyAlignment="1">
      <alignment horizontal="right" indent="2"/>
    </xf>
    <xf numFmtId="0" fontId="27" fillId="0" borderId="25" xfId="0" applyFont="1" applyFill="1" applyBorder="1" applyAlignment="1">
      <alignment horizontal="right" indent="2"/>
    </xf>
    <xf numFmtId="0" fontId="27" fillId="0" borderId="26" xfId="0" applyNumberFormat="1" applyFont="1" applyFill="1" applyBorder="1" applyAlignment="1">
      <alignment horizontal="right"/>
    </xf>
    <xf numFmtId="14" fontId="27" fillId="0" borderId="0" xfId="0" applyNumberFormat="1" applyFont="1" applyFill="1" applyBorder="1" applyAlignment="1">
      <alignment horizontal="right"/>
    </xf>
    <xf numFmtId="2" fontId="27" fillId="0" borderId="26" xfId="0" applyNumberFormat="1" applyFont="1" applyFill="1" applyBorder="1" applyAlignment="1">
      <alignment horizontal="right"/>
    </xf>
    <xf numFmtId="10" fontId="27" fillId="0" borderId="26" xfId="0" applyNumberFormat="1" applyFont="1" applyFill="1" applyBorder="1" applyAlignment="1">
      <alignment horizontal="right"/>
    </xf>
    <xf numFmtId="4" fontId="27" fillId="0" borderId="26" xfId="0" applyNumberFormat="1" applyFont="1" applyFill="1" applyBorder="1" applyAlignment="1">
      <alignment horizontal="right"/>
    </xf>
    <xf numFmtId="0" fontId="7" fillId="0" borderId="0" xfId="0" applyFont="1" applyAlignment="1">
      <alignment horizontal="right"/>
    </xf>
    <xf numFmtId="2" fontId="6" fillId="0" borderId="27" xfId="7" applyNumberFormat="1" applyFont="1" applyBorder="1" applyAlignment="1">
      <alignment horizontal="right"/>
    </xf>
    <xf numFmtId="168" fontId="6" fillId="0" borderId="27" xfId="7" applyNumberFormat="1" applyFont="1" applyBorder="1" applyAlignment="1">
      <alignment horizontal="center"/>
    </xf>
    <xf numFmtId="0" fontId="28" fillId="0" borderId="0" xfId="0" applyFont="1"/>
    <xf numFmtId="2" fontId="28" fillId="0" borderId="0" xfId="0" applyNumberFormat="1" applyFont="1"/>
    <xf numFmtId="14" fontId="26" fillId="0" borderId="0" xfId="0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10" fontId="0" fillId="0" borderId="0" xfId="0" applyNumberFormat="1"/>
    <xf numFmtId="0" fontId="27" fillId="0" borderId="0" xfId="15" applyNumberFormat="1" applyFont="1" applyFill="1" applyBorder="1" applyAlignment="1">
      <alignment horizontal="right"/>
    </xf>
    <xf numFmtId="0" fontId="5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wrapText="1"/>
    </xf>
    <xf numFmtId="4" fontId="5" fillId="0" borderId="0" xfId="0" applyNumberFormat="1" applyFont="1" applyFill="1" applyAlignment="1">
      <alignment horizontal="center"/>
    </xf>
    <xf numFmtId="164" fontId="6" fillId="0" borderId="27" xfId="13" applyFont="1" applyFill="1" applyBorder="1" applyAlignment="1">
      <alignment horizontal="right"/>
    </xf>
    <xf numFmtId="10" fontId="6" fillId="0" borderId="27" xfId="14" applyNumberFormat="1" applyFont="1" applyFill="1" applyBorder="1" applyAlignment="1">
      <alignment horizontal="center"/>
    </xf>
    <xf numFmtId="0" fontId="6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right"/>
    </xf>
    <xf numFmtId="0" fontId="6" fillId="0" borderId="0" xfId="0" applyFont="1" applyFill="1" applyAlignment="1">
      <alignment horizontal="right" readingOrder="2"/>
    </xf>
    <xf numFmtId="0" fontId="7" fillId="0" borderId="0" xfId="0" applyFont="1" applyFill="1" applyAlignment="1">
      <alignment horizontal="center"/>
    </xf>
    <xf numFmtId="4" fontId="1" fillId="0" borderId="0" xfId="15" applyNumberFormat="1" applyFill="1" applyBorder="1"/>
    <xf numFmtId="0" fontId="5" fillId="0" borderId="0" xfId="0" applyFont="1" applyFill="1" applyAlignment="1">
      <alignment horizontal="center" readingOrder="2"/>
    </xf>
    <xf numFmtId="0" fontId="28" fillId="0" borderId="0" xfId="0" applyFont="1" applyFill="1"/>
    <xf numFmtId="2" fontId="28" fillId="0" borderId="0" xfId="0" applyNumberFormat="1" applyFont="1" applyFill="1"/>
    <xf numFmtId="0" fontId="27" fillId="0" borderId="0" xfId="14407" applyFont="1" applyFill="1" applyBorder="1" applyAlignment="1">
      <alignment horizontal="right" indent="3"/>
    </xf>
    <xf numFmtId="0" fontId="8" fillId="2" borderId="14" xfId="7" applyFont="1" applyFill="1" applyBorder="1" applyAlignment="1">
      <alignment horizontal="center" vertical="center" wrapText="1"/>
    </xf>
    <xf numFmtId="0" fontId="8" fillId="2" borderId="15" xfId="7" applyFont="1" applyFill="1" applyBorder="1" applyAlignment="1">
      <alignment horizontal="center" vertical="center" wrapText="1"/>
    </xf>
    <xf numFmtId="0" fontId="8" fillId="2" borderId="4" xfId="7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 readingOrder="2"/>
    </xf>
    <xf numFmtId="0" fontId="8" fillId="2" borderId="19" xfId="0" applyFont="1" applyFill="1" applyBorder="1" applyAlignment="1">
      <alignment horizontal="center" vertical="center" wrapText="1" readingOrder="2"/>
    </xf>
    <xf numFmtId="0" fontId="8" fillId="2" borderId="20" xfId="0" applyFont="1" applyFill="1" applyBorder="1" applyAlignment="1">
      <alignment horizontal="center" vertical="center" wrapText="1" readingOrder="2"/>
    </xf>
    <xf numFmtId="0" fontId="21" fillId="2" borderId="16" xfId="0" applyFont="1" applyFill="1" applyBorder="1" applyAlignment="1">
      <alignment horizontal="center" vertical="center" wrapText="1" readingOrder="2"/>
    </xf>
    <xf numFmtId="0" fontId="17" fillId="0" borderId="17" xfId="0" applyFont="1" applyBorder="1" applyAlignment="1">
      <alignment horizontal="center" readingOrder="2"/>
    </xf>
    <xf numFmtId="0" fontId="17" fillId="0" borderId="13" xfId="0" applyFont="1" applyBorder="1" applyAlignment="1">
      <alignment horizontal="center" readingOrder="2"/>
    </xf>
    <xf numFmtId="0" fontId="21" fillId="2" borderId="18" xfId="0" applyFont="1" applyFill="1" applyBorder="1" applyAlignment="1">
      <alignment horizontal="center" vertical="center" wrapText="1" readingOrder="2"/>
    </xf>
    <xf numFmtId="0" fontId="17" fillId="0" borderId="19" xfId="0" applyFont="1" applyBorder="1" applyAlignment="1">
      <alignment horizontal="center" readingOrder="2"/>
    </xf>
    <xf numFmtId="0" fontId="17" fillId="0" borderId="20" xfId="0" applyFont="1" applyBorder="1" applyAlignment="1">
      <alignment horizontal="center" readingOrder="2"/>
    </xf>
    <xf numFmtId="0" fontId="6" fillId="0" borderId="0" xfId="0" applyFont="1" applyFill="1" applyAlignment="1">
      <alignment horizontal="right" readingOrder="2"/>
    </xf>
    <xf numFmtId="0" fontId="21" fillId="2" borderId="19" xfId="0" applyFont="1" applyFill="1" applyBorder="1" applyAlignment="1">
      <alignment horizontal="center" vertical="center" wrapText="1" readingOrder="2"/>
    </xf>
    <xf numFmtId="0" fontId="21" fillId="2" borderId="20" xfId="0" applyFont="1" applyFill="1" applyBorder="1" applyAlignment="1">
      <alignment horizontal="center" vertical="center" wrapText="1" readingOrder="2"/>
    </xf>
  </cellXfs>
  <cellStyles count="16808">
    <cellStyle name="0" xfId="17"/>
    <cellStyle name="0 2" xfId="18"/>
    <cellStyle name="0 2 2" xfId="19"/>
    <cellStyle name="0 2_דיווחים נוספים" xfId="20"/>
    <cellStyle name="0 3" xfId="21"/>
    <cellStyle name="0_4.4." xfId="22"/>
    <cellStyle name="0_4.4. 2" xfId="23"/>
    <cellStyle name="0_4.4. 2_דיווחים נוספים" xfId="24"/>
    <cellStyle name="0_4.4. 2_דיווחים נוספים_1" xfId="25"/>
    <cellStyle name="0_4.4. 2_דיווחים נוספים_פירוט אגח תשואה מעל 10% " xfId="26"/>
    <cellStyle name="0_4.4. 2_פירוט אגח תשואה מעל 10% " xfId="27"/>
    <cellStyle name="0_4.4._דיווחים נוספים" xfId="28"/>
    <cellStyle name="0_4.4._פירוט אגח תשואה מעל 10% " xfId="29"/>
    <cellStyle name="0_Anafim" xfId="30"/>
    <cellStyle name="0_Anafim 2" xfId="31"/>
    <cellStyle name="0_Anafim 2 2" xfId="32"/>
    <cellStyle name="0_Anafim 2 2_דיווחים נוספים" xfId="33"/>
    <cellStyle name="0_Anafim 2 2_דיווחים נוספים_1" xfId="34"/>
    <cellStyle name="0_Anafim 2 2_דיווחים נוספים_פירוט אגח תשואה מעל 10% " xfId="35"/>
    <cellStyle name="0_Anafim 2 2_פירוט אגח תשואה מעל 10% " xfId="36"/>
    <cellStyle name="0_Anafim 2_4.4." xfId="37"/>
    <cellStyle name="0_Anafim 2_4.4. 2" xfId="38"/>
    <cellStyle name="0_Anafim 2_4.4. 2_דיווחים נוספים" xfId="39"/>
    <cellStyle name="0_Anafim 2_4.4. 2_דיווחים נוספים_1" xfId="40"/>
    <cellStyle name="0_Anafim 2_4.4. 2_דיווחים נוספים_פירוט אגח תשואה מעל 10% " xfId="41"/>
    <cellStyle name="0_Anafim 2_4.4. 2_פירוט אגח תשואה מעל 10% " xfId="42"/>
    <cellStyle name="0_Anafim 2_4.4._דיווחים נוספים" xfId="43"/>
    <cellStyle name="0_Anafim 2_4.4._פירוט אגח תשואה מעל 10% " xfId="44"/>
    <cellStyle name="0_Anafim 2_דיווחים נוספים" xfId="45"/>
    <cellStyle name="0_Anafim 2_דיווחים נוספים 2" xfId="46"/>
    <cellStyle name="0_Anafim 2_דיווחים נוספים 2_דיווחים נוספים" xfId="47"/>
    <cellStyle name="0_Anafim 2_דיווחים נוספים 2_דיווחים נוספים_1" xfId="48"/>
    <cellStyle name="0_Anafim 2_דיווחים נוספים 2_דיווחים נוספים_פירוט אגח תשואה מעל 10% " xfId="49"/>
    <cellStyle name="0_Anafim 2_דיווחים נוספים 2_פירוט אגח תשואה מעל 10% " xfId="50"/>
    <cellStyle name="0_Anafim 2_דיווחים נוספים_1" xfId="51"/>
    <cellStyle name="0_Anafim 2_דיווחים נוספים_1 2" xfId="52"/>
    <cellStyle name="0_Anafim 2_דיווחים נוספים_1 2_דיווחים נוספים" xfId="53"/>
    <cellStyle name="0_Anafim 2_דיווחים נוספים_1 2_דיווחים נוספים_1" xfId="54"/>
    <cellStyle name="0_Anafim 2_דיווחים נוספים_1 2_דיווחים נוספים_פירוט אגח תשואה מעל 10% " xfId="55"/>
    <cellStyle name="0_Anafim 2_דיווחים נוספים_1 2_פירוט אגח תשואה מעל 10% " xfId="56"/>
    <cellStyle name="0_Anafim 2_דיווחים נוספים_1_4.4." xfId="57"/>
    <cellStyle name="0_Anafim 2_דיווחים נוספים_1_4.4. 2" xfId="58"/>
    <cellStyle name="0_Anafim 2_דיווחים נוספים_1_4.4. 2_דיווחים נוספים" xfId="59"/>
    <cellStyle name="0_Anafim 2_דיווחים נוספים_1_4.4. 2_דיווחים נוספים_1" xfId="60"/>
    <cellStyle name="0_Anafim 2_דיווחים נוספים_1_4.4. 2_דיווחים נוספים_פירוט אגח תשואה מעל 10% " xfId="61"/>
    <cellStyle name="0_Anafim 2_דיווחים נוספים_1_4.4. 2_פירוט אגח תשואה מעל 10% " xfId="62"/>
    <cellStyle name="0_Anafim 2_דיווחים נוספים_1_4.4._דיווחים נוספים" xfId="63"/>
    <cellStyle name="0_Anafim 2_דיווחים נוספים_1_4.4._פירוט אגח תשואה מעל 10% " xfId="64"/>
    <cellStyle name="0_Anafim 2_דיווחים נוספים_1_דיווחים נוספים" xfId="65"/>
    <cellStyle name="0_Anafim 2_דיווחים נוספים_1_פירוט אגח תשואה מעל 10% " xfId="66"/>
    <cellStyle name="0_Anafim 2_דיווחים נוספים_2" xfId="67"/>
    <cellStyle name="0_Anafim 2_דיווחים נוספים_4.4." xfId="68"/>
    <cellStyle name="0_Anafim 2_דיווחים נוספים_4.4. 2" xfId="69"/>
    <cellStyle name="0_Anafim 2_דיווחים נוספים_4.4. 2_דיווחים נוספים" xfId="70"/>
    <cellStyle name="0_Anafim 2_דיווחים נוספים_4.4. 2_דיווחים נוספים_1" xfId="71"/>
    <cellStyle name="0_Anafim 2_דיווחים נוספים_4.4. 2_דיווחים נוספים_פירוט אגח תשואה מעל 10% " xfId="72"/>
    <cellStyle name="0_Anafim 2_דיווחים נוספים_4.4. 2_פירוט אגח תשואה מעל 10% " xfId="73"/>
    <cellStyle name="0_Anafim 2_דיווחים נוספים_4.4._דיווחים נוספים" xfId="74"/>
    <cellStyle name="0_Anafim 2_דיווחים נוספים_4.4._פירוט אגח תשואה מעל 10% " xfId="75"/>
    <cellStyle name="0_Anafim 2_דיווחים נוספים_דיווחים נוספים" xfId="76"/>
    <cellStyle name="0_Anafim 2_דיווחים נוספים_דיווחים נוספים 2" xfId="77"/>
    <cellStyle name="0_Anafim 2_דיווחים נוספים_דיווחים נוספים 2_דיווחים נוספים" xfId="78"/>
    <cellStyle name="0_Anafim 2_דיווחים נוספים_דיווחים נוספים 2_דיווחים נוספים_1" xfId="79"/>
    <cellStyle name="0_Anafim 2_דיווחים נוספים_דיווחים נוספים 2_דיווחים נוספים_פירוט אגח תשואה מעל 10% " xfId="80"/>
    <cellStyle name="0_Anafim 2_דיווחים נוספים_דיווחים נוספים 2_פירוט אגח תשואה מעל 10% " xfId="81"/>
    <cellStyle name="0_Anafim 2_דיווחים נוספים_דיווחים נוספים_1" xfId="82"/>
    <cellStyle name="0_Anafim 2_דיווחים נוספים_דיווחים נוספים_4.4." xfId="83"/>
    <cellStyle name="0_Anafim 2_דיווחים נוספים_דיווחים נוספים_4.4. 2" xfId="84"/>
    <cellStyle name="0_Anafim 2_דיווחים נוספים_דיווחים נוספים_4.4. 2_דיווחים נוספים" xfId="85"/>
    <cellStyle name="0_Anafim 2_דיווחים נוספים_דיווחים נוספים_4.4. 2_דיווחים נוספים_1" xfId="86"/>
    <cellStyle name="0_Anafim 2_דיווחים נוספים_דיווחים נוספים_4.4. 2_דיווחים נוספים_פירוט אגח תשואה מעל 10% " xfId="87"/>
    <cellStyle name="0_Anafim 2_דיווחים נוספים_דיווחים נוספים_4.4. 2_פירוט אגח תשואה מעל 10% " xfId="88"/>
    <cellStyle name="0_Anafim 2_דיווחים נוספים_דיווחים נוספים_4.4._דיווחים נוספים" xfId="89"/>
    <cellStyle name="0_Anafim 2_דיווחים נוספים_דיווחים נוספים_4.4._פירוט אגח תשואה מעל 10% " xfId="90"/>
    <cellStyle name="0_Anafim 2_דיווחים נוספים_דיווחים נוספים_דיווחים נוספים" xfId="91"/>
    <cellStyle name="0_Anafim 2_דיווחים נוספים_דיווחים נוספים_פירוט אגח תשואה מעל 10% " xfId="92"/>
    <cellStyle name="0_Anafim 2_דיווחים נוספים_פירוט אגח תשואה מעל 10% " xfId="93"/>
    <cellStyle name="0_Anafim 2_עסקאות שאושרו וטרם בוצעו  " xfId="94"/>
    <cellStyle name="0_Anafim 2_עסקאות שאושרו וטרם בוצעו   2" xfId="95"/>
    <cellStyle name="0_Anafim 2_עסקאות שאושרו וטרם בוצעו   2_דיווחים נוספים" xfId="96"/>
    <cellStyle name="0_Anafim 2_עסקאות שאושרו וטרם בוצעו   2_דיווחים נוספים_1" xfId="97"/>
    <cellStyle name="0_Anafim 2_עסקאות שאושרו וטרם בוצעו   2_דיווחים נוספים_פירוט אגח תשואה מעל 10% " xfId="98"/>
    <cellStyle name="0_Anafim 2_עסקאות שאושרו וטרם בוצעו   2_פירוט אגח תשואה מעל 10% " xfId="99"/>
    <cellStyle name="0_Anafim 2_עסקאות שאושרו וטרם בוצעו  _דיווחים נוספים" xfId="100"/>
    <cellStyle name="0_Anafim 2_עסקאות שאושרו וטרם בוצעו  _פירוט אגח תשואה מעל 10% " xfId="101"/>
    <cellStyle name="0_Anafim 2_פירוט אגח תשואה מעל 10% " xfId="102"/>
    <cellStyle name="0_Anafim 2_פירוט אגח תשואה מעל 10%  2" xfId="103"/>
    <cellStyle name="0_Anafim 2_פירוט אגח תשואה מעל 10%  2_דיווחים נוספים" xfId="104"/>
    <cellStyle name="0_Anafim 2_פירוט אגח תשואה מעל 10%  2_דיווחים נוספים_1" xfId="105"/>
    <cellStyle name="0_Anafim 2_פירוט אגח תשואה מעל 10%  2_דיווחים נוספים_פירוט אגח תשואה מעל 10% " xfId="106"/>
    <cellStyle name="0_Anafim 2_פירוט אגח תשואה מעל 10%  2_פירוט אגח תשואה מעל 10% " xfId="107"/>
    <cellStyle name="0_Anafim 2_פירוט אגח תשואה מעל 10% _1" xfId="108"/>
    <cellStyle name="0_Anafim 2_פירוט אגח תשואה מעל 10% _4.4." xfId="109"/>
    <cellStyle name="0_Anafim 2_פירוט אגח תשואה מעל 10% _4.4. 2" xfId="110"/>
    <cellStyle name="0_Anafim 2_פירוט אגח תשואה מעל 10% _4.4. 2_דיווחים נוספים" xfId="111"/>
    <cellStyle name="0_Anafim 2_פירוט אגח תשואה מעל 10% _4.4. 2_דיווחים נוספים_1" xfId="112"/>
    <cellStyle name="0_Anafim 2_פירוט אגח תשואה מעל 10% _4.4. 2_דיווחים נוספים_פירוט אגח תשואה מעל 10% " xfId="113"/>
    <cellStyle name="0_Anafim 2_פירוט אגח תשואה מעל 10% _4.4. 2_פירוט אגח תשואה מעל 10% " xfId="114"/>
    <cellStyle name="0_Anafim 2_פירוט אגח תשואה מעל 10% _4.4._דיווחים נוספים" xfId="115"/>
    <cellStyle name="0_Anafim 2_פירוט אגח תשואה מעל 10% _4.4._פירוט אגח תשואה מעל 10% " xfId="116"/>
    <cellStyle name="0_Anafim 2_פירוט אגח תשואה מעל 10% _דיווחים נוספים" xfId="117"/>
    <cellStyle name="0_Anafim 2_פירוט אגח תשואה מעל 10% _דיווחים נוספים_1" xfId="118"/>
    <cellStyle name="0_Anafim 2_פירוט אגח תשואה מעל 10% _דיווחים נוספים_פירוט אגח תשואה מעל 10% " xfId="119"/>
    <cellStyle name="0_Anafim 2_פירוט אגח תשואה מעל 10% _פירוט אגח תשואה מעל 10% " xfId="120"/>
    <cellStyle name="0_Anafim 3" xfId="121"/>
    <cellStyle name="0_Anafim 3_דיווחים נוספים" xfId="122"/>
    <cellStyle name="0_Anafim 3_דיווחים נוספים_1" xfId="123"/>
    <cellStyle name="0_Anafim 3_דיווחים נוספים_פירוט אגח תשואה מעל 10% " xfId="124"/>
    <cellStyle name="0_Anafim 3_פירוט אגח תשואה מעל 10% " xfId="125"/>
    <cellStyle name="0_Anafim_4.4." xfId="126"/>
    <cellStyle name="0_Anafim_4.4. 2" xfId="127"/>
    <cellStyle name="0_Anafim_4.4. 2_דיווחים נוספים" xfId="128"/>
    <cellStyle name="0_Anafim_4.4. 2_דיווחים נוספים_1" xfId="129"/>
    <cellStyle name="0_Anafim_4.4. 2_דיווחים נוספים_פירוט אגח תשואה מעל 10% " xfId="130"/>
    <cellStyle name="0_Anafim_4.4. 2_פירוט אגח תשואה מעל 10% " xfId="131"/>
    <cellStyle name="0_Anafim_4.4._דיווחים נוספים" xfId="132"/>
    <cellStyle name="0_Anafim_4.4._פירוט אגח תשואה מעל 10% " xfId="133"/>
    <cellStyle name="0_Anafim_דיווחים נוספים" xfId="134"/>
    <cellStyle name="0_Anafim_דיווחים נוספים 2" xfId="135"/>
    <cellStyle name="0_Anafim_דיווחים נוספים 2_דיווחים נוספים" xfId="136"/>
    <cellStyle name="0_Anafim_דיווחים נוספים 2_דיווחים נוספים_1" xfId="137"/>
    <cellStyle name="0_Anafim_דיווחים נוספים 2_דיווחים נוספים_פירוט אגח תשואה מעל 10% " xfId="138"/>
    <cellStyle name="0_Anafim_דיווחים נוספים 2_פירוט אגח תשואה מעל 10% " xfId="139"/>
    <cellStyle name="0_Anafim_דיווחים נוספים_1" xfId="140"/>
    <cellStyle name="0_Anafim_דיווחים נוספים_1 2" xfId="141"/>
    <cellStyle name="0_Anafim_דיווחים נוספים_1 2_דיווחים נוספים" xfId="142"/>
    <cellStyle name="0_Anafim_דיווחים נוספים_1 2_דיווחים נוספים_1" xfId="143"/>
    <cellStyle name="0_Anafim_דיווחים נוספים_1 2_דיווחים נוספים_פירוט אגח תשואה מעל 10% " xfId="144"/>
    <cellStyle name="0_Anafim_דיווחים נוספים_1 2_פירוט אגח תשואה מעל 10% " xfId="145"/>
    <cellStyle name="0_Anafim_דיווחים נוספים_1_4.4." xfId="146"/>
    <cellStyle name="0_Anafim_דיווחים נוספים_1_4.4. 2" xfId="147"/>
    <cellStyle name="0_Anafim_דיווחים נוספים_1_4.4. 2_דיווחים נוספים" xfId="148"/>
    <cellStyle name="0_Anafim_דיווחים נוספים_1_4.4. 2_דיווחים נוספים_1" xfId="149"/>
    <cellStyle name="0_Anafim_דיווחים נוספים_1_4.4. 2_דיווחים נוספים_פירוט אגח תשואה מעל 10% " xfId="150"/>
    <cellStyle name="0_Anafim_דיווחים נוספים_1_4.4. 2_פירוט אגח תשואה מעל 10% " xfId="151"/>
    <cellStyle name="0_Anafim_דיווחים נוספים_1_4.4._דיווחים נוספים" xfId="152"/>
    <cellStyle name="0_Anafim_דיווחים נוספים_1_4.4._פירוט אגח תשואה מעל 10% " xfId="153"/>
    <cellStyle name="0_Anafim_דיווחים נוספים_1_דיווחים נוספים" xfId="154"/>
    <cellStyle name="0_Anafim_דיווחים נוספים_1_דיווחים נוספים 2" xfId="155"/>
    <cellStyle name="0_Anafim_דיווחים נוספים_1_דיווחים נוספים 2_דיווחים נוספים" xfId="156"/>
    <cellStyle name="0_Anafim_דיווחים נוספים_1_דיווחים נוספים 2_דיווחים נוספים_1" xfId="157"/>
    <cellStyle name="0_Anafim_דיווחים נוספים_1_דיווחים נוספים 2_דיווחים נוספים_פירוט אגח תשואה מעל 10% " xfId="158"/>
    <cellStyle name="0_Anafim_דיווחים נוספים_1_דיווחים נוספים 2_פירוט אגח תשואה מעל 10% " xfId="159"/>
    <cellStyle name="0_Anafim_דיווחים נוספים_1_דיווחים נוספים_1" xfId="160"/>
    <cellStyle name="0_Anafim_דיווחים נוספים_1_דיווחים נוספים_4.4." xfId="161"/>
    <cellStyle name="0_Anafim_דיווחים נוספים_1_דיווחים נוספים_4.4. 2" xfId="162"/>
    <cellStyle name="0_Anafim_דיווחים נוספים_1_דיווחים נוספים_4.4. 2_דיווחים נוספים" xfId="163"/>
    <cellStyle name="0_Anafim_דיווחים נוספים_1_דיווחים נוספים_4.4. 2_דיווחים נוספים_1" xfId="164"/>
    <cellStyle name="0_Anafim_דיווחים נוספים_1_דיווחים נוספים_4.4. 2_דיווחים נוספים_פירוט אגח תשואה מעל 10% " xfId="165"/>
    <cellStyle name="0_Anafim_דיווחים נוספים_1_דיווחים נוספים_4.4. 2_פירוט אגח תשואה מעל 10% " xfId="166"/>
    <cellStyle name="0_Anafim_דיווחים נוספים_1_דיווחים נוספים_4.4._דיווחים נוספים" xfId="167"/>
    <cellStyle name="0_Anafim_דיווחים נוספים_1_דיווחים נוספים_4.4._פירוט אגח תשואה מעל 10% " xfId="168"/>
    <cellStyle name="0_Anafim_דיווחים נוספים_1_דיווחים נוספים_דיווחים נוספים" xfId="169"/>
    <cellStyle name="0_Anafim_דיווחים נוספים_1_דיווחים נוספים_פירוט אגח תשואה מעל 10% " xfId="170"/>
    <cellStyle name="0_Anafim_דיווחים נוספים_1_פירוט אגח תשואה מעל 10% " xfId="171"/>
    <cellStyle name="0_Anafim_דיווחים נוספים_2" xfId="172"/>
    <cellStyle name="0_Anafim_דיווחים נוספים_2 2" xfId="173"/>
    <cellStyle name="0_Anafim_דיווחים נוספים_2 2_דיווחים נוספים" xfId="174"/>
    <cellStyle name="0_Anafim_דיווחים נוספים_2 2_דיווחים נוספים_1" xfId="175"/>
    <cellStyle name="0_Anafim_דיווחים נוספים_2 2_דיווחים נוספים_פירוט אגח תשואה מעל 10% " xfId="176"/>
    <cellStyle name="0_Anafim_דיווחים נוספים_2 2_פירוט אגח תשואה מעל 10% " xfId="177"/>
    <cellStyle name="0_Anafim_דיווחים נוספים_2_4.4." xfId="178"/>
    <cellStyle name="0_Anafim_דיווחים נוספים_2_4.4. 2" xfId="179"/>
    <cellStyle name="0_Anafim_דיווחים נוספים_2_4.4. 2_דיווחים נוספים" xfId="180"/>
    <cellStyle name="0_Anafim_דיווחים נוספים_2_4.4. 2_דיווחים נוספים_1" xfId="181"/>
    <cellStyle name="0_Anafim_דיווחים נוספים_2_4.4. 2_דיווחים נוספים_פירוט אגח תשואה מעל 10% " xfId="182"/>
    <cellStyle name="0_Anafim_דיווחים נוספים_2_4.4. 2_פירוט אגח תשואה מעל 10% " xfId="183"/>
    <cellStyle name="0_Anafim_דיווחים נוספים_2_4.4._דיווחים נוספים" xfId="184"/>
    <cellStyle name="0_Anafim_דיווחים נוספים_2_4.4._פירוט אגח תשואה מעל 10% " xfId="185"/>
    <cellStyle name="0_Anafim_דיווחים נוספים_2_דיווחים נוספים" xfId="186"/>
    <cellStyle name="0_Anafim_דיווחים נוספים_2_פירוט אגח תשואה מעל 10% " xfId="187"/>
    <cellStyle name="0_Anafim_דיווחים נוספים_3" xfId="188"/>
    <cellStyle name="0_Anafim_דיווחים נוספים_4.4." xfId="189"/>
    <cellStyle name="0_Anafim_דיווחים נוספים_4.4. 2" xfId="190"/>
    <cellStyle name="0_Anafim_דיווחים נוספים_4.4. 2_דיווחים נוספים" xfId="191"/>
    <cellStyle name="0_Anafim_דיווחים נוספים_4.4. 2_דיווחים נוספים_1" xfId="192"/>
    <cellStyle name="0_Anafim_דיווחים נוספים_4.4. 2_דיווחים נוספים_פירוט אגח תשואה מעל 10% " xfId="193"/>
    <cellStyle name="0_Anafim_דיווחים נוספים_4.4. 2_פירוט אגח תשואה מעל 10% " xfId="194"/>
    <cellStyle name="0_Anafim_דיווחים נוספים_4.4._דיווחים נוספים" xfId="195"/>
    <cellStyle name="0_Anafim_דיווחים נוספים_4.4._פירוט אגח תשואה מעל 10% " xfId="196"/>
    <cellStyle name="0_Anafim_דיווחים נוספים_דיווחים נוספים" xfId="197"/>
    <cellStyle name="0_Anafim_דיווחים נוספים_דיווחים נוספים 2" xfId="198"/>
    <cellStyle name="0_Anafim_דיווחים נוספים_דיווחים נוספים 2_דיווחים נוספים" xfId="199"/>
    <cellStyle name="0_Anafim_דיווחים נוספים_דיווחים נוספים 2_דיווחים נוספים_1" xfId="200"/>
    <cellStyle name="0_Anafim_דיווחים נוספים_דיווחים נוספים 2_דיווחים נוספים_פירוט אגח תשואה מעל 10% " xfId="201"/>
    <cellStyle name="0_Anafim_דיווחים נוספים_דיווחים נוספים 2_פירוט אגח תשואה מעל 10% " xfId="202"/>
    <cellStyle name="0_Anafim_דיווחים נוספים_דיווחים נוספים_1" xfId="203"/>
    <cellStyle name="0_Anafim_דיווחים נוספים_דיווחים נוספים_4.4." xfId="204"/>
    <cellStyle name="0_Anafim_דיווחים נוספים_דיווחים נוספים_4.4. 2" xfId="205"/>
    <cellStyle name="0_Anafim_דיווחים נוספים_דיווחים נוספים_4.4. 2_דיווחים נוספים" xfId="206"/>
    <cellStyle name="0_Anafim_דיווחים נוספים_דיווחים נוספים_4.4. 2_דיווחים נוספים_1" xfId="207"/>
    <cellStyle name="0_Anafim_דיווחים נוספים_דיווחים נוספים_4.4. 2_דיווחים נוספים_פירוט אגח תשואה מעל 10% " xfId="208"/>
    <cellStyle name="0_Anafim_דיווחים נוספים_דיווחים נוספים_4.4. 2_פירוט אגח תשואה מעל 10% " xfId="209"/>
    <cellStyle name="0_Anafim_דיווחים נוספים_דיווחים נוספים_4.4._דיווחים נוספים" xfId="210"/>
    <cellStyle name="0_Anafim_דיווחים נוספים_דיווחים נוספים_4.4._פירוט אגח תשואה מעל 10% " xfId="211"/>
    <cellStyle name="0_Anafim_דיווחים נוספים_דיווחים נוספים_דיווחים נוספים" xfId="212"/>
    <cellStyle name="0_Anafim_דיווחים נוספים_דיווחים נוספים_פירוט אגח תשואה מעל 10% " xfId="213"/>
    <cellStyle name="0_Anafim_דיווחים נוספים_פירוט אגח תשואה מעל 10% " xfId="214"/>
    <cellStyle name="0_Anafim_הערות" xfId="215"/>
    <cellStyle name="0_Anafim_הערות 2" xfId="216"/>
    <cellStyle name="0_Anafim_הערות 2_דיווחים נוספים" xfId="217"/>
    <cellStyle name="0_Anafim_הערות 2_דיווחים נוספים_1" xfId="218"/>
    <cellStyle name="0_Anafim_הערות 2_דיווחים נוספים_פירוט אגח תשואה מעל 10% " xfId="219"/>
    <cellStyle name="0_Anafim_הערות 2_פירוט אגח תשואה מעל 10% " xfId="220"/>
    <cellStyle name="0_Anafim_הערות_4.4." xfId="221"/>
    <cellStyle name="0_Anafim_הערות_4.4. 2" xfId="222"/>
    <cellStyle name="0_Anafim_הערות_4.4. 2_דיווחים נוספים" xfId="223"/>
    <cellStyle name="0_Anafim_הערות_4.4. 2_דיווחים נוספים_1" xfId="224"/>
    <cellStyle name="0_Anafim_הערות_4.4. 2_דיווחים נוספים_פירוט אגח תשואה מעל 10% " xfId="225"/>
    <cellStyle name="0_Anafim_הערות_4.4. 2_פירוט אגח תשואה מעל 10% " xfId="226"/>
    <cellStyle name="0_Anafim_הערות_4.4._דיווחים נוספים" xfId="227"/>
    <cellStyle name="0_Anafim_הערות_4.4._פירוט אגח תשואה מעל 10% " xfId="228"/>
    <cellStyle name="0_Anafim_הערות_דיווחים נוספים" xfId="229"/>
    <cellStyle name="0_Anafim_הערות_דיווחים נוספים_1" xfId="230"/>
    <cellStyle name="0_Anafim_הערות_דיווחים נוספים_פירוט אגח תשואה מעל 10% " xfId="231"/>
    <cellStyle name="0_Anafim_הערות_פירוט אגח תשואה מעל 10% " xfId="232"/>
    <cellStyle name="0_Anafim_יתרת מסגרות אשראי לניצול " xfId="233"/>
    <cellStyle name="0_Anafim_יתרת מסגרות אשראי לניצול  2" xfId="234"/>
    <cellStyle name="0_Anafim_יתרת מסגרות אשראי לניצול  2_דיווחים נוספים" xfId="235"/>
    <cellStyle name="0_Anafim_יתרת מסגרות אשראי לניצול  2_דיווחים נוספים_1" xfId="236"/>
    <cellStyle name="0_Anafim_יתרת מסגרות אשראי לניצול  2_דיווחים נוספים_פירוט אגח תשואה מעל 10% " xfId="237"/>
    <cellStyle name="0_Anafim_יתרת מסגרות אשראי לניצול  2_פירוט אגח תשואה מעל 10% " xfId="238"/>
    <cellStyle name="0_Anafim_יתרת מסגרות אשראי לניצול _4.4." xfId="239"/>
    <cellStyle name="0_Anafim_יתרת מסגרות אשראי לניצול _4.4. 2" xfId="240"/>
    <cellStyle name="0_Anafim_יתרת מסגרות אשראי לניצול _4.4. 2_דיווחים נוספים" xfId="241"/>
    <cellStyle name="0_Anafim_יתרת מסגרות אשראי לניצול _4.4. 2_דיווחים נוספים_1" xfId="242"/>
    <cellStyle name="0_Anafim_יתרת מסגרות אשראי לניצול _4.4. 2_דיווחים נוספים_פירוט אגח תשואה מעל 10% " xfId="243"/>
    <cellStyle name="0_Anafim_יתרת מסגרות אשראי לניצול _4.4. 2_פירוט אגח תשואה מעל 10% " xfId="244"/>
    <cellStyle name="0_Anafim_יתרת מסגרות אשראי לניצול _4.4._דיווחים נוספים" xfId="245"/>
    <cellStyle name="0_Anafim_יתרת מסגרות אשראי לניצול _4.4._פירוט אגח תשואה מעל 10% " xfId="246"/>
    <cellStyle name="0_Anafim_יתרת מסגרות אשראי לניצול _דיווחים נוספים" xfId="247"/>
    <cellStyle name="0_Anafim_יתרת מסגרות אשראי לניצול _דיווחים נוספים_1" xfId="248"/>
    <cellStyle name="0_Anafim_יתרת מסגרות אשראי לניצול _דיווחים נוספים_פירוט אגח תשואה מעל 10% " xfId="249"/>
    <cellStyle name="0_Anafim_יתרת מסגרות אשראי לניצול _פירוט אגח תשואה מעל 10% " xfId="250"/>
    <cellStyle name="0_Anafim_עסקאות שאושרו וטרם בוצעו  " xfId="251"/>
    <cellStyle name="0_Anafim_עסקאות שאושרו וטרם בוצעו   2" xfId="252"/>
    <cellStyle name="0_Anafim_עסקאות שאושרו וטרם בוצעו   2_דיווחים נוספים" xfId="253"/>
    <cellStyle name="0_Anafim_עסקאות שאושרו וטרם בוצעו   2_דיווחים נוספים_1" xfId="254"/>
    <cellStyle name="0_Anafim_עסקאות שאושרו וטרם בוצעו   2_דיווחים נוספים_פירוט אגח תשואה מעל 10% " xfId="255"/>
    <cellStyle name="0_Anafim_עסקאות שאושרו וטרם בוצעו   2_פירוט אגח תשואה מעל 10% " xfId="256"/>
    <cellStyle name="0_Anafim_עסקאות שאושרו וטרם בוצעו  _1" xfId="257"/>
    <cellStyle name="0_Anafim_עסקאות שאושרו וטרם בוצעו  _1 2" xfId="258"/>
    <cellStyle name="0_Anafim_עסקאות שאושרו וטרם בוצעו  _1 2_דיווחים נוספים" xfId="259"/>
    <cellStyle name="0_Anafim_עסקאות שאושרו וטרם בוצעו  _1 2_דיווחים נוספים_1" xfId="260"/>
    <cellStyle name="0_Anafim_עסקאות שאושרו וטרם בוצעו  _1 2_דיווחים נוספים_פירוט אגח תשואה מעל 10% " xfId="261"/>
    <cellStyle name="0_Anafim_עסקאות שאושרו וטרם בוצעו  _1 2_פירוט אגח תשואה מעל 10% " xfId="262"/>
    <cellStyle name="0_Anafim_עסקאות שאושרו וטרם בוצעו  _1_דיווחים נוספים" xfId="263"/>
    <cellStyle name="0_Anafim_עסקאות שאושרו וטרם בוצעו  _1_פירוט אגח תשואה מעל 10% " xfId="264"/>
    <cellStyle name="0_Anafim_עסקאות שאושרו וטרם בוצעו  _4.4." xfId="265"/>
    <cellStyle name="0_Anafim_עסקאות שאושרו וטרם בוצעו  _4.4. 2" xfId="266"/>
    <cellStyle name="0_Anafim_עסקאות שאושרו וטרם בוצעו  _4.4. 2_דיווחים נוספים" xfId="267"/>
    <cellStyle name="0_Anafim_עסקאות שאושרו וטרם בוצעו  _4.4. 2_דיווחים נוספים_1" xfId="268"/>
    <cellStyle name="0_Anafim_עסקאות שאושרו וטרם בוצעו  _4.4. 2_דיווחים נוספים_פירוט אגח תשואה מעל 10% " xfId="269"/>
    <cellStyle name="0_Anafim_עסקאות שאושרו וטרם בוצעו  _4.4. 2_פירוט אגח תשואה מעל 10% " xfId="270"/>
    <cellStyle name="0_Anafim_עסקאות שאושרו וטרם בוצעו  _4.4._דיווחים נוספים" xfId="271"/>
    <cellStyle name="0_Anafim_עסקאות שאושרו וטרם בוצעו  _4.4._פירוט אגח תשואה מעל 10% " xfId="272"/>
    <cellStyle name="0_Anafim_עסקאות שאושרו וטרם בוצעו  _דיווחים נוספים" xfId="273"/>
    <cellStyle name="0_Anafim_עסקאות שאושרו וטרם בוצעו  _דיווחים נוספים_1" xfId="274"/>
    <cellStyle name="0_Anafim_עסקאות שאושרו וטרם בוצעו  _דיווחים נוספים_פירוט אגח תשואה מעל 10% " xfId="275"/>
    <cellStyle name="0_Anafim_עסקאות שאושרו וטרם בוצעו  _פירוט אגח תשואה מעל 10% " xfId="276"/>
    <cellStyle name="0_Anafim_פירוט אגח תשואה מעל 10% " xfId="277"/>
    <cellStyle name="0_Anafim_פירוט אגח תשואה מעל 10%  2" xfId="278"/>
    <cellStyle name="0_Anafim_פירוט אגח תשואה מעל 10%  2_דיווחים נוספים" xfId="279"/>
    <cellStyle name="0_Anafim_פירוט אגח תשואה מעל 10%  2_דיווחים נוספים_1" xfId="280"/>
    <cellStyle name="0_Anafim_פירוט אגח תשואה מעל 10%  2_דיווחים נוספים_פירוט אגח תשואה מעל 10% " xfId="281"/>
    <cellStyle name="0_Anafim_פירוט אגח תשואה מעל 10%  2_פירוט אגח תשואה מעל 10% " xfId="282"/>
    <cellStyle name="0_Anafim_פירוט אגח תשואה מעל 10% _1" xfId="283"/>
    <cellStyle name="0_Anafim_פירוט אגח תשואה מעל 10% _4.4." xfId="284"/>
    <cellStyle name="0_Anafim_פירוט אגח תשואה מעל 10% _4.4. 2" xfId="285"/>
    <cellStyle name="0_Anafim_פירוט אגח תשואה מעל 10% _4.4. 2_דיווחים נוספים" xfId="286"/>
    <cellStyle name="0_Anafim_פירוט אגח תשואה מעל 10% _4.4. 2_דיווחים נוספים_1" xfId="287"/>
    <cellStyle name="0_Anafim_פירוט אגח תשואה מעל 10% _4.4. 2_דיווחים נוספים_פירוט אגח תשואה מעל 10% " xfId="288"/>
    <cellStyle name="0_Anafim_פירוט אגח תשואה מעל 10% _4.4. 2_פירוט אגח תשואה מעל 10% " xfId="289"/>
    <cellStyle name="0_Anafim_פירוט אגח תשואה מעל 10% _4.4._דיווחים נוספים" xfId="290"/>
    <cellStyle name="0_Anafim_פירוט אגח תשואה מעל 10% _4.4._פירוט אגח תשואה מעל 10% " xfId="291"/>
    <cellStyle name="0_Anafim_פירוט אגח תשואה מעל 10% _דיווחים נוספים" xfId="292"/>
    <cellStyle name="0_Anafim_פירוט אגח תשואה מעל 10% _דיווחים נוספים_1" xfId="293"/>
    <cellStyle name="0_Anafim_פירוט אגח תשואה מעל 10% _דיווחים נוספים_פירוט אגח תשואה מעל 10% " xfId="294"/>
    <cellStyle name="0_Anafim_פירוט אגח תשואה מעל 10% _פירוט אגח תשואה מעל 10% " xfId="295"/>
    <cellStyle name="0_אחזקות בעלי ענין -DATA - ערכים" xfId="296"/>
    <cellStyle name="0_דיווחים נוספים" xfId="297"/>
    <cellStyle name="0_דיווחים נוספים 2" xfId="298"/>
    <cellStyle name="0_דיווחים נוספים 2_דיווחים נוספים" xfId="299"/>
    <cellStyle name="0_דיווחים נוספים 2_דיווחים נוספים_1" xfId="300"/>
    <cellStyle name="0_דיווחים נוספים 2_דיווחים נוספים_פירוט אגח תשואה מעל 10% " xfId="301"/>
    <cellStyle name="0_דיווחים נוספים 2_פירוט אגח תשואה מעל 10% " xfId="302"/>
    <cellStyle name="0_דיווחים נוספים_1" xfId="303"/>
    <cellStyle name="0_דיווחים נוספים_1 2" xfId="304"/>
    <cellStyle name="0_דיווחים נוספים_1 2_דיווחים נוספים" xfId="305"/>
    <cellStyle name="0_דיווחים נוספים_1 2_דיווחים נוספים_1" xfId="306"/>
    <cellStyle name="0_דיווחים נוספים_1 2_דיווחים נוספים_פירוט אגח תשואה מעל 10% " xfId="307"/>
    <cellStyle name="0_דיווחים נוספים_1 2_פירוט אגח תשואה מעל 10% " xfId="308"/>
    <cellStyle name="0_דיווחים נוספים_1_4.4." xfId="309"/>
    <cellStyle name="0_דיווחים נוספים_1_4.4. 2" xfId="310"/>
    <cellStyle name="0_דיווחים נוספים_1_4.4. 2_דיווחים נוספים" xfId="311"/>
    <cellStyle name="0_דיווחים נוספים_1_4.4. 2_דיווחים נוספים_1" xfId="312"/>
    <cellStyle name="0_דיווחים נוספים_1_4.4. 2_דיווחים נוספים_פירוט אגח תשואה מעל 10% " xfId="313"/>
    <cellStyle name="0_דיווחים נוספים_1_4.4. 2_פירוט אגח תשואה מעל 10% " xfId="314"/>
    <cellStyle name="0_דיווחים נוספים_1_4.4._דיווחים נוספים" xfId="315"/>
    <cellStyle name="0_דיווחים נוספים_1_4.4._פירוט אגח תשואה מעל 10% " xfId="316"/>
    <cellStyle name="0_דיווחים נוספים_1_דיווחים נוספים" xfId="317"/>
    <cellStyle name="0_דיווחים נוספים_1_דיווחים נוספים 2" xfId="318"/>
    <cellStyle name="0_דיווחים נוספים_1_דיווחים נוספים 2_דיווחים נוספים" xfId="319"/>
    <cellStyle name="0_דיווחים נוספים_1_דיווחים נוספים 2_דיווחים נוספים_1" xfId="320"/>
    <cellStyle name="0_דיווחים נוספים_1_דיווחים נוספים 2_דיווחים נוספים_פירוט אגח תשואה מעל 10% " xfId="321"/>
    <cellStyle name="0_דיווחים נוספים_1_דיווחים נוספים 2_פירוט אגח תשואה מעל 10% " xfId="322"/>
    <cellStyle name="0_דיווחים נוספים_1_דיווחים נוספים_1" xfId="323"/>
    <cellStyle name="0_דיווחים נוספים_1_דיווחים נוספים_4.4." xfId="324"/>
    <cellStyle name="0_דיווחים נוספים_1_דיווחים נוספים_4.4. 2" xfId="325"/>
    <cellStyle name="0_דיווחים נוספים_1_דיווחים נוספים_4.4. 2_דיווחים נוספים" xfId="326"/>
    <cellStyle name="0_דיווחים נוספים_1_דיווחים נוספים_4.4. 2_דיווחים נוספים_1" xfId="327"/>
    <cellStyle name="0_דיווחים נוספים_1_דיווחים נוספים_4.4. 2_דיווחים נוספים_פירוט אגח תשואה מעל 10% " xfId="328"/>
    <cellStyle name="0_דיווחים נוספים_1_דיווחים נוספים_4.4. 2_פירוט אגח תשואה מעל 10% " xfId="329"/>
    <cellStyle name="0_דיווחים נוספים_1_דיווחים נוספים_4.4._דיווחים נוספים" xfId="330"/>
    <cellStyle name="0_דיווחים נוספים_1_דיווחים נוספים_4.4._פירוט אגח תשואה מעל 10% " xfId="331"/>
    <cellStyle name="0_דיווחים נוספים_1_דיווחים נוספים_דיווחים נוספים" xfId="332"/>
    <cellStyle name="0_דיווחים נוספים_1_דיווחים נוספים_פירוט אגח תשואה מעל 10% " xfId="333"/>
    <cellStyle name="0_דיווחים נוספים_1_פירוט אגח תשואה מעל 10% " xfId="334"/>
    <cellStyle name="0_דיווחים נוספים_2" xfId="335"/>
    <cellStyle name="0_דיווחים נוספים_2 2" xfId="336"/>
    <cellStyle name="0_דיווחים נוספים_2 2_דיווחים נוספים" xfId="337"/>
    <cellStyle name="0_דיווחים נוספים_2 2_דיווחים נוספים_1" xfId="338"/>
    <cellStyle name="0_דיווחים נוספים_2 2_דיווחים נוספים_פירוט אגח תשואה מעל 10% " xfId="339"/>
    <cellStyle name="0_דיווחים נוספים_2 2_פירוט אגח תשואה מעל 10% " xfId="340"/>
    <cellStyle name="0_דיווחים נוספים_2_4.4." xfId="341"/>
    <cellStyle name="0_דיווחים נוספים_2_4.4. 2" xfId="342"/>
    <cellStyle name="0_דיווחים נוספים_2_4.4. 2_דיווחים נוספים" xfId="343"/>
    <cellStyle name="0_דיווחים נוספים_2_4.4. 2_דיווחים נוספים_1" xfId="344"/>
    <cellStyle name="0_דיווחים נוספים_2_4.4. 2_דיווחים נוספים_פירוט אגח תשואה מעל 10% " xfId="345"/>
    <cellStyle name="0_דיווחים נוספים_2_4.4. 2_פירוט אגח תשואה מעל 10% " xfId="346"/>
    <cellStyle name="0_דיווחים נוספים_2_4.4._דיווחים נוספים" xfId="347"/>
    <cellStyle name="0_דיווחים נוספים_2_4.4._פירוט אגח תשואה מעל 10% " xfId="348"/>
    <cellStyle name="0_דיווחים נוספים_2_דיווחים נוספים" xfId="349"/>
    <cellStyle name="0_דיווחים נוספים_2_פירוט אגח תשואה מעל 10% " xfId="350"/>
    <cellStyle name="0_דיווחים נוספים_3" xfId="351"/>
    <cellStyle name="0_דיווחים נוספים_4.4." xfId="352"/>
    <cellStyle name="0_דיווחים נוספים_4.4. 2" xfId="353"/>
    <cellStyle name="0_דיווחים נוספים_4.4. 2_דיווחים נוספים" xfId="354"/>
    <cellStyle name="0_דיווחים נוספים_4.4. 2_דיווחים נוספים_1" xfId="355"/>
    <cellStyle name="0_דיווחים נוספים_4.4. 2_דיווחים נוספים_פירוט אגח תשואה מעל 10% " xfId="356"/>
    <cellStyle name="0_דיווחים נוספים_4.4. 2_פירוט אגח תשואה מעל 10% " xfId="357"/>
    <cellStyle name="0_דיווחים נוספים_4.4._דיווחים נוספים" xfId="358"/>
    <cellStyle name="0_דיווחים נוספים_4.4._פירוט אגח תשואה מעל 10% " xfId="359"/>
    <cellStyle name="0_דיווחים נוספים_דיווחים נוספים" xfId="360"/>
    <cellStyle name="0_דיווחים נוספים_דיווחים נוספים 2" xfId="361"/>
    <cellStyle name="0_דיווחים נוספים_דיווחים נוספים 2_דיווחים נוספים" xfId="362"/>
    <cellStyle name="0_דיווחים נוספים_דיווחים נוספים 2_דיווחים נוספים_1" xfId="363"/>
    <cellStyle name="0_דיווחים נוספים_דיווחים נוספים 2_דיווחים נוספים_פירוט אגח תשואה מעל 10% " xfId="364"/>
    <cellStyle name="0_דיווחים נוספים_דיווחים נוספים 2_פירוט אגח תשואה מעל 10% " xfId="365"/>
    <cellStyle name="0_דיווחים נוספים_דיווחים נוספים_1" xfId="366"/>
    <cellStyle name="0_דיווחים נוספים_דיווחים נוספים_4.4." xfId="367"/>
    <cellStyle name="0_דיווחים נוספים_דיווחים נוספים_4.4. 2" xfId="368"/>
    <cellStyle name="0_דיווחים נוספים_דיווחים נוספים_4.4. 2_דיווחים נוספים" xfId="369"/>
    <cellStyle name="0_דיווחים נוספים_דיווחים נוספים_4.4. 2_דיווחים נוספים_1" xfId="370"/>
    <cellStyle name="0_דיווחים נוספים_דיווחים נוספים_4.4. 2_דיווחים נוספים_פירוט אגח תשואה מעל 10% " xfId="371"/>
    <cellStyle name="0_דיווחים נוספים_דיווחים נוספים_4.4. 2_פירוט אגח תשואה מעל 10% " xfId="372"/>
    <cellStyle name="0_דיווחים נוספים_דיווחים נוספים_4.4._דיווחים נוספים" xfId="373"/>
    <cellStyle name="0_דיווחים נוספים_דיווחים נוספים_4.4._פירוט אגח תשואה מעל 10% " xfId="374"/>
    <cellStyle name="0_דיווחים נוספים_דיווחים נוספים_דיווחים נוספים" xfId="375"/>
    <cellStyle name="0_דיווחים נוספים_דיווחים נוספים_פירוט אגח תשואה מעל 10% " xfId="376"/>
    <cellStyle name="0_דיווחים נוספים_פירוט אגח תשואה מעל 10% " xfId="377"/>
    <cellStyle name="0_הערות" xfId="378"/>
    <cellStyle name="0_הערות 2" xfId="379"/>
    <cellStyle name="0_הערות 2_דיווחים נוספים" xfId="380"/>
    <cellStyle name="0_הערות 2_דיווחים נוספים_1" xfId="381"/>
    <cellStyle name="0_הערות 2_דיווחים נוספים_פירוט אגח תשואה מעל 10% " xfId="382"/>
    <cellStyle name="0_הערות 2_פירוט אגח תשואה מעל 10% " xfId="383"/>
    <cellStyle name="0_הערות_4.4." xfId="384"/>
    <cellStyle name="0_הערות_4.4. 2" xfId="385"/>
    <cellStyle name="0_הערות_4.4. 2_דיווחים נוספים" xfId="386"/>
    <cellStyle name="0_הערות_4.4. 2_דיווחים נוספים_1" xfId="387"/>
    <cellStyle name="0_הערות_4.4. 2_דיווחים נוספים_פירוט אגח תשואה מעל 10% " xfId="388"/>
    <cellStyle name="0_הערות_4.4. 2_פירוט אגח תשואה מעל 10% " xfId="389"/>
    <cellStyle name="0_הערות_4.4._דיווחים נוספים" xfId="390"/>
    <cellStyle name="0_הערות_4.4._פירוט אגח תשואה מעל 10% " xfId="391"/>
    <cellStyle name="0_הערות_דיווחים נוספים" xfId="392"/>
    <cellStyle name="0_הערות_דיווחים נוספים_1" xfId="393"/>
    <cellStyle name="0_הערות_דיווחים נוספים_פירוט אגח תשואה מעל 10% " xfId="394"/>
    <cellStyle name="0_הערות_פירוט אגח תשואה מעל 10% " xfId="395"/>
    <cellStyle name="0_יתרת מסגרות אשראי לניצול " xfId="396"/>
    <cellStyle name="0_יתרת מסגרות אשראי לניצול  2" xfId="397"/>
    <cellStyle name="0_יתרת מסגרות אשראי לניצול  2_דיווחים נוספים" xfId="398"/>
    <cellStyle name="0_יתרת מסגרות אשראי לניצול  2_דיווחים נוספים_1" xfId="399"/>
    <cellStyle name="0_יתרת מסגרות אשראי לניצול  2_דיווחים נוספים_פירוט אגח תשואה מעל 10% " xfId="400"/>
    <cellStyle name="0_יתרת מסגרות אשראי לניצול  2_פירוט אגח תשואה מעל 10% " xfId="401"/>
    <cellStyle name="0_יתרת מסגרות אשראי לניצול _4.4." xfId="402"/>
    <cellStyle name="0_יתרת מסגרות אשראי לניצול _4.4. 2" xfId="403"/>
    <cellStyle name="0_יתרת מסגרות אשראי לניצול _4.4. 2_דיווחים נוספים" xfId="404"/>
    <cellStyle name="0_יתרת מסגרות אשראי לניצול _4.4. 2_דיווחים נוספים_1" xfId="405"/>
    <cellStyle name="0_יתרת מסגרות אשראי לניצול _4.4. 2_דיווחים נוספים_פירוט אגח תשואה מעל 10% " xfId="406"/>
    <cellStyle name="0_יתרת מסגרות אשראי לניצול _4.4. 2_פירוט אגח תשואה מעל 10% " xfId="407"/>
    <cellStyle name="0_יתרת מסגרות אשראי לניצול _4.4._דיווחים נוספים" xfId="408"/>
    <cellStyle name="0_יתרת מסגרות אשראי לניצול _4.4._פירוט אגח תשואה מעל 10% " xfId="409"/>
    <cellStyle name="0_יתרת מסגרות אשראי לניצול _דיווחים נוספים" xfId="410"/>
    <cellStyle name="0_יתרת מסגרות אשראי לניצול _דיווחים נוספים_1" xfId="411"/>
    <cellStyle name="0_יתרת מסגרות אשראי לניצול _דיווחים נוספים_פירוט אגח תשואה מעל 10% " xfId="412"/>
    <cellStyle name="0_יתרת מסגרות אשראי לניצול _פירוט אגח תשואה מעל 10% " xfId="413"/>
    <cellStyle name="0_משקל בתא100" xfId="414"/>
    <cellStyle name="0_משקל בתא100 2" xfId="415"/>
    <cellStyle name="0_משקל בתא100 2 2" xfId="416"/>
    <cellStyle name="0_משקל בתא100 2 2_דיווחים נוספים" xfId="417"/>
    <cellStyle name="0_משקל בתא100 2 2_דיווחים נוספים_1" xfId="418"/>
    <cellStyle name="0_משקל בתא100 2 2_דיווחים נוספים_פירוט אגח תשואה מעל 10% " xfId="419"/>
    <cellStyle name="0_משקל בתא100 2 2_פירוט אגח תשואה מעל 10% " xfId="420"/>
    <cellStyle name="0_משקל בתא100 2_4.4." xfId="421"/>
    <cellStyle name="0_משקל בתא100 2_4.4. 2" xfId="422"/>
    <cellStyle name="0_משקל בתא100 2_4.4. 2_דיווחים נוספים" xfId="423"/>
    <cellStyle name="0_משקל בתא100 2_4.4. 2_דיווחים נוספים_1" xfId="424"/>
    <cellStyle name="0_משקל בתא100 2_4.4. 2_דיווחים נוספים_פירוט אגח תשואה מעל 10% " xfId="425"/>
    <cellStyle name="0_משקל בתא100 2_4.4. 2_פירוט אגח תשואה מעל 10% " xfId="426"/>
    <cellStyle name="0_משקל בתא100 2_4.4._דיווחים נוספים" xfId="427"/>
    <cellStyle name="0_משקל בתא100 2_4.4._פירוט אגח תשואה מעל 10% " xfId="428"/>
    <cellStyle name="0_משקל בתא100 2_דיווחים נוספים" xfId="429"/>
    <cellStyle name="0_משקל בתא100 2_דיווחים נוספים 2" xfId="430"/>
    <cellStyle name="0_משקל בתא100 2_דיווחים נוספים 2_דיווחים נוספים" xfId="431"/>
    <cellStyle name="0_משקל בתא100 2_דיווחים נוספים 2_דיווחים נוספים_1" xfId="432"/>
    <cellStyle name="0_משקל בתא100 2_דיווחים נוספים 2_דיווחים נוספים_פירוט אגח תשואה מעל 10% " xfId="433"/>
    <cellStyle name="0_משקל בתא100 2_דיווחים נוספים 2_פירוט אגח תשואה מעל 10% " xfId="434"/>
    <cellStyle name="0_משקל בתא100 2_דיווחים נוספים_1" xfId="435"/>
    <cellStyle name="0_משקל בתא100 2_דיווחים נוספים_1 2" xfId="436"/>
    <cellStyle name="0_משקל בתא100 2_דיווחים נוספים_1 2_דיווחים נוספים" xfId="437"/>
    <cellStyle name="0_משקל בתא100 2_דיווחים נוספים_1 2_דיווחים נוספים_1" xfId="438"/>
    <cellStyle name="0_משקל בתא100 2_דיווחים נוספים_1 2_דיווחים נוספים_פירוט אגח תשואה מעל 10% " xfId="439"/>
    <cellStyle name="0_משקל בתא100 2_דיווחים נוספים_1 2_פירוט אגח תשואה מעל 10% " xfId="440"/>
    <cellStyle name="0_משקל בתא100 2_דיווחים נוספים_1_4.4." xfId="441"/>
    <cellStyle name="0_משקל בתא100 2_דיווחים נוספים_1_4.4. 2" xfId="442"/>
    <cellStyle name="0_משקל בתא100 2_דיווחים נוספים_1_4.4. 2_דיווחים נוספים" xfId="443"/>
    <cellStyle name="0_משקל בתא100 2_דיווחים נוספים_1_4.4. 2_דיווחים נוספים_1" xfId="444"/>
    <cellStyle name="0_משקל בתא100 2_דיווחים נוספים_1_4.4. 2_דיווחים נוספים_פירוט אגח תשואה מעל 10% " xfId="445"/>
    <cellStyle name="0_משקל בתא100 2_דיווחים נוספים_1_4.4. 2_פירוט אגח תשואה מעל 10% " xfId="446"/>
    <cellStyle name="0_משקל בתא100 2_דיווחים נוספים_1_4.4._דיווחים נוספים" xfId="447"/>
    <cellStyle name="0_משקל בתא100 2_דיווחים נוספים_1_4.4._פירוט אגח תשואה מעל 10% " xfId="448"/>
    <cellStyle name="0_משקל בתא100 2_דיווחים נוספים_1_דיווחים נוספים" xfId="449"/>
    <cellStyle name="0_משקל בתא100 2_דיווחים נוספים_1_פירוט אגח תשואה מעל 10% " xfId="450"/>
    <cellStyle name="0_משקל בתא100 2_דיווחים נוספים_2" xfId="451"/>
    <cellStyle name="0_משקל בתא100 2_דיווחים נוספים_4.4." xfId="452"/>
    <cellStyle name="0_משקל בתא100 2_דיווחים נוספים_4.4. 2" xfId="453"/>
    <cellStyle name="0_משקל בתא100 2_דיווחים נוספים_4.4. 2_דיווחים נוספים" xfId="454"/>
    <cellStyle name="0_משקל בתא100 2_דיווחים נוספים_4.4. 2_דיווחים נוספים_1" xfId="455"/>
    <cellStyle name="0_משקל בתא100 2_דיווחים נוספים_4.4. 2_דיווחים נוספים_פירוט אגח תשואה מעל 10% " xfId="456"/>
    <cellStyle name="0_משקל בתא100 2_דיווחים נוספים_4.4. 2_פירוט אגח תשואה מעל 10% " xfId="457"/>
    <cellStyle name="0_משקל בתא100 2_דיווחים נוספים_4.4._דיווחים נוספים" xfId="458"/>
    <cellStyle name="0_משקל בתא100 2_דיווחים נוספים_4.4._פירוט אגח תשואה מעל 10% " xfId="459"/>
    <cellStyle name="0_משקל בתא100 2_דיווחים נוספים_דיווחים נוספים" xfId="460"/>
    <cellStyle name="0_משקל בתא100 2_דיווחים נוספים_דיווחים נוספים 2" xfId="461"/>
    <cellStyle name="0_משקל בתא100 2_דיווחים נוספים_דיווחים נוספים 2_דיווחים נוספים" xfId="462"/>
    <cellStyle name="0_משקל בתא100 2_דיווחים נוספים_דיווחים נוספים 2_דיווחים נוספים_1" xfId="463"/>
    <cellStyle name="0_משקל בתא100 2_דיווחים נוספים_דיווחים נוספים 2_דיווחים נוספים_פירוט אגח תשואה מעל 10% " xfId="464"/>
    <cellStyle name="0_משקל בתא100 2_דיווחים נוספים_דיווחים נוספים 2_פירוט אגח תשואה מעל 10% " xfId="465"/>
    <cellStyle name="0_משקל בתא100 2_דיווחים נוספים_דיווחים נוספים_1" xfId="466"/>
    <cellStyle name="0_משקל בתא100 2_דיווחים נוספים_דיווחים נוספים_4.4." xfId="467"/>
    <cellStyle name="0_משקל בתא100 2_דיווחים נוספים_דיווחים נוספים_4.4. 2" xfId="468"/>
    <cellStyle name="0_משקל בתא100 2_דיווחים נוספים_דיווחים נוספים_4.4. 2_דיווחים נוספים" xfId="469"/>
    <cellStyle name="0_משקל בתא100 2_דיווחים נוספים_דיווחים נוספים_4.4. 2_דיווחים נוספים_1" xfId="470"/>
    <cellStyle name="0_משקל בתא100 2_דיווחים נוספים_דיווחים נוספים_4.4. 2_דיווחים נוספים_פירוט אגח תשואה מעל 10% " xfId="471"/>
    <cellStyle name="0_משקל בתא100 2_דיווחים נוספים_דיווחים נוספים_4.4. 2_פירוט אגח תשואה מעל 10% " xfId="472"/>
    <cellStyle name="0_משקל בתא100 2_דיווחים נוספים_דיווחים נוספים_4.4._דיווחים נוספים" xfId="473"/>
    <cellStyle name="0_משקל בתא100 2_דיווחים נוספים_דיווחים נוספים_4.4._פירוט אגח תשואה מעל 10% " xfId="474"/>
    <cellStyle name="0_משקל בתא100 2_דיווחים נוספים_דיווחים נוספים_דיווחים נוספים" xfId="475"/>
    <cellStyle name="0_משקל בתא100 2_דיווחים נוספים_דיווחים נוספים_פירוט אגח תשואה מעל 10% " xfId="476"/>
    <cellStyle name="0_משקל בתא100 2_דיווחים נוספים_פירוט אגח תשואה מעל 10% " xfId="477"/>
    <cellStyle name="0_משקל בתא100 2_עסקאות שאושרו וטרם בוצעו  " xfId="478"/>
    <cellStyle name="0_משקל בתא100 2_עסקאות שאושרו וטרם בוצעו   2" xfId="479"/>
    <cellStyle name="0_משקל בתא100 2_עסקאות שאושרו וטרם בוצעו   2_דיווחים נוספים" xfId="480"/>
    <cellStyle name="0_משקל בתא100 2_עסקאות שאושרו וטרם בוצעו   2_דיווחים נוספים_1" xfId="481"/>
    <cellStyle name="0_משקל בתא100 2_עסקאות שאושרו וטרם בוצעו   2_דיווחים נוספים_פירוט אגח תשואה מעל 10% " xfId="482"/>
    <cellStyle name="0_משקל בתא100 2_עסקאות שאושרו וטרם בוצעו   2_פירוט אגח תשואה מעל 10% " xfId="483"/>
    <cellStyle name="0_משקל בתא100 2_עסקאות שאושרו וטרם בוצעו  _דיווחים נוספים" xfId="484"/>
    <cellStyle name="0_משקל בתא100 2_עסקאות שאושרו וטרם בוצעו  _פירוט אגח תשואה מעל 10% " xfId="485"/>
    <cellStyle name="0_משקל בתא100 2_פירוט אגח תשואה מעל 10% " xfId="486"/>
    <cellStyle name="0_משקל בתא100 2_פירוט אגח תשואה מעל 10%  2" xfId="487"/>
    <cellStyle name="0_משקל בתא100 2_פירוט אגח תשואה מעל 10%  2_דיווחים נוספים" xfId="488"/>
    <cellStyle name="0_משקל בתא100 2_פירוט אגח תשואה מעל 10%  2_דיווחים נוספים_1" xfId="489"/>
    <cellStyle name="0_משקל בתא100 2_פירוט אגח תשואה מעל 10%  2_דיווחים נוספים_פירוט אגח תשואה מעל 10% " xfId="490"/>
    <cellStyle name="0_משקל בתא100 2_פירוט אגח תשואה מעל 10%  2_פירוט אגח תשואה מעל 10% " xfId="491"/>
    <cellStyle name="0_משקל בתא100 2_פירוט אגח תשואה מעל 10% _1" xfId="492"/>
    <cellStyle name="0_משקל בתא100 2_פירוט אגח תשואה מעל 10% _4.4." xfId="493"/>
    <cellStyle name="0_משקל בתא100 2_פירוט אגח תשואה מעל 10% _4.4. 2" xfId="494"/>
    <cellStyle name="0_משקל בתא100 2_פירוט אגח תשואה מעל 10% _4.4. 2_דיווחים נוספים" xfId="495"/>
    <cellStyle name="0_משקל בתא100 2_פירוט אגח תשואה מעל 10% _4.4. 2_דיווחים נוספים_1" xfId="496"/>
    <cellStyle name="0_משקל בתא100 2_פירוט אגח תשואה מעל 10% _4.4. 2_דיווחים נוספים_פירוט אגח תשואה מעל 10% " xfId="497"/>
    <cellStyle name="0_משקל בתא100 2_פירוט אגח תשואה מעל 10% _4.4. 2_פירוט אגח תשואה מעל 10% " xfId="498"/>
    <cellStyle name="0_משקל בתא100 2_פירוט אגח תשואה מעל 10% _4.4._דיווחים נוספים" xfId="499"/>
    <cellStyle name="0_משקל בתא100 2_פירוט אגח תשואה מעל 10% _4.4._פירוט אגח תשואה מעל 10% " xfId="500"/>
    <cellStyle name="0_משקל בתא100 2_פירוט אגח תשואה מעל 10% _דיווחים נוספים" xfId="501"/>
    <cellStyle name="0_משקל בתא100 2_פירוט אגח תשואה מעל 10% _דיווחים נוספים_1" xfId="502"/>
    <cellStyle name="0_משקל בתא100 2_פירוט אגח תשואה מעל 10% _דיווחים נוספים_פירוט אגח תשואה מעל 10% " xfId="503"/>
    <cellStyle name="0_משקל בתא100 2_פירוט אגח תשואה מעל 10% _פירוט אגח תשואה מעל 10% " xfId="504"/>
    <cellStyle name="0_משקל בתא100 3" xfId="505"/>
    <cellStyle name="0_משקל בתא100 3_דיווחים נוספים" xfId="506"/>
    <cellStyle name="0_משקל בתא100 3_דיווחים נוספים_1" xfId="507"/>
    <cellStyle name="0_משקל בתא100 3_דיווחים נוספים_פירוט אגח תשואה מעל 10% " xfId="508"/>
    <cellStyle name="0_משקל בתא100 3_פירוט אגח תשואה מעל 10% " xfId="509"/>
    <cellStyle name="0_משקל בתא100_4.4." xfId="510"/>
    <cellStyle name="0_משקל בתא100_4.4. 2" xfId="511"/>
    <cellStyle name="0_משקל בתא100_4.4. 2_דיווחים נוספים" xfId="512"/>
    <cellStyle name="0_משקל בתא100_4.4. 2_דיווחים נוספים_1" xfId="513"/>
    <cellStyle name="0_משקל בתא100_4.4. 2_דיווחים נוספים_פירוט אגח תשואה מעל 10% " xfId="514"/>
    <cellStyle name="0_משקל בתא100_4.4. 2_פירוט אגח תשואה מעל 10% " xfId="515"/>
    <cellStyle name="0_משקל בתא100_4.4._דיווחים נוספים" xfId="516"/>
    <cellStyle name="0_משקל בתא100_4.4._פירוט אגח תשואה מעל 10% " xfId="517"/>
    <cellStyle name="0_משקל בתא100_דיווחים נוספים" xfId="518"/>
    <cellStyle name="0_משקל בתא100_דיווחים נוספים 2" xfId="519"/>
    <cellStyle name="0_משקל בתא100_דיווחים נוספים 2_דיווחים נוספים" xfId="520"/>
    <cellStyle name="0_משקל בתא100_דיווחים נוספים 2_דיווחים נוספים_1" xfId="521"/>
    <cellStyle name="0_משקל בתא100_דיווחים נוספים 2_דיווחים נוספים_פירוט אגח תשואה מעל 10% " xfId="522"/>
    <cellStyle name="0_משקל בתא100_דיווחים נוספים 2_פירוט אגח תשואה מעל 10% " xfId="523"/>
    <cellStyle name="0_משקל בתא100_דיווחים נוספים_1" xfId="524"/>
    <cellStyle name="0_משקל בתא100_דיווחים נוספים_1 2" xfId="525"/>
    <cellStyle name="0_משקל בתא100_דיווחים נוספים_1 2_דיווחים נוספים" xfId="526"/>
    <cellStyle name="0_משקל בתא100_דיווחים נוספים_1 2_דיווחים נוספים_1" xfId="527"/>
    <cellStyle name="0_משקל בתא100_דיווחים נוספים_1 2_דיווחים נוספים_פירוט אגח תשואה מעל 10% " xfId="528"/>
    <cellStyle name="0_משקל בתא100_דיווחים נוספים_1 2_פירוט אגח תשואה מעל 10% " xfId="529"/>
    <cellStyle name="0_משקל בתא100_דיווחים נוספים_1_4.4." xfId="530"/>
    <cellStyle name="0_משקל בתא100_דיווחים נוספים_1_4.4. 2" xfId="531"/>
    <cellStyle name="0_משקל בתא100_דיווחים נוספים_1_4.4. 2_דיווחים נוספים" xfId="532"/>
    <cellStyle name="0_משקל בתא100_דיווחים נוספים_1_4.4. 2_דיווחים נוספים_1" xfId="533"/>
    <cellStyle name="0_משקל בתא100_דיווחים נוספים_1_4.4. 2_דיווחים נוספים_פירוט אגח תשואה מעל 10% " xfId="534"/>
    <cellStyle name="0_משקל בתא100_דיווחים נוספים_1_4.4. 2_פירוט אגח תשואה מעל 10% " xfId="535"/>
    <cellStyle name="0_משקל בתא100_דיווחים נוספים_1_4.4._דיווחים נוספים" xfId="536"/>
    <cellStyle name="0_משקל בתא100_דיווחים נוספים_1_4.4._פירוט אגח תשואה מעל 10% " xfId="537"/>
    <cellStyle name="0_משקל בתא100_דיווחים נוספים_1_דיווחים נוספים" xfId="538"/>
    <cellStyle name="0_משקל בתא100_דיווחים נוספים_1_דיווחים נוספים 2" xfId="539"/>
    <cellStyle name="0_משקל בתא100_דיווחים נוספים_1_דיווחים נוספים 2_דיווחים נוספים" xfId="540"/>
    <cellStyle name="0_משקל בתא100_דיווחים נוספים_1_דיווחים נוספים 2_דיווחים נוספים_1" xfId="541"/>
    <cellStyle name="0_משקל בתא100_דיווחים נוספים_1_דיווחים נוספים 2_דיווחים נוספים_פירוט אגח תשואה מעל 10% " xfId="542"/>
    <cellStyle name="0_משקל בתא100_דיווחים נוספים_1_דיווחים נוספים 2_פירוט אגח תשואה מעל 10% " xfId="543"/>
    <cellStyle name="0_משקל בתא100_דיווחים נוספים_1_דיווחים נוספים_1" xfId="544"/>
    <cellStyle name="0_משקל בתא100_דיווחים נוספים_1_דיווחים נוספים_4.4." xfId="545"/>
    <cellStyle name="0_משקל בתא100_דיווחים נוספים_1_דיווחים נוספים_4.4. 2" xfId="546"/>
    <cellStyle name="0_משקל בתא100_דיווחים נוספים_1_דיווחים נוספים_4.4. 2_דיווחים נוספים" xfId="547"/>
    <cellStyle name="0_משקל בתא100_דיווחים נוספים_1_דיווחים נוספים_4.4. 2_דיווחים נוספים_1" xfId="548"/>
    <cellStyle name="0_משקל בתא100_דיווחים נוספים_1_דיווחים נוספים_4.4. 2_דיווחים נוספים_פירוט אגח תשואה מעל 10% " xfId="549"/>
    <cellStyle name="0_משקל בתא100_דיווחים נוספים_1_דיווחים נוספים_4.4. 2_פירוט אגח תשואה מעל 10% " xfId="550"/>
    <cellStyle name="0_משקל בתא100_דיווחים נוספים_1_דיווחים נוספים_4.4._דיווחים נוספים" xfId="551"/>
    <cellStyle name="0_משקל בתא100_דיווחים נוספים_1_דיווחים נוספים_4.4._פירוט אגח תשואה מעל 10% " xfId="552"/>
    <cellStyle name="0_משקל בתא100_דיווחים נוספים_1_דיווחים נוספים_דיווחים נוספים" xfId="553"/>
    <cellStyle name="0_משקל בתא100_דיווחים נוספים_1_דיווחים נוספים_פירוט אגח תשואה מעל 10% " xfId="554"/>
    <cellStyle name="0_משקל בתא100_דיווחים נוספים_1_פירוט אגח תשואה מעל 10% " xfId="555"/>
    <cellStyle name="0_משקל בתא100_דיווחים נוספים_2" xfId="556"/>
    <cellStyle name="0_משקל בתא100_דיווחים נוספים_2 2" xfId="557"/>
    <cellStyle name="0_משקל בתא100_דיווחים נוספים_2 2_דיווחים נוספים" xfId="558"/>
    <cellStyle name="0_משקל בתא100_דיווחים נוספים_2 2_דיווחים נוספים_1" xfId="559"/>
    <cellStyle name="0_משקל בתא100_דיווחים נוספים_2 2_דיווחים נוספים_פירוט אגח תשואה מעל 10% " xfId="560"/>
    <cellStyle name="0_משקל בתא100_דיווחים נוספים_2 2_פירוט אגח תשואה מעל 10% " xfId="561"/>
    <cellStyle name="0_משקל בתא100_דיווחים נוספים_2_4.4." xfId="562"/>
    <cellStyle name="0_משקל בתא100_דיווחים נוספים_2_4.4. 2" xfId="563"/>
    <cellStyle name="0_משקל בתא100_דיווחים נוספים_2_4.4. 2_דיווחים נוספים" xfId="564"/>
    <cellStyle name="0_משקל בתא100_דיווחים נוספים_2_4.4. 2_דיווחים נוספים_1" xfId="565"/>
    <cellStyle name="0_משקל בתא100_דיווחים נוספים_2_4.4. 2_דיווחים נוספים_פירוט אגח תשואה מעל 10% " xfId="566"/>
    <cellStyle name="0_משקל בתא100_דיווחים נוספים_2_4.4. 2_פירוט אגח תשואה מעל 10% " xfId="567"/>
    <cellStyle name="0_משקל בתא100_דיווחים נוספים_2_4.4._דיווחים נוספים" xfId="568"/>
    <cellStyle name="0_משקל בתא100_דיווחים נוספים_2_4.4._פירוט אגח תשואה מעל 10% " xfId="569"/>
    <cellStyle name="0_משקל בתא100_דיווחים נוספים_2_דיווחים נוספים" xfId="570"/>
    <cellStyle name="0_משקל בתא100_דיווחים נוספים_2_פירוט אגח תשואה מעל 10% " xfId="571"/>
    <cellStyle name="0_משקל בתא100_דיווחים נוספים_3" xfId="572"/>
    <cellStyle name="0_משקל בתא100_דיווחים נוספים_4.4." xfId="573"/>
    <cellStyle name="0_משקל בתא100_דיווחים נוספים_4.4. 2" xfId="574"/>
    <cellStyle name="0_משקל בתא100_דיווחים נוספים_4.4. 2_דיווחים נוספים" xfId="575"/>
    <cellStyle name="0_משקל בתא100_דיווחים נוספים_4.4. 2_דיווחים נוספים_1" xfId="576"/>
    <cellStyle name="0_משקל בתא100_דיווחים נוספים_4.4. 2_דיווחים נוספים_פירוט אגח תשואה מעל 10% " xfId="577"/>
    <cellStyle name="0_משקל בתא100_דיווחים נוספים_4.4. 2_פירוט אגח תשואה מעל 10% " xfId="578"/>
    <cellStyle name="0_משקל בתא100_דיווחים נוספים_4.4._דיווחים נוספים" xfId="579"/>
    <cellStyle name="0_משקל בתא100_דיווחים נוספים_4.4._פירוט אגח תשואה מעל 10% " xfId="580"/>
    <cellStyle name="0_משקל בתא100_דיווחים נוספים_דיווחים נוספים" xfId="581"/>
    <cellStyle name="0_משקל בתא100_דיווחים נוספים_דיווחים נוספים 2" xfId="582"/>
    <cellStyle name="0_משקל בתא100_דיווחים נוספים_דיווחים נוספים 2_דיווחים נוספים" xfId="583"/>
    <cellStyle name="0_משקל בתא100_דיווחים נוספים_דיווחים נוספים 2_דיווחים נוספים_1" xfId="584"/>
    <cellStyle name="0_משקל בתא100_דיווחים נוספים_דיווחים נוספים 2_דיווחים נוספים_פירוט אגח תשואה מעל 10% " xfId="585"/>
    <cellStyle name="0_משקל בתא100_דיווחים נוספים_דיווחים נוספים 2_פירוט אגח תשואה מעל 10% " xfId="586"/>
    <cellStyle name="0_משקל בתא100_דיווחים נוספים_דיווחים נוספים_1" xfId="587"/>
    <cellStyle name="0_משקל בתא100_דיווחים נוספים_דיווחים נוספים_4.4." xfId="588"/>
    <cellStyle name="0_משקל בתא100_דיווחים נוספים_דיווחים נוספים_4.4. 2" xfId="589"/>
    <cellStyle name="0_משקל בתא100_דיווחים נוספים_דיווחים נוספים_4.4. 2_דיווחים נוספים" xfId="590"/>
    <cellStyle name="0_משקל בתא100_דיווחים נוספים_דיווחים נוספים_4.4. 2_דיווחים נוספים_1" xfId="591"/>
    <cellStyle name="0_משקל בתא100_דיווחים נוספים_דיווחים נוספים_4.4. 2_דיווחים נוספים_פירוט אגח תשואה מעל 10% " xfId="592"/>
    <cellStyle name="0_משקל בתא100_דיווחים נוספים_דיווחים נוספים_4.4. 2_פירוט אגח תשואה מעל 10% " xfId="593"/>
    <cellStyle name="0_משקל בתא100_דיווחים נוספים_דיווחים נוספים_4.4._דיווחים נוספים" xfId="594"/>
    <cellStyle name="0_משקל בתא100_דיווחים נוספים_דיווחים נוספים_4.4._פירוט אגח תשואה מעל 10% " xfId="595"/>
    <cellStyle name="0_משקל בתא100_דיווחים נוספים_דיווחים נוספים_דיווחים נוספים" xfId="596"/>
    <cellStyle name="0_משקל בתא100_דיווחים נוספים_דיווחים נוספים_פירוט אגח תשואה מעל 10% " xfId="597"/>
    <cellStyle name="0_משקל בתא100_דיווחים נוספים_פירוט אגח תשואה מעל 10% " xfId="598"/>
    <cellStyle name="0_משקל בתא100_הערות" xfId="599"/>
    <cellStyle name="0_משקל בתא100_הערות 2" xfId="600"/>
    <cellStyle name="0_משקל בתא100_הערות 2_דיווחים נוספים" xfId="601"/>
    <cellStyle name="0_משקל בתא100_הערות 2_דיווחים נוספים_1" xfId="602"/>
    <cellStyle name="0_משקל בתא100_הערות 2_דיווחים נוספים_פירוט אגח תשואה מעל 10% " xfId="603"/>
    <cellStyle name="0_משקל בתא100_הערות 2_פירוט אגח תשואה מעל 10% " xfId="604"/>
    <cellStyle name="0_משקל בתא100_הערות_4.4." xfId="605"/>
    <cellStyle name="0_משקל בתא100_הערות_4.4. 2" xfId="606"/>
    <cellStyle name="0_משקל בתא100_הערות_4.4. 2_דיווחים נוספים" xfId="607"/>
    <cellStyle name="0_משקל בתא100_הערות_4.4. 2_דיווחים נוספים_1" xfId="608"/>
    <cellStyle name="0_משקל בתא100_הערות_4.4. 2_דיווחים נוספים_פירוט אגח תשואה מעל 10% " xfId="609"/>
    <cellStyle name="0_משקל בתא100_הערות_4.4. 2_פירוט אגח תשואה מעל 10% " xfId="610"/>
    <cellStyle name="0_משקל בתא100_הערות_4.4._דיווחים נוספים" xfId="611"/>
    <cellStyle name="0_משקל בתא100_הערות_4.4._פירוט אגח תשואה מעל 10% " xfId="612"/>
    <cellStyle name="0_משקל בתא100_הערות_דיווחים נוספים" xfId="613"/>
    <cellStyle name="0_משקל בתא100_הערות_דיווחים נוספים_1" xfId="614"/>
    <cellStyle name="0_משקל בתא100_הערות_דיווחים נוספים_פירוט אגח תשואה מעל 10% " xfId="615"/>
    <cellStyle name="0_משקל בתא100_הערות_פירוט אגח תשואה מעל 10% " xfId="616"/>
    <cellStyle name="0_משקל בתא100_יתרת מסגרות אשראי לניצול " xfId="617"/>
    <cellStyle name="0_משקל בתא100_יתרת מסגרות אשראי לניצול  2" xfId="618"/>
    <cellStyle name="0_משקל בתא100_יתרת מסגרות אשראי לניצול  2_דיווחים נוספים" xfId="619"/>
    <cellStyle name="0_משקל בתא100_יתרת מסגרות אשראי לניצול  2_דיווחים נוספים_1" xfId="620"/>
    <cellStyle name="0_משקל בתא100_יתרת מסגרות אשראי לניצול  2_דיווחים נוספים_פירוט אגח תשואה מעל 10% " xfId="621"/>
    <cellStyle name="0_משקל בתא100_יתרת מסגרות אשראי לניצול  2_פירוט אגח תשואה מעל 10% " xfId="622"/>
    <cellStyle name="0_משקל בתא100_יתרת מסגרות אשראי לניצול _4.4." xfId="623"/>
    <cellStyle name="0_משקל בתא100_יתרת מסגרות אשראי לניצול _4.4. 2" xfId="624"/>
    <cellStyle name="0_משקל בתא100_יתרת מסגרות אשראי לניצול _4.4. 2_דיווחים נוספים" xfId="625"/>
    <cellStyle name="0_משקל בתא100_יתרת מסגרות אשראי לניצול _4.4. 2_דיווחים נוספים_1" xfId="626"/>
    <cellStyle name="0_משקל בתא100_יתרת מסגרות אשראי לניצול _4.4. 2_דיווחים נוספים_פירוט אגח תשואה מעל 10% " xfId="627"/>
    <cellStyle name="0_משקל בתא100_יתרת מסגרות אשראי לניצול _4.4. 2_פירוט אגח תשואה מעל 10% " xfId="628"/>
    <cellStyle name="0_משקל בתא100_יתרת מסגרות אשראי לניצול _4.4._דיווחים נוספים" xfId="629"/>
    <cellStyle name="0_משקל בתא100_יתרת מסגרות אשראי לניצול _4.4._פירוט אגח תשואה מעל 10% " xfId="630"/>
    <cellStyle name="0_משקל בתא100_יתרת מסגרות אשראי לניצול _דיווחים נוספים" xfId="631"/>
    <cellStyle name="0_משקל בתא100_יתרת מסגרות אשראי לניצול _דיווחים נוספים_1" xfId="632"/>
    <cellStyle name="0_משקל בתא100_יתרת מסגרות אשראי לניצול _דיווחים נוספים_פירוט אגח תשואה מעל 10% " xfId="633"/>
    <cellStyle name="0_משקל בתא100_יתרת מסגרות אשראי לניצול _פירוט אגח תשואה מעל 10% " xfId="634"/>
    <cellStyle name="0_משקל בתא100_עסקאות שאושרו וטרם בוצעו  " xfId="635"/>
    <cellStyle name="0_משקל בתא100_עסקאות שאושרו וטרם בוצעו   2" xfId="636"/>
    <cellStyle name="0_משקל בתא100_עסקאות שאושרו וטרם בוצעו   2_דיווחים נוספים" xfId="637"/>
    <cellStyle name="0_משקל בתא100_עסקאות שאושרו וטרם בוצעו   2_דיווחים נוספים_1" xfId="638"/>
    <cellStyle name="0_משקל בתא100_עסקאות שאושרו וטרם בוצעו   2_דיווחים נוספים_פירוט אגח תשואה מעל 10% " xfId="639"/>
    <cellStyle name="0_משקל בתא100_עסקאות שאושרו וטרם בוצעו   2_פירוט אגח תשואה מעל 10% " xfId="640"/>
    <cellStyle name="0_משקל בתא100_עסקאות שאושרו וטרם בוצעו  _1" xfId="641"/>
    <cellStyle name="0_משקל בתא100_עסקאות שאושרו וטרם בוצעו  _1 2" xfId="642"/>
    <cellStyle name="0_משקל בתא100_עסקאות שאושרו וטרם בוצעו  _1 2_דיווחים נוספים" xfId="643"/>
    <cellStyle name="0_משקל בתא100_עסקאות שאושרו וטרם בוצעו  _1 2_דיווחים נוספים_1" xfId="644"/>
    <cellStyle name="0_משקל בתא100_עסקאות שאושרו וטרם בוצעו  _1 2_דיווחים נוספים_פירוט אגח תשואה מעל 10% " xfId="645"/>
    <cellStyle name="0_משקל בתא100_עסקאות שאושרו וטרם בוצעו  _1 2_פירוט אגח תשואה מעל 10% " xfId="646"/>
    <cellStyle name="0_משקל בתא100_עסקאות שאושרו וטרם בוצעו  _1_דיווחים נוספים" xfId="647"/>
    <cellStyle name="0_משקל בתא100_עסקאות שאושרו וטרם בוצעו  _1_פירוט אגח תשואה מעל 10% " xfId="648"/>
    <cellStyle name="0_משקל בתא100_עסקאות שאושרו וטרם בוצעו  _4.4." xfId="649"/>
    <cellStyle name="0_משקל בתא100_עסקאות שאושרו וטרם בוצעו  _4.4. 2" xfId="650"/>
    <cellStyle name="0_משקל בתא100_עסקאות שאושרו וטרם בוצעו  _4.4. 2_דיווחים נוספים" xfId="651"/>
    <cellStyle name="0_משקל בתא100_עסקאות שאושרו וטרם בוצעו  _4.4. 2_דיווחים נוספים_1" xfId="652"/>
    <cellStyle name="0_משקל בתא100_עסקאות שאושרו וטרם בוצעו  _4.4. 2_דיווחים נוספים_פירוט אגח תשואה מעל 10% " xfId="653"/>
    <cellStyle name="0_משקל בתא100_עסקאות שאושרו וטרם בוצעו  _4.4. 2_פירוט אגח תשואה מעל 10% " xfId="654"/>
    <cellStyle name="0_משקל בתא100_עסקאות שאושרו וטרם בוצעו  _4.4._דיווחים נוספים" xfId="655"/>
    <cellStyle name="0_משקל בתא100_עסקאות שאושרו וטרם בוצעו  _4.4._פירוט אגח תשואה מעל 10% " xfId="656"/>
    <cellStyle name="0_משקל בתא100_עסקאות שאושרו וטרם בוצעו  _דיווחים נוספים" xfId="657"/>
    <cellStyle name="0_משקל בתא100_עסקאות שאושרו וטרם בוצעו  _דיווחים נוספים_1" xfId="658"/>
    <cellStyle name="0_משקל בתא100_עסקאות שאושרו וטרם בוצעו  _דיווחים נוספים_פירוט אגח תשואה מעל 10% " xfId="659"/>
    <cellStyle name="0_משקל בתא100_עסקאות שאושרו וטרם בוצעו  _פירוט אגח תשואה מעל 10% " xfId="660"/>
    <cellStyle name="0_משקל בתא100_פירוט אגח תשואה מעל 10% " xfId="661"/>
    <cellStyle name="0_משקל בתא100_פירוט אגח תשואה מעל 10%  2" xfId="662"/>
    <cellStyle name="0_משקל בתא100_פירוט אגח תשואה מעל 10%  2_דיווחים נוספים" xfId="663"/>
    <cellStyle name="0_משקל בתא100_פירוט אגח תשואה מעל 10%  2_דיווחים נוספים_1" xfId="664"/>
    <cellStyle name="0_משקל בתא100_פירוט אגח תשואה מעל 10%  2_דיווחים נוספים_פירוט אגח תשואה מעל 10% " xfId="665"/>
    <cellStyle name="0_משקל בתא100_פירוט אגח תשואה מעל 10%  2_פירוט אגח תשואה מעל 10% " xfId="666"/>
    <cellStyle name="0_משקל בתא100_פירוט אגח תשואה מעל 10% _1" xfId="667"/>
    <cellStyle name="0_משקל בתא100_פירוט אגח תשואה מעל 10% _4.4." xfId="668"/>
    <cellStyle name="0_משקל בתא100_פירוט אגח תשואה מעל 10% _4.4. 2" xfId="669"/>
    <cellStyle name="0_משקל בתא100_פירוט אגח תשואה מעל 10% _4.4. 2_דיווחים נוספים" xfId="670"/>
    <cellStyle name="0_משקל בתא100_פירוט אגח תשואה מעל 10% _4.4. 2_דיווחים נוספים_1" xfId="671"/>
    <cellStyle name="0_משקל בתא100_פירוט אגח תשואה מעל 10% _4.4. 2_דיווחים נוספים_פירוט אגח תשואה מעל 10% " xfId="672"/>
    <cellStyle name="0_משקל בתא100_פירוט אגח תשואה מעל 10% _4.4. 2_פירוט אגח תשואה מעל 10% " xfId="673"/>
    <cellStyle name="0_משקל בתא100_פירוט אגח תשואה מעל 10% _4.4._דיווחים נוספים" xfId="674"/>
    <cellStyle name="0_משקל בתא100_פירוט אגח תשואה מעל 10% _4.4._פירוט אגח תשואה מעל 10% " xfId="675"/>
    <cellStyle name="0_משקל בתא100_פירוט אגח תשואה מעל 10% _דיווחים נוספים" xfId="676"/>
    <cellStyle name="0_משקל בתא100_פירוט אגח תשואה מעל 10% _דיווחים נוספים_1" xfId="677"/>
    <cellStyle name="0_משקל בתא100_פירוט אגח תשואה מעל 10% _דיווחים נוספים_פירוט אגח תשואה מעל 10% " xfId="678"/>
    <cellStyle name="0_משקל בתא100_פירוט אגח תשואה מעל 10% _פירוט אגח תשואה מעל 10% " xfId="679"/>
    <cellStyle name="0_עסקאות שאושרו וטרם בוצעו  " xfId="680"/>
    <cellStyle name="0_עסקאות שאושרו וטרם בוצעו   2" xfId="681"/>
    <cellStyle name="0_עסקאות שאושרו וטרם בוצעו   2_דיווחים נוספים" xfId="682"/>
    <cellStyle name="0_עסקאות שאושרו וטרם בוצעו   2_דיווחים נוספים_1" xfId="683"/>
    <cellStyle name="0_עסקאות שאושרו וטרם בוצעו   2_דיווחים נוספים_פירוט אגח תשואה מעל 10% " xfId="684"/>
    <cellStyle name="0_עסקאות שאושרו וטרם בוצעו   2_פירוט אגח תשואה מעל 10% " xfId="685"/>
    <cellStyle name="0_עסקאות שאושרו וטרם בוצעו  _1" xfId="686"/>
    <cellStyle name="0_עסקאות שאושרו וטרם בוצעו  _1 2" xfId="687"/>
    <cellStyle name="0_עסקאות שאושרו וטרם בוצעו  _1 2_דיווחים נוספים" xfId="688"/>
    <cellStyle name="0_עסקאות שאושרו וטרם בוצעו  _1 2_דיווחים נוספים_1" xfId="689"/>
    <cellStyle name="0_עסקאות שאושרו וטרם בוצעו  _1 2_דיווחים נוספים_פירוט אגח תשואה מעל 10% " xfId="690"/>
    <cellStyle name="0_עסקאות שאושרו וטרם בוצעו  _1 2_פירוט אגח תשואה מעל 10% " xfId="691"/>
    <cellStyle name="0_עסקאות שאושרו וטרם בוצעו  _1_דיווחים נוספים" xfId="692"/>
    <cellStyle name="0_עסקאות שאושרו וטרם בוצעו  _1_פירוט אגח תשואה מעל 10% " xfId="693"/>
    <cellStyle name="0_עסקאות שאושרו וטרם בוצעו  _4.4." xfId="694"/>
    <cellStyle name="0_עסקאות שאושרו וטרם בוצעו  _4.4. 2" xfId="695"/>
    <cellStyle name="0_עסקאות שאושרו וטרם בוצעו  _4.4. 2_דיווחים נוספים" xfId="696"/>
    <cellStyle name="0_עסקאות שאושרו וטרם בוצעו  _4.4. 2_דיווחים נוספים_1" xfId="697"/>
    <cellStyle name="0_עסקאות שאושרו וטרם בוצעו  _4.4. 2_דיווחים נוספים_פירוט אגח תשואה מעל 10% " xfId="698"/>
    <cellStyle name="0_עסקאות שאושרו וטרם בוצעו  _4.4. 2_פירוט אגח תשואה מעל 10% " xfId="699"/>
    <cellStyle name="0_עסקאות שאושרו וטרם בוצעו  _4.4._דיווחים נוספים" xfId="700"/>
    <cellStyle name="0_עסקאות שאושרו וטרם בוצעו  _4.4._פירוט אגח תשואה מעל 10% " xfId="701"/>
    <cellStyle name="0_עסקאות שאושרו וטרם בוצעו  _דיווחים נוספים" xfId="702"/>
    <cellStyle name="0_עסקאות שאושרו וטרם בוצעו  _דיווחים נוספים_1" xfId="703"/>
    <cellStyle name="0_עסקאות שאושרו וטרם בוצעו  _דיווחים נוספים_פירוט אגח תשואה מעל 10% " xfId="704"/>
    <cellStyle name="0_עסקאות שאושרו וטרם בוצעו  _פירוט אגח תשואה מעל 10% " xfId="705"/>
    <cellStyle name="0_פירוט אגח תשואה מעל 10% " xfId="706"/>
    <cellStyle name="0_פירוט אגח תשואה מעל 10%  2" xfId="707"/>
    <cellStyle name="0_פירוט אגח תשואה מעל 10%  2_דיווחים נוספים" xfId="708"/>
    <cellStyle name="0_פירוט אגח תשואה מעל 10%  2_דיווחים נוספים_1" xfId="709"/>
    <cellStyle name="0_פירוט אגח תשואה מעל 10%  2_דיווחים נוספים_פירוט אגח תשואה מעל 10% " xfId="710"/>
    <cellStyle name="0_פירוט אגח תשואה מעל 10%  2_פירוט אגח תשואה מעל 10% " xfId="711"/>
    <cellStyle name="0_פירוט אגח תשואה מעל 10% _1" xfId="712"/>
    <cellStyle name="0_פירוט אגח תשואה מעל 10% _4.4." xfId="713"/>
    <cellStyle name="0_פירוט אגח תשואה מעל 10% _4.4. 2" xfId="714"/>
    <cellStyle name="0_פירוט אגח תשואה מעל 10% _4.4. 2_דיווחים נוספים" xfId="715"/>
    <cellStyle name="0_פירוט אגח תשואה מעל 10% _4.4. 2_דיווחים נוספים_1" xfId="716"/>
    <cellStyle name="0_פירוט אגח תשואה מעל 10% _4.4. 2_דיווחים נוספים_פירוט אגח תשואה מעל 10% " xfId="717"/>
    <cellStyle name="0_פירוט אגח תשואה מעל 10% _4.4. 2_פירוט אגח תשואה מעל 10% " xfId="718"/>
    <cellStyle name="0_פירוט אגח תשואה מעל 10% _4.4._דיווחים נוספים" xfId="719"/>
    <cellStyle name="0_פירוט אגח תשואה מעל 10% _4.4._פירוט אגח תשואה מעל 10% " xfId="720"/>
    <cellStyle name="0_פירוט אגח תשואה מעל 10% _דיווחים נוספים" xfId="721"/>
    <cellStyle name="0_פירוט אגח תשואה מעל 10% _דיווחים נוספים_1" xfId="722"/>
    <cellStyle name="0_פירוט אגח תשואה מעל 10% _דיווחים נוספים_פירוט אגח תשואה מעל 10% " xfId="723"/>
    <cellStyle name="0_פירוט אגח תשואה מעל 10% _פירוט אגח תשואה מעל 10% " xfId="724"/>
    <cellStyle name="1" xfId="725"/>
    <cellStyle name="1 2" xfId="726"/>
    <cellStyle name="1 2 2" xfId="727"/>
    <cellStyle name="1 2_דיווחים נוספים" xfId="728"/>
    <cellStyle name="1 3" xfId="729"/>
    <cellStyle name="1_4.4." xfId="730"/>
    <cellStyle name="1_4.4. 2" xfId="731"/>
    <cellStyle name="1_4.4. 2_דיווחים נוספים" xfId="732"/>
    <cellStyle name="1_4.4. 2_דיווחים נוספים_1" xfId="733"/>
    <cellStyle name="1_4.4. 2_דיווחים נוספים_פירוט אגח תשואה מעל 10% " xfId="734"/>
    <cellStyle name="1_4.4. 2_פירוט אגח תשואה מעל 10% " xfId="735"/>
    <cellStyle name="1_4.4._דיווחים נוספים" xfId="736"/>
    <cellStyle name="1_4.4._פירוט אגח תשואה מעל 10% " xfId="737"/>
    <cellStyle name="1_Anafim" xfId="738"/>
    <cellStyle name="1_Anafim 2" xfId="739"/>
    <cellStyle name="1_Anafim 2 2" xfId="740"/>
    <cellStyle name="1_Anafim 2 2_דיווחים נוספים" xfId="741"/>
    <cellStyle name="1_Anafim 2 2_דיווחים נוספים_1" xfId="742"/>
    <cellStyle name="1_Anafim 2 2_דיווחים נוספים_פירוט אגח תשואה מעל 10% " xfId="743"/>
    <cellStyle name="1_Anafim 2 2_פירוט אגח תשואה מעל 10% " xfId="744"/>
    <cellStyle name="1_Anafim 2_4.4." xfId="745"/>
    <cellStyle name="1_Anafim 2_4.4. 2" xfId="746"/>
    <cellStyle name="1_Anafim 2_4.4. 2_דיווחים נוספים" xfId="747"/>
    <cellStyle name="1_Anafim 2_4.4. 2_דיווחים נוספים_1" xfId="748"/>
    <cellStyle name="1_Anafim 2_4.4. 2_דיווחים נוספים_פירוט אגח תשואה מעל 10% " xfId="749"/>
    <cellStyle name="1_Anafim 2_4.4. 2_פירוט אגח תשואה מעל 10% " xfId="750"/>
    <cellStyle name="1_Anafim 2_4.4._דיווחים נוספים" xfId="751"/>
    <cellStyle name="1_Anafim 2_4.4._פירוט אגח תשואה מעל 10% " xfId="752"/>
    <cellStyle name="1_Anafim 2_דיווחים נוספים" xfId="753"/>
    <cellStyle name="1_Anafim 2_דיווחים נוספים 2" xfId="754"/>
    <cellStyle name="1_Anafim 2_דיווחים נוספים 2_דיווחים נוספים" xfId="755"/>
    <cellStyle name="1_Anafim 2_דיווחים נוספים 2_דיווחים נוספים_1" xfId="756"/>
    <cellStyle name="1_Anafim 2_דיווחים נוספים 2_דיווחים נוספים_פירוט אגח תשואה מעל 10% " xfId="757"/>
    <cellStyle name="1_Anafim 2_דיווחים נוספים 2_פירוט אגח תשואה מעל 10% " xfId="758"/>
    <cellStyle name="1_Anafim 2_דיווחים נוספים_1" xfId="759"/>
    <cellStyle name="1_Anafim 2_דיווחים נוספים_1 2" xfId="760"/>
    <cellStyle name="1_Anafim 2_דיווחים נוספים_1 2_דיווחים נוספים" xfId="761"/>
    <cellStyle name="1_Anafim 2_דיווחים נוספים_1 2_דיווחים נוספים_1" xfId="762"/>
    <cellStyle name="1_Anafim 2_דיווחים נוספים_1 2_דיווחים נוספים_פירוט אגח תשואה מעל 10% " xfId="763"/>
    <cellStyle name="1_Anafim 2_דיווחים נוספים_1 2_פירוט אגח תשואה מעל 10% " xfId="764"/>
    <cellStyle name="1_Anafim 2_דיווחים נוספים_1_4.4." xfId="765"/>
    <cellStyle name="1_Anafim 2_דיווחים נוספים_1_4.4. 2" xfId="766"/>
    <cellStyle name="1_Anafim 2_דיווחים נוספים_1_4.4. 2_דיווחים נוספים" xfId="767"/>
    <cellStyle name="1_Anafim 2_דיווחים נוספים_1_4.4. 2_דיווחים נוספים_1" xfId="768"/>
    <cellStyle name="1_Anafim 2_דיווחים נוספים_1_4.4. 2_דיווחים נוספים_פירוט אגח תשואה מעל 10% " xfId="769"/>
    <cellStyle name="1_Anafim 2_דיווחים נוספים_1_4.4. 2_פירוט אגח תשואה מעל 10% " xfId="770"/>
    <cellStyle name="1_Anafim 2_דיווחים נוספים_1_4.4._דיווחים נוספים" xfId="771"/>
    <cellStyle name="1_Anafim 2_דיווחים נוספים_1_4.4._פירוט אגח תשואה מעל 10% " xfId="772"/>
    <cellStyle name="1_Anafim 2_דיווחים נוספים_1_דיווחים נוספים" xfId="773"/>
    <cellStyle name="1_Anafim 2_דיווחים נוספים_1_פירוט אגח תשואה מעל 10% " xfId="774"/>
    <cellStyle name="1_Anafim 2_דיווחים נוספים_2" xfId="775"/>
    <cellStyle name="1_Anafim 2_דיווחים נוספים_4.4." xfId="776"/>
    <cellStyle name="1_Anafim 2_דיווחים נוספים_4.4. 2" xfId="777"/>
    <cellStyle name="1_Anafim 2_דיווחים נוספים_4.4. 2_דיווחים נוספים" xfId="778"/>
    <cellStyle name="1_Anafim 2_דיווחים נוספים_4.4. 2_דיווחים נוספים_1" xfId="779"/>
    <cellStyle name="1_Anafim 2_דיווחים נוספים_4.4. 2_דיווחים נוספים_פירוט אגח תשואה מעל 10% " xfId="780"/>
    <cellStyle name="1_Anafim 2_דיווחים נוספים_4.4. 2_פירוט אגח תשואה מעל 10% " xfId="781"/>
    <cellStyle name="1_Anafim 2_דיווחים נוספים_4.4._דיווחים נוספים" xfId="782"/>
    <cellStyle name="1_Anafim 2_דיווחים נוספים_4.4._פירוט אגח תשואה מעל 10% " xfId="783"/>
    <cellStyle name="1_Anafim 2_דיווחים נוספים_דיווחים נוספים" xfId="784"/>
    <cellStyle name="1_Anafim 2_דיווחים נוספים_דיווחים נוספים 2" xfId="785"/>
    <cellStyle name="1_Anafim 2_דיווחים נוספים_דיווחים נוספים 2_דיווחים נוספים" xfId="786"/>
    <cellStyle name="1_Anafim 2_דיווחים נוספים_דיווחים נוספים 2_דיווחים נוספים_1" xfId="787"/>
    <cellStyle name="1_Anafim 2_דיווחים נוספים_דיווחים נוספים 2_דיווחים נוספים_פירוט אגח תשואה מעל 10% " xfId="788"/>
    <cellStyle name="1_Anafim 2_דיווחים נוספים_דיווחים נוספים 2_פירוט אגח תשואה מעל 10% " xfId="789"/>
    <cellStyle name="1_Anafim 2_דיווחים נוספים_דיווחים נוספים_1" xfId="790"/>
    <cellStyle name="1_Anafim 2_דיווחים נוספים_דיווחים נוספים_4.4." xfId="791"/>
    <cellStyle name="1_Anafim 2_דיווחים נוספים_דיווחים נוספים_4.4. 2" xfId="792"/>
    <cellStyle name="1_Anafim 2_דיווחים נוספים_דיווחים נוספים_4.4. 2_דיווחים נוספים" xfId="793"/>
    <cellStyle name="1_Anafim 2_דיווחים נוספים_דיווחים נוספים_4.4. 2_דיווחים נוספים_1" xfId="794"/>
    <cellStyle name="1_Anafim 2_דיווחים נוספים_דיווחים נוספים_4.4. 2_דיווחים נוספים_פירוט אגח תשואה מעל 10% " xfId="795"/>
    <cellStyle name="1_Anafim 2_דיווחים נוספים_דיווחים נוספים_4.4. 2_פירוט אגח תשואה מעל 10% " xfId="796"/>
    <cellStyle name="1_Anafim 2_דיווחים נוספים_דיווחים נוספים_4.4._דיווחים נוספים" xfId="797"/>
    <cellStyle name="1_Anafim 2_דיווחים נוספים_דיווחים נוספים_4.4._פירוט אגח תשואה מעל 10% " xfId="798"/>
    <cellStyle name="1_Anafim 2_דיווחים נוספים_דיווחים נוספים_דיווחים נוספים" xfId="799"/>
    <cellStyle name="1_Anafim 2_דיווחים נוספים_דיווחים נוספים_פירוט אגח תשואה מעל 10% " xfId="800"/>
    <cellStyle name="1_Anafim 2_דיווחים נוספים_פירוט אגח תשואה מעל 10% " xfId="801"/>
    <cellStyle name="1_Anafim 2_עסקאות שאושרו וטרם בוצעו  " xfId="802"/>
    <cellStyle name="1_Anafim 2_עסקאות שאושרו וטרם בוצעו   2" xfId="803"/>
    <cellStyle name="1_Anafim 2_עסקאות שאושרו וטרם בוצעו   2_דיווחים נוספים" xfId="804"/>
    <cellStyle name="1_Anafim 2_עסקאות שאושרו וטרם בוצעו   2_דיווחים נוספים_1" xfId="805"/>
    <cellStyle name="1_Anafim 2_עסקאות שאושרו וטרם בוצעו   2_דיווחים נוספים_פירוט אגח תשואה מעל 10% " xfId="806"/>
    <cellStyle name="1_Anafim 2_עסקאות שאושרו וטרם בוצעו   2_פירוט אגח תשואה מעל 10% " xfId="807"/>
    <cellStyle name="1_Anafim 2_עסקאות שאושרו וטרם בוצעו  _דיווחים נוספים" xfId="808"/>
    <cellStyle name="1_Anafim 2_עסקאות שאושרו וטרם בוצעו  _פירוט אגח תשואה מעל 10% " xfId="809"/>
    <cellStyle name="1_Anafim 2_פירוט אגח תשואה מעל 10% " xfId="810"/>
    <cellStyle name="1_Anafim 2_פירוט אגח תשואה מעל 10%  2" xfId="811"/>
    <cellStyle name="1_Anafim 2_פירוט אגח תשואה מעל 10%  2_דיווחים נוספים" xfId="812"/>
    <cellStyle name="1_Anafim 2_פירוט אגח תשואה מעל 10%  2_דיווחים נוספים_1" xfId="813"/>
    <cellStyle name="1_Anafim 2_פירוט אגח תשואה מעל 10%  2_דיווחים נוספים_פירוט אגח תשואה מעל 10% " xfId="814"/>
    <cellStyle name="1_Anafim 2_פירוט אגח תשואה מעל 10%  2_פירוט אגח תשואה מעל 10% " xfId="815"/>
    <cellStyle name="1_Anafim 2_פירוט אגח תשואה מעל 10% _1" xfId="816"/>
    <cellStyle name="1_Anafim 2_פירוט אגח תשואה מעל 10% _4.4." xfId="817"/>
    <cellStyle name="1_Anafim 2_פירוט אגח תשואה מעל 10% _4.4. 2" xfId="818"/>
    <cellStyle name="1_Anafim 2_פירוט אגח תשואה מעל 10% _4.4. 2_דיווחים נוספים" xfId="819"/>
    <cellStyle name="1_Anafim 2_פירוט אגח תשואה מעל 10% _4.4. 2_דיווחים נוספים_1" xfId="820"/>
    <cellStyle name="1_Anafim 2_פירוט אגח תשואה מעל 10% _4.4. 2_דיווחים נוספים_פירוט אגח תשואה מעל 10% " xfId="821"/>
    <cellStyle name="1_Anafim 2_פירוט אגח תשואה מעל 10% _4.4. 2_פירוט אגח תשואה מעל 10% " xfId="822"/>
    <cellStyle name="1_Anafim 2_פירוט אגח תשואה מעל 10% _4.4._דיווחים נוספים" xfId="823"/>
    <cellStyle name="1_Anafim 2_פירוט אגח תשואה מעל 10% _4.4._פירוט אגח תשואה מעל 10% " xfId="824"/>
    <cellStyle name="1_Anafim 2_פירוט אגח תשואה מעל 10% _דיווחים נוספים" xfId="825"/>
    <cellStyle name="1_Anafim 2_פירוט אגח תשואה מעל 10% _דיווחים נוספים_1" xfId="826"/>
    <cellStyle name="1_Anafim 2_פירוט אגח תשואה מעל 10% _דיווחים נוספים_פירוט אגח תשואה מעל 10% " xfId="827"/>
    <cellStyle name="1_Anafim 2_פירוט אגח תשואה מעל 10% _פירוט אגח תשואה מעל 10% " xfId="828"/>
    <cellStyle name="1_Anafim 3" xfId="829"/>
    <cellStyle name="1_Anafim 3_דיווחים נוספים" xfId="830"/>
    <cellStyle name="1_Anafim 3_דיווחים נוספים_1" xfId="831"/>
    <cellStyle name="1_Anafim 3_דיווחים נוספים_פירוט אגח תשואה מעל 10% " xfId="832"/>
    <cellStyle name="1_Anafim 3_פירוט אגח תשואה מעל 10% " xfId="833"/>
    <cellStyle name="1_Anafim_4.4." xfId="834"/>
    <cellStyle name="1_Anafim_4.4. 2" xfId="835"/>
    <cellStyle name="1_Anafim_4.4. 2_דיווחים נוספים" xfId="836"/>
    <cellStyle name="1_Anafim_4.4. 2_דיווחים נוספים_1" xfId="837"/>
    <cellStyle name="1_Anafim_4.4. 2_דיווחים נוספים_פירוט אגח תשואה מעל 10% " xfId="838"/>
    <cellStyle name="1_Anafim_4.4. 2_פירוט אגח תשואה מעל 10% " xfId="839"/>
    <cellStyle name="1_Anafim_4.4._דיווחים נוספים" xfId="840"/>
    <cellStyle name="1_Anafim_4.4._פירוט אגח תשואה מעל 10% " xfId="841"/>
    <cellStyle name="1_Anafim_דיווחים נוספים" xfId="842"/>
    <cellStyle name="1_Anafim_דיווחים נוספים 2" xfId="843"/>
    <cellStyle name="1_Anafim_דיווחים נוספים 2_דיווחים נוספים" xfId="844"/>
    <cellStyle name="1_Anafim_דיווחים נוספים 2_דיווחים נוספים_1" xfId="845"/>
    <cellStyle name="1_Anafim_דיווחים נוספים 2_דיווחים נוספים_פירוט אגח תשואה מעל 10% " xfId="846"/>
    <cellStyle name="1_Anafim_דיווחים נוספים 2_פירוט אגח תשואה מעל 10% " xfId="847"/>
    <cellStyle name="1_Anafim_דיווחים נוספים_1" xfId="848"/>
    <cellStyle name="1_Anafim_דיווחים נוספים_1 2" xfId="849"/>
    <cellStyle name="1_Anafim_דיווחים נוספים_1 2_דיווחים נוספים" xfId="850"/>
    <cellStyle name="1_Anafim_דיווחים נוספים_1 2_דיווחים נוספים_1" xfId="851"/>
    <cellStyle name="1_Anafim_דיווחים נוספים_1 2_דיווחים נוספים_פירוט אגח תשואה מעל 10% " xfId="852"/>
    <cellStyle name="1_Anafim_דיווחים נוספים_1 2_פירוט אגח תשואה מעל 10% " xfId="853"/>
    <cellStyle name="1_Anafim_דיווחים נוספים_1_4.4." xfId="854"/>
    <cellStyle name="1_Anafim_דיווחים נוספים_1_4.4. 2" xfId="855"/>
    <cellStyle name="1_Anafim_דיווחים נוספים_1_4.4. 2_דיווחים נוספים" xfId="856"/>
    <cellStyle name="1_Anafim_דיווחים נוספים_1_4.4. 2_דיווחים נוספים_1" xfId="857"/>
    <cellStyle name="1_Anafim_דיווחים נוספים_1_4.4. 2_דיווחים נוספים_פירוט אגח תשואה מעל 10% " xfId="858"/>
    <cellStyle name="1_Anafim_דיווחים נוספים_1_4.4. 2_פירוט אגח תשואה מעל 10% " xfId="859"/>
    <cellStyle name="1_Anafim_דיווחים נוספים_1_4.4._דיווחים נוספים" xfId="860"/>
    <cellStyle name="1_Anafim_דיווחים נוספים_1_4.4._פירוט אגח תשואה מעל 10% " xfId="861"/>
    <cellStyle name="1_Anafim_דיווחים נוספים_1_דיווחים נוספים" xfId="862"/>
    <cellStyle name="1_Anafim_דיווחים נוספים_1_דיווחים נוספים 2" xfId="863"/>
    <cellStyle name="1_Anafim_דיווחים נוספים_1_דיווחים נוספים 2_דיווחים נוספים" xfId="864"/>
    <cellStyle name="1_Anafim_דיווחים נוספים_1_דיווחים נוספים 2_דיווחים נוספים_1" xfId="865"/>
    <cellStyle name="1_Anafim_דיווחים נוספים_1_דיווחים נוספים 2_דיווחים נוספים_פירוט אגח תשואה מעל 10% " xfId="866"/>
    <cellStyle name="1_Anafim_דיווחים נוספים_1_דיווחים נוספים 2_פירוט אגח תשואה מעל 10% " xfId="867"/>
    <cellStyle name="1_Anafim_דיווחים נוספים_1_דיווחים נוספים_1" xfId="868"/>
    <cellStyle name="1_Anafim_דיווחים נוספים_1_דיווחים נוספים_4.4." xfId="869"/>
    <cellStyle name="1_Anafim_דיווחים נוספים_1_דיווחים נוספים_4.4. 2" xfId="870"/>
    <cellStyle name="1_Anafim_דיווחים נוספים_1_דיווחים נוספים_4.4. 2_דיווחים נוספים" xfId="871"/>
    <cellStyle name="1_Anafim_דיווחים נוספים_1_דיווחים נוספים_4.4. 2_דיווחים נוספים_1" xfId="872"/>
    <cellStyle name="1_Anafim_דיווחים נוספים_1_דיווחים נוספים_4.4. 2_דיווחים נוספים_פירוט אגח תשואה מעל 10% " xfId="873"/>
    <cellStyle name="1_Anafim_דיווחים נוספים_1_דיווחים נוספים_4.4. 2_פירוט אגח תשואה מעל 10% " xfId="874"/>
    <cellStyle name="1_Anafim_דיווחים נוספים_1_דיווחים נוספים_4.4._דיווחים נוספים" xfId="875"/>
    <cellStyle name="1_Anafim_דיווחים נוספים_1_דיווחים נוספים_4.4._פירוט אגח תשואה מעל 10% " xfId="876"/>
    <cellStyle name="1_Anafim_דיווחים נוספים_1_דיווחים נוספים_דיווחים נוספים" xfId="877"/>
    <cellStyle name="1_Anafim_דיווחים נוספים_1_דיווחים נוספים_פירוט אגח תשואה מעל 10% " xfId="878"/>
    <cellStyle name="1_Anafim_דיווחים נוספים_1_פירוט אגח תשואה מעל 10% " xfId="879"/>
    <cellStyle name="1_Anafim_דיווחים נוספים_2" xfId="880"/>
    <cellStyle name="1_Anafim_דיווחים נוספים_2 2" xfId="881"/>
    <cellStyle name="1_Anafim_דיווחים נוספים_2 2_דיווחים נוספים" xfId="882"/>
    <cellStyle name="1_Anafim_דיווחים נוספים_2 2_דיווחים נוספים_1" xfId="883"/>
    <cellStyle name="1_Anafim_דיווחים נוספים_2 2_דיווחים נוספים_פירוט אגח תשואה מעל 10% " xfId="884"/>
    <cellStyle name="1_Anafim_דיווחים נוספים_2 2_פירוט אגח תשואה מעל 10% " xfId="885"/>
    <cellStyle name="1_Anafim_דיווחים נוספים_2_4.4." xfId="886"/>
    <cellStyle name="1_Anafim_דיווחים נוספים_2_4.4. 2" xfId="887"/>
    <cellStyle name="1_Anafim_דיווחים נוספים_2_4.4. 2_דיווחים נוספים" xfId="888"/>
    <cellStyle name="1_Anafim_דיווחים נוספים_2_4.4. 2_דיווחים נוספים_1" xfId="889"/>
    <cellStyle name="1_Anafim_דיווחים נוספים_2_4.4. 2_דיווחים נוספים_פירוט אגח תשואה מעל 10% " xfId="890"/>
    <cellStyle name="1_Anafim_דיווחים נוספים_2_4.4. 2_פירוט אגח תשואה מעל 10% " xfId="891"/>
    <cellStyle name="1_Anafim_דיווחים נוספים_2_4.4._דיווחים נוספים" xfId="892"/>
    <cellStyle name="1_Anafim_דיווחים נוספים_2_4.4._פירוט אגח תשואה מעל 10% " xfId="893"/>
    <cellStyle name="1_Anafim_דיווחים נוספים_2_דיווחים נוספים" xfId="894"/>
    <cellStyle name="1_Anafim_דיווחים נוספים_2_פירוט אגח תשואה מעל 10% " xfId="895"/>
    <cellStyle name="1_Anafim_דיווחים נוספים_3" xfId="896"/>
    <cellStyle name="1_Anafim_דיווחים נוספים_4.4." xfId="897"/>
    <cellStyle name="1_Anafim_דיווחים נוספים_4.4. 2" xfId="898"/>
    <cellStyle name="1_Anafim_דיווחים נוספים_4.4. 2_דיווחים נוספים" xfId="899"/>
    <cellStyle name="1_Anafim_דיווחים נוספים_4.4. 2_דיווחים נוספים_1" xfId="900"/>
    <cellStyle name="1_Anafim_דיווחים נוספים_4.4. 2_דיווחים נוספים_פירוט אגח תשואה מעל 10% " xfId="901"/>
    <cellStyle name="1_Anafim_דיווחים נוספים_4.4. 2_פירוט אגח תשואה מעל 10% " xfId="902"/>
    <cellStyle name="1_Anafim_דיווחים נוספים_4.4._דיווחים נוספים" xfId="903"/>
    <cellStyle name="1_Anafim_דיווחים נוספים_4.4._פירוט אגח תשואה מעל 10% " xfId="904"/>
    <cellStyle name="1_Anafim_דיווחים נוספים_דיווחים נוספים" xfId="905"/>
    <cellStyle name="1_Anafim_דיווחים נוספים_דיווחים נוספים 2" xfId="906"/>
    <cellStyle name="1_Anafim_דיווחים נוספים_דיווחים נוספים 2_דיווחים נוספים" xfId="907"/>
    <cellStyle name="1_Anafim_דיווחים נוספים_דיווחים נוספים 2_דיווחים נוספים_1" xfId="908"/>
    <cellStyle name="1_Anafim_דיווחים נוספים_דיווחים נוספים 2_דיווחים נוספים_פירוט אגח תשואה מעל 10% " xfId="909"/>
    <cellStyle name="1_Anafim_דיווחים נוספים_דיווחים נוספים 2_פירוט אגח תשואה מעל 10% " xfId="910"/>
    <cellStyle name="1_Anafim_דיווחים נוספים_דיווחים נוספים_1" xfId="911"/>
    <cellStyle name="1_Anafim_דיווחים נוספים_דיווחים נוספים_4.4." xfId="912"/>
    <cellStyle name="1_Anafim_דיווחים נוספים_דיווחים נוספים_4.4. 2" xfId="913"/>
    <cellStyle name="1_Anafim_דיווחים נוספים_דיווחים נוספים_4.4. 2_דיווחים נוספים" xfId="914"/>
    <cellStyle name="1_Anafim_דיווחים נוספים_דיווחים נוספים_4.4. 2_דיווחים נוספים_1" xfId="915"/>
    <cellStyle name="1_Anafim_דיווחים נוספים_דיווחים נוספים_4.4. 2_דיווחים נוספים_פירוט אגח תשואה מעל 10% " xfId="916"/>
    <cellStyle name="1_Anafim_דיווחים נוספים_דיווחים נוספים_4.4. 2_פירוט אגח תשואה מעל 10% " xfId="917"/>
    <cellStyle name="1_Anafim_דיווחים נוספים_דיווחים נוספים_4.4._דיווחים נוספים" xfId="918"/>
    <cellStyle name="1_Anafim_דיווחים נוספים_דיווחים נוספים_4.4._פירוט אגח תשואה מעל 10% " xfId="919"/>
    <cellStyle name="1_Anafim_דיווחים נוספים_דיווחים נוספים_דיווחים נוספים" xfId="920"/>
    <cellStyle name="1_Anafim_דיווחים נוספים_דיווחים נוספים_פירוט אגח תשואה מעל 10% " xfId="921"/>
    <cellStyle name="1_Anafim_דיווחים נוספים_פירוט אגח תשואה מעל 10% " xfId="922"/>
    <cellStyle name="1_Anafim_הערות" xfId="923"/>
    <cellStyle name="1_Anafim_הערות 2" xfId="924"/>
    <cellStyle name="1_Anafim_הערות 2_דיווחים נוספים" xfId="925"/>
    <cellStyle name="1_Anafim_הערות 2_דיווחים נוספים_1" xfId="926"/>
    <cellStyle name="1_Anafim_הערות 2_דיווחים נוספים_פירוט אגח תשואה מעל 10% " xfId="927"/>
    <cellStyle name="1_Anafim_הערות 2_פירוט אגח תשואה מעל 10% " xfId="928"/>
    <cellStyle name="1_Anafim_הערות_4.4." xfId="929"/>
    <cellStyle name="1_Anafim_הערות_4.4. 2" xfId="930"/>
    <cellStyle name="1_Anafim_הערות_4.4. 2_דיווחים נוספים" xfId="931"/>
    <cellStyle name="1_Anafim_הערות_4.4. 2_דיווחים נוספים_1" xfId="932"/>
    <cellStyle name="1_Anafim_הערות_4.4. 2_דיווחים נוספים_פירוט אגח תשואה מעל 10% " xfId="933"/>
    <cellStyle name="1_Anafim_הערות_4.4. 2_פירוט אגח תשואה מעל 10% " xfId="934"/>
    <cellStyle name="1_Anafim_הערות_4.4._דיווחים נוספים" xfId="935"/>
    <cellStyle name="1_Anafim_הערות_4.4._פירוט אגח תשואה מעל 10% " xfId="936"/>
    <cellStyle name="1_Anafim_הערות_דיווחים נוספים" xfId="937"/>
    <cellStyle name="1_Anafim_הערות_דיווחים נוספים_1" xfId="938"/>
    <cellStyle name="1_Anafim_הערות_דיווחים נוספים_פירוט אגח תשואה מעל 10% " xfId="939"/>
    <cellStyle name="1_Anafim_הערות_פירוט אגח תשואה מעל 10% " xfId="940"/>
    <cellStyle name="1_Anafim_יתרת מסגרות אשראי לניצול " xfId="941"/>
    <cellStyle name="1_Anafim_יתרת מסגרות אשראי לניצול  2" xfId="942"/>
    <cellStyle name="1_Anafim_יתרת מסגרות אשראי לניצול  2_דיווחים נוספים" xfId="943"/>
    <cellStyle name="1_Anafim_יתרת מסגרות אשראי לניצול  2_דיווחים נוספים_1" xfId="944"/>
    <cellStyle name="1_Anafim_יתרת מסגרות אשראי לניצול  2_דיווחים נוספים_פירוט אגח תשואה מעל 10% " xfId="945"/>
    <cellStyle name="1_Anafim_יתרת מסגרות אשראי לניצול  2_פירוט אגח תשואה מעל 10% " xfId="946"/>
    <cellStyle name="1_Anafim_יתרת מסגרות אשראי לניצול _4.4." xfId="947"/>
    <cellStyle name="1_Anafim_יתרת מסגרות אשראי לניצול _4.4. 2" xfId="948"/>
    <cellStyle name="1_Anafim_יתרת מסגרות אשראי לניצול _4.4. 2_דיווחים נוספים" xfId="949"/>
    <cellStyle name="1_Anafim_יתרת מסגרות אשראי לניצול _4.4. 2_דיווחים נוספים_1" xfId="950"/>
    <cellStyle name="1_Anafim_יתרת מסגרות אשראי לניצול _4.4. 2_דיווחים נוספים_פירוט אגח תשואה מעל 10% " xfId="951"/>
    <cellStyle name="1_Anafim_יתרת מסגרות אשראי לניצול _4.4. 2_פירוט אגח תשואה מעל 10% " xfId="952"/>
    <cellStyle name="1_Anafim_יתרת מסגרות אשראי לניצול _4.4._דיווחים נוספים" xfId="953"/>
    <cellStyle name="1_Anafim_יתרת מסגרות אשראי לניצול _4.4._פירוט אגח תשואה מעל 10% " xfId="954"/>
    <cellStyle name="1_Anafim_יתרת מסגרות אשראי לניצול _דיווחים נוספים" xfId="955"/>
    <cellStyle name="1_Anafim_יתרת מסגרות אשראי לניצול _דיווחים נוספים_1" xfId="956"/>
    <cellStyle name="1_Anafim_יתרת מסגרות אשראי לניצול _דיווחים נוספים_פירוט אגח תשואה מעל 10% " xfId="957"/>
    <cellStyle name="1_Anafim_יתרת מסגרות אשראי לניצול _פירוט אגח תשואה מעל 10% " xfId="958"/>
    <cellStyle name="1_Anafim_עסקאות שאושרו וטרם בוצעו  " xfId="959"/>
    <cellStyle name="1_Anafim_עסקאות שאושרו וטרם בוצעו   2" xfId="960"/>
    <cellStyle name="1_Anafim_עסקאות שאושרו וטרם בוצעו   2_דיווחים נוספים" xfId="961"/>
    <cellStyle name="1_Anafim_עסקאות שאושרו וטרם בוצעו   2_דיווחים נוספים_1" xfId="962"/>
    <cellStyle name="1_Anafim_עסקאות שאושרו וטרם בוצעו   2_דיווחים נוספים_פירוט אגח תשואה מעל 10% " xfId="963"/>
    <cellStyle name="1_Anafim_עסקאות שאושרו וטרם בוצעו   2_פירוט אגח תשואה מעל 10% " xfId="964"/>
    <cellStyle name="1_Anafim_עסקאות שאושרו וטרם בוצעו  _1" xfId="965"/>
    <cellStyle name="1_Anafim_עסקאות שאושרו וטרם בוצעו  _1 2" xfId="966"/>
    <cellStyle name="1_Anafim_עסקאות שאושרו וטרם בוצעו  _1 2_דיווחים נוספים" xfId="967"/>
    <cellStyle name="1_Anafim_עסקאות שאושרו וטרם בוצעו  _1 2_דיווחים נוספים_1" xfId="968"/>
    <cellStyle name="1_Anafim_עסקאות שאושרו וטרם בוצעו  _1 2_דיווחים נוספים_פירוט אגח תשואה מעל 10% " xfId="969"/>
    <cellStyle name="1_Anafim_עסקאות שאושרו וטרם בוצעו  _1 2_פירוט אגח תשואה מעל 10% " xfId="970"/>
    <cellStyle name="1_Anafim_עסקאות שאושרו וטרם בוצעו  _1_דיווחים נוספים" xfId="971"/>
    <cellStyle name="1_Anafim_עסקאות שאושרו וטרם בוצעו  _1_פירוט אגח תשואה מעל 10% " xfId="972"/>
    <cellStyle name="1_Anafim_עסקאות שאושרו וטרם בוצעו  _4.4." xfId="973"/>
    <cellStyle name="1_Anafim_עסקאות שאושרו וטרם בוצעו  _4.4. 2" xfId="974"/>
    <cellStyle name="1_Anafim_עסקאות שאושרו וטרם בוצעו  _4.4. 2_דיווחים נוספים" xfId="975"/>
    <cellStyle name="1_Anafim_עסקאות שאושרו וטרם בוצעו  _4.4. 2_דיווחים נוספים_1" xfId="976"/>
    <cellStyle name="1_Anafim_עסקאות שאושרו וטרם בוצעו  _4.4. 2_דיווחים נוספים_פירוט אגח תשואה מעל 10% " xfId="977"/>
    <cellStyle name="1_Anafim_עסקאות שאושרו וטרם בוצעו  _4.4. 2_פירוט אגח תשואה מעל 10% " xfId="978"/>
    <cellStyle name="1_Anafim_עסקאות שאושרו וטרם בוצעו  _4.4._דיווחים נוספים" xfId="979"/>
    <cellStyle name="1_Anafim_עסקאות שאושרו וטרם בוצעו  _4.4._פירוט אגח תשואה מעל 10% " xfId="980"/>
    <cellStyle name="1_Anafim_עסקאות שאושרו וטרם בוצעו  _דיווחים נוספים" xfId="981"/>
    <cellStyle name="1_Anafim_עסקאות שאושרו וטרם בוצעו  _דיווחים נוספים_1" xfId="982"/>
    <cellStyle name="1_Anafim_עסקאות שאושרו וטרם בוצעו  _דיווחים נוספים_פירוט אגח תשואה מעל 10% " xfId="983"/>
    <cellStyle name="1_Anafim_עסקאות שאושרו וטרם בוצעו  _פירוט אגח תשואה מעל 10% " xfId="984"/>
    <cellStyle name="1_Anafim_פירוט אגח תשואה מעל 10% " xfId="985"/>
    <cellStyle name="1_Anafim_פירוט אגח תשואה מעל 10%  2" xfId="986"/>
    <cellStyle name="1_Anafim_פירוט אגח תשואה מעל 10%  2_דיווחים נוספים" xfId="987"/>
    <cellStyle name="1_Anafim_פירוט אגח תשואה מעל 10%  2_דיווחים נוספים_1" xfId="988"/>
    <cellStyle name="1_Anafim_פירוט אגח תשואה מעל 10%  2_דיווחים נוספים_פירוט אגח תשואה מעל 10% " xfId="989"/>
    <cellStyle name="1_Anafim_פירוט אגח תשואה מעל 10%  2_פירוט אגח תשואה מעל 10% " xfId="990"/>
    <cellStyle name="1_Anafim_פירוט אגח תשואה מעל 10% _1" xfId="991"/>
    <cellStyle name="1_Anafim_פירוט אגח תשואה מעל 10% _4.4." xfId="992"/>
    <cellStyle name="1_Anafim_פירוט אגח תשואה מעל 10% _4.4. 2" xfId="993"/>
    <cellStyle name="1_Anafim_פירוט אגח תשואה מעל 10% _4.4. 2_דיווחים נוספים" xfId="994"/>
    <cellStyle name="1_Anafim_פירוט אגח תשואה מעל 10% _4.4. 2_דיווחים נוספים_1" xfId="995"/>
    <cellStyle name="1_Anafim_פירוט אגח תשואה מעל 10% _4.4. 2_דיווחים נוספים_פירוט אגח תשואה מעל 10% " xfId="996"/>
    <cellStyle name="1_Anafim_פירוט אגח תשואה מעל 10% _4.4. 2_פירוט אגח תשואה מעל 10% " xfId="997"/>
    <cellStyle name="1_Anafim_פירוט אגח תשואה מעל 10% _4.4._דיווחים נוספים" xfId="998"/>
    <cellStyle name="1_Anafim_פירוט אגח תשואה מעל 10% _4.4._פירוט אגח תשואה מעל 10% " xfId="999"/>
    <cellStyle name="1_Anafim_פירוט אגח תשואה מעל 10% _דיווחים נוספים" xfId="1000"/>
    <cellStyle name="1_Anafim_פירוט אגח תשואה מעל 10% _דיווחים נוספים_1" xfId="1001"/>
    <cellStyle name="1_Anafim_פירוט אגח תשואה מעל 10% _דיווחים נוספים_פירוט אגח תשואה מעל 10% " xfId="1002"/>
    <cellStyle name="1_Anafim_פירוט אגח תשואה מעל 10% _פירוט אגח תשואה מעל 10% " xfId="1003"/>
    <cellStyle name="1_אחזקות בעלי ענין -DATA - ערכים" xfId="1004"/>
    <cellStyle name="1_דיווחים נוספים" xfId="1005"/>
    <cellStyle name="1_דיווחים נוספים 2" xfId="1006"/>
    <cellStyle name="1_דיווחים נוספים 2_דיווחים נוספים" xfId="1007"/>
    <cellStyle name="1_דיווחים נוספים 2_דיווחים נוספים_1" xfId="1008"/>
    <cellStyle name="1_דיווחים נוספים 2_דיווחים נוספים_פירוט אגח תשואה מעל 10% " xfId="1009"/>
    <cellStyle name="1_דיווחים נוספים 2_פירוט אגח תשואה מעל 10% " xfId="1010"/>
    <cellStyle name="1_דיווחים נוספים_1" xfId="1011"/>
    <cellStyle name="1_דיווחים נוספים_1 2" xfId="1012"/>
    <cellStyle name="1_דיווחים נוספים_1 2_דיווחים נוספים" xfId="1013"/>
    <cellStyle name="1_דיווחים נוספים_1 2_דיווחים נוספים_1" xfId="1014"/>
    <cellStyle name="1_דיווחים נוספים_1 2_דיווחים נוספים_פירוט אגח תשואה מעל 10% " xfId="1015"/>
    <cellStyle name="1_דיווחים נוספים_1 2_פירוט אגח תשואה מעל 10% " xfId="1016"/>
    <cellStyle name="1_דיווחים נוספים_1_4.4." xfId="1017"/>
    <cellStyle name="1_דיווחים נוספים_1_4.4. 2" xfId="1018"/>
    <cellStyle name="1_דיווחים נוספים_1_4.4. 2_דיווחים נוספים" xfId="1019"/>
    <cellStyle name="1_דיווחים נוספים_1_4.4. 2_דיווחים נוספים_1" xfId="1020"/>
    <cellStyle name="1_דיווחים נוספים_1_4.4. 2_דיווחים נוספים_פירוט אגח תשואה מעל 10% " xfId="1021"/>
    <cellStyle name="1_דיווחים נוספים_1_4.4. 2_פירוט אגח תשואה מעל 10% " xfId="1022"/>
    <cellStyle name="1_דיווחים נוספים_1_4.4._דיווחים נוספים" xfId="1023"/>
    <cellStyle name="1_דיווחים נוספים_1_4.4._פירוט אגח תשואה מעל 10% " xfId="1024"/>
    <cellStyle name="1_דיווחים נוספים_1_דיווחים נוספים" xfId="1025"/>
    <cellStyle name="1_דיווחים נוספים_1_דיווחים נוספים 2" xfId="1026"/>
    <cellStyle name="1_דיווחים נוספים_1_דיווחים נוספים 2_דיווחים נוספים" xfId="1027"/>
    <cellStyle name="1_דיווחים נוספים_1_דיווחים נוספים 2_דיווחים נוספים_1" xfId="1028"/>
    <cellStyle name="1_דיווחים נוספים_1_דיווחים נוספים 2_דיווחים נוספים_פירוט אגח תשואה מעל 10% " xfId="1029"/>
    <cellStyle name="1_דיווחים נוספים_1_דיווחים נוספים 2_פירוט אגח תשואה מעל 10% " xfId="1030"/>
    <cellStyle name="1_דיווחים נוספים_1_דיווחים נוספים_1" xfId="1031"/>
    <cellStyle name="1_דיווחים נוספים_1_דיווחים נוספים_4.4." xfId="1032"/>
    <cellStyle name="1_דיווחים נוספים_1_דיווחים נוספים_4.4. 2" xfId="1033"/>
    <cellStyle name="1_דיווחים נוספים_1_דיווחים נוספים_4.4. 2_דיווחים נוספים" xfId="1034"/>
    <cellStyle name="1_דיווחים נוספים_1_דיווחים נוספים_4.4. 2_דיווחים נוספים_1" xfId="1035"/>
    <cellStyle name="1_דיווחים נוספים_1_דיווחים נוספים_4.4. 2_דיווחים נוספים_פירוט אגח תשואה מעל 10% " xfId="1036"/>
    <cellStyle name="1_דיווחים נוספים_1_דיווחים נוספים_4.4. 2_פירוט אגח תשואה מעל 10% " xfId="1037"/>
    <cellStyle name="1_דיווחים נוספים_1_דיווחים נוספים_4.4._דיווחים נוספים" xfId="1038"/>
    <cellStyle name="1_דיווחים נוספים_1_דיווחים נוספים_4.4._פירוט אגח תשואה מעל 10% " xfId="1039"/>
    <cellStyle name="1_דיווחים נוספים_1_דיווחים נוספים_דיווחים נוספים" xfId="1040"/>
    <cellStyle name="1_דיווחים נוספים_1_דיווחים נוספים_פירוט אגח תשואה מעל 10% " xfId="1041"/>
    <cellStyle name="1_דיווחים נוספים_1_פירוט אגח תשואה מעל 10% " xfId="1042"/>
    <cellStyle name="1_דיווחים נוספים_2" xfId="1043"/>
    <cellStyle name="1_דיווחים נוספים_2 2" xfId="1044"/>
    <cellStyle name="1_דיווחים נוספים_2 2_דיווחים נוספים" xfId="1045"/>
    <cellStyle name="1_דיווחים נוספים_2 2_דיווחים נוספים_1" xfId="1046"/>
    <cellStyle name="1_דיווחים נוספים_2 2_דיווחים נוספים_פירוט אגח תשואה מעל 10% " xfId="1047"/>
    <cellStyle name="1_דיווחים נוספים_2 2_פירוט אגח תשואה מעל 10% " xfId="1048"/>
    <cellStyle name="1_דיווחים נוספים_2_4.4." xfId="1049"/>
    <cellStyle name="1_דיווחים נוספים_2_4.4. 2" xfId="1050"/>
    <cellStyle name="1_דיווחים נוספים_2_4.4. 2_דיווחים נוספים" xfId="1051"/>
    <cellStyle name="1_דיווחים נוספים_2_4.4. 2_דיווחים נוספים_1" xfId="1052"/>
    <cellStyle name="1_דיווחים נוספים_2_4.4. 2_דיווחים נוספים_פירוט אגח תשואה מעל 10% " xfId="1053"/>
    <cellStyle name="1_דיווחים נוספים_2_4.4. 2_פירוט אגח תשואה מעל 10% " xfId="1054"/>
    <cellStyle name="1_דיווחים נוספים_2_4.4._דיווחים נוספים" xfId="1055"/>
    <cellStyle name="1_דיווחים נוספים_2_4.4._פירוט אגח תשואה מעל 10% " xfId="1056"/>
    <cellStyle name="1_דיווחים נוספים_2_דיווחים נוספים" xfId="1057"/>
    <cellStyle name="1_דיווחים נוספים_2_פירוט אגח תשואה מעל 10% " xfId="1058"/>
    <cellStyle name="1_דיווחים נוספים_3" xfId="1059"/>
    <cellStyle name="1_דיווחים נוספים_4.4." xfId="1060"/>
    <cellStyle name="1_דיווחים נוספים_4.4. 2" xfId="1061"/>
    <cellStyle name="1_דיווחים נוספים_4.4. 2_דיווחים נוספים" xfId="1062"/>
    <cellStyle name="1_דיווחים נוספים_4.4. 2_דיווחים נוספים_1" xfId="1063"/>
    <cellStyle name="1_דיווחים נוספים_4.4. 2_דיווחים נוספים_פירוט אגח תשואה מעל 10% " xfId="1064"/>
    <cellStyle name="1_דיווחים נוספים_4.4. 2_פירוט אגח תשואה מעל 10% " xfId="1065"/>
    <cellStyle name="1_דיווחים נוספים_4.4._דיווחים נוספים" xfId="1066"/>
    <cellStyle name="1_דיווחים נוספים_4.4._פירוט אגח תשואה מעל 10% " xfId="1067"/>
    <cellStyle name="1_דיווחים נוספים_דיווחים נוספים" xfId="1068"/>
    <cellStyle name="1_דיווחים נוספים_דיווחים נוספים 2" xfId="1069"/>
    <cellStyle name="1_דיווחים נוספים_דיווחים נוספים 2_דיווחים נוספים" xfId="1070"/>
    <cellStyle name="1_דיווחים נוספים_דיווחים נוספים 2_דיווחים נוספים_1" xfId="1071"/>
    <cellStyle name="1_דיווחים נוספים_דיווחים נוספים 2_דיווחים נוספים_פירוט אגח תשואה מעל 10% " xfId="1072"/>
    <cellStyle name="1_דיווחים נוספים_דיווחים נוספים 2_פירוט אגח תשואה מעל 10% " xfId="1073"/>
    <cellStyle name="1_דיווחים נוספים_דיווחים נוספים_1" xfId="1074"/>
    <cellStyle name="1_דיווחים נוספים_דיווחים נוספים_4.4." xfId="1075"/>
    <cellStyle name="1_דיווחים נוספים_דיווחים נוספים_4.4. 2" xfId="1076"/>
    <cellStyle name="1_דיווחים נוספים_דיווחים נוספים_4.4. 2_דיווחים נוספים" xfId="1077"/>
    <cellStyle name="1_דיווחים נוספים_דיווחים נוספים_4.4. 2_דיווחים נוספים_1" xfId="1078"/>
    <cellStyle name="1_דיווחים נוספים_דיווחים נוספים_4.4. 2_דיווחים נוספים_פירוט אגח תשואה מעל 10% " xfId="1079"/>
    <cellStyle name="1_דיווחים נוספים_דיווחים נוספים_4.4. 2_פירוט אגח תשואה מעל 10% " xfId="1080"/>
    <cellStyle name="1_דיווחים נוספים_דיווחים נוספים_4.4._דיווחים נוספים" xfId="1081"/>
    <cellStyle name="1_דיווחים נוספים_דיווחים נוספים_4.4._פירוט אגח תשואה מעל 10% " xfId="1082"/>
    <cellStyle name="1_דיווחים נוספים_דיווחים נוספים_דיווחים נוספים" xfId="1083"/>
    <cellStyle name="1_דיווחים נוספים_דיווחים נוספים_פירוט אגח תשואה מעל 10% " xfId="1084"/>
    <cellStyle name="1_דיווחים נוספים_פירוט אגח תשואה מעל 10% " xfId="1085"/>
    <cellStyle name="1_הערות" xfId="1086"/>
    <cellStyle name="1_הערות 2" xfId="1087"/>
    <cellStyle name="1_הערות 2_דיווחים נוספים" xfId="1088"/>
    <cellStyle name="1_הערות 2_דיווחים נוספים_1" xfId="1089"/>
    <cellStyle name="1_הערות 2_דיווחים נוספים_פירוט אגח תשואה מעל 10% " xfId="1090"/>
    <cellStyle name="1_הערות 2_פירוט אגח תשואה מעל 10% " xfId="1091"/>
    <cellStyle name="1_הערות_4.4." xfId="1092"/>
    <cellStyle name="1_הערות_4.4. 2" xfId="1093"/>
    <cellStyle name="1_הערות_4.4. 2_דיווחים נוספים" xfId="1094"/>
    <cellStyle name="1_הערות_4.4. 2_דיווחים נוספים_1" xfId="1095"/>
    <cellStyle name="1_הערות_4.4. 2_דיווחים נוספים_פירוט אגח תשואה מעל 10% " xfId="1096"/>
    <cellStyle name="1_הערות_4.4. 2_פירוט אגח תשואה מעל 10% " xfId="1097"/>
    <cellStyle name="1_הערות_4.4._דיווחים נוספים" xfId="1098"/>
    <cellStyle name="1_הערות_4.4._פירוט אגח תשואה מעל 10% " xfId="1099"/>
    <cellStyle name="1_הערות_דיווחים נוספים" xfId="1100"/>
    <cellStyle name="1_הערות_דיווחים נוספים_1" xfId="1101"/>
    <cellStyle name="1_הערות_דיווחים נוספים_פירוט אגח תשואה מעל 10% " xfId="1102"/>
    <cellStyle name="1_הערות_פירוט אגח תשואה מעל 10% " xfId="1103"/>
    <cellStyle name="1_יתרת מסגרות אשראי לניצול " xfId="1104"/>
    <cellStyle name="1_יתרת מסגרות אשראי לניצול  2" xfId="1105"/>
    <cellStyle name="1_יתרת מסגרות אשראי לניצול  2_דיווחים נוספים" xfId="1106"/>
    <cellStyle name="1_יתרת מסגרות אשראי לניצול  2_דיווחים נוספים_1" xfId="1107"/>
    <cellStyle name="1_יתרת מסגרות אשראי לניצול  2_דיווחים נוספים_פירוט אגח תשואה מעל 10% " xfId="1108"/>
    <cellStyle name="1_יתרת מסגרות אשראי לניצול  2_פירוט אגח תשואה מעל 10% " xfId="1109"/>
    <cellStyle name="1_יתרת מסגרות אשראי לניצול _4.4." xfId="1110"/>
    <cellStyle name="1_יתרת מסגרות אשראי לניצול _4.4. 2" xfId="1111"/>
    <cellStyle name="1_יתרת מסגרות אשראי לניצול _4.4. 2_דיווחים נוספים" xfId="1112"/>
    <cellStyle name="1_יתרת מסגרות אשראי לניצול _4.4. 2_דיווחים נוספים_1" xfId="1113"/>
    <cellStyle name="1_יתרת מסגרות אשראי לניצול _4.4. 2_דיווחים נוספים_פירוט אגח תשואה מעל 10% " xfId="1114"/>
    <cellStyle name="1_יתרת מסגרות אשראי לניצול _4.4. 2_פירוט אגח תשואה מעל 10% " xfId="1115"/>
    <cellStyle name="1_יתרת מסגרות אשראי לניצול _4.4._דיווחים נוספים" xfId="1116"/>
    <cellStyle name="1_יתרת מסגרות אשראי לניצול _4.4._פירוט אגח תשואה מעל 10% " xfId="1117"/>
    <cellStyle name="1_יתרת מסגרות אשראי לניצול _דיווחים נוספים" xfId="1118"/>
    <cellStyle name="1_יתרת מסגרות אשראי לניצול _דיווחים נוספים_1" xfId="1119"/>
    <cellStyle name="1_יתרת מסגרות אשראי לניצול _דיווחים נוספים_פירוט אגח תשואה מעל 10% " xfId="1120"/>
    <cellStyle name="1_יתרת מסגרות אשראי לניצול _פירוט אגח תשואה מעל 10% " xfId="1121"/>
    <cellStyle name="1_משקל בתא100" xfId="1122"/>
    <cellStyle name="1_משקל בתא100 2" xfId="1123"/>
    <cellStyle name="1_משקל בתא100 2 2" xfId="1124"/>
    <cellStyle name="1_משקל בתא100 2 2_דיווחים נוספים" xfId="1125"/>
    <cellStyle name="1_משקל בתא100 2 2_דיווחים נוספים_1" xfId="1126"/>
    <cellStyle name="1_משקל בתא100 2 2_דיווחים נוספים_פירוט אגח תשואה מעל 10% " xfId="1127"/>
    <cellStyle name="1_משקל בתא100 2 2_פירוט אגח תשואה מעל 10% " xfId="1128"/>
    <cellStyle name="1_משקל בתא100 2_4.4." xfId="1129"/>
    <cellStyle name="1_משקל בתא100 2_4.4. 2" xfId="1130"/>
    <cellStyle name="1_משקל בתא100 2_4.4. 2_דיווחים נוספים" xfId="1131"/>
    <cellStyle name="1_משקל בתא100 2_4.4. 2_דיווחים נוספים_1" xfId="1132"/>
    <cellStyle name="1_משקל בתא100 2_4.4. 2_דיווחים נוספים_פירוט אגח תשואה מעל 10% " xfId="1133"/>
    <cellStyle name="1_משקל בתא100 2_4.4. 2_פירוט אגח תשואה מעל 10% " xfId="1134"/>
    <cellStyle name="1_משקל בתא100 2_4.4._דיווחים נוספים" xfId="1135"/>
    <cellStyle name="1_משקל בתא100 2_4.4._פירוט אגח תשואה מעל 10% " xfId="1136"/>
    <cellStyle name="1_משקל בתא100 2_דיווחים נוספים" xfId="1137"/>
    <cellStyle name="1_משקל בתא100 2_דיווחים נוספים 2" xfId="1138"/>
    <cellStyle name="1_משקל בתא100 2_דיווחים נוספים 2_דיווחים נוספים" xfId="1139"/>
    <cellStyle name="1_משקל בתא100 2_דיווחים נוספים 2_דיווחים נוספים_1" xfId="1140"/>
    <cellStyle name="1_משקל בתא100 2_דיווחים נוספים 2_דיווחים נוספים_פירוט אגח תשואה מעל 10% " xfId="1141"/>
    <cellStyle name="1_משקל בתא100 2_דיווחים נוספים 2_פירוט אגח תשואה מעל 10% " xfId="1142"/>
    <cellStyle name="1_משקל בתא100 2_דיווחים נוספים_1" xfId="1143"/>
    <cellStyle name="1_משקל בתא100 2_דיווחים נוספים_1 2" xfId="1144"/>
    <cellStyle name="1_משקל בתא100 2_דיווחים נוספים_1 2_דיווחים נוספים" xfId="1145"/>
    <cellStyle name="1_משקל בתא100 2_דיווחים נוספים_1 2_דיווחים נוספים_1" xfId="1146"/>
    <cellStyle name="1_משקל בתא100 2_דיווחים נוספים_1 2_דיווחים נוספים_פירוט אגח תשואה מעל 10% " xfId="1147"/>
    <cellStyle name="1_משקל בתא100 2_דיווחים נוספים_1 2_פירוט אגח תשואה מעל 10% " xfId="1148"/>
    <cellStyle name="1_משקל בתא100 2_דיווחים נוספים_1_4.4." xfId="1149"/>
    <cellStyle name="1_משקל בתא100 2_דיווחים נוספים_1_4.4. 2" xfId="1150"/>
    <cellStyle name="1_משקל בתא100 2_דיווחים נוספים_1_4.4. 2_דיווחים נוספים" xfId="1151"/>
    <cellStyle name="1_משקל בתא100 2_דיווחים נוספים_1_4.4. 2_דיווחים נוספים_1" xfId="1152"/>
    <cellStyle name="1_משקל בתא100 2_דיווחים נוספים_1_4.4. 2_דיווחים נוספים_פירוט אגח תשואה מעל 10% " xfId="1153"/>
    <cellStyle name="1_משקל בתא100 2_דיווחים נוספים_1_4.4. 2_פירוט אגח תשואה מעל 10% " xfId="1154"/>
    <cellStyle name="1_משקל בתא100 2_דיווחים נוספים_1_4.4._דיווחים נוספים" xfId="1155"/>
    <cellStyle name="1_משקל בתא100 2_דיווחים נוספים_1_4.4._פירוט אגח תשואה מעל 10% " xfId="1156"/>
    <cellStyle name="1_משקל בתא100 2_דיווחים נוספים_1_דיווחים נוספים" xfId="1157"/>
    <cellStyle name="1_משקל בתא100 2_דיווחים נוספים_1_פירוט אגח תשואה מעל 10% " xfId="1158"/>
    <cellStyle name="1_משקל בתא100 2_דיווחים נוספים_2" xfId="1159"/>
    <cellStyle name="1_משקל בתא100 2_דיווחים נוספים_4.4." xfId="1160"/>
    <cellStyle name="1_משקל בתא100 2_דיווחים נוספים_4.4. 2" xfId="1161"/>
    <cellStyle name="1_משקל בתא100 2_דיווחים נוספים_4.4. 2_דיווחים נוספים" xfId="1162"/>
    <cellStyle name="1_משקל בתא100 2_דיווחים נוספים_4.4. 2_דיווחים נוספים_1" xfId="1163"/>
    <cellStyle name="1_משקל בתא100 2_דיווחים נוספים_4.4. 2_דיווחים נוספים_פירוט אגח תשואה מעל 10% " xfId="1164"/>
    <cellStyle name="1_משקל בתא100 2_דיווחים נוספים_4.4. 2_פירוט אגח תשואה מעל 10% " xfId="1165"/>
    <cellStyle name="1_משקל בתא100 2_דיווחים נוספים_4.4._דיווחים נוספים" xfId="1166"/>
    <cellStyle name="1_משקל בתא100 2_דיווחים נוספים_4.4._פירוט אגח תשואה מעל 10% " xfId="1167"/>
    <cellStyle name="1_משקל בתא100 2_דיווחים נוספים_דיווחים נוספים" xfId="1168"/>
    <cellStyle name="1_משקל בתא100 2_דיווחים נוספים_דיווחים נוספים 2" xfId="1169"/>
    <cellStyle name="1_משקל בתא100 2_דיווחים נוספים_דיווחים נוספים 2_דיווחים נוספים" xfId="1170"/>
    <cellStyle name="1_משקל בתא100 2_דיווחים נוספים_דיווחים נוספים 2_דיווחים נוספים_1" xfId="1171"/>
    <cellStyle name="1_משקל בתא100 2_דיווחים נוספים_דיווחים נוספים 2_דיווחים נוספים_פירוט אגח תשואה מעל 10% " xfId="1172"/>
    <cellStyle name="1_משקל בתא100 2_דיווחים נוספים_דיווחים נוספים 2_פירוט אגח תשואה מעל 10% " xfId="1173"/>
    <cellStyle name="1_משקל בתא100 2_דיווחים נוספים_דיווחים נוספים_1" xfId="1174"/>
    <cellStyle name="1_משקל בתא100 2_דיווחים נוספים_דיווחים נוספים_4.4." xfId="1175"/>
    <cellStyle name="1_משקל בתא100 2_דיווחים נוספים_דיווחים נוספים_4.4. 2" xfId="1176"/>
    <cellStyle name="1_משקל בתא100 2_דיווחים נוספים_דיווחים נוספים_4.4. 2_דיווחים נוספים" xfId="1177"/>
    <cellStyle name="1_משקל בתא100 2_דיווחים נוספים_דיווחים נוספים_4.4. 2_דיווחים נוספים_1" xfId="1178"/>
    <cellStyle name="1_משקל בתא100 2_דיווחים נוספים_דיווחים נוספים_4.4. 2_דיווחים נוספים_פירוט אגח תשואה מעל 10% " xfId="1179"/>
    <cellStyle name="1_משקל בתא100 2_דיווחים נוספים_דיווחים נוספים_4.4. 2_פירוט אגח תשואה מעל 10% " xfId="1180"/>
    <cellStyle name="1_משקל בתא100 2_דיווחים נוספים_דיווחים נוספים_4.4._דיווחים נוספים" xfId="1181"/>
    <cellStyle name="1_משקל בתא100 2_דיווחים נוספים_דיווחים נוספים_4.4._פירוט אגח תשואה מעל 10% " xfId="1182"/>
    <cellStyle name="1_משקל בתא100 2_דיווחים נוספים_דיווחים נוספים_דיווחים נוספים" xfId="1183"/>
    <cellStyle name="1_משקל בתא100 2_דיווחים נוספים_דיווחים נוספים_פירוט אגח תשואה מעל 10% " xfId="1184"/>
    <cellStyle name="1_משקל בתא100 2_דיווחים נוספים_פירוט אגח תשואה מעל 10% " xfId="1185"/>
    <cellStyle name="1_משקל בתא100 2_עסקאות שאושרו וטרם בוצעו  " xfId="1186"/>
    <cellStyle name="1_משקל בתא100 2_עסקאות שאושרו וטרם בוצעו   2" xfId="1187"/>
    <cellStyle name="1_משקל בתא100 2_עסקאות שאושרו וטרם בוצעו   2_דיווחים נוספים" xfId="1188"/>
    <cellStyle name="1_משקל בתא100 2_עסקאות שאושרו וטרם בוצעו   2_דיווחים נוספים_1" xfId="1189"/>
    <cellStyle name="1_משקל בתא100 2_עסקאות שאושרו וטרם בוצעו   2_דיווחים נוספים_פירוט אגח תשואה מעל 10% " xfId="1190"/>
    <cellStyle name="1_משקל בתא100 2_עסקאות שאושרו וטרם בוצעו   2_פירוט אגח תשואה מעל 10% " xfId="1191"/>
    <cellStyle name="1_משקל בתא100 2_עסקאות שאושרו וטרם בוצעו  _דיווחים נוספים" xfId="1192"/>
    <cellStyle name="1_משקל בתא100 2_עסקאות שאושרו וטרם בוצעו  _פירוט אגח תשואה מעל 10% " xfId="1193"/>
    <cellStyle name="1_משקל בתא100 2_פירוט אגח תשואה מעל 10% " xfId="1194"/>
    <cellStyle name="1_משקל בתא100 2_פירוט אגח תשואה מעל 10%  2" xfId="1195"/>
    <cellStyle name="1_משקל בתא100 2_פירוט אגח תשואה מעל 10%  2_דיווחים נוספים" xfId="1196"/>
    <cellStyle name="1_משקל בתא100 2_פירוט אגח תשואה מעל 10%  2_דיווחים נוספים_1" xfId="1197"/>
    <cellStyle name="1_משקל בתא100 2_פירוט אגח תשואה מעל 10%  2_דיווחים נוספים_פירוט אגח תשואה מעל 10% " xfId="1198"/>
    <cellStyle name="1_משקל בתא100 2_פירוט אגח תשואה מעל 10%  2_פירוט אגח תשואה מעל 10% " xfId="1199"/>
    <cellStyle name="1_משקל בתא100 2_פירוט אגח תשואה מעל 10% _1" xfId="1200"/>
    <cellStyle name="1_משקל בתא100 2_פירוט אגח תשואה מעל 10% _4.4." xfId="1201"/>
    <cellStyle name="1_משקל בתא100 2_פירוט אגח תשואה מעל 10% _4.4. 2" xfId="1202"/>
    <cellStyle name="1_משקל בתא100 2_פירוט אגח תשואה מעל 10% _4.4. 2_דיווחים נוספים" xfId="1203"/>
    <cellStyle name="1_משקל בתא100 2_פירוט אגח תשואה מעל 10% _4.4. 2_דיווחים נוספים_1" xfId="1204"/>
    <cellStyle name="1_משקל בתא100 2_פירוט אגח תשואה מעל 10% _4.4. 2_דיווחים נוספים_פירוט אגח תשואה מעל 10% " xfId="1205"/>
    <cellStyle name="1_משקל בתא100 2_פירוט אגח תשואה מעל 10% _4.4. 2_פירוט אגח תשואה מעל 10% " xfId="1206"/>
    <cellStyle name="1_משקל בתא100 2_פירוט אגח תשואה מעל 10% _4.4._דיווחים נוספים" xfId="1207"/>
    <cellStyle name="1_משקל בתא100 2_פירוט אגח תשואה מעל 10% _4.4._פירוט אגח תשואה מעל 10% " xfId="1208"/>
    <cellStyle name="1_משקל בתא100 2_פירוט אגח תשואה מעל 10% _דיווחים נוספים" xfId="1209"/>
    <cellStyle name="1_משקל בתא100 2_פירוט אגח תשואה מעל 10% _דיווחים נוספים_1" xfId="1210"/>
    <cellStyle name="1_משקל בתא100 2_פירוט אגח תשואה מעל 10% _דיווחים נוספים_פירוט אגח תשואה מעל 10% " xfId="1211"/>
    <cellStyle name="1_משקל בתא100 2_פירוט אגח תשואה מעל 10% _פירוט אגח תשואה מעל 10% " xfId="1212"/>
    <cellStyle name="1_משקל בתא100 3" xfId="1213"/>
    <cellStyle name="1_משקל בתא100 3_דיווחים נוספים" xfId="1214"/>
    <cellStyle name="1_משקל בתא100 3_דיווחים נוספים_1" xfId="1215"/>
    <cellStyle name="1_משקל בתא100 3_דיווחים נוספים_פירוט אגח תשואה מעל 10% " xfId="1216"/>
    <cellStyle name="1_משקל בתא100 3_פירוט אגח תשואה מעל 10% " xfId="1217"/>
    <cellStyle name="1_משקל בתא100_4.4." xfId="1218"/>
    <cellStyle name="1_משקל בתא100_4.4. 2" xfId="1219"/>
    <cellStyle name="1_משקל בתא100_4.4. 2_דיווחים נוספים" xfId="1220"/>
    <cellStyle name="1_משקל בתא100_4.4. 2_דיווחים נוספים_1" xfId="1221"/>
    <cellStyle name="1_משקל בתא100_4.4. 2_דיווחים נוספים_פירוט אגח תשואה מעל 10% " xfId="1222"/>
    <cellStyle name="1_משקל בתא100_4.4. 2_פירוט אגח תשואה מעל 10% " xfId="1223"/>
    <cellStyle name="1_משקל בתא100_4.4._דיווחים נוספים" xfId="1224"/>
    <cellStyle name="1_משקל בתא100_4.4._פירוט אגח תשואה מעל 10% " xfId="1225"/>
    <cellStyle name="1_משקל בתא100_דיווחים נוספים" xfId="1226"/>
    <cellStyle name="1_משקל בתא100_דיווחים נוספים 2" xfId="1227"/>
    <cellStyle name="1_משקל בתא100_דיווחים נוספים 2_דיווחים נוספים" xfId="1228"/>
    <cellStyle name="1_משקל בתא100_דיווחים נוספים 2_דיווחים נוספים_1" xfId="1229"/>
    <cellStyle name="1_משקל בתא100_דיווחים נוספים 2_דיווחים נוספים_פירוט אגח תשואה מעל 10% " xfId="1230"/>
    <cellStyle name="1_משקל בתא100_דיווחים נוספים 2_פירוט אגח תשואה מעל 10% " xfId="1231"/>
    <cellStyle name="1_משקל בתא100_דיווחים נוספים_1" xfId="1232"/>
    <cellStyle name="1_משקל בתא100_דיווחים נוספים_1 2" xfId="1233"/>
    <cellStyle name="1_משקל בתא100_דיווחים נוספים_1 2_דיווחים נוספים" xfId="1234"/>
    <cellStyle name="1_משקל בתא100_דיווחים נוספים_1 2_דיווחים נוספים_1" xfId="1235"/>
    <cellStyle name="1_משקל בתא100_דיווחים נוספים_1 2_דיווחים נוספים_פירוט אגח תשואה מעל 10% " xfId="1236"/>
    <cellStyle name="1_משקל בתא100_דיווחים נוספים_1 2_פירוט אגח תשואה מעל 10% " xfId="1237"/>
    <cellStyle name="1_משקל בתא100_דיווחים נוספים_1_4.4." xfId="1238"/>
    <cellStyle name="1_משקל בתא100_דיווחים נוספים_1_4.4. 2" xfId="1239"/>
    <cellStyle name="1_משקל בתא100_דיווחים נוספים_1_4.4. 2_דיווחים נוספים" xfId="1240"/>
    <cellStyle name="1_משקל בתא100_דיווחים נוספים_1_4.4. 2_דיווחים נוספים_1" xfId="1241"/>
    <cellStyle name="1_משקל בתא100_דיווחים נוספים_1_4.4. 2_דיווחים נוספים_פירוט אגח תשואה מעל 10% " xfId="1242"/>
    <cellStyle name="1_משקל בתא100_דיווחים נוספים_1_4.4. 2_פירוט אגח תשואה מעל 10% " xfId="1243"/>
    <cellStyle name="1_משקל בתא100_דיווחים נוספים_1_4.4._דיווחים נוספים" xfId="1244"/>
    <cellStyle name="1_משקל בתא100_דיווחים נוספים_1_4.4._פירוט אגח תשואה מעל 10% " xfId="1245"/>
    <cellStyle name="1_משקל בתא100_דיווחים נוספים_1_דיווחים נוספים" xfId="1246"/>
    <cellStyle name="1_משקל בתא100_דיווחים נוספים_1_דיווחים נוספים 2" xfId="1247"/>
    <cellStyle name="1_משקל בתא100_דיווחים נוספים_1_דיווחים נוספים 2_דיווחים נוספים" xfId="1248"/>
    <cellStyle name="1_משקל בתא100_דיווחים נוספים_1_דיווחים נוספים 2_דיווחים נוספים_1" xfId="1249"/>
    <cellStyle name="1_משקל בתא100_דיווחים נוספים_1_דיווחים נוספים 2_דיווחים נוספים_פירוט אגח תשואה מעל 10% " xfId="1250"/>
    <cellStyle name="1_משקל בתא100_דיווחים נוספים_1_דיווחים נוספים 2_פירוט אגח תשואה מעל 10% " xfId="1251"/>
    <cellStyle name="1_משקל בתא100_דיווחים נוספים_1_דיווחים נוספים_1" xfId="1252"/>
    <cellStyle name="1_משקל בתא100_דיווחים נוספים_1_דיווחים נוספים_4.4." xfId="1253"/>
    <cellStyle name="1_משקל בתא100_דיווחים נוספים_1_דיווחים נוספים_4.4. 2" xfId="1254"/>
    <cellStyle name="1_משקל בתא100_דיווחים נוספים_1_דיווחים נוספים_4.4. 2_דיווחים נוספים" xfId="1255"/>
    <cellStyle name="1_משקל בתא100_דיווחים נוספים_1_דיווחים נוספים_4.4. 2_דיווחים נוספים_1" xfId="1256"/>
    <cellStyle name="1_משקל בתא100_דיווחים נוספים_1_דיווחים נוספים_4.4. 2_דיווחים נוספים_פירוט אגח תשואה מעל 10% " xfId="1257"/>
    <cellStyle name="1_משקל בתא100_דיווחים נוספים_1_דיווחים נוספים_4.4. 2_פירוט אגח תשואה מעל 10% " xfId="1258"/>
    <cellStyle name="1_משקל בתא100_דיווחים נוספים_1_דיווחים נוספים_4.4._דיווחים נוספים" xfId="1259"/>
    <cellStyle name="1_משקל בתא100_דיווחים נוספים_1_דיווחים נוספים_4.4._פירוט אגח תשואה מעל 10% " xfId="1260"/>
    <cellStyle name="1_משקל בתא100_דיווחים נוספים_1_דיווחים נוספים_דיווחים נוספים" xfId="1261"/>
    <cellStyle name="1_משקל בתא100_דיווחים נוספים_1_דיווחים נוספים_פירוט אגח תשואה מעל 10% " xfId="1262"/>
    <cellStyle name="1_משקל בתא100_דיווחים נוספים_1_פירוט אגח תשואה מעל 10% " xfId="1263"/>
    <cellStyle name="1_משקל בתא100_דיווחים נוספים_2" xfId="1264"/>
    <cellStyle name="1_משקל בתא100_דיווחים נוספים_2 2" xfId="1265"/>
    <cellStyle name="1_משקל בתא100_דיווחים נוספים_2 2_דיווחים נוספים" xfId="1266"/>
    <cellStyle name="1_משקל בתא100_דיווחים נוספים_2 2_דיווחים נוספים_1" xfId="1267"/>
    <cellStyle name="1_משקל בתא100_דיווחים נוספים_2 2_דיווחים נוספים_פירוט אגח תשואה מעל 10% " xfId="1268"/>
    <cellStyle name="1_משקל בתא100_דיווחים נוספים_2 2_פירוט אגח תשואה מעל 10% " xfId="1269"/>
    <cellStyle name="1_משקל בתא100_דיווחים נוספים_2_4.4." xfId="1270"/>
    <cellStyle name="1_משקל בתא100_דיווחים נוספים_2_4.4. 2" xfId="1271"/>
    <cellStyle name="1_משקל בתא100_דיווחים נוספים_2_4.4. 2_דיווחים נוספים" xfId="1272"/>
    <cellStyle name="1_משקל בתא100_דיווחים נוספים_2_4.4. 2_דיווחים נוספים_1" xfId="1273"/>
    <cellStyle name="1_משקל בתא100_דיווחים נוספים_2_4.4. 2_דיווחים נוספים_פירוט אגח תשואה מעל 10% " xfId="1274"/>
    <cellStyle name="1_משקל בתא100_דיווחים נוספים_2_4.4. 2_פירוט אגח תשואה מעל 10% " xfId="1275"/>
    <cellStyle name="1_משקל בתא100_דיווחים נוספים_2_4.4._דיווחים נוספים" xfId="1276"/>
    <cellStyle name="1_משקל בתא100_דיווחים נוספים_2_4.4._פירוט אגח תשואה מעל 10% " xfId="1277"/>
    <cellStyle name="1_משקל בתא100_דיווחים נוספים_2_דיווחים נוספים" xfId="1278"/>
    <cellStyle name="1_משקל בתא100_דיווחים נוספים_2_פירוט אגח תשואה מעל 10% " xfId="1279"/>
    <cellStyle name="1_משקל בתא100_דיווחים נוספים_3" xfId="1280"/>
    <cellStyle name="1_משקל בתא100_דיווחים נוספים_4.4." xfId="1281"/>
    <cellStyle name="1_משקל בתא100_דיווחים נוספים_4.4. 2" xfId="1282"/>
    <cellStyle name="1_משקל בתא100_דיווחים נוספים_4.4. 2_דיווחים נוספים" xfId="1283"/>
    <cellStyle name="1_משקל בתא100_דיווחים נוספים_4.4. 2_דיווחים נוספים_1" xfId="1284"/>
    <cellStyle name="1_משקל בתא100_דיווחים נוספים_4.4. 2_דיווחים נוספים_פירוט אגח תשואה מעל 10% " xfId="1285"/>
    <cellStyle name="1_משקל בתא100_דיווחים נוספים_4.4. 2_פירוט אגח תשואה מעל 10% " xfId="1286"/>
    <cellStyle name="1_משקל בתא100_דיווחים נוספים_4.4._דיווחים נוספים" xfId="1287"/>
    <cellStyle name="1_משקל בתא100_דיווחים נוספים_4.4._פירוט אגח תשואה מעל 10% " xfId="1288"/>
    <cellStyle name="1_משקל בתא100_דיווחים נוספים_דיווחים נוספים" xfId="1289"/>
    <cellStyle name="1_משקל בתא100_דיווחים נוספים_דיווחים נוספים 2" xfId="1290"/>
    <cellStyle name="1_משקל בתא100_דיווחים נוספים_דיווחים נוספים 2_דיווחים נוספים" xfId="1291"/>
    <cellStyle name="1_משקל בתא100_דיווחים נוספים_דיווחים נוספים 2_דיווחים נוספים_1" xfId="1292"/>
    <cellStyle name="1_משקל בתא100_דיווחים נוספים_דיווחים נוספים 2_דיווחים נוספים_פירוט אגח תשואה מעל 10% " xfId="1293"/>
    <cellStyle name="1_משקל בתא100_דיווחים נוספים_דיווחים נוספים 2_פירוט אגח תשואה מעל 10% " xfId="1294"/>
    <cellStyle name="1_משקל בתא100_דיווחים נוספים_דיווחים נוספים_1" xfId="1295"/>
    <cellStyle name="1_משקל בתא100_דיווחים נוספים_דיווחים נוספים_4.4." xfId="1296"/>
    <cellStyle name="1_משקל בתא100_דיווחים נוספים_דיווחים נוספים_4.4. 2" xfId="1297"/>
    <cellStyle name="1_משקל בתא100_דיווחים נוספים_דיווחים נוספים_4.4. 2_דיווחים נוספים" xfId="1298"/>
    <cellStyle name="1_משקל בתא100_דיווחים נוספים_דיווחים נוספים_4.4. 2_דיווחים נוספים_1" xfId="1299"/>
    <cellStyle name="1_משקל בתא100_דיווחים נוספים_דיווחים נוספים_4.4. 2_דיווחים נוספים_פירוט אגח תשואה מעל 10% " xfId="1300"/>
    <cellStyle name="1_משקל בתא100_דיווחים נוספים_דיווחים נוספים_4.4. 2_פירוט אגח תשואה מעל 10% " xfId="1301"/>
    <cellStyle name="1_משקל בתא100_דיווחים נוספים_דיווחים נוספים_4.4._דיווחים נוספים" xfId="1302"/>
    <cellStyle name="1_משקל בתא100_דיווחים נוספים_דיווחים נוספים_4.4._פירוט אגח תשואה מעל 10% " xfId="1303"/>
    <cellStyle name="1_משקל בתא100_דיווחים נוספים_דיווחים נוספים_דיווחים נוספים" xfId="1304"/>
    <cellStyle name="1_משקל בתא100_דיווחים נוספים_דיווחים נוספים_פירוט אגח תשואה מעל 10% " xfId="1305"/>
    <cellStyle name="1_משקל בתא100_דיווחים נוספים_פירוט אגח תשואה מעל 10% " xfId="1306"/>
    <cellStyle name="1_משקל בתא100_הערות" xfId="1307"/>
    <cellStyle name="1_משקל בתא100_הערות 2" xfId="1308"/>
    <cellStyle name="1_משקל בתא100_הערות 2_דיווחים נוספים" xfId="1309"/>
    <cellStyle name="1_משקל בתא100_הערות 2_דיווחים נוספים_1" xfId="1310"/>
    <cellStyle name="1_משקל בתא100_הערות 2_דיווחים נוספים_פירוט אגח תשואה מעל 10% " xfId="1311"/>
    <cellStyle name="1_משקל בתא100_הערות 2_פירוט אגח תשואה מעל 10% " xfId="1312"/>
    <cellStyle name="1_משקל בתא100_הערות_4.4." xfId="1313"/>
    <cellStyle name="1_משקל בתא100_הערות_4.4. 2" xfId="1314"/>
    <cellStyle name="1_משקל בתא100_הערות_4.4. 2_דיווחים נוספים" xfId="1315"/>
    <cellStyle name="1_משקל בתא100_הערות_4.4. 2_דיווחים נוספים_1" xfId="1316"/>
    <cellStyle name="1_משקל בתא100_הערות_4.4. 2_דיווחים נוספים_פירוט אגח תשואה מעל 10% " xfId="1317"/>
    <cellStyle name="1_משקל בתא100_הערות_4.4. 2_פירוט אגח תשואה מעל 10% " xfId="1318"/>
    <cellStyle name="1_משקל בתא100_הערות_4.4._דיווחים נוספים" xfId="1319"/>
    <cellStyle name="1_משקל בתא100_הערות_4.4._פירוט אגח תשואה מעל 10% " xfId="1320"/>
    <cellStyle name="1_משקל בתא100_הערות_דיווחים נוספים" xfId="1321"/>
    <cellStyle name="1_משקל בתא100_הערות_דיווחים נוספים_1" xfId="1322"/>
    <cellStyle name="1_משקל בתא100_הערות_דיווחים נוספים_פירוט אגח תשואה מעל 10% " xfId="1323"/>
    <cellStyle name="1_משקל בתא100_הערות_פירוט אגח תשואה מעל 10% " xfId="1324"/>
    <cellStyle name="1_משקל בתא100_יתרת מסגרות אשראי לניצול " xfId="1325"/>
    <cellStyle name="1_משקל בתא100_יתרת מסגרות אשראי לניצול  2" xfId="1326"/>
    <cellStyle name="1_משקל בתא100_יתרת מסגרות אשראי לניצול  2_דיווחים נוספים" xfId="1327"/>
    <cellStyle name="1_משקל בתא100_יתרת מסגרות אשראי לניצול  2_דיווחים נוספים_1" xfId="1328"/>
    <cellStyle name="1_משקל בתא100_יתרת מסגרות אשראי לניצול  2_דיווחים נוספים_פירוט אגח תשואה מעל 10% " xfId="1329"/>
    <cellStyle name="1_משקל בתא100_יתרת מסגרות אשראי לניצול  2_פירוט אגח תשואה מעל 10% " xfId="1330"/>
    <cellStyle name="1_משקל בתא100_יתרת מסגרות אשראי לניצול _4.4." xfId="1331"/>
    <cellStyle name="1_משקל בתא100_יתרת מסגרות אשראי לניצול _4.4. 2" xfId="1332"/>
    <cellStyle name="1_משקל בתא100_יתרת מסגרות אשראי לניצול _4.4. 2_דיווחים נוספים" xfId="1333"/>
    <cellStyle name="1_משקל בתא100_יתרת מסגרות אשראי לניצול _4.4. 2_דיווחים נוספים_1" xfId="1334"/>
    <cellStyle name="1_משקל בתא100_יתרת מסגרות אשראי לניצול _4.4. 2_דיווחים נוספים_פירוט אגח תשואה מעל 10% " xfId="1335"/>
    <cellStyle name="1_משקל בתא100_יתרת מסגרות אשראי לניצול _4.4. 2_פירוט אגח תשואה מעל 10% " xfId="1336"/>
    <cellStyle name="1_משקל בתא100_יתרת מסגרות אשראי לניצול _4.4._דיווחים נוספים" xfId="1337"/>
    <cellStyle name="1_משקל בתא100_יתרת מסגרות אשראי לניצול _4.4._פירוט אגח תשואה מעל 10% " xfId="1338"/>
    <cellStyle name="1_משקל בתא100_יתרת מסגרות אשראי לניצול _דיווחים נוספים" xfId="1339"/>
    <cellStyle name="1_משקל בתא100_יתרת מסגרות אשראי לניצול _דיווחים נוספים_1" xfId="1340"/>
    <cellStyle name="1_משקל בתא100_יתרת מסגרות אשראי לניצול _דיווחים נוספים_פירוט אגח תשואה מעל 10% " xfId="1341"/>
    <cellStyle name="1_משקל בתא100_יתרת מסגרות אשראי לניצול _פירוט אגח תשואה מעל 10% " xfId="1342"/>
    <cellStyle name="1_משקל בתא100_עסקאות שאושרו וטרם בוצעו  " xfId="1343"/>
    <cellStyle name="1_משקל בתא100_עסקאות שאושרו וטרם בוצעו   2" xfId="1344"/>
    <cellStyle name="1_משקל בתא100_עסקאות שאושרו וטרם בוצעו   2_דיווחים נוספים" xfId="1345"/>
    <cellStyle name="1_משקל בתא100_עסקאות שאושרו וטרם בוצעו   2_דיווחים נוספים_1" xfId="1346"/>
    <cellStyle name="1_משקל בתא100_עסקאות שאושרו וטרם בוצעו   2_דיווחים נוספים_פירוט אגח תשואה מעל 10% " xfId="1347"/>
    <cellStyle name="1_משקל בתא100_עסקאות שאושרו וטרם בוצעו   2_פירוט אגח תשואה מעל 10% " xfId="1348"/>
    <cellStyle name="1_משקל בתא100_עסקאות שאושרו וטרם בוצעו  _1" xfId="1349"/>
    <cellStyle name="1_משקל בתא100_עסקאות שאושרו וטרם בוצעו  _1 2" xfId="1350"/>
    <cellStyle name="1_משקל בתא100_עסקאות שאושרו וטרם בוצעו  _1 2_דיווחים נוספים" xfId="1351"/>
    <cellStyle name="1_משקל בתא100_עסקאות שאושרו וטרם בוצעו  _1 2_דיווחים נוספים_1" xfId="1352"/>
    <cellStyle name="1_משקל בתא100_עסקאות שאושרו וטרם בוצעו  _1 2_דיווחים נוספים_פירוט אגח תשואה מעל 10% " xfId="1353"/>
    <cellStyle name="1_משקל בתא100_עסקאות שאושרו וטרם בוצעו  _1 2_פירוט אגח תשואה מעל 10% " xfId="1354"/>
    <cellStyle name="1_משקל בתא100_עסקאות שאושרו וטרם בוצעו  _1_דיווחים נוספים" xfId="1355"/>
    <cellStyle name="1_משקל בתא100_עסקאות שאושרו וטרם בוצעו  _1_פירוט אגח תשואה מעל 10% " xfId="1356"/>
    <cellStyle name="1_משקל בתא100_עסקאות שאושרו וטרם בוצעו  _4.4." xfId="1357"/>
    <cellStyle name="1_משקל בתא100_עסקאות שאושרו וטרם בוצעו  _4.4. 2" xfId="1358"/>
    <cellStyle name="1_משקל בתא100_עסקאות שאושרו וטרם בוצעו  _4.4. 2_דיווחים נוספים" xfId="1359"/>
    <cellStyle name="1_משקל בתא100_עסקאות שאושרו וטרם בוצעו  _4.4. 2_דיווחים נוספים_1" xfId="1360"/>
    <cellStyle name="1_משקל בתא100_עסקאות שאושרו וטרם בוצעו  _4.4. 2_דיווחים נוספים_פירוט אגח תשואה מעל 10% " xfId="1361"/>
    <cellStyle name="1_משקל בתא100_עסקאות שאושרו וטרם בוצעו  _4.4. 2_פירוט אגח תשואה מעל 10% " xfId="1362"/>
    <cellStyle name="1_משקל בתא100_עסקאות שאושרו וטרם בוצעו  _4.4._דיווחים נוספים" xfId="1363"/>
    <cellStyle name="1_משקל בתא100_עסקאות שאושרו וטרם בוצעו  _4.4._פירוט אגח תשואה מעל 10% " xfId="1364"/>
    <cellStyle name="1_משקל בתא100_עסקאות שאושרו וטרם בוצעו  _דיווחים נוספים" xfId="1365"/>
    <cellStyle name="1_משקל בתא100_עסקאות שאושרו וטרם בוצעו  _דיווחים נוספים_1" xfId="1366"/>
    <cellStyle name="1_משקל בתא100_עסקאות שאושרו וטרם בוצעו  _דיווחים נוספים_פירוט אגח תשואה מעל 10% " xfId="1367"/>
    <cellStyle name="1_משקל בתא100_עסקאות שאושרו וטרם בוצעו  _פירוט אגח תשואה מעל 10% " xfId="1368"/>
    <cellStyle name="1_משקל בתא100_פירוט אגח תשואה מעל 10% " xfId="1369"/>
    <cellStyle name="1_משקל בתא100_פירוט אגח תשואה מעל 10%  2" xfId="1370"/>
    <cellStyle name="1_משקל בתא100_פירוט אגח תשואה מעל 10%  2_דיווחים נוספים" xfId="1371"/>
    <cellStyle name="1_משקל בתא100_פירוט אגח תשואה מעל 10%  2_דיווחים נוספים_1" xfId="1372"/>
    <cellStyle name="1_משקל בתא100_פירוט אגח תשואה מעל 10%  2_דיווחים נוספים_פירוט אגח תשואה מעל 10% " xfId="1373"/>
    <cellStyle name="1_משקל בתא100_פירוט אגח תשואה מעל 10%  2_פירוט אגח תשואה מעל 10% " xfId="1374"/>
    <cellStyle name="1_משקל בתא100_פירוט אגח תשואה מעל 10% _1" xfId="1375"/>
    <cellStyle name="1_משקל בתא100_פירוט אגח תשואה מעל 10% _4.4." xfId="1376"/>
    <cellStyle name="1_משקל בתא100_פירוט אגח תשואה מעל 10% _4.4. 2" xfId="1377"/>
    <cellStyle name="1_משקל בתא100_פירוט אגח תשואה מעל 10% _4.4. 2_דיווחים נוספים" xfId="1378"/>
    <cellStyle name="1_משקל בתא100_פירוט אגח תשואה מעל 10% _4.4. 2_דיווחים נוספים_1" xfId="1379"/>
    <cellStyle name="1_משקל בתא100_פירוט אגח תשואה מעל 10% _4.4. 2_דיווחים נוספים_פירוט אגח תשואה מעל 10% " xfId="1380"/>
    <cellStyle name="1_משקל בתא100_פירוט אגח תשואה מעל 10% _4.4. 2_פירוט אגח תשואה מעל 10% " xfId="1381"/>
    <cellStyle name="1_משקל בתא100_פירוט אגח תשואה מעל 10% _4.4._דיווחים נוספים" xfId="1382"/>
    <cellStyle name="1_משקל בתא100_פירוט אגח תשואה מעל 10% _4.4._פירוט אגח תשואה מעל 10% " xfId="1383"/>
    <cellStyle name="1_משקל בתא100_פירוט אגח תשואה מעל 10% _דיווחים נוספים" xfId="1384"/>
    <cellStyle name="1_משקל בתא100_פירוט אגח תשואה מעל 10% _דיווחים נוספים_1" xfId="1385"/>
    <cellStyle name="1_משקל בתא100_פירוט אגח תשואה מעל 10% _דיווחים נוספים_פירוט אגח תשואה מעל 10% " xfId="1386"/>
    <cellStyle name="1_משקל בתא100_פירוט אגח תשואה מעל 10% _פירוט אגח תשואה מעל 10% " xfId="1387"/>
    <cellStyle name="1_עסקאות שאושרו וטרם בוצעו  " xfId="1388"/>
    <cellStyle name="1_עסקאות שאושרו וטרם בוצעו   2" xfId="1389"/>
    <cellStyle name="1_עסקאות שאושרו וטרם בוצעו   2_דיווחים נוספים" xfId="1390"/>
    <cellStyle name="1_עסקאות שאושרו וטרם בוצעו   2_דיווחים נוספים_1" xfId="1391"/>
    <cellStyle name="1_עסקאות שאושרו וטרם בוצעו   2_דיווחים נוספים_פירוט אגח תשואה מעל 10% " xfId="1392"/>
    <cellStyle name="1_עסקאות שאושרו וטרם בוצעו   2_פירוט אגח תשואה מעל 10% " xfId="1393"/>
    <cellStyle name="1_עסקאות שאושרו וטרם בוצעו  _1" xfId="1394"/>
    <cellStyle name="1_עסקאות שאושרו וטרם בוצעו  _1 2" xfId="1395"/>
    <cellStyle name="1_עסקאות שאושרו וטרם בוצעו  _1 2_דיווחים נוספים" xfId="1396"/>
    <cellStyle name="1_עסקאות שאושרו וטרם בוצעו  _1 2_דיווחים נוספים_1" xfId="1397"/>
    <cellStyle name="1_עסקאות שאושרו וטרם בוצעו  _1 2_דיווחים נוספים_פירוט אגח תשואה מעל 10% " xfId="1398"/>
    <cellStyle name="1_עסקאות שאושרו וטרם בוצעו  _1 2_פירוט אגח תשואה מעל 10% " xfId="1399"/>
    <cellStyle name="1_עסקאות שאושרו וטרם בוצעו  _1_דיווחים נוספים" xfId="1400"/>
    <cellStyle name="1_עסקאות שאושרו וטרם בוצעו  _1_פירוט אגח תשואה מעל 10% " xfId="1401"/>
    <cellStyle name="1_עסקאות שאושרו וטרם בוצעו  _4.4." xfId="1402"/>
    <cellStyle name="1_עסקאות שאושרו וטרם בוצעו  _4.4. 2" xfId="1403"/>
    <cellStyle name="1_עסקאות שאושרו וטרם בוצעו  _4.4. 2_דיווחים נוספים" xfId="1404"/>
    <cellStyle name="1_עסקאות שאושרו וטרם בוצעו  _4.4. 2_דיווחים נוספים_1" xfId="1405"/>
    <cellStyle name="1_עסקאות שאושרו וטרם בוצעו  _4.4. 2_דיווחים נוספים_פירוט אגח תשואה מעל 10% " xfId="1406"/>
    <cellStyle name="1_עסקאות שאושרו וטרם בוצעו  _4.4. 2_פירוט אגח תשואה מעל 10% " xfId="1407"/>
    <cellStyle name="1_עסקאות שאושרו וטרם בוצעו  _4.4._דיווחים נוספים" xfId="1408"/>
    <cellStyle name="1_עסקאות שאושרו וטרם בוצעו  _4.4._פירוט אגח תשואה מעל 10% " xfId="1409"/>
    <cellStyle name="1_עסקאות שאושרו וטרם בוצעו  _דיווחים נוספים" xfId="1410"/>
    <cellStyle name="1_עסקאות שאושרו וטרם בוצעו  _דיווחים נוספים_1" xfId="1411"/>
    <cellStyle name="1_עסקאות שאושרו וטרם בוצעו  _דיווחים נוספים_פירוט אגח תשואה מעל 10% " xfId="1412"/>
    <cellStyle name="1_עסקאות שאושרו וטרם בוצעו  _פירוט אגח תשואה מעל 10% " xfId="1413"/>
    <cellStyle name="1_פירוט אגח תשואה מעל 10% " xfId="1414"/>
    <cellStyle name="1_פירוט אגח תשואה מעל 10%  2" xfId="1415"/>
    <cellStyle name="1_פירוט אגח תשואה מעל 10%  2_דיווחים נוספים" xfId="1416"/>
    <cellStyle name="1_פירוט אגח תשואה מעל 10%  2_דיווחים נוספים_1" xfId="1417"/>
    <cellStyle name="1_פירוט אגח תשואה מעל 10%  2_דיווחים נוספים_פירוט אגח תשואה מעל 10% " xfId="1418"/>
    <cellStyle name="1_פירוט אגח תשואה מעל 10%  2_פירוט אגח תשואה מעל 10% " xfId="1419"/>
    <cellStyle name="1_פירוט אגח תשואה מעל 10% _1" xfId="1420"/>
    <cellStyle name="1_פירוט אגח תשואה מעל 10% _4.4." xfId="1421"/>
    <cellStyle name="1_פירוט אגח תשואה מעל 10% _4.4. 2" xfId="1422"/>
    <cellStyle name="1_פירוט אגח תשואה מעל 10% _4.4. 2_דיווחים נוספים" xfId="1423"/>
    <cellStyle name="1_פירוט אגח תשואה מעל 10% _4.4. 2_דיווחים נוספים_1" xfId="1424"/>
    <cellStyle name="1_פירוט אגח תשואה מעל 10% _4.4. 2_דיווחים נוספים_פירוט אגח תשואה מעל 10% " xfId="1425"/>
    <cellStyle name="1_פירוט אגח תשואה מעל 10% _4.4. 2_פירוט אגח תשואה מעל 10% " xfId="1426"/>
    <cellStyle name="1_פירוט אגח תשואה מעל 10% _4.4._דיווחים נוספים" xfId="1427"/>
    <cellStyle name="1_פירוט אגח תשואה מעל 10% _4.4._פירוט אגח תשואה מעל 10% " xfId="1428"/>
    <cellStyle name="1_פירוט אגח תשואה מעל 10% _דיווחים נוספים" xfId="1429"/>
    <cellStyle name="1_פירוט אגח תשואה מעל 10% _דיווחים נוספים_1" xfId="1430"/>
    <cellStyle name="1_פירוט אגח תשואה מעל 10% _דיווחים נוספים_פירוט אגח תשואה מעל 10% " xfId="1431"/>
    <cellStyle name="1_פירוט אגח תשואה מעל 10% _פירוט אגח תשואה מעל 10% " xfId="1432"/>
    <cellStyle name="10" xfId="1433"/>
    <cellStyle name="10 2" xfId="1434"/>
    <cellStyle name="10 2 2" xfId="1435"/>
    <cellStyle name="10 2_דיווחים נוספים" xfId="1436"/>
    <cellStyle name="10 3" xfId="1437"/>
    <cellStyle name="10_4.4." xfId="1438"/>
    <cellStyle name="11" xfId="1439"/>
    <cellStyle name="11 2" xfId="1440"/>
    <cellStyle name="11 2 2" xfId="1441"/>
    <cellStyle name="11 2_דיווחים נוספים" xfId="1442"/>
    <cellStyle name="11 3" xfId="1443"/>
    <cellStyle name="11_4.4." xfId="1444"/>
    <cellStyle name="12" xfId="1445"/>
    <cellStyle name="12 2" xfId="1446"/>
    <cellStyle name="12 2 2" xfId="1447"/>
    <cellStyle name="12 2_דיווחים נוספים" xfId="1448"/>
    <cellStyle name="12 3" xfId="1449"/>
    <cellStyle name="12_4.4." xfId="1450"/>
    <cellStyle name="2" xfId="1451"/>
    <cellStyle name="2 2" xfId="1452"/>
    <cellStyle name="2 2 2" xfId="1453"/>
    <cellStyle name="2 2_דיווחים נוספים" xfId="1454"/>
    <cellStyle name="2 3" xfId="1455"/>
    <cellStyle name="2_4.4." xfId="1456"/>
    <cellStyle name="2_4.4. 2" xfId="1457"/>
    <cellStyle name="2_4.4. 2_דיווחים נוספים" xfId="1458"/>
    <cellStyle name="2_4.4. 2_דיווחים נוספים_1" xfId="1459"/>
    <cellStyle name="2_4.4. 2_דיווחים נוספים_פירוט אגח תשואה מעל 10% " xfId="1460"/>
    <cellStyle name="2_4.4. 2_פירוט אגח תשואה מעל 10% " xfId="1461"/>
    <cellStyle name="2_4.4._דיווחים נוספים" xfId="1462"/>
    <cellStyle name="2_4.4._פירוט אגח תשואה מעל 10% " xfId="1463"/>
    <cellStyle name="2_Anafim" xfId="1464"/>
    <cellStyle name="2_Anafim 2" xfId="1465"/>
    <cellStyle name="2_Anafim 2 2" xfId="1466"/>
    <cellStyle name="2_Anafim 2 2_דיווחים נוספים" xfId="1467"/>
    <cellStyle name="2_Anafim 2 2_דיווחים נוספים_1" xfId="1468"/>
    <cellStyle name="2_Anafim 2 2_דיווחים נוספים_פירוט אגח תשואה מעל 10% " xfId="1469"/>
    <cellStyle name="2_Anafim 2 2_פירוט אגח תשואה מעל 10% " xfId="1470"/>
    <cellStyle name="2_Anafim 2_4.4." xfId="1471"/>
    <cellStyle name="2_Anafim 2_4.4. 2" xfId="1472"/>
    <cellStyle name="2_Anafim 2_4.4. 2_דיווחים נוספים" xfId="1473"/>
    <cellStyle name="2_Anafim 2_4.4. 2_דיווחים נוספים_1" xfId="1474"/>
    <cellStyle name="2_Anafim 2_4.4. 2_דיווחים נוספים_פירוט אגח תשואה מעל 10% " xfId="1475"/>
    <cellStyle name="2_Anafim 2_4.4. 2_פירוט אגח תשואה מעל 10% " xfId="1476"/>
    <cellStyle name="2_Anafim 2_4.4._דיווחים נוספים" xfId="1477"/>
    <cellStyle name="2_Anafim 2_4.4._פירוט אגח תשואה מעל 10% " xfId="1478"/>
    <cellStyle name="2_Anafim 2_דיווחים נוספים" xfId="1479"/>
    <cellStyle name="2_Anafim 2_דיווחים נוספים 2" xfId="1480"/>
    <cellStyle name="2_Anafim 2_דיווחים נוספים 2_דיווחים נוספים" xfId="1481"/>
    <cellStyle name="2_Anafim 2_דיווחים נוספים 2_דיווחים נוספים_1" xfId="1482"/>
    <cellStyle name="2_Anafim 2_דיווחים נוספים 2_דיווחים נוספים_פירוט אגח תשואה מעל 10% " xfId="1483"/>
    <cellStyle name="2_Anafim 2_דיווחים נוספים 2_פירוט אגח תשואה מעל 10% " xfId="1484"/>
    <cellStyle name="2_Anafim 2_דיווחים נוספים_1" xfId="1485"/>
    <cellStyle name="2_Anafim 2_דיווחים נוספים_1 2" xfId="1486"/>
    <cellStyle name="2_Anafim 2_דיווחים נוספים_1 2_דיווחים נוספים" xfId="1487"/>
    <cellStyle name="2_Anafim 2_דיווחים נוספים_1 2_דיווחים נוספים_1" xfId="1488"/>
    <cellStyle name="2_Anafim 2_דיווחים נוספים_1 2_דיווחים נוספים_פירוט אגח תשואה מעל 10% " xfId="1489"/>
    <cellStyle name="2_Anafim 2_דיווחים נוספים_1 2_פירוט אגח תשואה מעל 10% " xfId="1490"/>
    <cellStyle name="2_Anafim 2_דיווחים נוספים_1_4.4." xfId="1491"/>
    <cellStyle name="2_Anafim 2_דיווחים נוספים_1_4.4. 2" xfId="1492"/>
    <cellStyle name="2_Anafim 2_דיווחים נוספים_1_4.4. 2_דיווחים נוספים" xfId="1493"/>
    <cellStyle name="2_Anafim 2_דיווחים נוספים_1_4.4. 2_דיווחים נוספים_1" xfId="1494"/>
    <cellStyle name="2_Anafim 2_דיווחים נוספים_1_4.4. 2_דיווחים נוספים_פירוט אגח תשואה מעל 10% " xfId="1495"/>
    <cellStyle name="2_Anafim 2_דיווחים נוספים_1_4.4. 2_פירוט אגח תשואה מעל 10% " xfId="1496"/>
    <cellStyle name="2_Anafim 2_דיווחים נוספים_1_4.4._דיווחים נוספים" xfId="1497"/>
    <cellStyle name="2_Anafim 2_דיווחים נוספים_1_4.4._פירוט אגח תשואה מעל 10% " xfId="1498"/>
    <cellStyle name="2_Anafim 2_דיווחים נוספים_1_דיווחים נוספים" xfId="1499"/>
    <cellStyle name="2_Anafim 2_דיווחים נוספים_1_פירוט אגח תשואה מעל 10% " xfId="1500"/>
    <cellStyle name="2_Anafim 2_דיווחים נוספים_2" xfId="1501"/>
    <cellStyle name="2_Anafim 2_דיווחים נוספים_4.4." xfId="1502"/>
    <cellStyle name="2_Anafim 2_דיווחים נוספים_4.4. 2" xfId="1503"/>
    <cellStyle name="2_Anafim 2_דיווחים נוספים_4.4. 2_דיווחים נוספים" xfId="1504"/>
    <cellStyle name="2_Anafim 2_דיווחים נוספים_4.4. 2_דיווחים נוספים_1" xfId="1505"/>
    <cellStyle name="2_Anafim 2_דיווחים נוספים_4.4. 2_דיווחים נוספים_פירוט אגח תשואה מעל 10% " xfId="1506"/>
    <cellStyle name="2_Anafim 2_דיווחים נוספים_4.4. 2_פירוט אגח תשואה מעל 10% " xfId="1507"/>
    <cellStyle name="2_Anafim 2_דיווחים נוספים_4.4._דיווחים נוספים" xfId="1508"/>
    <cellStyle name="2_Anafim 2_דיווחים נוספים_4.4._פירוט אגח תשואה מעל 10% " xfId="1509"/>
    <cellStyle name="2_Anafim 2_דיווחים נוספים_דיווחים נוספים" xfId="1510"/>
    <cellStyle name="2_Anafim 2_דיווחים נוספים_דיווחים נוספים 2" xfId="1511"/>
    <cellStyle name="2_Anafim 2_דיווחים נוספים_דיווחים נוספים 2_דיווחים נוספים" xfId="1512"/>
    <cellStyle name="2_Anafim 2_דיווחים נוספים_דיווחים נוספים 2_דיווחים נוספים_1" xfId="1513"/>
    <cellStyle name="2_Anafim 2_דיווחים נוספים_דיווחים נוספים 2_דיווחים נוספים_פירוט אגח תשואה מעל 10% " xfId="1514"/>
    <cellStyle name="2_Anafim 2_דיווחים נוספים_דיווחים נוספים 2_פירוט אגח תשואה מעל 10% " xfId="1515"/>
    <cellStyle name="2_Anafim 2_דיווחים נוספים_דיווחים נוספים_1" xfId="1516"/>
    <cellStyle name="2_Anafim 2_דיווחים נוספים_דיווחים נוספים_4.4." xfId="1517"/>
    <cellStyle name="2_Anafim 2_דיווחים נוספים_דיווחים נוספים_4.4. 2" xfId="1518"/>
    <cellStyle name="2_Anafim 2_דיווחים נוספים_דיווחים נוספים_4.4. 2_דיווחים נוספים" xfId="1519"/>
    <cellStyle name="2_Anafim 2_דיווחים נוספים_דיווחים נוספים_4.4. 2_דיווחים נוספים_1" xfId="1520"/>
    <cellStyle name="2_Anafim 2_דיווחים נוספים_דיווחים נוספים_4.4. 2_דיווחים נוספים_פירוט אגח תשואה מעל 10% " xfId="1521"/>
    <cellStyle name="2_Anafim 2_דיווחים נוספים_דיווחים נוספים_4.4. 2_פירוט אגח תשואה מעל 10% " xfId="1522"/>
    <cellStyle name="2_Anafim 2_דיווחים נוספים_דיווחים נוספים_4.4._דיווחים נוספים" xfId="1523"/>
    <cellStyle name="2_Anafim 2_דיווחים נוספים_דיווחים נוספים_4.4._פירוט אגח תשואה מעל 10% " xfId="1524"/>
    <cellStyle name="2_Anafim 2_דיווחים נוספים_דיווחים נוספים_דיווחים נוספים" xfId="1525"/>
    <cellStyle name="2_Anafim 2_דיווחים נוספים_דיווחים נוספים_פירוט אגח תשואה מעל 10% " xfId="1526"/>
    <cellStyle name="2_Anafim 2_דיווחים נוספים_פירוט אגח תשואה מעל 10% " xfId="1527"/>
    <cellStyle name="2_Anafim 2_עסקאות שאושרו וטרם בוצעו  " xfId="1528"/>
    <cellStyle name="2_Anafim 2_עסקאות שאושרו וטרם בוצעו   2" xfId="1529"/>
    <cellStyle name="2_Anafim 2_עסקאות שאושרו וטרם בוצעו   2_דיווחים נוספים" xfId="1530"/>
    <cellStyle name="2_Anafim 2_עסקאות שאושרו וטרם בוצעו   2_דיווחים נוספים_1" xfId="1531"/>
    <cellStyle name="2_Anafim 2_עסקאות שאושרו וטרם בוצעו   2_דיווחים נוספים_פירוט אגח תשואה מעל 10% " xfId="1532"/>
    <cellStyle name="2_Anafim 2_עסקאות שאושרו וטרם בוצעו   2_פירוט אגח תשואה מעל 10% " xfId="1533"/>
    <cellStyle name="2_Anafim 2_עסקאות שאושרו וטרם בוצעו  _דיווחים נוספים" xfId="1534"/>
    <cellStyle name="2_Anafim 2_עסקאות שאושרו וטרם בוצעו  _פירוט אגח תשואה מעל 10% " xfId="1535"/>
    <cellStyle name="2_Anafim 2_פירוט אגח תשואה מעל 10% " xfId="1536"/>
    <cellStyle name="2_Anafim 2_פירוט אגח תשואה מעל 10%  2" xfId="1537"/>
    <cellStyle name="2_Anafim 2_פירוט אגח תשואה מעל 10%  2_דיווחים נוספים" xfId="1538"/>
    <cellStyle name="2_Anafim 2_פירוט אגח תשואה מעל 10%  2_דיווחים נוספים_1" xfId="1539"/>
    <cellStyle name="2_Anafim 2_פירוט אגח תשואה מעל 10%  2_דיווחים נוספים_פירוט אגח תשואה מעל 10% " xfId="1540"/>
    <cellStyle name="2_Anafim 2_פירוט אגח תשואה מעל 10%  2_פירוט אגח תשואה מעל 10% " xfId="1541"/>
    <cellStyle name="2_Anafim 2_פירוט אגח תשואה מעל 10% _1" xfId="1542"/>
    <cellStyle name="2_Anafim 2_פירוט אגח תשואה מעל 10% _4.4." xfId="1543"/>
    <cellStyle name="2_Anafim 2_פירוט אגח תשואה מעל 10% _4.4. 2" xfId="1544"/>
    <cellStyle name="2_Anafim 2_פירוט אגח תשואה מעל 10% _4.4. 2_דיווחים נוספים" xfId="1545"/>
    <cellStyle name="2_Anafim 2_פירוט אגח תשואה מעל 10% _4.4. 2_דיווחים נוספים_1" xfId="1546"/>
    <cellStyle name="2_Anafim 2_פירוט אגח תשואה מעל 10% _4.4. 2_דיווחים נוספים_פירוט אגח תשואה מעל 10% " xfId="1547"/>
    <cellStyle name="2_Anafim 2_פירוט אגח תשואה מעל 10% _4.4. 2_פירוט אגח תשואה מעל 10% " xfId="1548"/>
    <cellStyle name="2_Anafim 2_פירוט אגח תשואה מעל 10% _4.4._דיווחים נוספים" xfId="1549"/>
    <cellStyle name="2_Anafim 2_פירוט אגח תשואה מעל 10% _4.4._פירוט אגח תשואה מעל 10% " xfId="1550"/>
    <cellStyle name="2_Anafim 2_פירוט אגח תשואה מעל 10% _דיווחים נוספים" xfId="1551"/>
    <cellStyle name="2_Anafim 2_פירוט אגח תשואה מעל 10% _דיווחים נוספים_1" xfId="1552"/>
    <cellStyle name="2_Anafim 2_פירוט אגח תשואה מעל 10% _דיווחים נוספים_פירוט אגח תשואה מעל 10% " xfId="1553"/>
    <cellStyle name="2_Anafim 2_פירוט אגח תשואה מעל 10% _פירוט אגח תשואה מעל 10% " xfId="1554"/>
    <cellStyle name="2_Anafim 3" xfId="1555"/>
    <cellStyle name="2_Anafim 3_דיווחים נוספים" xfId="1556"/>
    <cellStyle name="2_Anafim 3_דיווחים נוספים_1" xfId="1557"/>
    <cellStyle name="2_Anafim 3_דיווחים נוספים_פירוט אגח תשואה מעל 10% " xfId="1558"/>
    <cellStyle name="2_Anafim 3_פירוט אגח תשואה מעל 10% " xfId="1559"/>
    <cellStyle name="2_Anafim_4.4." xfId="1560"/>
    <cellStyle name="2_Anafim_4.4. 2" xfId="1561"/>
    <cellStyle name="2_Anafim_4.4. 2_דיווחים נוספים" xfId="1562"/>
    <cellStyle name="2_Anafim_4.4. 2_דיווחים נוספים_1" xfId="1563"/>
    <cellStyle name="2_Anafim_4.4. 2_דיווחים נוספים_פירוט אגח תשואה מעל 10% " xfId="1564"/>
    <cellStyle name="2_Anafim_4.4. 2_פירוט אגח תשואה מעל 10% " xfId="1565"/>
    <cellStyle name="2_Anafim_4.4._דיווחים נוספים" xfId="1566"/>
    <cellStyle name="2_Anafim_4.4._פירוט אגח תשואה מעל 10% " xfId="1567"/>
    <cellStyle name="2_Anafim_דיווחים נוספים" xfId="1568"/>
    <cellStyle name="2_Anafim_דיווחים נוספים 2" xfId="1569"/>
    <cellStyle name="2_Anafim_דיווחים נוספים 2_דיווחים נוספים" xfId="1570"/>
    <cellStyle name="2_Anafim_דיווחים נוספים 2_דיווחים נוספים_1" xfId="1571"/>
    <cellStyle name="2_Anafim_דיווחים נוספים 2_דיווחים נוספים_פירוט אגח תשואה מעל 10% " xfId="1572"/>
    <cellStyle name="2_Anafim_דיווחים נוספים 2_פירוט אגח תשואה מעל 10% " xfId="1573"/>
    <cellStyle name="2_Anafim_דיווחים נוספים_1" xfId="1574"/>
    <cellStyle name="2_Anafim_דיווחים נוספים_1 2" xfId="1575"/>
    <cellStyle name="2_Anafim_דיווחים נוספים_1 2_דיווחים נוספים" xfId="1576"/>
    <cellStyle name="2_Anafim_דיווחים נוספים_1 2_דיווחים נוספים_1" xfId="1577"/>
    <cellStyle name="2_Anafim_דיווחים נוספים_1 2_דיווחים נוספים_פירוט אגח תשואה מעל 10% " xfId="1578"/>
    <cellStyle name="2_Anafim_דיווחים נוספים_1 2_פירוט אגח תשואה מעל 10% " xfId="1579"/>
    <cellStyle name="2_Anafim_דיווחים נוספים_1_4.4." xfId="1580"/>
    <cellStyle name="2_Anafim_דיווחים נוספים_1_4.4. 2" xfId="1581"/>
    <cellStyle name="2_Anafim_דיווחים נוספים_1_4.4. 2_דיווחים נוספים" xfId="1582"/>
    <cellStyle name="2_Anafim_דיווחים נוספים_1_4.4. 2_דיווחים נוספים_1" xfId="1583"/>
    <cellStyle name="2_Anafim_דיווחים נוספים_1_4.4. 2_דיווחים נוספים_פירוט אגח תשואה מעל 10% " xfId="1584"/>
    <cellStyle name="2_Anafim_דיווחים נוספים_1_4.4. 2_פירוט אגח תשואה מעל 10% " xfId="1585"/>
    <cellStyle name="2_Anafim_דיווחים נוספים_1_4.4._דיווחים נוספים" xfId="1586"/>
    <cellStyle name="2_Anafim_דיווחים נוספים_1_4.4._פירוט אגח תשואה מעל 10% " xfId="1587"/>
    <cellStyle name="2_Anafim_דיווחים נוספים_1_דיווחים נוספים" xfId="1588"/>
    <cellStyle name="2_Anafim_דיווחים נוספים_1_דיווחים נוספים 2" xfId="1589"/>
    <cellStyle name="2_Anafim_דיווחים נוספים_1_דיווחים נוספים 2_דיווחים נוספים" xfId="1590"/>
    <cellStyle name="2_Anafim_דיווחים נוספים_1_דיווחים נוספים 2_דיווחים נוספים_1" xfId="1591"/>
    <cellStyle name="2_Anafim_דיווחים נוספים_1_דיווחים נוספים 2_דיווחים נוספים_פירוט אגח תשואה מעל 10% " xfId="1592"/>
    <cellStyle name="2_Anafim_דיווחים נוספים_1_דיווחים נוספים 2_פירוט אגח תשואה מעל 10% " xfId="1593"/>
    <cellStyle name="2_Anafim_דיווחים נוספים_1_דיווחים נוספים_1" xfId="1594"/>
    <cellStyle name="2_Anafim_דיווחים נוספים_1_דיווחים נוספים_4.4." xfId="1595"/>
    <cellStyle name="2_Anafim_דיווחים נוספים_1_דיווחים נוספים_4.4. 2" xfId="1596"/>
    <cellStyle name="2_Anafim_דיווחים נוספים_1_דיווחים נוספים_4.4. 2_דיווחים נוספים" xfId="1597"/>
    <cellStyle name="2_Anafim_דיווחים נוספים_1_דיווחים נוספים_4.4. 2_דיווחים נוספים_1" xfId="1598"/>
    <cellStyle name="2_Anafim_דיווחים נוספים_1_דיווחים נוספים_4.4. 2_דיווחים נוספים_פירוט אגח תשואה מעל 10% " xfId="1599"/>
    <cellStyle name="2_Anafim_דיווחים נוספים_1_דיווחים נוספים_4.4. 2_פירוט אגח תשואה מעל 10% " xfId="1600"/>
    <cellStyle name="2_Anafim_דיווחים נוספים_1_דיווחים נוספים_4.4._דיווחים נוספים" xfId="1601"/>
    <cellStyle name="2_Anafim_דיווחים נוספים_1_דיווחים נוספים_4.4._פירוט אגח תשואה מעל 10% " xfId="1602"/>
    <cellStyle name="2_Anafim_דיווחים נוספים_1_דיווחים נוספים_דיווחים נוספים" xfId="1603"/>
    <cellStyle name="2_Anafim_דיווחים נוספים_1_דיווחים נוספים_פירוט אגח תשואה מעל 10% " xfId="1604"/>
    <cellStyle name="2_Anafim_דיווחים נוספים_1_פירוט אגח תשואה מעל 10% " xfId="1605"/>
    <cellStyle name="2_Anafim_דיווחים נוספים_2" xfId="1606"/>
    <cellStyle name="2_Anafim_דיווחים נוספים_2 2" xfId="1607"/>
    <cellStyle name="2_Anafim_דיווחים נוספים_2 2_דיווחים נוספים" xfId="1608"/>
    <cellStyle name="2_Anafim_דיווחים נוספים_2 2_דיווחים נוספים_1" xfId="1609"/>
    <cellStyle name="2_Anafim_דיווחים נוספים_2 2_דיווחים נוספים_פירוט אגח תשואה מעל 10% " xfId="1610"/>
    <cellStyle name="2_Anafim_דיווחים נוספים_2 2_פירוט אגח תשואה מעל 10% " xfId="1611"/>
    <cellStyle name="2_Anafim_דיווחים נוספים_2_4.4." xfId="1612"/>
    <cellStyle name="2_Anafim_דיווחים נוספים_2_4.4. 2" xfId="1613"/>
    <cellStyle name="2_Anafim_דיווחים נוספים_2_4.4. 2_דיווחים נוספים" xfId="1614"/>
    <cellStyle name="2_Anafim_דיווחים נוספים_2_4.4. 2_דיווחים נוספים_1" xfId="1615"/>
    <cellStyle name="2_Anafim_דיווחים נוספים_2_4.4. 2_דיווחים נוספים_פירוט אגח תשואה מעל 10% " xfId="1616"/>
    <cellStyle name="2_Anafim_דיווחים נוספים_2_4.4. 2_פירוט אגח תשואה מעל 10% " xfId="1617"/>
    <cellStyle name="2_Anafim_דיווחים נוספים_2_4.4._דיווחים נוספים" xfId="1618"/>
    <cellStyle name="2_Anafim_דיווחים נוספים_2_4.4._פירוט אגח תשואה מעל 10% " xfId="1619"/>
    <cellStyle name="2_Anafim_דיווחים נוספים_2_דיווחים נוספים" xfId="1620"/>
    <cellStyle name="2_Anafim_דיווחים נוספים_2_פירוט אגח תשואה מעל 10% " xfId="1621"/>
    <cellStyle name="2_Anafim_דיווחים נוספים_3" xfId="1622"/>
    <cellStyle name="2_Anafim_דיווחים נוספים_4.4." xfId="1623"/>
    <cellStyle name="2_Anafim_דיווחים נוספים_4.4. 2" xfId="1624"/>
    <cellStyle name="2_Anafim_דיווחים נוספים_4.4. 2_דיווחים נוספים" xfId="1625"/>
    <cellStyle name="2_Anafim_דיווחים נוספים_4.4. 2_דיווחים נוספים_1" xfId="1626"/>
    <cellStyle name="2_Anafim_דיווחים נוספים_4.4. 2_דיווחים נוספים_פירוט אגח תשואה מעל 10% " xfId="1627"/>
    <cellStyle name="2_Anafim_דיווחים נוספים_4.4. 2_פירוט אגח תשואה מעל 10% " xfId="1628"/>
    <cellStyle name="2_Anafim_דיווחים נוספים_4.4._דיווחים נוספים" xfId="1629"/>
    <cellStyle name="2_Anafim_דיווחים נוספים_4.4._פירוט אגח תשואה מעל 10% " xfId="1630"/>
    <cellStyle name="2_Anafim_דיווחים נוספים_דיווחים נוספים" xfId="1631"/>
    <cellStyle name="2_Anafim_דיווחים נוספים_דיווחים נוספים 2" xfId="1632"/>
    <cellStyle name="2_Anafim_דיווחים נוספים_דיווחים נוספים 2_דיווחים נוספים" xfId="1633"/>
    <cellStyle name="2_Anafim_דיווחים נוספים_דיווחים נוספים 2_דיווחים נוספים_1" xfId="1634"/>
    <cellStyle name="2_Anafim_דיווחים נוספים_דיווחים נוספים 2_דיווחים נוספים_פירוט אגח תשואה מעל 10% " xfId="1635"/>
    <cellStyle name="2_Anafim_דיווחים נוספים_דיווחים נוספים 2_פירוט אגח תשואה מעל 10% " xfId="1636"/>
    <cellStyle name="2_Anafim_דיווחים נוספים_דיווחים נוספים_1" xfId="1637"/>
    <cellStyle name="2_Anafim_דיווחים נוספים_דיווחים נוספים_4.4." xfId="1638"/>
    <cellStyle name="2_Anafim_דיווחים נוספים_דיווחים נוספים_4.4. 2" xfId="1639"/>
    <cellStyle name="2_Anafim_דיווחים נוספים_דיווחים נוספים_4.4. 2_דיווחים נוספים" xfId="1640"/>
    <cellStyle name="2_Anafim_דיווחים נוספים_דיווחים נוספים_4.4. 2_דיווחים נוספים_1" xfId="1641"/>
    <cellStyle name="2_Anafim_דיווחים נוספים_דיווחים נוספים_4.4. 2_דיווחים נוספים_פירוט אגח תשואה מעל 10% " xfId="1642"/>
    <cellStyle name="2_Anafim_דיווחים נוספים_דיווחים נוספים_4.4. 2_פירוט אגח תשואה מעל 10% " xfId="1643"/>
    <cellStyle name="2_Anafim_דיווחים נוספים_דיווחים נוספים_4.4._דיווחים נוספים" xfId="1644"/>
    <cellStyle name="2_Anafim_דיווחים נוספים_דיווחים נוספים_4.4._פירוט אגח תשואה מעל 10% " xfId="1645"/>
    <cellStyle name="2_Anafim_דיווחים נוספים_דיווחים נוספים_דיווחים נוספים" xfId="1646"/>
    <cellStyle name="2_Anafim_דיווחים נוספים_דיווחים נוספים_פירוט אגח תשואה מעל 10% " xfId="1647"/>
    <cellStyle name="2_Anafim_דיווחים נוספים_פירוט אגח תשואה מעל 10% " xfId="1648"/>
    <cellStyle name="2_Anafim_הערות" xfId="1649"/>
    <cellStyle name="2_Anafim_הערות 2" xfId="1650"/>
    <cellStyle name="2_Anafim_הערות 2_דיווחים נוספים" xfId="1651"/>
    <cellStyle name="2_Anafim_הערות 2_דיווחים נוספים_1" xfId="1652"/>
    <cellStyle name="2_Anafim_הערות 2_דיווחים נוספים_פירוט אגח תשואה מעל 10% " xfId="1653"/>
    <cellStyle name="2_Anafim_הערות 2_פירוט אגח תשואה מעל 10% " xfId="1654"/>
    <cellStyle name="2_Anafim_הערות_4.4." xfId="1655"/>
    <cellStyle name="2_Anafim_הערות_4.4. 2" xfId="1656"/>
    <cellStyle name="2_Anafim_הערות_4.4. 2_דיווחים נוספים" xfId="1657"/>
    <cellStyle name="2_Anafim_הערות_4.4. 2_דיווחים נוספים_1" xfId="1658"/>
    <cellStyle name="2_Anafim_הערות_4.4. 2_דיווחים נוספים_פירוט אגח תשואה מעל 10% " xfId="1659"/>
    <cellStyle name="2_Anafim_הערות_4.4. 2_פירוט אגח תשואה מעל 10% " xfId="1660"/>
    <cellStyle name="2_Anafim_הערות_4.4._דיווחים נוספים" xfId="1661"/>
    <cellStyle name="2_Anafim_הערות_4.4._פירוט אגח תשואה מעל 10% " xfId="1662"/>
    <cellStyle name="2_Anafim_הערות_דיווחים נוספים" xfId="1663"/>
    <cellStyle name="2_Anafim_הערות_דיווחים נוספים_1" xfId="1664"/>
    <cellStyle name="2_Anafim_הערות_דיווחים נוספים_פירוט אגח תשואה מעל 10% " xfId="1665"/>
    <cellStyle name="2_Anafim_הערות_פירוט אגח תשואה מעל 10% " xfId="1666"/>
    <cellStyle name="2_Anafim_יתרת מסגרות אשראי לניצול " xfId="1667"/>
    <cellStyle name="2_Anafim_יתרת מסגרות אשראי לניצול  2" xfId="1668"/>
    <cellStyle name="2_Anafim_יתרת מסגרות אשראי לניצול  2_דיווחים נוספים" xfId="1669"/>
    <cellStyle name="2_Anafim_יתרת מסגרות אשראי לניצול  2_דיווחים נוספים_1" xfId="1670"/>
    <cellStyle name="2_Anafim_יתרת מסגרות אשראי לניצול  2_דיווחים נוספים_פירוט אגח תשואה מעל 10% " xfId="1671"/>
    <cellStyle name="2_Anafim_יתרת מסגרות אשראי לניצול  2_פירוט אגח תשואה מעל 10% " xfId="1672"/>
    <cellStyle name="2_Anafim_יתרת מסגרות אשראי לניצול _4.4." xfId="1673"/>
    <cellStyle name="2_Anafim_יתרת מסגרות אשראי לניצול _4.4. 2" xfId="1674"/>
    <cellStyle name="2_Anafim_יתרת מסגרות אשראי לניצול _4.4. 2_דיווחים נוספים" xfId="1675"/>
    <cellStyle name="2_Anafim_יתרת מסגרות אשראי לניצול _4.4. 2_דיווחים נוספים_1" xfId="1676"/>
    <cellStyle name="2_Anafim_יתרת מסגרות אשראי לניצול _4.4. 2_דיווחים נוספים_פירוט אגח תשואה מעל 10% " xfId="1677"/>
    <cellStyle name="2_Anafim_יתרת מסגרות אשראי לניצול _4.4. 2_פירוט אגח תשואה מעל 10% " xfId="1678"/>
    <cellStyle name="2_Anafim_יתרת מסגרות אשראי לניצול _4.4._דיווחים נוספים" xfId="1679"/>
    <cellStyle name="2_Anafim_יתרת מסגרות אשראי לניצול _4.4._פירוט אגח תשואה מעל 10% " xfId="1680"/>
    <cellStyle name="2_Anafim_יתרת מסגרות אשראי לניצול _דיווחים נוספים" xfId="1681"/>
    <cellStyle name="2_Anafim_יתרת מסגרות אשראי לניצול _דיווחים נוספים_1" xfId="1682"/>
    <cellStyle name="2_Anafim_יתרת מסגרות אשראי לניצול _דיווחים נוספים_פירוט אגח תשואה מעל 10% " xfId="1683"/>
    <cellStyle name="2_Anafim_יתרת מסגרות אשראי לניצול _פירוט אגח תשואה מעל 10% " xfId="1684"/>
    <cellStyle name="2_Anafim_עסקאות שאושרו וטרם בוצעו  " xfId="1685"/>
    <cellStyle name="2_Anafim_עסקאות שאושרו וטרם בוצעו   2" xfId="1686"/>
    <cellStyle name="2_Anafim_עסקאות שאושרו וטרם בוצעו   2_דיווחים נוספים" xfId="1687"/>
    <cellStyle name="2_Anafim_עסקאות שאושרו וטרם בוצעו   2_דיווחים נוספים_1" xfId="1688"/>
    <cellStyle name="2_Anafim_עסקאות שאושרו וטרם בוצעו   2_דיווחים נוספים_פירוט אגח תשואה מעל 10% " xfId="1689"/>
    <cellStyle name="2_Anafim_עסקאות שאושרו וטרם בוצעו   2_פירוט אגח תשואה מעל 10% " xfId="1690"/>
    <cellStyle name="2_Anafim_עסקאות שאושרו וטרם בוצעו  _1" xfId="1691"/>
    <cellStyle name="2_Anafim_עסקאות שאושרו וטרם בוצעו  _1 2" xfId="1692"/>
    <cellStyle name="2_Anafim_עסקאות שאושרו וטרם בוצעו  _1 2_דיווחים נוספים" xfId="1693"/>
    <cellStyle name="2_Anafim_עסקאות שאושרו וטרם בוצעו  _1 2_דיווחים נוספים_1" xfId="1694"/>
    <cellStyle name="2_Anafim_עסקאות שאושרו וטרם בוצעו  _1 2_דיווחים נוספים_פירוט אגח תשואה מעל 10% " xfId="1695"/>
    <cellStyle name="2_Anafim_עסקאות שאושרו וטרם בוצעו  _1 2_פירוט אגח תשואה מעל 10% " xfId="1696"/>
    <cellStyle name="2_Anafim_עסקאות שאושרו וטרם בוצעו  _1_דיווחים נוספים" xfId="1697"/>
    <cellStyle name="2_Anafim_עסקאות שאושרו וטרם בוצעו  _1_פירוט אגח תשואה מעל 10% " xfId="1698"/>
    <cellStyle name="2_Anafim_עסקאות שאושרו וטרם בוצעו  _4.4." xfId="1699"/>
    <cellStyle name="2_Anafim_עסקאות שאושרו וטרם בוצעו  _4.4. 2" xfId="1700"/>
    <cellStyle name="2_Anafim_עסקאות שאושרו וטרם בוצעו  _4.4. 2_דיווחים נוספים" xfId="1701"/>
    <cellStyle name="2_Anafim_עסקאות שאושרו וטרם בוצעו  _4.4. 2_דיווחים נוספים_1" xfId="1702"/>
    <cellStyle name="2_Anafim_עסקאות שאושרו וטרם בוצעו  _4.4. 2_דיווחים נוספים_פירוט אגח תשואה מעל 10% " xfId="1703"/>
    <cellStyle name="2_Anafim_עסקאות שאושרו וטרם בוצעו  _4.4. 2_פירוט אגח תשואה מעל 10% " xfId="1704"/>
    <cellStyle name="2_Anafim_עסקאות שאושרו וטרם בוצעו  _4.4._דיווחים נוספים" xfId="1705"/>
    <cellStyle name="2_Anafim_עסקאות שאושרו וטרם בוצעו  _4.4._פירוט אגח תשואה מעל 10% " xfId="1706"/>
    <cellStyle name="2_Anafim_עסקאות שאושרו וטרם בוצעו  _דיווחים נוספים" xfId="1707"/>
    <cellStyle name="2_Anafim_עסקאות שאושרו וטרם בוצעו  _דיווחים נוספים_1" xfId="1708"/>
    <cellStyle name="2_Anafim_עסקאות שאושרו וטרם בוצעו  _דיווחים נוספים_פירוט אגח תשואה מעל 10% " xfId="1709"/>
    <cellStyle name="2_Anafim_עסקאות שאושרו וטרם בוצעו  _פירוט אגח תשואה מעל 10% " xfId="1710"/>
    <cellStyle name="2_Anafim_פירוט אגח תשואה מעל 10% " xfId="1711"/>
    <cellStyle name="2_Anafim_פירוט אגח תשואה מעל 10%  2" xfId="1712"/>
    <cellStyle name="2_Anafim_פירוט אגח תשואה מעל 10%  2_דיווחים נוספים" xfId="1713"/>
    <cellStyle name="2_Anafim_פירוט אגח תשואה מעל 10%  2_דיווחים נוספים_1" xfId="1714"/>
    <cellStyle name="2_Anafim_פירוט אגח תשואה מעל 10%  2_דיווחים נוספים_פירוט אגח תשואה מעל 10% " xfId="1715"/>
    <cellStyle name="2_Anafim_פירוט אגח תשואה מעל 10%  2_פירוט אגח תשואה מעל 10% " xfId="1716"/>
    <cellStyle name="2_Anafim_פירוט אגח תשואה מעל 10% _1" xfId="1717"/>
    <cellStyle name="2_Anafim_פירוט אגח תשואה מעל 10% _4.4." xfId="1718"/>
    <cellStyle name="2_Anafim_פירוט אגח תשואה מעל 10% _4.4. 2" xfId="1719"/>
    <cellStyle name="2_Anafim_פירוט אגח תשואה מעל 10% _4.4. 2_דיווחים נוספים" xfId="1720"/>
    <cellStyle name="2_Anafim_פירוט אגח תשואה מעל 10% _4.4. 2_דיווחים נוספים_1" xfId="1721"/>
    <cellStyle name="2_Anafim_פירוט אגח תשואה מעל 10% _4.4. 2_דיווחים נוספים_פירוט אגח תשואה מעל 10% " xfId="1722"/>
    <cellStyle name="2_Anafim_פירוט אגח תשואה מעל 10% _4.4. 2_פירוט אגח תשואה מעל 10% " xfId="1723"/>
    <cellStyle name="2_Anafim_פירוט אגח תשואה מעל 10% _4.4._דיווחים נוספים" xfId="1724"/>
    <cellStyle name="2_Anafim_פירוט אגח תשואה מעל 10% _4.4._פירוט אגח תשואה מעל 10% " xfId="1725"/>
    <cellStyle name="2_Anafim_פירוט אגח תשואה מעל 10% _דיווחים נוספים" xfId="1726"/>
    <cellStyle name="2_Anafim_פירוט אגח תשואה מעל 10% _דיווחים נוספים_1" xfId="1727"/>
    <cellStyle name="2_Anafim_פירוט אגח תשואה מעל 10% _דיווחים נוספים_פירוט אגח תשואה מעל 10% " xfId="1728"/>
    <cellStyle name="2_Anafim_פירוט אגח תשואה מעל 10% _פירוט אגח תשואה מעל 10% " xfId="1729"/>
    <cellStyle name="2_אחזקות בעלי ענין -DATA - ערכים" xfId="1730"/>
    <cellStyle name="2_דיווחים נוספים" xfId="1731"/>
    <cellStyle name="2_דיווחים נוספים 2" xfId="1732"/>
    <cellStyle name="2_דיווחים נוספים 2_דיווחים נוספים" xfId="1733"/>
    <cellStyle name="2_דיווחים נוספים 2_דיווחים נוספים_1" xfId="1734"/>
    <cellStyle name="2_דיווחים נוספים 2_דיווחים נוספים_פירוט אגח תשואה מעל 10% " xfId="1735"/>
    <cellStyle name="2_דיווחים נוספים 2_פירוט אגח תשואה מעל 10% " xfId="1736"/>
    <cellStyle name="2_דיווחים נוספים_1" xfId="1737"/>
    <cellStyle name="2_דיווחים נוספים_1 2" xfId="1738"/>
    <cellStyle name="2_דיווחים נוספים_1 2_דיווחים נוספים" xfId="1739"/>
    <cellStyle name="2_דיווחים נוספים_1 2_דיווחים נוספים_1" xfId="1740"/>
    <cellStyle name="2_דיווחים נוספים_1 2_דיווחים נוספים_פירוט אגח תשואה מעל 10% " xfId="1741"/>
    <cellStyle name="2_דיווחים נוספים_1 2_פירוט אגח תשואה מעל 10% " xfId="1742"/>
    <cellStyle name="2_דיווחים נוספים_1_4.4." xfId="1743"/>
    <cellStyle name="2_דיווחים נוספים_1_4.4. 2" xfId="1744"/>
    <cellStyle name="2_דיווחים נוספים_1_4.4. 2_דיווחים נוספים" xfId="1745"/>
    <cellStyle name="2_דיווחים נוספים_1_4.4. 2_דיווחים נוספים_1" xfId="1746"/>
    <cellStyle name="2_דיווחים נוספים_1_4.4. 2_דיווחים נוספים_פירוט אגח תשואה מעל 10% " xfId="1747"/>
    <cellStyle name="2_דיווחים נוספים_1_4.4. 2_פירוט אגח תשואה מעל 10% " xfId="1748"/>
    <cellStyle name="2_דיווחים נוספים_1_4.4._דיווחים נוספים" xfId="1749"/>
    <cellStyle name="2_דיווחים נוספים_1_4.4._פירוט אגח תשואה מעל 10% " xfId="1750"/>
    <cellStyle name="2_דיווחים נוספים_1_דיווחים נוספים" xfId="1751"/>
    <cellStyle name="2_דיווחים נוספים_1_דיווחים נוספים 2" xfId="1752"/>
    <cellStyle name="2_דיווחים נוספים_1_דיווחים נוספים 2_דיווחים נוספים" xfId="1753"/>
    <cellStyle name="2_דיווחים נוספים_1_דיווחים נוספים 2_דיווחים נוספים_1" xfId="1754"/>
    <cellStyle name="2_דיווחים נוספים_1_דיווחים נוספים 2_דיווחים נוספים_פירוט אגח תשואה מעל 10% " xfId="1755"/>
    <cellStyle name="2_דיווחים נוספים_1_דיווחים נוספים 2_פירוט אגח תשואה מעל 10% " xfId="1756"/>
    <cellStyle name="2_דיווחים נוספים_1_דיווחים נוספים_1" xfId="1757"/>
    <cellStyle name="2_דיווחים נוספים_1_דיווחים נוספים_4.4." xfId="1758"/>
    <cellStyle name="2_דיווחים נוספים_1_דיווחים נוספים_4.4. 2" xfId="1759"/>
    <cellStyle name="2_דיווחים נוספים_1_דיווחים נוספים_4.4. 2_דיווחים נוספים" xfId="1760"/>
    <cellStyle name="2_דיווחים נוספים_1_דיווחים נוספים_4.4. 2_דיווחים נוספים_1" xfId="1761"/>
    <cellStyle name="2_דיווחים נוספים_1_דיווחים נוספים_4.4. 2_דיווחים נוספים_פירוט אגח תשואה מעל 10% " xfId="1762"/>
    <cellStyle name="2_דיווחים נוספים_1_דיווחים נוספים_4.4. 2_פירוט אגח תשואה מעל 10% " xfId="1763"/>
    <cellStyle name="2_דיווחים נוספים_1_דיווחים נוספים_4.4._דיווחים נוספים" xfId="1764"/>
    <cellStyle name="2_דיווחים נוספים_1_דיווחים נוספים_4.4._פירוט אגח תשואה מעל 10% " xfId="1765"/>
    <cellStyle name="2_דיווחים נוספים_1_דיווחים נוספים_דיווחים נוספים" xfId="1766"/>
    <cellStyle name="2_דיווחים נוספים_1_דיווחים נוספים_פירוט אגח תשואה מעל 10% " xfId="1767"/>
    <cellStyle name="2_דיווחים נוספים_1_פירוט אגח תשואה מעל 10% " xfId="1768"/>
    <cellStyle name="2_דיווחים נוספים_2" xfId="1769"/>
    <cellStyle name="2_דיווחים נוספים_2 2" xfId="1770"/>
    <cellStyle name="2_דיווחים נוספים_2 2_דיווחים נוספים" xfId="1771"/>
    <cellStyle name="2_דיווחים נוספים_2 2_דיווחים נוספים_1" xfId="1772"/>
    <cellStyle name="2_דיווחים נוספים_2 2_דיווחים נוספים_פירוט אגח תשואה מעל 10% " xfId="1773"/>
    <cellStyle name="2_דיווחים נוספים_2 2_פירוט אגח תשואה מעל 10% " xfId="1774"/>
    <cellStyle name="2_דיווחים נוספים_2_4.4." xfId="1775"/>
    <cellStyle name="2_דיווחים נוספים_2_4.4. 2" xfId="1776"/>
    <cellStyle name="2_דיווחים נוספים_2_4.4. 2_דיווחים נוספים" xfId="1777"/>
    <cellStyle name="2_דיווחים נוספים_2_4.4. 2_דיווחים נוספים_1" xfId="1778"/>
    <cellStyle name="2_דיווחים נוספים_2_4.4. 2_דיווחים נוספים_פירוט אגח תשואה מעל 10% " xfId="1779"/>
    <cellStyle name="2_דיווחים נוספים_2_4.4. 2_פירוט אגח תשואה מעל 10% " xfId="1780"/>
    <cellStyle name="2_דיווחים נוספים_2_4.4._דיווחים נוספים" xfId="1781"/>
    <cellStyle name="2_דיווחים נוספים_2_4.4._פירוט אגח תשואה מעל 10% " xfId="1782"/>
    <cellStyle name="2_דיווחים נוספים_2_דיווחים נוספים" xfId="1783"/>
    <cellStyle name="2_דיווחים נוספים_2_פירוט אגח תשואה מעל 10% " xfId="1784"/>
    <cellStyle name="2_דיווחים נוספים_3" xfId="1785"/>
    <cellStyle name="2_דיווחים נוספים_4.4." xfId="1786"/>
    <cellStyle name="2_דיווחים נוספים_4.4. 2" xfId="1787"/>
    <cellStyle name="2_דיווחים נוספים_4.4. 2_דיווחים נוספים" xfId="1788"/>
    <cellStyle name="2_דיווחים נוספים_4.4. 2_דיווחים נוספים_1" xfId="1789"/>
    <cellStyle name="2_דיווחים נוספים_4.4. 2_דיווחים נוספים_פירוט אגח תשואה מעל 10% " xfId="1790"/>
    <cellStyle name="2_דיווחים נוספים_4.4. 2_פירוט אגח תשואה מעל 10% " xfId="1791"/>
    <cellStyle name="2_דיווחים נוספים_4.4._דיווחים נוספים" xfId="1792"/>
    <cellStyle name="2_דיווחים נוספים_4.4._פירוט אגח תשואה מעל 10% " xfId="1793"/>
    <cellStyle name="2_דיווחים נוספים_דיווחים נוספים" xfId="1794"/>
    <cellStyle name="2_דיווחים נוספים_דיווחים נוספים 2" xfId="1795"/>
    <cellStyle name="2_דיווחים נוספים_דיווחים נוספים 2_דיווחים נוספים" xfId="1796"/>
    <cellStyle name="2_דיווחים נוספים_דיווחים נוספים 2_דיווחים נוספים_1" xfId="1797"/>
    <cellStyle name="2_דיווחים נוספים_דיווחים נוספים 2_דיווחים נוספים_פירוט אגח תשואה מעל 10% " xfId="1798"/>
    <cellStyle name="2_דיווחים נוספים_דיווחים נוספים 2_פירוט אגח תשואה מעל 10% " xfId="1799"/>
    <cellStyle name="2_דיווחים נוספים_דיווחים נוספים_1" xfId="1800"/>
    <cellStyle name="2_דיווחים נוספים_דיווחים נוספים_4.4." xfId="1801"/>
    <cellStyle name="2_דיווחים נוספים_דיווחים נוספים_4.4. 2" xfId="1802"/>
    <cellStyle name="2_דיווחים נוספים_דיווחים נוספים_4.4. 2_דיווחים נוספים" xfId="1803"/>
    <cellStyle name="2_דיווחים נוספים_דיווחים נוספים_4.4. 2_דיווחים נוספים_1" xfId="1804"/>
    <cellStyle name="2_דיווחים נוספים_דיווחים נוספים_4.4. 2_דיווחים נוספים_פירוט אגח תשואה מעל 10% " xfId="1805"/>
    <cellStyle name="2_דיווחים נוספים_דיווחים נוספים_4.4. 2_פירוט אגח תשואה מעל 10% " xfId="1806"/>
    <cellStyle name="2_דיווחים נוספים_דיווחים נוספים_4.4._דיווחים נוספים" xfId="1807"/>
    <cellStyle name="2_דיווחים נוספים_דיווחים נוספים_4.4._פירוט אגח תשואה מעל 10% " xfId="1808"/>
    <cellStyle name="2_דיווחים נוספים_דיווחים נוספים_דיווחים נוספים" xfId="1809"/>
    <cellStyle name="2_דיווחים נוספים_דיווחים נוספים_פירוט אגח תשואה מעל 10% " xfId="1810"/>
    <cellStyle name="2_דיווחים נוספים_פירוט אגח תשואה מעל 10% " xfId="1811"/>
    <cellStyle name="2_הערות" xfId="1812"/>
    <cellStyle name="2_הערות 2" xfId="1813"/>
    <cellStyle name="2_הערות 2_דיווחים נוספים" xfId="1814"/>
    <cellStyle name="2_הערות 2_דיווחים נוספים_1" xfId="1815"/>
    <cellStyle name="2_הערות 2_דיווחים נוספים_פירוט אגח תשואה מעל 10% " xfId="1816"/>
    <cellStyle name="2_הערות 2_פירוט אגח תשואה מעל 10% " xfId="1817"/>
    <cellStyle name="2_הערות_4.4." xfId="1818"/>
    <cellStyle name="2_הערות_4.4. 2" xfId="1819"/>
    <cellStyle name="2_הערות_4.4. 2_דיווחים נוספים" xfId="1820"/>
    <cellStyle name="2_הערות_4.4. 2_דיווחים נוספים_1" xfId="1821"/>
    <cellStyle name="2_הערות_4.4. 2_דיווחים נוספים_פירוט אגח תשואה מעל 10% " xfId="1822"/>
    <cellStyle name="2_הערות_4.4. 2_פירוט אגח תשואה מעל 10% " xfId="1823"/>
    <cellStyle name="2_הערות_4.4._דיווחים נוספים" xfId="1824"/>
    <cellStyle name="2_הערות_4.4._פירוט אגח תשואה מעל 10% " xfId="1825"/>
    <cellStyle name="2_הערות_דיווחים נוספים" xfId="1826"/>
    <cellStyle name="2_הערות_דיווחים נוספים_1" xfId="1827"/>
    <cellStyle name="2_הערות_דיווחים נוספים_פירוט אגח תשואה מעל 10% " xfId="1828"/>
    <cellStyle name="2_הערות_פירוט אגח תשואה מעל 10% " xfId="1829"/>
    <cellStyle name="2_יתרת מסגרות אשראי לניצול " xfId="1830"/>
    <cellStyle name="2_יתרת מסגרות אשראי לניצול  2" xfId="1831"/>
    <cellStyle name="2_יתרת מסגרות אשראי לניצול  2_דיווחים נוספים" xfId="1832"/>
    <cellStyle name="2_יתרת מסגרות אשראי לניצול  2_דיווחים נוספים_1" xfId="1833"/>
    <cellStyle name="2_יתרת מסגרות אשראי לניצול  2_דיווחים נוספים_פירוט אגח תשואה מעל 10% " xfId="1834"/>
    <cellStyle name="2_יתרת מסגרות אשראי לניצול  2_פירוט אגח תשואה מעל 10% " xfId="1835"/>
    <cellStyle name="2_יתרת מסגרות אשראי לניצול _4.4." xfId="1836"/>
    <cellStyle name="2_יתרת מסגרות אשראי לניצול _4.4. 2" xfId="1837"/>
    <cellStyle name="2_יתרת מסגרות אשראי לניצול _4.4. 2_דיווחים נוספים" xfId="1838"/>
    <cellStyle name="2_יתרת מסגרות אשראי לניצול _4.4. 2_דיווחים נוספים_1" xfId="1839"/>
    <cellStyle name="2_יתרת מסגרות אשראי לניצול _4.4. 2_דיווחים נוספים_פירוט אגח תשואה מעל 10% " xfId="1840"/>
    <cellStyle name="2_יתרת מסגרות אשראי לניצול _4.4. 2_פירוט אגח תשואה מעל 10% " xfId="1841"/>
    <cellStyle name="2_יתרת מסגרות אשראי לניצול _4.4._דיווחים נוספים" xfId="1842"/>
    <cellStyle name="2_יתרת מסגרות אשראי לניצול _4.4._פירוט אגח תשואה מעל 10% " xfId="1843"/>
    <cellStyle name="2_יתרת מסגרות אשראי לניצול _דיווחים נוספים" xfId="1844"/>
    <cellStyle name="2_יתרת מסגרות אשראי לניצול _דיווחים נוספים_1" xfId="1845"/>
    <cellStyle name="2_יתרת מסגרות אשראי לניצול _דיווחים נוספים_פירוט אגח תשואה מעל 10% " xfId="1846"/>
    <cellStyle name="2_יתרת מסגרות אשראי לניצול _פירוט אגח תשואה מעל 10% " xfId="1847"/>
    <cellStyle name="2_משקל בתא100" xfId="1848"/>
    <cellStyle name="2_משקל בתא100 2" xfId="1849"/>
    <cellStyle name="2_משקל בתא100 2 2" xfId="1850"/>
    <cellStyle name="2_משקל בתא100 2 2_דיווחים נוספים" xfId="1851"/>
    <cellStyle name="2_משקל בתא100 2 2_דיווחים נוספים_1" xfId="1852"/>
    <cellStyle name="2_משקל בתא100 2 2_דיווחים נוספים_פירוט אגח תשואה מעל 10% " xfId="1853"/>
    <cellStyle name="2_משקל בתא100 2 2_פירוט אגח תשואה מעל 10% " xfId="1854"/>
    <cellStyle name="2_משקל בתא100 2_4.4." xfId="1855"/>
    <cellStyle name="2_משקל בתא100 2_4.4. 2" xfId="1856"/>
    <cellStyle name="2_משקל בתא100 2_4.4. 2_דיווחים נוספים" xfId="1857"/>
    <cellStyle name="2_משקל בתא100 2_4.4. 2_דיווחים נוספים_1" xfId="1858"/>
    <cellStyle name="2_משקל בתא100 2_4.4. 2_דיווחים נוספים_פירוט אגח תשואה מעל 10% " xfId="1859"/>
    <cellStyle name="2_משקל בתא100 2_4.4. 2_פירוט אגח תשואה מעל 10% " xfId="1860"/>
    <cellStyle name="2_משקל בתא100 2_4.4._דיווחים נוספים" xfId="1861"/>
    <cellStyle name="2_משקל בתא100 2_4.4._פירוט אגח תשואה מעל 10% " xfId="1862"/>
    <cellStyle name="2_משקל בתא100 2_דיווחים נוספים" xfId="1863"/>
    <cellStyle name="2_משקל בתא100 2_דיווחים נוספים 2" xfId="1864"/>
    <cellStyle name="2_משקל בתא100 2_דיווחים נוספים 2_דיווחים נוספים" xfId="1865"/>
    <cellStyle name="2_משקל בתא100 2_דיווחים נוספים 2_דיווחים נוספים_1" xfId="1866"/>
    <cellStyle name="2_משקל בתא100 2_דיווחים נוספים 2_דיווחים נוספים_פירוט אגח תשואה מעל 10% " xfId="1867"/>
    <cellStyle name="2_משקל בתא100 2_דיווחים נוספים 2_פירוט אגח תשואה מעל 10% " xfId="1868"/>
    <cellStyle name="2_משקל בתא100 2_דיווחים נוספים_1" xfId="1869"/>
    <cellStyle name="2_משקל בתא100 2_דיווחים נוספים_1 2" xfId="1870"/>
    <cellStyle name="2_משקל בתא100 2_דיווחים נוספים_1 2_דיווחים נוספים" xfId="1871"/>
    <cellStyle name="2_משקל בתא100 2_דיווחים נוספים_1 2_דיווחים נוספים_1" xfId="1872"/>
    <cellStyle name="2_משקל בתא100 2_דיווחים נוספים_1 2_דיווחים נוספים_פירוט אגח תשואה מעל 10% " xfId="1873"/>
    <cellStyle name="2_משקל בתא100 2_דיווחים נוספים_1 2_פירוט אגח תשואה מעל 10% " xfId="1874"/>
    <cellStyle name="2_משקל בתא100 2_דיווחים נוספים_1_4.4." xfId="1875"/>
    <cellStyle name="2_משקל בתא100 2_דיווחים נוספים_1_4.4. 2" xfId="1876"/>
    <cellStyle name="2_משקל בתא100 2_דיווחים נוספים_1_4.4. 2_דיווחים נוספים" xfId="1877"/>
    <cellStyle name="2_משקל בתא100 2_דיווחים נוספים_1_4.4. 2_דיווחים נוספים_1" xfId="1878"/>
    <cellStyle name="2_משקל בתא100 2_דיווחים נוספים_1_4.4. 2_דיווחים נוספים_פירוט אגח תשואה מעל 10% " xfId="1879"/>
    <cellStyle name="2_משקל בתא100 2_דיווחים נוספים_1_4.4. 2_פירוט אגח תשואה מעל 10% " xfId="1880"/>
    <cellStyle name="2_משקל בתא100 2_דיווחים נוספים_1_4.4._דיווחים נוספים" xfId="1881"/>
    <cellStyle name="2_משקל בתא100 2_דיווחים נוספים_1_4.4._פירוט אגח תשואה מעל 10% " xfId="1882"/>
    <cellStyle name="2_משקל בתא100 2_דיווחים נוספים_1_דיווחים נוספים" xfId="1883"/>
    <cellStyle name="2_משקל בתא100 2_דיווחים נוספים_1_פירוט אגח תשואה מעל 10% " xfId="1884"/>
    <cellStyle name="2_משקל בתא100 2_דיווחים נוספים_2" xfId="1885"/>
    <cellStyle name="2_משקל בתא100 2_דיווחים נוספים_4.4." xfId="1886"/>
    <cellStyle name="2_משקל בתא100 2_דיווחים נוספים_4.4. 2" xfId="1887"/>
    <cellStyle name="2_משקל בתא100 2_דיווחים נוספים_4.4. 2_דיווחים נוספים" xfId="1888"/>
    <cellStyle name="2_משקל בתא100 2_דיווחים נוספים_4.4. 2_דיווחים נוספים_1" xfId="1889"/>
    <cellStyle name="2_משקל בתא100 2_דיווחים נוספים_4.4. 2_דיווחים נוספים_פירוט אגח תשואה מעל 10% " xfId="1890"/>
    <cellStyle name="2_משקל בתא100 2_דיווחים נוספים_4.4. 2_פירוט אגח תשואה מעל 10% " xfId="1891"/>
    <cellStyle name="2_משקל בתא100 2_דיווחים נוספים_4.4._דיווחים נוספים" xfId="1892"/>
    <cellStyle name="2_משקל בתא100 2_דיווחים נוספים_4.4._פירוט אגח תשואה מעל 10% " xfId="1893"/>
    <cellStyle name="2_משקל בתא100 2_דיווחים נוספים_דיווחים נוספים" xfId="1894"/>
    <cellStyle name="2_משקל בתא100 2_דיווחים נוספים_דיווחים נוספים 2" xfId="1895"/>
    <cellStyle name="2_משקל בתא100 2_דיווחים נוספים_דיווחים נוספים 2_דיווחים נוספים" xfId="1896"/>
    <cellStyle name="2_משקל בתא100 2_דיווחים נוספים_דיווחים נוספים 2_דיווחים נוספים_1" xfId="1897"/>
    <cellStyle name="2_משקל בתא100 2_דיווחים נוספים_דיווחים נוספים 2_דיווחים נוספים_פירוט אגח תשואה מעל 10% " xfId="1898"/>
    <cellStyle name="2_משקל בתא100 2_דיווחים נוספים_דיווחים נוספים 2_פירוט אגח תשואה מעל 10% " xfId="1899"/>
    <cellStyle name="2_משקל בתא100 2_דיווחים נוספים_דיווחים נוספים_1" xfId="1900"/>
    <cellStyle name="2_משקל בתא100 2_דיווחים נוספים_דיווחים נוספים_4.4." xfId="1901"/>
    <cellStyle name="2_משקל בתא100 2_דיווחים נוספים_דיווחים נוספים_4.4. 2" xfId="1902"/>
    <cellStyle name="2_משקל בתא100 2_דיווחים נוספים_דיווחים נוספים_4.4. 2_דיווחים נוספים" xfId="1903"/>
    <cellStyle name="2_משקל בתא100 2_דיווחים נוספים_דיווחים נוספים_4.4. 2_דיווחים נוספים_1" xfId="1904"/>
    <cellStyle name="2_משקל בתא100 2_דיווחים נוספים_דיווחים נוספים_4.4. 2_דיווחים נוספים_פירוט אגח תשואה מעל 10% " xfId="1905"/>
    <cellStyle name="2_משקל בתא100 2_דיווחים נוספים_דיווחים נוספים_4.4. 2_פירוט אגח תשואה מעל 10% " xfId="1906"/>
    <cellStyle name="2_משקל בתא100 2_דיווחים נוספים_דיווחים נוספים_4.4._דיווחים נוספים" xfId="1907"/>
    <cellStyle name="2_משקל בתא100 2_דיווחים נוספים_דיווחים נוספים_4.4._פירוט אגח תשואה מעל 10% " xfId="1908"/>
    <cellStyle name="2_משקל בתא100 2_דיווחים נוספים_דיווחים נוספים_דיווחים נוספים" xfId="1909"/>
    <cellStyle name="2_משקל בתא100 2_דיווחים נוספים_דיווחים נוספים_פירוט אגח תשואה מעל 10% " xfId="1910"/>
    <cellStyle name="2_משקל בתא100 2_דיווחים נוספים_פירוט אגח תשואה מעל 10% " xfId="1911"/>
    <cellStyle name="2_משקל בתא100 2_עסקאות שאושרו וטרם בוצעו  " xfId="1912"/>
    <cellStyle name="2_משקל בתא100 2_עסקאות שאושרו וטרם בוצעו   2" xfId="1913"/>
    <cellStyle name="2_משקל בתא100 2_עסקאות שאושרו וטרם בוצעו   2_דיווחים נוספים" xfId="1914"/>
    <cellStyle name="2_משקל בתא100 2_עסקאות שאושרו וטרם בוצעו   2_דיווחים נוספים_1" xfId="1915"/>
    <cellStyle name="2_משקל בתא100 2_עסקאות שאושרו וטרם בוצעו   2_דיווחים נוספים_פירוט אגח תשואה מעל 10% " xfId="1916"/>
    <cellStyle name="2_משקל בתא100 2_עסקאות שאושרו וטרם בוצעו   2_פירוט אגח תשואה מעל 10% " xfId="1917"/>
    <cellStyle name="2_משקל בתא100 2_עסקאות שאושרו וטרם בוצעו  _דיווחים נוספים" xfId="1918"/>
    <cellStyle name="2_משקל בתא100 2_עסקאות שאושרו וטרם בוצעו  _פירוט אגח תשואה מעל 10% " xfId="1919"/>
    <cellStyle name="2_משקל בתא100 2_פירוט אגח תשואה מעל 10% " xfId="1920"/>
    <cellStyle name="2_משקל בתא100 2_פירוט אגח תשואה מעל 10%  2" xfId="1921"/>
    <cellStyle name="2_משקל בתא100 2_פירוט אגח תשואה מעל 10%  2_דיווחים נוספים" xfId="1922"/>
    <cellStyle name="2_משקל בתא100 2_פירוט אגח תשואה מעל 10%  2_דיווחים נוספים_1" xfId="1923"/>
    <cellStyle name="2_משקל בתא100 2_פירוט אגח תשואה מעל 10%  2_דיווחים נוספים_פירוט אגח תשואה מעל 10% " xfId="1924"/>
    <cellStyle name="2_משקל בתא100 2_פירוט אגח תשואה מעל 10%  2_פירוט אגח תשואה מעל 10% " xfId="1925"/>
    <cellStyle name="2_משקל בתא100 2_פירוט אגח תשואה מעל 10% _1" xfId="1926"/>
    <cellStyle name="2_משקל בתא100 2_פירוט אגח תשואה מעל 10% _4.4." xfId="1927"/>
    <cellStyle name="2_משקל בתא100 2_פירוט אגח תשואה מעל 10% _4.4. 2" xfId="1928"/>
    <cellStyle name="2_משקל בתא100 2_פירוט אגח תשואה מעל 10% _4.4. 2_דיווחים נוספים" xfId="1929"/>
    <cellStyle name="2_משקל בתא100 2_פירוט אגח תשואה מעל 10% _4.4. 2_דיווחים נוספים_1" xfId="1930"/>
    <cellStyle name="2_משקל בתא100 2_פירוט אגח תשואה מעל 10% _4.4. 2_דיווחים נוספים_פירוט אגח תשואה מעל 10% " xfId="1931"/>
    <cellStyle name="2_משקל בתא100 2_פירוט אגח תשואה מעל 10% _4.4. 2_פירוט אגח תשואה מעל 10% " xfId="1932"/>
    <cellStyle name="2_משקל בתא100 2_פירוט אגח תשואה מעל 10% _4.4._דיווחים נוספים" xfId="1933"/>
    <cellStyle name="2_משקל בתא100 2_פירוט אגח תשואה מעל 10% _4.4._פירוט אגח תשואה מעל 10% " xfId="1934"/>
    <cellStyle name="2_משקל בתא100 2_פירוט אגח תשואה מעל 10% _דיווחים נוספים" xfId="1935"/>
    <cellStyle name="2_משקל בתא100 2_פירוט אגח תשואה מעל 10% _דיווחים נוספים_1" xfId="1936"/>
    <cellStyle name="2_משקל בתא100 2_פירוט אגח תשואה מעל 10% _דיווחים נוספים_פירוט אגח תשואה מעל 10% " xfId="1937"/>
    <cellStyle name="2_משקל בתא100 2_פירוט אגח תשואה מעל 10% _פירוט אגח תשואה מעל 10% " xfId="1938"/>
    <cellStyle name="2_משקל בתא100 3" xfId="1939"/>
    <cellStyle name="2_משקל בתא100 3_דיווחים נוספים" xfId="1940"/>
    <cellStyle name="2_משקל בתא100 3_דיווחים נוספים_1" xfId="1941"/>
    <cellStyle name="2_משקל בתא100 3_דיווחים נוספים_פירוט אגח תשואה מעל 10% " xfId="1942"/>
    <cellStyle name="2_משקל בתא100 3_פירוט אגח תשואה מעל 10% " xfId="1943"/>
    <cellStyle name="2_משקל בתא100_4.4." xfId="1944"/>
    <cellStyle name="2_משקל בתא100_4.4. 2" xfId="1945"/>
    <cellStyle name="2_משקל בתא100_4.4. 2_דיווחים נוספים" xfId="1946"/>
    <cellStyle name="2_משקל בתא100_4.4. 2_דיווחים נוספים_1" xfId="1947"/>
    <cellStyle name="2_משקל בתא100_4.4. 2_דיווחים נוספים_פירוט אגח תשואה מעל 10% " xfId="1948"/>
    <cellStyle name="2_משקל בתא100_4.4. 2_פירוט אגח תשואה מעל 10% " xfId="1949"/>
    <cellStyle name="2_משקל בתא100_4.4._דיווחים נוספים" xfId="1950"/>
    <cellStyle name="2_משקל בתא100_4.4._פירוט אגח תשואה מעל 10% " xfId="1951"/>
    <cellStyle name="2_משקל בתא100_דיווחים נוספים" xfId="1952"/>
    <cellStyle name="2_משקל בתא100_דיווחים נוספים 2" xfId="1953"/>
    <cellStyle name="2_משקל בתא100_דיווחים נוספים 2_דיווחים נוספים" xfId="1954"/>
    <cellStyle name="2_משקל בתא100_דיווחים נוספים 2_דיווחים נוספים_1" xfId="1955"/>
    <cellStyle name="2_משקל בתא100_דיווחים נוספים 2_דיווחים נוספים_פירוט אגח תשואה מעל 10% " xfId="1956"/>
    <cellStyle name="2_משקל בתא100_דיווחים נוספים 2_פירוט אגח תשואה מעל 10% " xfId="1957"/>
    <cellStyle name="2_משקל בתא100_דיווחים נוספים_1" xfId="1958"/>
    <cellStyle name="2_משקל בתא100_דיווחים נוספים_1 2" xfId="1959"/>
    <cellStyle name="2_משקל בתא100_דיווחים נוספים_1 2_דיווחים נוספים" xfId="1960"/>
    <cellStyle name="2_משקל בתא100_דיווחים נוספים_1 2_דיווחים נוספים_1" xfId="1961"/>
    <cellStyle name="2_משקל בתא100_דיווחים נוספים_1 2_דיווחים נוספים_פירוט אגח תשואה מעל 10% " xfId="1962"/>
    <cellStyle name="2_משקל בתא100_דיווחים נוספים_1 2_פירוט אגח תשואה מעל 10% " xfId="1963"/>
    <cellStyle name="2_משקל בתא100_דיווחים נוספים_1_4.4." xfId="1964"/>
    <cellStyle name="2_משקל בתא100_דיווחים נוספים_1_4.4. 2" xfId="1965"/>
    <cellStyle name="2_משקל בתא100_דיווחים נוספים_1_4.4. 2_דיווחים נוספים" xfId="1966"/>
    <cellStyle name="2_משקל בתא100_דיווחים נוספים_1_4.4. 2_דיווחים נוספים_1" xfId="1967"/>
    <cellStyle name="2_משקל בתא100_דיווחים נוספים_1_4.4. 2_דיווחים נוספים_פירוט אגח תשואה מעל 10% " xfId="1968"/>
    <cellStyle name="2_משקל בתא100_דיווחים נוספים_1_4.4. 2_פירוט אגח תשואה מעל 10% " xfId="1969"/>
    <cellStyle name="2_משקל בתא100_דיווחים נוספים_1_4.4._דיווחים נוספים" xfId="1970"/>
    <cellStyle name="2_משקל בתא100_דיווחים נוספים_1_4.4._פירוט אגח תשואה מעל 10% " xfId="1971"/>
    <cellStyle name="2_משקל בתא100_דיווחים נוספים_1_דיווחים נוספים" xfId="1972"/>
    <cellStyle name="2_משקל בתא100_דיווחים נוספים_1_דיווחים נוספים 2" xfId="1973"/>
    <cellStyle name="2_משקל בתא100_דיווחים נוספים_1_דיווחים נוספים 2_דיווחים נוספים" xfId="1974"/>
    <cellStyle name="2_משקל בתא100_דיווחים נוספים_1_דיווחים נוספים 2_דיווחים נוספים_1" xfId="1975"/>
    <cellStyle name="2_משקל בתא100_דיווחים נוספים_1_דיווחים נוספים 2_דיווחים נוספים_פירוט אגח תשואה מעל 10% " xfId="1976"/>
    <cellStyle name="2_משקל בתא100_דיווחים נוספים_1_דיווחים נוספים 2_פירוט אגח תשואה מעל 10% " xfId="1977"/>
    <cellStyle name="2_משקל בתא100_דיווחים נוספים_1_דיווחים נוספים_1" xfId="1978"/>
    <cellStyle name="2_משקל בתא100_דיווחים נוספים_1_דיווחים נוספים_4.4." xfId="1979"/>
    <cellStyle name="2_משקל בתא100_דיווחים נוספים_1_דיווחים נוספים_4.4. 2" xfId="1980"/>
    <cellStyle name="2_משקל בתא100_דיווחים נוספים_1_דיווחים נוספים_4.4. 2_דיווחים נוספים" xfId="1981"/>
    <cellStyle name="2_משקל בתא100_דיווחים נוספים_1_דיווחים נוספים_4.4. 2_דיווחים נוספים_1" xfId="1982"/>
    <cellStyle name="2_משקל בתא100_דיווחים נוספים_1_דיווחים נוספים_4.4. 2_דיווחים נוספים_פירוט אגח תשואה מעל 10% " xfId="1983"/>
    <cellStyle name="2_משקל בתא100_דיווחים נוספים_1_דיווחים נוספים_4.4. 2_פירוט אגח תשואה מעל 10% " xfId="1984"/>
    <cellStyle name="2_משקל בתא100_דיווחים נוספים_1_דיווחים נוספים_4.4._דיווחים נוספים" xfId="1985"/>
    <cellStyle name="2_משקל בתא100_דיווחים נוספים_1_דיווחים נוספים_4.4._פירוט אגח תשואה מעל 10% " xfId="1986"/>
    <cellStyle name="2_משקל בתא100_דיווחים נוספים_1_דיווחים נוספים_דיווחים נוספים" xfId="1987"/>
    <cellStyle name="2_משקל בתא100_דיווחים נוספים_1_דיווחים נוספים_פירוט אגח תשואה מעל 10% " xfId="1988"/>
    <cellStyle name="2_משקל בתא100_דיווחים נוספים_1_פירוט אגח תשואה מעל 10% " xfId="1989"/>
    <cellStyle name="2_משקל בתא100_דיווחים נוספים_2" xfId="1990"/>
    <cellStyle name="2_משקל בתא100_דיווחים נוספים_2 2" xfId="1991"/>
    <cellStyle name="2_משקל בתא100_דיווחים נוספים_2 2_דיווחים נוספים" xfId="1992"/>
    <cellStyle name="2_משקל בתא100_דיווחים נוספים_2 2_דיווחים נוספים_1" xfId="1993"/>
    <cellStyle name="2_משקל בתא100_דיווחים נוספים_2 2_דיווחים נוספים_פירוט אגח תשואה מעל 10% " xfId="1994"/>
    <cellStyle name="2_משקל בתא100_דיווחים נוספים_2 2_פירוט אגח תשואה מעל 10% " xfId="1995"/>
    <cellStyle name="2_משקל בתא100_דיווחים נוספים_2_4.4." xfId="1996"/>
    <cellStyle name="2_משקל בתא100_דיווחים נוספים_2_4.4. 2" xfId="1997"/>
    <cellStyle name="2_משקל בתא100_דיווחים נוספים_2_4.4. 2_דיווחים נוספים" xfId="1998"/>
    <cellStyle name="2_משקל בתא100_דיווחים נוספים_2_4.4. 2_דיווחים נוספים_1" xfId="1999"/>
    <cellStyle name="2_משקל בתא100_דיווחים נוספים_2_4.4. 2_דיווחים נוספים_פירוט אגח תשואה מעל 10% " xfId="2000"/>
    <cellStyle name="2_משקל בתא100_דיווחים נוספים_2_4.4. 2_פירוט אגח תשואה מעל 10% " xfId="2001"/>
    <cellStyle name="2_משקל בתא100_דיווחים נוספים_2_4.4._דיווחים נוספים" xfId="2002"/>
    <cellStyle name="2_משקל בתא100_דיווחים נוספים_2_4.4._פירוט אגח תשואה מעל 10% " xfId="2003"/>
    <cellStyle name="2_משקל בתא100_דיווחים נוספים_2_דיווחים נוספים" xfId="2004"/>
    <cellStyle name="2_משקל בתא100_דיווחים נוספים_2_פירוט אגח תשואה מעל 10% " xfId="2005"/>
    <cellStyle name="2_משקל בתא100_דיווחים נוספים_3" xfId="2006"/>
    <cellStyle name="2_משקל בתא100_דיווחים נוספים_4.4." xfId="2007"/>
    <cellStyle name="2_משקל בתא100_דיווחים נוספים_4.4. 2" xfId="2008"/>
    <cellStyle name="2_משקל בתא100_דיווחים נוספים_4.4. 2_דיווחים נוספים" xfId="2009"/>
    <cellStyle name="2_משקל בתא100_דיווחים נוספים_4.4. 2_דיווחים נוספים_1" xfId="2010"/>
    <cellStyle name="2_משקל בתא100_דיווחים נוספים_4.4. 2_דיווחים נוספים_פירוט אגח תשואה מעל 10% " xfId="2011"/>
    <cellStyle name="2_משקל בתא100_דיווחים נוספים_4.4. 2_פירוט אגח תשואה מעל 10% " xfId="2012"/>
    <cellStyle name="2_משקל בתא100_דיווחים נוספים_4.4._דיווחים נוספים" xfId="2013"/>
    <cellStyle name="2_משקל בתא100_דיווחים נוספים_4.4._פירוט אגח תשואה מעל 10% " xfId="2014"/>
    <cellStyle name="2_משקל בתא100_דיווחים נוספים_דיווחים נוספים" xfId="2015"/>
    <cellStyle name="2_משקל בתא100_דיווחים נוספים_דיווחים נוספים 2" xfId="2016"/>
    <cellStyle name="2_משקל בתא100_דיווחים נוספים_דיווחים נוספים 2_דיווחים נוספים" xfId="2017"/>
    <cellStyle name="2_משקל בתא100_דיווחים נוספים_דיווחים נוספים 2_דיווחים נוספים_1" xfId="2018"/>
    <cellStyle name="2_משקל בתא100_דיווחים נוספים_דיווחים נוספים 2_דיווחים נוספים_פירוט אגח תשואה מעל 10% " xfId="2019"/>
    <cellStyle name="2_משקל בתא100_דיווחים נוספים_דיווחים נוספים 2_פירוט אגח תשואה מעל 10% " xfId="2020"/>
    <cellStyle name="2_משקל בתא100_דיווחים נוספים_דיווחים נוספים_1" xfId="2021"/>
    <cellStyle name="2_משקל בתא100_דיווחים נוספים_דיווחים נוספים_4.4." xfId="2022"/>
    <cellStyle name="2_משקל בתא100_דיווחים נוספים_דיווחים נוספים_4.4. 2" xfId="2023"/>
    <cellStyle name="2_משקל בתא100_דיווחים נוספים_דיווחים נוספים_4.4. 2_דיווחים נוספים" xfId="2024"/>
    <cellStyle name="2_משקל בתא100_דיווחים נוספים_דיווחים נוספים_4.4. 2_דיווחים נוספים_1" xfId="2025"/>
    <cellStyle name="2_משקל בתא100_דיווחים נוספים_דיווחים נוספים_4.4. 2_דיווחים נוספים_פירוט אגח תשואה מעל 10% " xfId="2026"/>
    <cellStyle name="2_משקל בתא100_דיווחים נוספים_דיווחים נוספים_4.4. 2_פירוט אגח תשואה מעל 10% " xfId="2027"/>
    <cellStyle name="2_משקל בתא100_דיווחים נוספים_דיווחים נוספים_4.4._דיווחים נוספים" xfId="2028"/>
    <cellStyle name="2_משקל בתא100_דיווחים נוספים_דיווחים נוספים_4.4._פירוט אגח תשואה מעל 10% " xfId="2029"/>
    <cellStyle name="2_משקל בתא100_דיווחים נוספים_דיווחים נוספים_דיווחים נוספים" xfId="2030"/>
    <cellStyle name="2_משקל בתא100_דיווחים נוספים_דיווחים נוספים_פירוט אגח תשואה מעל 10% " xfId="2031"/>
    <cellStyle name="2_משקל בתא100_דיווחים נוספים_פירוט אגח תשואה מעל 10% " xfId="2032"/>
    <cellStyle name="2_משקל בתא100_הערות" xfId="2033"/>
    <cellStyle name="2_משקל בתא100_הערות 2" xfId="2034"/>
    <cellStyle name="2_משקל בתא100_הערות 2_דיווחים נוספים" xfId="2035"/>
    <cellStyle name="2_משקל בתא100_הערות 2_דיווחים נוספים_1" xfId="2036"/>
    <cellStyle name="2_משקל בתא100_הערות 2_דיווחים נוספים_פירוט אגח תשואה מעל 10% " xfId="2037"/>
    <cellStyle name="2_משקל בתא100_הערות 2_פירוט אגח תשואה מעל 10% " xfId="2038"/>
    <cellStyle name="2_משקל בתא100_הערות_4.4." xfId="2039"/>
    <cellStyle name="2_משקל בתא100_הערות_4.4. 2" xfId="2040"/>
    <cellStyle name="2_משקל בתא100_הערות_4.4. 2_דיווחים נוספים" xfId="2041"/>
    <cellStyle name="2_משקל בתא100_הערות_4.4. 2_דיווחים נוספים_1" xfId="2042"/>
    <cellStyle name="2_משקל בתא100_הערות_4.4. 2_דיווחים נוספים_פירוט אגח תשואה מעל 10% " xfId="2043"/>
    <cellStyle name="2_משקל בתא100_הערות_4.4. 2_פירוט אגח תשואה מעל 10% " xfId="2044"/>
    <cellStyle name="2_משקל בתא100_הערות_4.4._דיווחים נוספים" xfId="2045"/>
    <cellStyle name="2_משקל בתא100_הערות_4.4._פירוט אגח תשואה מעל 10% " xfId="2046"/>
    <cellStyle name="2_משקל בתא100_הערות_דיווחים נוספים" xfId="2047"/>
    <cellStyle name="2_משקל בתא100_הערות_דיווחים נוספים_1" xfId="2048"/>
    <cellStyle name="2_משקל בתא100_הערות_דיווחים נוספים_פירוט אגח תשואה מעל 10% " xfId="2049"/>
    <cellStyle name="2_משקל בתא100_הערות_פירוט אגח תשואה מעל 10% " xfId="2050"/>
    <cellStyle name="2_משקל בתא100_יתרת מסגרות אשראי לניצול " xfId="2051"/>
    <cellStyle name="2_משקל בתא100_יתרת מסגרות אשראי לניצול  2" xfId="2052"/>
    <cellStyle name="2_משקל בתא100_יתרת מסגרות אשראי לניצול  2_דיווחים נוספים" xfId="2053"/>
    <cellStyle name="2_משקל בתא100_יתרת מסגרות אשראי לניצול  2_דיווחים נוספים_1" xfId="2054"/>
    <cellStyle name="2_משקל בתא100_יתרת מסגרות אשראי לניצול  2_דיווחים נוספים_פירוט אגח תשואה מעל 10% " xfId="2055"/>
    <cellStyle name="2_משקל בתא100_יתרת מסגרות אשראי לניצול  2_פירוט אגח תשואה מעל 10% " xfId="2056"/>
    <cellStyle name="2_משקל בתא100_יתרת מסגרות אשראי לניצול _4.4." xfId="2057"/>
    <cellStyle name="2_משקל בתא100_יתרת מסגרות אשראי לניצול _4.4. 2" xfId="2058"/>
    <cellStyle name="2_משקל בתא100_יתרת מסגרות אשראי לניצול _4.4. 2_דיווחים נוספים" xfId="2059"/>
    <cellStyle name="2_משקל בתא100_יתרת מסגרות אשראי לניצול _4.4. 2_דיווחים נוספים_1" xfId="2060"/>
    <cellStyle name="2_משקל בתא100_יתרת מסגרות אשראי לניצול _4.4. 2_דיווחים נוספים_פירוט אגח תשואה מעל 10% " xfId="2061"/>
    <cellStyle name="2_משקל בתא100_יתרת מסגרות אשראי לניצול _4.4. 2_פירוט אגח תשואה מעל 10% " xfId="2062"/>
    <cellStyle name="2_משקל בתא100_יתרת מסגרות אשראי לניצול _4.4._דיווחים נוספים" xfId="2063"/>
    <cellStyle name="2_משקל בתא100_יתרת מסגרות אשראי לניצול _4.4._פירוט אגח תשואה מעל 10% " xfId="2064"/>
    <cellStyle name="2_משקל בתא100_יתרת מסגרות אשראי לניצול _דיווחים נוספים" xfId="2065"/>
    <cellStyle name="2_משקל בתא100_יתרת מסגרות אשראי לניצול _דיווחים נוספים_1" xfId="2066"/>
    <cellStyle name="2_משקל בתא100_יתרת מסגרות אשראי לניצול _דיווחים נוספים_פירוט אגח תשואה מעל 10% " xfId="2067"/>
    <cellStyle name="2_משקל בתא100_יתרת מסגרות אשראי לניצול _פירוט אגח תשואה מעל 10% " xfId="2068"/>
    <cellStyle name="2_משקל בתא100_עסקאות שאושרו וטרם בוצעו  " xfId="2069"/>
    <cellStyle name="2_משקל בתא100_עסקאות שאושרו וטרם בוצעו   2" xfId="2070"/>
    <cellStyle name="2_משקל בתא100_עסקאות שאושרו וטרם בוצעו   2_דיווחים נוספים" xfId="2071"/>
    <cellStyle name="2_משקל בתא100_עסקאות שאושרו וטרם בוצעו   2_דיווחים נוספים_1" xfId="2072"/>
    <cellStyle name="2_משקל בתא100_עסקאות שאושרו וטרם בוצעו   2_דיווחים נוספים_פירוט אגח תשואה מעל 10% " xfId="2073"/>
    <cellStyle name="2_משקל בתא100_עסקאות שאושרו וטרם בוצעו   2_פירוט אגח תשואה מעל 10% " xfId="2074"/>
    <cellStyle name="2_משקל בתא100_עסקאות שאושרו וטרם בוצעו  _1" xfId="2075"/>
    <cellStyle name="2_משקל בתא100_עסקאות שאושרו וטרם בוצעו  _1 2" xfId="2076"/>
    <cellStyle name="2_משקל בתא100_עסקאות שאושרו וטרם בוצעו  _1 2_דיווחים נוספים" xfId="2077"/>
    <cellStyle name="2_משקל בתא100_עסקאות שאושרו וטרם בוצעו  _1 2_דיווחים נוספים_1" xfId="2078"/>
    <cellStyle name="2_משקל בתא100_עסקאות שאושרו וטרם בוצעו  _1 2_דיווחים נוספים_פירוט אגח תשואה מעל 10% " xfId="2079"/>
    <cellStyle name="2_משקל בתא100_עסקאות שאושרו וטרם בוצעו  _1 2_פירוט אגח תשואה מעל 10% " xfId="2080"/>
    <cellStyle name="2_משקל בתא100_עסקאות שאושרו וטרם בוצעו  _1_דיווחים נוספים" xfId="2081"/>
    <cellStyle name="2_משקל בתא100_עסקאות שאושרו וטרם בוצעו  _1_פירוט אגח תשואה מעל 10% " xfId="2082"/>
    <cellStyle name="2_משקל בתא100_עסקאות שאושרו וטרם בוצעו  _4.4." xfId="2083"/>
    <cellStyle name="2_משקל בתא100_עסקאות שאושרו וטרם בוצעו  _4.4. 2" xfId="2084"/>
    <cellStyle name="2_משקל בתא100_עסקאות שאושרו וטרם בוצעו  _4.4. 2_דיווחים נוספים" xfId="2085"/>
    <cellStyle name="2_משקל בתא100_עסקאות שאושרו וטרם בוצעו  _4.4. 2_דיווחים נוספים_1" xfId="2086"/>
    <cellStyle name="2_משקל בתא100_עסקאות שאושרו וטרם בוצעו  _4.4. 2_דיווחים נוספים_פירוט אגח תשואה מעל 10% " xfId="2087"/>
    <cellStyle name="2_משקל בתא100_עסקאות שאושרו וטרם בוצעו  _4.4. 2_פירוט אגח תשואה מעל 10% " xfId="2088"/>
    <cellStyle name="2_משקל בתא100_עסקאות שאושרו וטרם בוצעו  _4.4._דיווחים נוספים" xfId="2089"/>
    <cellStyle name="2_משקל בתא100_עסקאות שאושרו וטרם בוצעו  _4.4._פירוט אגח תשואה מעל 10% " xfId="2090"/>
    <cellStyle name="2_משקל בתא100_עסקאות שאושרו וטרם בוצעו  _דיווחים נוספים" xfId="2091"/>
    <cellStyle name="2_משקל בתא100_עסקאות שאושרו וטרם בוצעו  _דיווחים נוספים_1" xfId="2092"/>
    <cellStyle name="2_משקל בתא100_עסקאות שאושרו וטרם בוצעו  _דיווחים נוספים_פירוט אגח תשואה מעל 10% " xfId="2093"/>
    <cellStyle name="2_משקל בתא100_עסקאות שאושרו וטרם בוצעו  _פירוט אגח תשואה מעל 10% " xfId="2094"/>
    <cellStyle name="2_משקל בתא100_פירוט אגח תשואה מעל 10% " xfId="2095"/>
    <cellStyle name="2_משקל בתא100_פירוט אגח תשואה מעל 10%  2" xfId="2096"/>
    <cellStyle name="2_משקל בתא100_פירוט אגח תשואה מעל 10%  2_דיווחים נוספים" xfId="2097"/>
    <cellStyle name="2_משקל בתא100_פירוט אגח תשואה מעל 10%  2_דיווחים נוספים_1" xfId="2098"/>
    <cellStyle name="2_משקל בתא100_פירוט אגח תשואה מעל 10%  2_דיווחים נוספים_פירוט אגח תשואה מעל 10% " xfId="2099"/>
    <cellStyle name="2_משקל בתא100_פירוט אגח תשואה מעל 10%  2_פירוט אגח תשואה מעל 10% " xfId="2100"/>
    <cellStyle name="2_משקל בתא100_פירוט אגח תשואה מעל 10% _1" xfId="2101"/>
    <cellStyle name="2_משקל בתא100_פירוט אגח תשואה מעל 10% _4.4." xfId="2102"/>
    <cellStyle name="2_משקל בתא100_פירוט אגח תשואה מעל 10% _4.4. 2" xfId="2103"/>
    <cellStyle name="2_משקל בתא100_פירוט אגח תשואה מעל 10% _4.4. 2_דיווחים נוספים" xfId="2104"/>
    <cellStyle name="2_משקל בתא100_פירוט אגח תשואה מעל 10% _4.4. 2_דיווחים נוספים_1" xfId="2105"/>
    <cellStyle name="2_משקל בתא100_פירוט אגח תשואה מעל 10% _4.4. 2_דיווחים נוספים_פירוט אגח תשואה מעל 10% " xfId="2106"/>
    <cellStyle name="2_משקל בתא100_פירוט אגח תשואה מעל 10% _4.4. 2_פירוט אגח תשואה מעל 10% " xfId="2107"/>
    <cellStyle name="2_משקל בתא100_פירוט אגח תשואה מעל 10% _4.4._דיווחים נוספים" xfId="2108"/>
    <cellStyle name="2_משקל בתא100_פירוט אגח תשואה מעל 10% _4.4._פירוט אגח תשואה מעל 10% " xfId="2109"/>
    <cellStyle name="2_משקל בתא100_פירוט אגח תשואה מעל 10% _דיווחים נוספים" xfId="2110"/>
    <cellStyle name="2_משקל בתא100_פירוט אגח תשואה מעל 10% _דיווחים נוספים_1" xfId="2111"/>
    <cellStyle name="2_משקל בתא100_פירוט אגח תשואה מעל 10% _דיווחים נוספים_פירוט אגח תשואה מעל 10% " xfId="2112"/>
    <cellStyle name="2_משקל בתא100_פירוט אגח תשואה מעל 10% _פירוט אגח תשואה מעל 10% " xfId="2113"/>
    <cellStyle name="2_עסקאות שאושרו וטרם בוצעו  " xfId="2114"/>
    <cellStyle name="2_עסקאות שאושרו וטרם בוצעו   2" xfId="2115"/>
    <cellStyle name="2_עסקאות שאושרו וטרם בוצעו   2_דיווחים נוספים" xfId="2116"/>
    <cellStyle name="2_עסקאות שאושרו וטרם בוצעו   2_דיווחים נוספים_1" xfId="2117"/>
    <cellStyle name="2_עסקאות שאושרו וטרם בוצעו   2_דיווחים נוספים_פירוט אגח תשואה מעל 10% " xfId="2118"/>
    <cellStyle name="2_עסקאות שאושרו וטרם בוצעו   2_פירוט אגח תשואה מעל 10% " xfId="2119"/>
    <cellStyle name="2_עסקאות שאושרו וטרם בוצעו  _1" xfId="2120"/>
    <cellStyle name="2_עסקאות שאושרו וטרם בוצעו  _1 2" xfId="2121"/>
    <cellStyle name="2_עסקאות שאושרו וטרם בוצעו  _1 2_דיווחים נוספים" xfId="2122"/>
    <cellStyle name="2_עסקאות שאושרו וטרם בוצעו  _1 2_דיווחים נוספים_1" xfId="2123"/>
    <cellStyle name="2_עסקאות שאושרו וטרם בוצעו  _1 2_דיווחים נוספים_פירוט אגח תשואה מעל 10% " xfId="2124"/>
    <cellStyle name="2_עסקאות שאושרו וטרם בוצעו  _1 2_פירוט אגח תשואה מעל 10% " xfId="2125"/>
    <cellStyle name="2_עסקאות שאושרו וטרם בוצעו  _1_דיווחים נוספים" xfId="2126"/>
    <cellStyle name="2_עסקאות שאושרו וטרם בוצעו  _1_פירוט אגח תשואה מעל 10% " xfId="2127"/>
    <cellStyle name="2_עסקאות שאושרו וטרם בוצעו  _4.4." xfId="2128"/>
    <cellStyle name="2_עסקאות שאושרו וטרם בוצעו  _4.4. 2" xfId="2129"/>
    <cellStyle name="2_עסקאות שאושרו וטרם בוצעו  _4.4. 2_דיווחים נוספים" xfId="2130"/>
    <cellStyle name="2_עסקאות שאושרו וטרם בוצעו  _4.4. 2_דיווחים נוספים_1" xfId="2131"/>
    <cellStyle name="2_עסקאות שאושרו וטרם בוצעו  _4.4. 2_דיווחים נוספים_פירוט אגח תשואה מעל 10% " xfId="2132"/>
    <cellStyle name="2_עסקאות שאושרו וטרם בוצעו  _4.4. 2_פירוט אגח תשואה מעל 10% " xfId="2133"/>
    <cellStyle name="2_עסקאות שאושרו וטרם בוצעו  _4.4._דיווחים נוספים" xfId="2134"/>
    <cellStyle name="2_עסקאות שאושרו וטרם בוצעו  _4.4._פירוט אגח תשואה מעל 10% " xfId="2135"/>
    <cellStyle name="2_עסקאות שאושרו וטרם בוצעו  _דיווחים נוספים" xfId="2136"/>
    <cellStyle name="2_עסקאות שאושרו וטרם בוצעו  _דיווחים נוספים_1" xfId="2137"/>
    <cellStyle name="2_עסקאות שאושרו וטרם בוצעו  _דיווחים נוספים_פירוט אגח תשואה מעל 10% " xfId="2138"/>
    <cellStyle name="2_עסקאות שאושרו וטרם בוצעו  _פירוט אגח תשואה מעל 10% " xfId="2139"/>
    <cellStyle name="2_פירוט אגח תשואה מעל 10% " xfId="2140"/>
    <cellStyle name="2_פירוט אגח תשואה מעל 10%  2" xfId="2141"/>
    <cellStyle name="2_פירוט אגח תשואה מעל 10%  2_דיווחים נוספים" xfId="2142"/>
    <cellStyle name="2_פירוט אגח תשואה מעל 10%  2_דיווחים נוספים_1" xfId="2143"/>
    <cellStyle name="2_פירוט אגח תשואה מעל 10%  2_דיווחים נוספים_פירוט אגח תשואה מעל 10% " xfId="2144"/>
    <cellStyle name="2_פירוט אגח תשואה מעל 10%  2_פירוט אגח תשואה מעל 10% " xfId="2145"/>
    <cellStyle name="2_פירוט אגח תשואה מעל 10% _1" xfId="2146"/>
    <cellStyle name="2_פירוט אגח תשואה מעל 10% _4.4." xfId="2147"/>
    <cellStyle name="2_פירוט אגח תשואה מעל 10% _4.4. 2" xfId="2148"/>
    <cellStyle name="2_פירוט אגח תשואה מעל 10% _4.4. 2_דיווחים נוספים" xfId="2149"/>
    <cellStyle name="2_פירוט אגח תשואה מעל 10% _4.4. 2_דיווחים נוספים_1" xfId="2150"/>
    <cellStyle name="2_פירוט אגח תשואה מעל 10% _4.4. 2_דיווחים נוספים_פירוט אגח תשואה מעל 10% " xfId="2151"/>
    <cellStyle name="2_פירוט אגח תשואה מעל 10% _4.4. 2_פירוט אגח תשואה מעל 10% " xfId="2152"/>
    <cellStyle name="2_פירוט אגח תשואה מעל 10% _4.4._דיווחים נוספים" xfId="2153"/>
    <cellStyle name="2_פירוט אגח תשואה מעל 10% _4.4._פירוט אגח תשואה מעל 10% " xfId="2154"/>
    <cellStyle name="2_פירוט אגח תשואה מעל 10% _דיווחים נוספים" xfId="2155"/>
    <cellStyle name="2_פירוט אגח תשואה מעל 10% _דיווחים נוספים_1" xfId="2156"/>
    <cellStyle name="2_פירוט אגח תשואה מעל 10% _דיווחים נוספים_פירוט אגח תשואה מעל 10% " xfId="2157"/>
    <cellStyle name="2_פירוט אגח תשואה מעל 10% _פירוט אגח תשואה מעל 10% " xfId="2158"/>
    <cellStyle name="20% - Accent1" xfId="2159"/>
    <cellStyle name="20% - Accent2" xfId="2160"/>
    <cellStyle name="20% - Accent3" xfId="2161"/>
    <cellStyle name="20% - Accent4" xfId="2162"/>
    <cellStyle name="20% - Accent5" xfId="2163"/>
    <cellStyle name="20% - Accent6" xfId="2164"/>
    <cellStyle name="20% - הדגשה1 2" xfId="2165"/>
    <cellStyle name="20% - הדגשה1 2 2" xfId="2166"/>
    <cellStyle name="20% - הדגשה1 2 2 2" xfId="2167"/>
    <cellStyle name="20% - הדגשה1 2 2_15" xfId="2168"/>
    <cellStyle name="20% - הדגשה1 2 3" xfId="2169"/>
    <cellStyle name="20% - הדגשה1 2 3 2" xfId="2170"/>
    <cellStyle name="20% - הדגשה1 2 3_15" xfId="2171"/>
    <cellStyle name="20% - הדגשה1 2 4" xfId="2172"/>
    <cellStyle name="20% - הדגשה1 2_15" xfId="2173"/>
    <cellStyle name="20% - הדגשה1 3" xfId="2174"/>
    <cellStyle name="20% - הדגשה1 3 2" xfId="2175"/>
    <cellStyle name="20% - הדגשה1 3_15" xfId="2176"/>
    <cellStyle name="20% - הדגשה1 4" xfId="2177"/>
    <cellStyle name="20% - הדגשה1 4 2" xfId="2178"/>
    <cellStyle name="20% - הדגשה1 4_15" xfId="2179"/>
    <cellStyle name="20% - הדגשה1 5" xfId="2180"/>
    <cellStyle name="20% - הדגשה1 6" xfId="2181"/>
    <cellStyle name="20% - הדגשה1 7" xfId="2182"/>
    <cellStyle name="20% - הדגשה2 2" xfId="2183"/>
    <cellStyle name="20% - הדגשה2 2 2" xfId="2184"/>
    <cellStyle name="20% - הדגשה2 2 2 2" xfId="2185"/>
    <cellStyle name="20% - הדגשה2 2 2_15" xfId="2186"/>
    <cellStyle name="20% - הדגשה2 2 3" xfId="2187"/>
    <cellStyle name="20% - הדגשה2 2 3 2" xfId="2188"/>
    <cellStyle name="20% - הדגשה2 2 3_15" xfId="2189"/>
    <cellStyle name="20% - הדגשה2 2 4" xfId="2190"/>
    <cellStyle name="20% - הדגשה2 2_15" xfId="2191"/>
    <cellStyle name="20% - הדגשה2 3" xfId="2192"/>
    <cellStyle name="20% - הדגשה2 3 2" xfId="2193"/>
    <cellStyle name="20% - הדגשה2 3_15" xfId="2194"/>
    <cellStyle name="20% - הדגשה2 4" xfId="2195"/>
    <cellStyle name="20% - הדגשה2 4 2" xfId="2196"/>
    <cellStyle name="20% - הדגשה2 4_15" xfId="2197"/>
    <cellStyle name="20% - הדגשה2 5" xfId="2198"/>
    <cellStyle name="20% - הדגשה2 6" xfId="2199"/>
    <cellStyle name="20% - הדגשה2 7" xfId="2200"/>
    <cellStyle name="20% - הדגשה3 2" xfId="2201"/>
    <cellStyle name="20% - הדגשה3 2 2" xfId="2202"/>
    <cellStyle name="20% - הדגשה3 2 2 2" xfId="2203"/>
    <cellStyle name="20% - הדגשה3 2 2_15" xfId="2204"/>
    <cellStyle name="20% - הדגשה3 2 3" xfId="2205"/>
    <cellStyle name="20% - הדגשה3 2 3 2" xfId="2206"/>
    <cellStyle name="20% - הדגשה3 2 3_15" xfId="2207"/>
    <cellStyle name="20% - הדגשה3 2 4" xfId="2208"/>
    <cellStyle name="20% - הדגשה3 2_15" xfId="2209"/>
    <cellStyle name="20% - הדגשה3 3" xfId="2210"/>
    <cellStyle name="20% - הדגשה3 3 2" xfId="2211"/>
    <cellStyle name="20% - הדגשה3 3_15" xfId="2212"/>
    <cellStyle name="20% - הדגשה3 4" xfId="2213"/>
    <cellStyle name="20% - הדגשה3 4 2" xfId="2214"/>
    <cellStyle name="20% - הדגשה3 4_15" xfId="2215"/>
    <cellStyle name="20% - הדגשה3 5" xfId="2216"/>
    <cellStyle name="20% - הדגשה3 6" xfId="2217"/>
    <cellStyle name="20% - הדגשה3 7" xfId="2218"/>
    <cellStyle name="20% - הדגשה4 2" xfId="2219"/>
    <cellStyle name="20% - הדגשה4 2 2" xfId="2220"/>
    <cellStyle name="20% - הדגשה4 2 2 2" xfId="2221"/>
    <cellStyle name="20% - הדגשה4 2 2_15" xfId="2222"/>
    <cellStyle name="20% - הדגשה4 2 3" xfId="2223"/>
    <cellStyle name="20% - הדגשה4 2 3 2" xfId="2224"/>
    <cellStyle name="20% - הדגשה4 2 3_15" xfId="2225"/>
    <cellStyle name="20% - הדגשה4 2 4" xfId="2226"/>
    <cellStyle name="20% - הדגשה4 2_15" xfId="2227"/>
    <cellStyle name="20% - הדגשה4 3" xfId="2228"/>
    <cellStyle name="20% - הדגשה4 3 2" xfId="2229"/>
    <cellStyle name="20% - הדגשה4 3_15" xfId="2230"/>
    <cellStyle name="20% - הדגשה4 4" xfId="2231"/>
    <cellStyle name="20% - הדגשה4 4 2" xfId="2232"/>
    <cellStyle name="20% - הדגשה4 4_15" xfId="2233"/>
    <cellStyle name="20% - הדגשה4 5" xfId="2234"/>
    <cellStyle name="20% - הדגשה4 6" xfId="2235"/>
    <cellStyle name="20% - הדגשה4 7" xfId="2236"/>
    <cellStyle name="20% - הדגשה5 2" xfId="2237"/>
    <cellStyle name="20% - הדגשה5 2 2" xfId="2238"/>
    <cellStyle name="20% - הדגשה5 2 2 2" xfId="2239"/>
    <cellStyle name="20% - הדגשה5 2 2_15" xfId="2240"/>
    <cellStyle name="20% - הדגשה5 2 3" xfId="2241"/>
    <cellStyle name="20% - הדגשה5 2 3 2" xfId="2242"/>
    <cellStyle name="20% - הדגשה5 2 3_15" xfId="2243"/>
    <cellStyle name="20% - הדגשה5 2 4" xfId="2244"/>
    <cellStyle name="20% - הדגשה5 2_15" xfId="2245"/>
    <cellStyle name="20% - הדגשה5 3" xfId="2246"/>
    <cellStyle name="20% - הדגשה5 3 2" xfId="2247"/>
    <cellStyle name="20% - הדגשה5 3_15" xfId="2248"/>
    <cellStyle name="20% - הדגשה5 4" xfId="2249"/>
    <cellStyle name="20% - הדגשה5 4 2" xfId="2250"/>
    <cellStyle name="20% - הדגשה5 4_15" xfId="2251"/>
    <cellStyle name="20% - הדגשה5 5" xfId="2252"/>
    <cellStyle name="20% - הדגשה5 6" xfId="2253"/>
    <cellStyle name="20% - הדגשה5 7" xfId="2254"/>
    <cellStyle name="20% - הדגשה6 2" xfId="2255"/>
    <cellStyle name="20% - הדגשה6 2 2" xfId="2256"/>
    <cellStyle name="20% - הדגשה6 2 2 2" xfId="2257"/>
    <cellStyle name="20% - הדגשה6 2 2_15" xfId="2258"/>
    <cellStyle name="20% - הדגשה6 2 3" xfId="2259"/>
    <cellStyle name="20% - הדגשה6 2 3 2" xfId="2260"/>
    <cellStyle name="20% - הדגשה6 2 3_15" xfId="2261"/>
    <cellStyle name="20% - הדגשה6 2 4" xfId="2262"/>
    <cellStyle name="20% - הדגשה6 2_15" xfId="2263"/>
    <cellStyle name="20% - הדגשה6 3" xfId="2264"/>
    <cellStyle name="20% - הדגשה6 3 2" xfId="2265"/>
    <cellStyle name="20% - הדגשה6 3_15" xfId="2266"/>
    <cellStyle name="20% - הדגשה6 4" xfId="2267"/>
    <cellStyle name="20% - הדגשה6 4 2" xfId="2268"/>
    <cellStyle name="20% - הדגשה6 4_15" xfId="2269"/>
    <cellStyle name="20% - הדגשה6 5" xfId="2270"/>
    <cellStyle name="20% - הדגשה6 6" xfId="2271"/>
    <cellStyle name="20% - הדגשה6 7" xfId="2272"/>
    <cellStyle name="3" xfId="2273"/>
    <cellStyle name="3 2" xfId="2274"/>
    <cellStyle name="3 2 2" xfId="2275"/>
    <cellStyle name="3 2_דיווחים נוספים" xfId="2276"/>
    <cellStyle name="3 3" xfId="2277"/>
    <cellStyle name="3_4.4." xfId="2278"/>
    <cellStyle name="3_4.4. 2" xfId="2279"/>
    <cellStyle name="3_4.4. 2_דיווחים נוספים" xfId="2280"/>
    <cellStyle name="3_4.4. 2_דיווחים נוספים_1" xfId="2281"/>
    <cellStyle name="3_4.4. 2_דיווחים נוספים_פירוט אגח תשואה מעל 10% " xfId="2282"/>
    <cellStyle name="3_4.4. 2_פירוט אגח תשואה מעל 10% " xfId="2283"/>
    <cellStyle name="3_4.4._דיווחים נוספים" xfId="2284"/>
    <cellStyle name="3_4.4._פירוט אגח תשואה מעל 10% " xfId="2285"/>
    <cellStyle name="3_Anafim" xfId="2286"/>
    <cellStyle name="3_Anafim 2" xfId="2287"/>
    <cellStyle name="3_Anafim 2 2" xfId="2288"/>
    <cellStyle name="3_Anafim 2 2_דיווחים נוספים" xfId="2289"/>
    <cellStyle name="3_Anafim 2 2_דיווחים נוספים_1" xfId="2290"/>
    <cellStyle name="3_Anafim 2 2_דיווחים נוספים_פירוט אגח תשואה מעל 10% " xfId="2291"/>
    <cellStyle name="3_Anafim 2 2_פירוט אגח תשואה מעל 10% " xfId="2292"/>
    <cellStyle name="3_Anafim 2_4.4." xfId="2293"/>
    <cellStyle name="3_Anafim 2_4.4. 2" xfId="2294"/>
    <cellStyle name="3_Anafim 2_4.4. 2_דיווחים נוספים" xfId="2295"/>
    <cellStyle name="3_Anafim 2_4.4. 2_דיווחים נוספים_1" xfId="2296"/>
    <cellStyle name="3_Anafim 2_4.4. 2_דיווחים נוספים_פירוט אגח תשואה מעל 10% " xfId="2297"/>
    <cellStyle name="3_Anafim 2_4.4. 2_פירוט אגח תשואה מעל 10% " xfId="2298"/>
    <cellStyle name="3_Anafim 2_4.4._דיווחים נוספים" xfId="2299"/>
    <cellStyle name="3_Anafim 2_4.4._פירוט אגח תשואה מעל 10% " xfId="2300"/>
    <cellStyle name="3_Anafim 2_דיווחים נוספים" xfId="2301"/>
    <cellStyle name="3_Anafim 2_דיווחים נוספים 2" xfId="2302"/>
    <cellStyle name="3_Anafim 2_דיווחים נוספים 2_דיווחים נוספים" xfId="2303"/>
    <cellStyle name="3_Anafim 2_דיווחים נוספים 2_דיווחים נוספים_1" xfId="2304"/>
    <cellStyle name="3_Anafim 2_דיווחים נוספים 2_דיווחים נוספים_פירוט אגח תשואה מעל 10% " xfId="2305"/>
    <cellStyle name="3_Anafim 2_דיווחים נוספים 2_פירוט אגח תשואה מעל 10% " xfId="2306"/>
    <cellStyle name="3_Anafim 2_דיווחים נוספים_1" xfId="2307"/>
    <cellStyle name="3_Anafim 2_דיווחים נוספים_1 2" xfId="2308"/>
    <cellStyle name="3_Anafim 2_דיווחים נוספים_1 2_דיווחים נוספים" xfId="2309"/>
    <cellStyle name="3_Anafim 2_דיווחים נוספים_1 2_דיווחים נוספים_1" xfId="2310"/>
    <cellStyle name="3_Anafim 2_דיווחים נוספים_1 2_דיווחים נוספים_פירוט אגח תשואה מעל 10% " xfId="2311"/>
    <cellStyle name="3_Anafim 2_דיווחים נוספים_1 2_פירוט אגח תשואה מעל 10% " xfId="2312"/>
    <cellStyle name="3_Anafim 2_דיווחים נוספים_1_4.4." xfId="2313"/>
    <cellStyle name="3_Anafim 2_דיווחים נוספים_1_4.4. 2" xfId="2314"/>
    <cellStyle name="3_Anafim 2_דיווחים נוספים_1_4.4. 2_דיווחים נוספים" xfId="2315"/>
    <cellStyle name="3_Anafim 2_דיווחים נוספים_1_4.4. 2_דיווחים נוספים_1" xfId="2316"/>
    <cellStyle name="3_Anafim 2_דיווחים נוספים_1_4.4. 2_דיווחים נוספים_פירוט אגח תשואה מעל 10% " xfId="2317"/>
    <cellStyle name="3_Anafim 2_דיווחים נוספים_1_4.4. 2_פירוט אגח תשואה מעל 10% " xfId="2318"/>
    <cellStyle name="3_Anafim 2_דיווחים נוספים_1_4.4._דיווחים נוספים" xfId="2319"/>
    <cellStyle name="3_Anafim 2_דיווחים נוספים_1_4.4._פירוט אגח תשואה מעל 10% " xfId="2320"/>
    <cellStyle name="3_Anafim 2_דיווחים נוספים_1_דיווחים נוספים" xfId="2321"/>
    <cellStyle name="3_Anafim 2_דיווחים נוספים_1_פירוט אגח תשואה מעל 10% " xfId="2322"/>
    <cellStyle name="3_Anafim 2_דיווחים נוספים_2" xfId="2323"/>
    <cellStyle name="3_Anafim 2_דיווחים נוספים_4.4." xfId="2324"/>
    <cellStyle name="3_Anafim 2_דיווחים נוספים_4.4. 2" xfId="2325"/>
    <cellStyle name="3_Anafim 2_דיווחים נוספים_4.4. 2_דיווחים נוספים" xfId="2326"/>
    <cellStyle name="3_Anafim 2_דיווחים נוספים_4.4. 2_דיווחים נוספים_1" xfId="2327"/>
    <cellStyle name="3_Anafim 2_דיווחים נוספים_4.4. 2_דיווחים נוספים_פירוט אגח תשואה מעל 10% " xfId="2328"/>
    <cellStyle name="3_Anafim 2_דיווחים נוספים_4.4. 2_פירוט אגח תשואה מעל 10% " xfId="2329"/>
    <cellStyle name="3_Anafim 2_דיווחים נוספים_4.4._דיווחים נוספים" xfId="2330"/>
    <cellStyle name="3_Anafim 2_דיווחים נוספים_4.4._פירוט אגח תשואה מעל 10% " xfId="2331"/>
    <cellStyle name="3_Anafim 2_דיווחים נוספים_דיווחים נוספים" xfId="2332"/>
    <cellStyle name="3_Anafim 2_דיווחים נוספים_דיווחים נוספים 2" xfId="2333"/>
    <cellStyle name="3_Anafim 2_דיווחים נוספים_דיווחים נוספים 2_דיווחים נוספים" xfId="2334"/>
    <cellStyle name="3_Anafim 2_דיווחים נוספים_דיווחים נוספים 2_דיווחים נוספים_1" xfId="2335"/>
    <cellStyle name="3_Anafim 2_דיווחים נוספים_דיווחים נוספים 2_דיווחים נוספים_פירוט אגח תשואה מעל 10% " xfId="2336"/>
    <cellStyle name="3_Anafim 2_דיווחים נוספים_דיווחים נוספים 2_פירוט אגח תשואה מעל 10% " xfId="2337"/>
    <cellStyle name="3_Anafim 2_דיווחים נוספים_דיווחים נוספים_1" xfId="2338"/>
    <cellStyle name="3_Anafim 2_דיווחים נוספים_דיווחים נוספים_4.4." xfId="2339"/>
    <cellStyle name="3_Anafim 2_דיווחים נוספים_דיווחים נוספים_4.4. 2" xfId="2340"/>
    <cellStyle name="3_Anafim 2_דיווחים נוספים_דיווחים נוספים_4.4. 2_דיווחים נוספים" xfId="2341"/>
    <cellStyle name="3_Anafim 2_דיווחים נוספים_דיווחים נוספים_4.4. 2_דיווחים נוספים_1" xfId="2342"/>
    <cellStyle name="3_Anafim 2_דיווחים נוספים_דיווחים נוספים_4.4. 2_דיווחים נוספים_פירוט אגח תשואה מעל 10% " xfId="2343"/>
    <cellStyle name="3_Anafim 2_דיווחים נוספים_דיווחים נוספים_4.4. 2_פירוט אגח תשואה מעל 10% " xfId="2344"/>
    <cellStyle name="3_Anafim 2_דיווחים נוספים_דיווחים נוספים_4.4._דיווחים נוספים" xfId="2345"/>
    <cellStyle name="3_Anafim 2_דיווחים נוספים_דיווחים נוספים_4.4._פירוט אגח תשואה מעל 10% " xfId="2346"/>
    <cellStyle name="3_Anafim 2_דיווחים נוספים_דיווחים נוספים_דיווחים נוספים" xfId="2347"/>
    <cellStyle name="3_Anafim 2_דיווחים נוספים_דיווחים נוספים_פירוט אגח תשואה מעל 10% " xfId="2348"/>
    <cellStyle name="3_Anafim 2_דיווחים נוספים_פירוט אגח תשואה מעל 10% " xfId="2349"/>
    <cellStyle name="3_Anafim 2_עסקאות שאושרו וטרם בוצעו  " xfId="2350"/>
    <cellStyle name="3_Anafim 2_עסקאות שאושרו וטרם בוצעו   2" xfId="2351"/>
    <cellStyle name="3_Anafim 2_עסקאות שאושרו וטרם בוצעו   2_דיווחים נוספים" xfId="2352"/>
    <cellStyle name="3_Anafim 2_עסקאות שאושרו וטרם בוצעו   2_דיווחים נוספים_1" xfId="2353"/>
    <cellStyle name="3_Anafim 2_עסקאות שאושרו וטרם בוצעו   2_דיווחים נוספים_פירוט אגח תשואה מעל 10% " xfId="2354"/>
    <cellStyle name="3_Anafim 2_עסקאות שאושרו וטרם בוצעו   2_פירוט אגח תשואה מעל 10% " xfId="2355"/>
    <cellStyle name="3_Anafim 2_עסקאות שאושרו וטרם בוצעו  _דיווחים נוספים" xfId="2356"/>
    <cellStyle name="3_Anafim 2_עסקאות שאושרו וטרם בוצעו  _פירוט אגח תשואה מעל 10% " xfId="2357"/>
    <cellStyle name="3_Anafim 2_פירוט אגח תשואה מעל 10% " xfId="2358"/>
    <cellStyle name="3_Anafim 2_פירוט אגח תשואה מעל 10%  2" xfId="2359"/>
    <cellStyle name="3_Anafim 2_פירוט אגח תשואה מעל 10%  2_דיווחים נוספים" xfId="2360"/>
    <cellStyle name="3_Anafim 2_פירוט אגח תשואה מעל 10%  2_דיווחים נוספים_1" xfId="2361"/>
    <cellStyle name="3_Anafim 2_פירוט אגח תשואה מעל 10%  2_דיווחים נוספים_פירוט אגח תשואה מעל 10% " xfId="2362"/>
    <cellStyle name="3_Anafim 2_פירוט אגח תשואה מעל 10%  2_פירוט אגח תשואה מעל 10% " xfId="2363"/>
    <cellStyle name="3_Anafim 2_פירוט אגח תשואה מעל 10% _1" xfId="2364"/>
    <cellStyle name="3_Anafim 2_פירוט אגח תשואה מעל 10% _4.4." xfId="2365"/>
    <cellStyle name="3_Anafim 2_פירוט אגח תשואה מעל 10% _4.4. 2" xfId="2366"/>
    <cellStyle name="3_Anafim 2_פירוט אגח תשואה מעל 10% _4.4. 2_דיווחים נוספים" xfId="2367"/>
    <cellStyle name="3_Anafim 2_פירוט אגח תשואה מעל 10% _4.4. 2_דיווחים נוספים_1" xfId="2368"/>
    <cellStyle name="3_Anafim 2_פירוט אגח תשואה מעל 10% _4.4. 2_דיווחים נוספים_פירוט אגח תשואה מעל 10% " xfId="2369"/>
    <cellStyle name="3_Anafim 2_פירוט אגח תשואה מעל 10% _4.4. 2_פירוט אגח תשואה מעל 10% " xfId="2370"/>
    <cellStyle name="3_Anafim 2_פירוט אגח תשואה מעל 10% _4.4._דיווחים נוספים" xfId="2371"/>
    <cellStyle name="3_Anafim 2_פירוט אגח תשואה מעל 10% _4.4._פירוט אגח תשואה מעל 10% " xfId="2372"/>
    <cellStyle name="3_Anafim 2_פירוט אגח תשואה מעל 10% _דיווחים נוספים" xfId="2373"/>
    <cellStyle name="3_Anafim 2_פירוט אגח תשואה מעל 10% _דיווחים נוספים_1" xfId="2374"/>
    <cellStyle name="3_Anafim 2_פירוט אגח תשואה מעל 10% _דיווחים נוספים_פירוט אגח תשואה מעל 10% " xfId="2375"/>
    <cellStyle name="3_Anafim 2_פירוט אגח תשואה מעל 10% _פירוט אגח תשואה מעל 10% " xfId="2376"/>
    <cellStyle name="3_Anafim 3" xfId="2377"/>
    <cellStyle name="3_Anafim 3_דיווחים נוספים" xfId="2378"/>
    <cellStyle name="3_Anafim 3_דיווחים נוספים_1" xfId="2379"/>
    <cellStyle name="3_Anafim 3_דיווחים נוספים_פירוט אגח תשואה מעל 10% " xfId="2380"/>
    <cellStyle name="3_Anafim 3_פירוט אגח תשואה מעל 10% " xfId="2381"/>
    <cellStyle name="3_Anafim_4.4." xfId="2382"/>
    <cellStyle name="3_Anafim_4.4. 2" xfId="2383"/>
    <cellStyle name="3_Anafim_4.4. 2_דיווחים נוספים" xfId="2384"/>
    <cellStyle name="3_Anafim_4.4. 2_דיווחים נוספים_1" xfId="2385"/>
    <cellStyle name="3_Anafim_4.4. 2_דיווחים נוספים_פירוט אגח תשואה מעל 10% " xfId="2386"/>
    <cellStyle name="3_Anafim_4.4. 2_פירוט אגח תשואה מעל 10% " xfId="2387"/>
    <cellStyle name="3_Anafim_4.4._דיווחים נוספים" xfId="2388"/>
    <cellStyle name="3_Anafim_4.4._פירוט אגח תשואה מעל 10% " xfId="2389"/>
    <cellStyle name="3_Anafim_דיווחים נוספים" xfId="2390"/>
    <cellStyle name="3_Anafim_דיווחים נוספים 2" xfId="2391"/>
    <cellStyle name="3_Anafim_דיווחים נוספים 2_דיווחים נוספים" xfId="2392"/>
    <cellStyle name="3_Anafim_דיווחים נוספים 2_דיווחים נוספים_1" xfId="2393"/>
    <cellStyle name="3_Anafim_דיווחים נוספים 2_דיווחים נוספים_פירוט אגח תשואה מעל 10% " xfId="2394"/>
    <cellStyle name="3_Anafim_דיווחים נוספים 2_פירוט אגח תשואה מעל 10% " xfId="2395"/>
    <cellStyle name="3_Anafim_דיווחים נוספים_1" xfId="2396"/>
    <cellStyle name="3_Anafim_דיווחים נוספים_1 2" xfId="2397"/>
    <cellStyle name="3_Anafim_דיווחים נוספים_1 2_דיווחים נוספים" xfId="2398"/>
    <cellStyle name="3_Anafim_דיווחים נוספים_1 2_דיווחים נוספים_1" xfId="2399"/>
    <cellStyle name="3_Anafim_דיווחים נוספים_1 2_דיווחים נוספים_פירוט אגח תשואה מעל 10% " xfId="2400"/>
    <cellStyle name="3_Anafim_דיווחים נוספים_1 2_פירוט אגח תשואה מעל 10% " xfId="2401"/>
    <cellStyle name="3_Anafim_דיווחים נוספים_1_4.4." xfId="2402"/>
    <cellStyle name="3_Anafim_דיווחים נוספים_1_4.4. 2" xfId="2403"/>
    <cellStyle name="3_Anafim_דיווחים נוספים_1_4.4. 2_דיווחים נוספים" xfId="2404"/>
    <cellStyle name="3_Anafim_דיווחים נוספים_1_4.4. 2_דיווחים נוספים_1" xfId="2405"/>
    <cellStyle name="3_Anafim_דיווחים נוספים_1_4.4. 2_דיווחים נוספים_פירוט אגח תשואה מעל 10% " xfId="2406"/>
    <cellStyle name="3_Anafim_דיווחים נוספים_1_4.4. 2_פירוט אגח תשואה מעל 10% " xfId="2407"/>
    <cellStyle name="3_Anafim_דיווחים נוספים_1_4.4._דיווחים נוספים" xfId="2408"/>
    <cellStyle name="3_Anafim_דיווחים נוספים_1_4.4._פירוט אגח תשואה מעל 10% " xfId="2409"/>
    <cellStyle name="3_Anafim_דיווחים נוספים_1_דיווחים נוספים" xfId="2410"/>
    <cellStyle name="3_Anafim_דיווחים נוספים_1_דיווחים נוספים 2" xfId="2411"/>
    <cellStyle name="3_Anafim_דיווחים נוספים_1_דיווחים נוספים 2_דיווחים נוספים" xfId="2412"/>
    <cellStyle name="3_Anafim_דיווחים נוספים_1_דיווחים נוספים 2_דיווחים נוספים_1" xfId="2413"/>
    <cellStyle name="3_Anafim_דיווחים נוספים_1_דיווחים נוספים 2_דיווחים נוספים_פירוט אגח תשואה מעל 10% " xfId="2414"/>
    <cellStyle name="3_Anafim_דיווחים נוספים_1_דיווחים נוספים 2_פירוט אגח תשואה מעל 10% " xfId="2415"/>
    <cellStyle name="3_Anafim_דיווחים נוספים_1_דיווחים נוספים_1" xfId="2416"/>
    <cellStyle name="3_Anafim_דיווחים נוספים_1_דיווחים נוספים_4.4." xfId="2417"/>
    <cellStyle name="3_Anafim_דיווחים נוספים_1_דיווחים נוספים_4.4. 2" xfId="2418"/>
    <cellStyle name="3_Anafim_דיווחים נוספים_1_דיווחים נוספים_4.4. 2_דיווחים נוספים" xfId="2419"/>
    <cellStyle name="3_Anafim_דיווחים נוספים_1_דיווחים נוספים_4.4. 2_דיווחים נוספים_1" xfId="2420"/>
    <cellStyle name="3_Anafim_דיווחים נוספים_1_דיווחים נוספים_4.4. 2_דיווחים נוספים_פירוט אגח תשואה מעל 10% " xfId="2421"/>
    <cellStyle name="3_Anafim_דיווחים נוספים_1_דיווחים נוספים_4.4. 2_פירוט אגח תשואה מעל 10% " xfId="2422"/>
    <cellStyle name="3_Anafim_דיווחים נוספים_1_דיווחים נוספים_4.4._דיווחים נוספים" xfId="2423"/>
    <cellStyle name="3_Anafim_דיווחים נוספים_1_דיווחים נוספים_4.4._פירוט אגח תשואה מעל 10% " xfId="2424"/>
    <cellStyle name="3_Anafim_דיווחים נוספים_1_דיווחים נוספים_דיווחים נוספים" xfId="2425"/>
    <cellStyle name="3_Anafim_דיווחים נוספים_1_דיווחים נוספים_פירוט אגח תשואה מעל 10% " xfId="2426"/>
    <cellStyle name="3_Anafim_דיווחים נוספים_1_פירוט אגח תשואה מעל 10% " xfId="2427"/>
    <cellStyle name="3_Anafim_דיווחים נוספים_2" xfId="2428"/>
    <cellStyle name="3_Anafim_דיווחים נוספים_2 2" xfId="2429"/>
    <cellStyle name="3_Anafim_דיווחים נוספים_2 2_דיווחים נוספים" xfId="2430"/>
    <cellStyle name="3_Anafim_דיווחים נוספים_2 2_דיווחים נוספים_1" xfId="2431"/>
    <cellStyle name="3_Anafim_דיווחים נוספים_2 2_דיווחים נוספים_פירוט אגח תשואה מעל 10% " xfId="2432"/>
    <cellStyle name="3_Anafim_דיווחים נוספים_2 2_פירוט אגח תשואה מעל 10% " xfId="2433"/>
    <cellStyle name="3_Anafim_דיווחים נוספים_2_4.4." xfId="2434"/>
    <cellStyle name="3_Anafim_דיווחים נוספים_2_4.4. 2" xfId="2435"/>
    <cellStyle name="3_Anafim_דיווחים נוספים_2_4.4. 2_דיווחים נוספים" xfId="2436"/>
    <cellStyle name="3_Anafim_דיווחים נוספים_2_4.4. 2_דיווחים נוספים_1" xfId="2437"/>
    <cellStyle name="3_Anafim_דיווחים נוספים_2_4.4. 2_דיווחים נוספים_פירוט אגח תשואה מעל 10% " xfId="2438"/>
    <cellStyle name="3_Anafim_דיווחים נוספים_2_4.4. 2_פירוט אגח תשואה מעל 10% " xfId="2439"/>
    <cellStyle name="3_Anafim_דיווחים נוספים_2_4.4._דיווחים נוספים" xfId="2440"/>
    <cellStyle name="3_Anafim_דיווחים נוספים_2_4.4._פירוט אגח תשואה מעל 10% " xfId="2441"/>
    <cellStyle name="3_Anafim_דיווחים נוספים_2_דיווחים נוספים" xfId="2442"/>
    <cellStyle name="3_Anafim_דיווחים נוספים_2_פירוט אגח תשואה מעל 10% " xfId="2443"/>
    <cellStyle name="3_Anafim_דיווחים נוספים_3" xfId="2444"/>
    <cellStyle name="3_Anafim_דיווחים נוספים_4.4." xfId="2445"/>
    <cellStyle name="3_Anafim_דיווחים נוספים_4.4. 2" xfId="2446"/>
    <cellStyle name="3_Anafim_דיווחים נוספים_4.4. 2_דיווחים נוספים" xfId="2447"/>
    <cellStyle name="3_Anafim_דיווחים נוספים_4.4. 2_דיווחים נוספים_1" xfId="2448"/>
    <cellStyle name="3_Anafim_דיווחים נוספים_4.4. 2_דיווחים נוספים_פירוט אגח תשואה מעל 10% " xfId="2449"/>
    <cellStyle name="3_Anafim_דיווחים נוספים_4.4. 2_פירוט אגח תשואה מעל 10% " xfId="2450"/>
    <cellStyle name="3_Anafim_דיווחים נוספים_4.4._דיווחים נוספים" xfId="2451"/>
    <cellStyle name="3_Anafim_דיווחים נוספים_4.4._פירוט אגח תשואה מעל 10% " xfId="2452"/>
    <cellStyle name="3_Anafim_דיווחים נוספים_דיווחים נוספים" xfId="2453"/>
    <cellStyle name="3_Anafim_דיווחים נוספים_דיווחים נוספים 2" xfId="2454"/>
    <cellStyle name="3_Anafim_דיווחים נוספים_דיווחים נוספים 2_דיווחים נוספים" xfId="2455"/>
    <cellStyle name="3_Anafim_דיווחים נוספים_דיווחים נוספים 2_דיווחים נוספים_1" xfId="2456"/>
    <cellStyle name="3_Anafim_דיווחים נוספים_דיווחים נוספים 2_דיווחים נוספים_פירוט אגח תשואה מעל 10% " xfId="2457"/>
    <cellStyle name="3_Anafim_דיווחים נוספים_דיווחים נוספים 2_פירוט אגח תשואה מעל 10% " xfId="2458"/>
    <cellStyle name="3_Anafim_דיווחים נוספים_דיווחים נוספים_1" xfId="2459"/>
    <cellStyle name="3_Anafim_דיווחים נוספים_דיווחים נוספים_4.4." xfId="2460"/>
    <cellStyle name="3_Anafim_דיווחים נוספים_דיווחים נוספים_4.4. 2" xfId="2461"/>
    <cellStyle name="3_Anafim_דיווחים נוספים_דיווחים נוספים_4.4. 2_דיווחים נוספים" xfId="2462"/>
    <cellStyle name="3_Anafim_דיווחים נוספים_דיווחים נוספים_4.4. 2_דיווחים נוספים_1" xfId="2463"/>
    <cellStyle name="3_Anafim_דיווחים נוספים_דיווחים נוספים_4.4. 2_דיווחים נוספים_פירוט אגח תשואה מעל 10% " xfId="2464"/>
    <cellStyle name="3_Anafim_דיווחים נוספים_דיווחים נוספים_4.4. 2_פירוט אגח תשואה מעל 10% " xfId="2465"/>
    <cellStyle name="3_Anafim_דיווחים נוספים_דיווחים נוספים_4.4._דיווחים נוספים" xfId="2466"/>
    <cellStyle name="3_Anafim_דיווחים נוספים_דיווחים נוספים_4.4._פירוט אגח תשואה מעל 10% " xfId="2467"/>
    <cellStyle name="3_Anafim_דיווחים נוספים_דיווחים נוספים_דיווחים נוספים" xfId="2468"/>
    <cellStyle name="3_Anafim_דיווחים נוספים_דיווחים נוספים_פירוט אגח תשואה מעל 10% " xfId="2469"/>
    <cellStyle name="3_Anafim_דיווחים נוספים_פירוט אגח תשואה מעל 10% " xfId="2470"/>
    <cellStyle name="3_Anafim_הערות" xfId="2471"/>
    <cellStyle name="3_Anafim_הערות 2" xfId="2472"/>
    <cellStyle name="3_Anafim_הערות 2_דיווחים נוספים" xfId="2473"/>
    <cellStyle name="3_Anafim_הערות 2_דיווחים נוספים_1" xfId="2474"/>
    <cellStyle name="3_Anafim_הערות 2_דיווחים נוספים_פירוט אגח תשואה מעל 10% " xfId="2475"/>
    <cellStyle name="3_Anafim_הערות 2_פירוט אגח תשואה מעל 10% " xfId="2476"/>
    <cellStyle name="3_Anafim_הערות_4.4." xfId="2477"/>
    <cellStyle name="3_Anafim_הערות_4.4. 2" xfId="2478"/>
    <cellStyle name="3_Anafim_הערות_4.4. 2_דיווחים נוספים" xfId="2479"/>
    <cellStyle name="3_Anafim_הערות_4.4. 2_דיווחים נוספים_1" xfId="2480"/>
    <cellStyle name="3_Anafim_הערות_4.4. 2_דיווחים נוספים_פירוט אגח תשואה מעל 10% " xfId="2481"/>
    <cellStyle name="3_Anafim_הערות_4.4. 2_פירוט אגח תשואה מעל 10% " xfId="2482"/>
    <cellStyle name="3_Anafim_הערות_4.4._דיווחים נוספים" xfId="2483"/>
    <cellStyle name="3_Anafim_הערות_4.4._פירוט אגח תשואה מעל 10% " xfId="2484"/>
    <cellStyle name="3_Anafim_הערות_דיווחים נוספים" xfId="2485"/>
    <cellStyle name="3_Anafim_הערות_דיווחים נוספים_1" xfId="2486"/>
    <cellStyle name="3_Anafim_הערות_דיווחים נוספים_פירוט אגח תשואה מעל 10% " xfId="2487"/>
    <cellStyle name="3_Anafim_הערות_פירוט אגח תשואה מעל 10% " xfId="2488"/>
    <cellStyle name="3_Anafim_יתרת מסגרות אשראי לניצול " xfId="2489"/>
    <cellStyle name="3_Anafim_יתרת מסגרות אשראי לניצול  2" xfId="2490"/>
    <cellStyle name="3_Anafim_יתרת מסגרות אשראי לניצול  2_דיווחים נוספים" xfId="2491"/>
    <cellStyle name="3_Anafim_יתרת מסגרות אשראי לניצול  2_דיווחים נוספים_1" xfId="2492"/>
    <cellStyle name="3_Anafim_יתרת מסגרות אשראי לניצול  2_דיווחים נוספים_פירוט אגח תשואה מעל 10% " xfId="2493"/>
    <cellStyle name="3_Anafim_יתרת מסגרות אשראי לניצול  2_פירוט אגח תשואה מעל 10% " xfId="2494"/>
    <cellStyle name="3_Anafim_יתרת מסגרות אשראי לניצול _4.4." xfId="2495"/>
    <cellStyle name="3_Anafim_יתרת מסגרות אשראי לניצול _4.4. 2" xfId="2496"/>
    <cellStyle name="3_Anafim_יתרת מסגרות אשראי לניצול _4.4. 2_דיווחים נוספים" xfId="2497"/>
    <cellStyle name="3_Anafim_יתרת מסגרות אשראי לניצול _4.4. 2_דיווחים נוספים_1" xfId="2498"/>
    <cellStyle name="3_Anafim_יתרת מסגרות אשראי לניצול _4.4. 2_דיווחים נוספים_פירוט אגח תשואה מעל 10% " xfId="2499"/>
    <cellStyle name="3_Anafim_יתרת מסגרות אשראי לניצול _4.4. 2_פירוט אגח תשואה מעל 10% " xfId="2500"/>
    <cellStyle name="3_Anafim_יתרת מסגרות אשראי לניצול _4.4._דיווחים נוספים" xfId="2501"/>
    <cellStyle name="3_Anafim_יתרת מסגרות אשראי לניצול _4.4._פירוט אגח תשואה מעל 10% " xfId="2502"/>
    <cellStyle name="3_Anafim_יתרת מסגרות אשראי לניצול _דיווחים נוספים" xfId="2503"/>
    <cellStyle name="3_Anafim_יתרת מסגרות אשראי לניצול _דיווחים נוספים_1" xfId="2504"/>
    <cellStyle name="3_Anafim_יתרת מסגרות אשראי לניצול _דיווחים נוספים_פירוט אגח תשואה מעל 10% " xfId="2505"/>
    <cellStyle name="3_Anafim_יתרת מסגרות אשראי לניצול _פירוט אגח תשואה מעל 10% " xfId="2506"/>
    <cellStyle name="3_Anafim_עסקאות שאושרו וטרם בוצעו  " xfId="2507"/>
    <cellStyle name="3_Anafim_עסקאות שאושרו וטרם בוצעו   2" xfId="2508"/>
    <cellStyle name="3_Anafim_עסקאות שאושרו וטרם בוצעו   2_דיווחים נוספים" xfId="2509"/>
    <cellStyle name="3_Anafim_עסקאות שאושרו וטרם בוצעו   2_דיווחים נוספים_1" xfId="2510"/>
    <cellStyle name="3_Anafim_עסקאות שאושרו וטרם בוצעו   2_דיווחים נוספים_פירוט אגח תשואה מעל 10% " xfId="2511"/>
    <cellStyle name="3_Anafim_עסקאות שאושרו וטרם בוצעו   2_פירוט אגח תשואה מעל 10% " xfId="2512"/>
    <cellStyle name="3_Anafim_עסקאות שאושרו וטרם בוצעו  _1" xfId="2513"/>
    <cellStyle name="3_Anafim_עסקאות שאושרו וטרם בוצעו  _1 2" xfId="2514"/>
    <cellStyle name="3_Anafim_עסקאות שאושרו וטרם בוצעו  _1 2_דיווחים נוספים" xfId="2515"/>
    <cellStyle name="3_Anafim_עסקאות שאושרו וטרם בוצעו  _1 2_דיווחים נוספים_1" xfId="2516"/>
    <cellStyle name="3_Anafim_עסקאות שאושרו וטרם בוצעו  _1 2_דיווחים נוספים_פירוט אגח תשואה מעל 10% " xfId="2517"/>
    <cellStyle name="3_Anafim_עסקאות שאושרו וטרם בוצעו  _1 2_פירוט אגח תשואה מעל 10% " xfId="2518"/>
    <cellStyle name="3_Anafim_עסקאות שאושרו וטרם בוצעו  _1_דיווחים נוספים" xfId="2519"/>
    <cellStyle name="3_Anafim_עסקאות שאושרו וטרם בוצעו  _1_פירוט אגח תשואה מעל 10% " xfId="2520"/>
    <cellStyle name="3_Anafim_עסקאות שאושרו וטרם בוצעו  _4.4." xfId="2521"/>
    <cellStyle name="3_Anafim_עסקאות שאושרו וטרם בוצעו  _4.4. 2" xfId="2522"/>
    <cellStyle name="3_Anafim_עסקאות שאושרו וטרם בוצעו  _4.4. 2_דיווחים נוספים" xfId="2523"/>
    <cellStyle name="3_Anafim_עסקאות שאושרו וטרם בוצעו  _4.4. 2_דיווחים נוספים_1" xfId="2524"/>
    <cellStyle name="3_Anafim_עסקאות שאושרו וטרם בוצעו  _4.4. 2_דיווחים נוספים_פירוט אגח תשואה מעל 10% " xfId="2525"/>
    <cellStyle name="3_Anafim_עסקאות שאושרו וטרם בוצעו  _4.4. 2_פירוט אגח תשואה מעל 10% " xfId="2526"/>
    <cellStyle name="3_Anafim_עסקאות שאושרו וטרם בוצעו  _4.4._דיווחים נוספים" xfId="2527"/>
    <cellStyle name="3_Anafim_עסקאות שאושרו וטרם בוצעו  _4.4._פירוט אגח תשואה מעל 10% " xfId="2528"/>
    <cellStyle name="3_Anafim_עסקאות שאושרו וטרם בוצעו  _דיווחים נוספים" xfId="2529"/>
    <cellStyle name="3_Anafim_עסקאות שאושרו וטרם בוצעו  _דיווחים נוספים_1" xfId="2530"/>
    <cellStyle name="3_Anafim_עסקאות שאושרו וטרם בוצעו  _דיווחים נוספים_פירוט אגח תשואה מעל 10% " xfId="2531"/>
    <cellStyle name="3_Anafim_עסקאות שאושרו וטרם בוצעו  _פירוט אגח תשואה מעל 10% " xfId="2532"/>
    <cellStyle name="3_Anafim_פירוט אגח תשואה מעל 10% " xfId="2533"/>
    <cellStyle name="3_Anafim_פירוט אגח תשואה מעל 10%  2" xfId="2534"/>
    <cellStyle name="3_Anafim_פירוט אגח תשואה מעל 10%  2_דיווחים נוספים" xfId="2535"/>
    <cellStyle name="3_Anafim_פירוט אגח תשואה מעל 10%  2_דיווחים נוספים_1" xfId="2536"/>
    <cellStyle name="3_Anafim_פירוט אגח תשואה מעל 10%  2_דיווחים נוספים_פירוט אגח תשואה מעל 10% " xfId="2537"/>
    <cellStyle name="3_Anafim_פירוט אגח תשואה מעל 10%  2_פירוט אגח תשואה מעל 10% " xfId="2538"/>
    <cellStyle name="3_Anafim_פירוט אגח תשואה מעל 10% _1" xfId="2539"/>
    <cellStyle name="3_Anafim_פירוט אגח תשואה מעל 10% _4.4." xfId="2540"/>
    <cellStyle name="3_Anafim_פירוט אגח תשואה מעל 10% _4.4. 2" xfId="2541"/>
    <cellStyle name="3_Anafim_פירוט אגח תשואה מעל 10% _4.4. 2_דיווחים נוספים" xfId="2542"/>
    <cellStyle name="3_Anafim_פירוט אגח תשואה מעל 10% _4.4. 2_דיווחים נוספים_1" xfId="2543"/>
    <cellStyle name="3_Anafim_פירוט אגח תשואה מעל 10% _4.4. 2_דיווחים נוספים_פירוט אגח תשואה מעל 10% " xfId="2544"/>
    <cellStyle name="3_Anafim_פירוט אגח תשואה מעל 10% _4.4. 2_פירוט אגח תשואה מעל 10% " xfId="2545"/>
    <cellStyle name="3_Anafim_פירוט אגח תשואה מעל 10% _4.4._דיווחים נוספים" xfId="2546"/>
    <cellStyle name="3_Anafim_פירוט אגח תשואה מעל 10% _4.4._פירוט אגח תשואה מעל 10% " xfId="2547"/>
    <cellStyle name="3_Anafim_פירוט אגח תשואה מעל 10% _דיווחים נוספים" xfId="2548"/>
    <cellStyle name="3_Anafim_פירוט אגח תשואה מעל 10% _דיווחים נוספים_1" xfId="2549"/>
    <cellStyle name="3_Anafim_פירוט אגח תשואה מעל 10% _דיווחים נוספים_פירוט אגח תשואה מעל 10% " xfId="2550"/>
    <cellStyle name="3_Anafim_פירוט אגח תשואה מעל 10% _פירוט אגח תשואה מעל 10% " xfId="2551"/>
    <cellStyle name="3_אחזקות בעלי ענין -DATA - ערכים" xfId="2552"/>
    <cellStyle name="3_דיווחים נוספים" xfId="2553"/>
    <cellStyle name="3_דיווחים נוספים 2" xfId="2554"/>
    <cellStyle name="3_דיווחים נוספים 2_דיווחים נוספים" xfId="2555"/>
    <cellStyle name="3_דיווחים נוספים 2_דיווחים נוספים_1" xfId="2556"/>
    <cellStyle name="3_דיווחים נוספים 2_דיווחים נוספים_פירוט אגח תשואה מעל 10% " xfId="2557"/>
    <cellStyle name="3_דיווחים נוספים 2_פירוט אגח תשואה מעל 10% " xfId="2558"/>
    <cellStyle name="3_דיווחים נוספים_1" xfId="2559"/>
    <cellStyle name="3_דיווחים נוספים_1 2" xfId="2560"/>
    <cellStyle name="3_דיווחים נוספים_1 2_דיווחים נוספים" xfId="2561"/>
    <cellStyle name="3_דיווחים נוספים_1 2_דיווחים נוספים_1" xfId="2562"/>
    <cellStyle name="3_דיווחים נוספים_1 2_דיווחים נוספים_פירוט אגח תשואה מעל 10% " xfId="2563"/>
    <cellStyle name="3_דיווחים נוספים_1 2_פירוט אגח תשואה מעל 10% " xfId="2564"/>
    <cellStyle name="3_דיווחים נוספים_1_4.4." xfId="2565"/>
    <cellStyle name="3_דיווחים נוספים_1_4.4. 2" xfId="2566"/>
    <cellStyle name="3_דיווחים נוספים_1_4.4. 2_דיווחים נוספים" xfId="2567"/>
    <cellStyle name="3_דיווחים נוספים_1_4.4. 2_דיווחים נוספים_1" xfId="2568"/>
    <cellStyle name="3_דיווחים נוספים_1_4.4. 2_דיווחים נוספים_פירוט אגח תשואה מעל 10% " xfId="2569"/>
    <cellStyle name="3_דיווחים נוספים_1_4.4. 2_פירוט אגח תשואה מעל 10% " xfId="2570"/>
    <cellStyle name="3_דיווחים נוספים_1_4.4._דיווחים נוספים" xfId="2571"/>
    <cellStyle name="3_דיווחים נוספים_1_4.4._פירוט אגח תשואה מעל 10% " xfId="2572"/>
    <cellStyle name="3_דיווחים נוספים_1_דיווחים נוספים" xfId="2573"/>
    <cellStyle name="3_דיווחים נוספים_1_דיווחים נוספים 2" xfId="2574"/>
    <cellStyle name="3_דיווחים נוספים_1_דיווחים נוספים 2_דיווחים נוספים" xfId="2575"/>
    <cellStyle name="3_דיווחים נוספים_1_דיווחים נוספים 2_דיווחים נוספים_1" xfId="2576"/>
    <cellStyle name="3_דיווחים נוספים_1_דיווחים נוספים 2_דיווחים נוספים_פירוט אגח תשואה מעל 10% " xfId="2577"/>
    <cellStyle name="3_דיווחים נוספים_1_דיווחים נוספים 2_פירוט אגח תשואה מעל 10% " xfId="2578"/>
    <cellStyle name="3_דיווחים נוספים_1_דיווחים נוספים_1" xfId="2579"/>
    <cellStyle name="3_דיווחים נוספים_1_דיווחים נוספים_4.4." xfId="2580"/>
    <cellStyle name="3_דיווחים נוספים_1_דיווחים נוספים_4.4. 2" xfId="2581"/>
    <cellStyle name="3_דיווחים נוספים_1_דיווחים נוספים_4.4. 2_דיווחים נוספים" xfId="2582"/>
    <cellStyle name="3_דיווחים נוספים_1_דיווחים נוספים_4.4. 2_דיווחים נוספים_1" xfId="2583"/>
    <cellStyle name="3_דיווחים נוספים_1_דיווחים נוספים_4.4. 2_דיווחים נוספים_פירוט אגח תשואה מעל 10% " xfId="2584"/>
    <cellStyle name="3_דיווחים נוספים_1_דיווחים נוספים_4.4. 2_פירוט אגח תשואה מעל 10% " xfId="2585"/>
    <cellStyle name="3_דיווחים נוספים_1_דיווחים נוספים_4.4._דיווחים נוספים" xfId="2586"/>
    <cellStyle name="3_דיווחים נוספים_1_דיווחים נוספים_4.4._פירוט אגח תשואה מעל 10% " xfId="2587"/>
    <cellStyle name="3_דיווחים נוספים_1_דיווחים נוספים_דיווחים נוספים" xfId="2588"/>
    <cellStyle name="3_דיווחים נוספים_1_דיווחים נוספים_פירוט אגח תשואה מעל 10% " xfId="2589"/>
    <cellStyle name="3_דיווחים נוספים_1_פירוט אגח תשואה מעל 10% " xfId="2590"/>
    <cellStyle name="3_דיווחים נוספים_2" xfId="2591"/>
    <cellStyle name="3_דיווחים נוספים_2 2" xfId="2592"/>
    <cellStyle name="3_דיווחים נוספים_2 2_דיווחים נוספים" xfId="2593"/>
    <cellStyle name="3_דיווחים נוספים_2 2_דיווחים נוספים_1" xfId="2594"/>
    <cellStyle name="3_דיווחים נוספים_2 2_דיווחים נוספים_פירוט אגח תשואה מעל 10% " xfId="2595"/>
    <cellStyle name="3_דיווחים נוספים_2 2_פירוט אגח תשואה מעל 10% " xfId="2596"/>
    <cellStyle name="3_דיווחים נוספים_2_4.4." xfId="2597"/>
    <cellStyle name="3_דיווחים נוספים_2_4.4. 2" xfId="2598"/>
    <cellStyle name="3_דיווחים נוספים_2_4.4. 2_דיווחים נוספים" xfId="2599"/>
    <cellStyle name="3_דיווחים נוספים_2_4.4. 2_דיווחים נוספים_1" xfId="2600"/>
    <cellStyle name="3_דיווחים נוספים_2_4.4. 2_דיווחים נוספים_פירוט אגח תשואה מעל 10% " xfId="2601"/>
    <cellStyle name="3_דיווחים נוספים_2_4.4. 2_פירוט אגח תשואה מעל 10% " xfId="2602"/>
    <cellStyle name="3_דיווחים נוספים_2_4.4._דיווחים נוספים" xfId="2603"/>
    <cellStyle name="3_דיווחים נוספים_2_4.4._פירוט אגח תשואה מעל 10% " xfId="2604"/>
    <cellStyle name="3_דיווחים נוספים_2_דיווחים נוספים" xfId="2605"/>
    <cellStyle name="3_דיווחים נוספים_2_פירוט אגח תשואה מעל 10% " xfId="2606"/>
    <cellStyle name="3_דיווחים נוספים_3" xfId="2607"/>
    <cellStyle name="3_דיווחים נוספים_4.4." xfId="2608"/>
    <cellStyle name="3_דיווחים נוספים_4.4. 2" xfId="2609"/>
    <cellStyle name="3_דיווחים נוספים_4.4. 2_דיווחים נוספים" xfId="2610"/>
    <cellStyle name="3_דיווחים נוספים_4.4. 2_דיווחים נוספים_1" xfId="2611"/>
    <cellStyle name="3_דיווחים נוספים_4.4. 2_דיווחים נוספים_פירוט אגח תשואה מעל 10% " xfId="2612"/>
    <cellStyle name="3_דיווחים נוספים_4.4. 2_פירוט אגח תשואה מעל 10% " xfId="2613"/>
    <cellStyle name="3_דיווחים נוספים_4.4._דיווחים נוספים" xfId="2614"/>
    <cellStyle name="3_דיווחים נוספים_4.4._פירוט אגח תשואה מעל 10% " xfId="2615"/>
    <cellStyle name="3_דיווחים נוספים_דיווחים נוספים" xfId="2616"/>
    <cellStyle name="3_דיווחים נוספים_דיווחים נוספים 2" xfId="2617"/>
    <cellStyle name="3_דיווחים נוספים_דיווחים נוספים 2_דיווחים נוספים" xfId="2618"/>
    <cellStyle name="3_דיווחים נוספים_דיווחים נוספים 2_דיווחים נוספים_1" xfId="2619"/>
    <cellStyle name="3_דיווחים נוספים_דיווחים נוספים 2_דיווחים נוספים_פירוט אגח תשואה מעל 10% " xfId="2620"/>
    <cellStyle name="3_דיווחים נוספים_דיווחים נוספים 2_פירוט אגח תשואה מעל 10% " xfId="2621"/>
    <cellStyle name="3_דיווחים נוספים_דיווחים נוספים_1" xfId="2622"/>
    <cellStyle name="3_דיווחים נוספים_דיווחים נוספים_4.4." xfId="2623"/>
    <cellStyle name="3_דיווחים נוספים_דיווחים נוספים_4.4. 2" xfId="2624"/>
    <cellStyle name="3_דיווחים נוספים_דיווחים נוספים_4.4. 2_דיווחים נוספים" xfId="2625"/>
    <cellStyle name="3_דיווחים נוספים_דיווחים נוספים_4.4. 2_דיווחים נוספים_1" xfId="2626"/>
    <cellStyle name="3_דיווחים נוספים_דיווחים נוספים_4.4. 2_דיווחים נוספים_פירוט אגח תשואה מעל 10% " xfId="2627"/>
    <cellStyle name="3_דיווחים נוספים_דיווחים נוספים_4.4. 2_פירוט אגח תשואה מעל 10% " xfId="2628"/>
    <cellStyle name="3_דיווחים נוספים_דיווחים נוספים_4.4._דיווחים נוספים" xfId="2629"/>
    <cellStyle name="3_דיווחים נוספים_דיווחים נוספים_4.4._פירוט אגח תשואה מעל 10% " xfId="2630"/>
    <cellStyle name="3_דיווחים נוספים_דיווחים נוספים_דיווחים נוספים" xfId="2631"/>
    <cellStyle name="3_דיווחים נוספים_דיווחים נוספים_פירוט אגח תשואה מעל 10% " xfId="2632"/>
    <cellStyle name="3_דיווחים נוספים_פירוט אגח תשואה מעל 10% " xfId="2633"/>
    <cellStyle name="3_הערות" xfId="2634"/>
    <cellStyle name="3_הערות 2" xfId="2635"/>
    <cellStyle name="3_הערות 2_דיווחים נוספים" xfId="2636"/>
    <cellStyle name="3_הערות 2_דיווחים נוספים_1" xfId="2637"/>
    <cellStyle name="3_הערות 2_דיווחים נוספים_פירוט אגח תשואה מעל 10% " xfId="2638"/>
    <cellStyle name="3_הערות 2_פירוט אגח תשואה מעל 10% " xfId="2639"/>
    <cellStyle name="3_הערות_4.4." xfId="2640"/>
    <cellStyle name="3_הערות_4.4. 2" xfId="2641"/>
    <cellStyle name="3_הערות_4.4. 2_דיווחים נוספים" xfId="2642"/>
    <cellStyle name="3_הערות_4.4. 2_דיווחים נוספים_1" xfId="2643"/>
    <cellStyle name="3_הערות_4.4. 2_דיווחים נוספים_פירוט אגח תשואה מעל 10% " xfId="2644"/>
    <cellStyle name="3_הערות_4.4. 2_פירוט אגח תשואה מעל 10% " xfId="2645"/>
    <cellStyle name="3_הערות_4.4._דיווחים נוספים" xfId="2646"/>
    <cellStyle name="3_הערות_4.4._פירוט אגח תשואה מעל 10% " xfId="2647"/>
    <cellStyle name="3_הערות_דיווחים נוספים" xfId="2648"/>
    <cellStyle name="3_הערות_דיווחים נוספים_1" xfId="2649"/>
    <cellStyle name="3_הערות_דיווחים נוספים_פירוט אגח תשואה מעל 10% " xfId="2650"/>
    <cellStyle name="3_הערות_פירוט אגח תשואה מעל 10% " xfId="2651"/>
    <cellStyle name="3_יתרת מסגרות אשראי לניצול " xfId="2652"/>
    <cellStyle name="3_יתרת מסגרות אשראי לניצול  2" xfId="2653"/>
    <cellStyle name="3_יתרת מסגרות אשראי לניצול  2_דיווחים נוספים" xfId="2654"/>
    <cellStyle name="3_יתרת מסגרות אשראי לניצול  2_דיווחים נוספים_1" xfId="2655"/>
    <cellStyle name="3_יתרת מסגרות אשראי לניצול  2_דיווחים נוספים_פירוט אגח תשואה מעל 10% " xfId="2656"/>
    <cellStyle name="3_יתרת מסגרות אשראי לניצול  2_פירוט אגח תשואה מעל 10% " xfId="2657"/>
    <cellStyle name="3_יתרת מסגרות אשראי לניצול _4.4." xfId="2658"/>
    <cellStyle name="3_יתרת מסגרות אשראי לניצול _4.4. 2" xfId="2659"/>
    <cellStyle name="3_יתרת מסגרות אשראי לניצול _4.4. 2_דיווחים נוספים" xfId="2660"/>
    <cellStyle name="3_יתרת מסגרות אשראי לניצול _4.4. 2_דיווחים נוספים_1" xfId="2661"/>
    <cellStyle name="3_יתרת מסגרות אשראי לניצול _4.4. 2_דיווחים נוספים_פירוט אגח תשואה מעל 10% " xfId="2662"/>
    <cellStyle name="3_יתרת מסגרות אשראי לניצול _4.4. 2_פירוט אגח תשואה מעל 10% " xfId="2663"/>
    <cellStyle name="3_יתרת מסגרות אשראי לניצול _4.4._דיווחים נוספים" xfId="2664"/>
    <cellStyle name="3_יתרת מסגרות אשראי לניצול _4.4._פירוט אגח תשואה מעל 10% " xfId="2665"/>
    <cellStyle name="3_יתרת מסגרות אשראי לניצול _דיווחים נוספים" xfId="2666"/>
    <cellStyle name="3_יתרת מסגרות אשראי לניצול _דיווחים נוספים_1" xfId="2667"/>
    <cellStyle name="3_יתרת מסגרות אשראי לניצול _דיווחים נוספים_פירוט אגח תשואה מעל 10% " xfId="2668"/>
    <cellStyle name="3_יתרת מסגרות אשראי לניצול _פירוט אגח תשואה מעל 10% " xfId="2669"/>
    <cellStyle name="3_משקל בתא100" xfId="2670"/>
    <cellStyle name="3_משקל בתא100 2" xfId="2671"/>
    <cellStyle name="3_משקל בתא100 2 2" xfId="2672"/>
    <cellStyle name="3_משקל בתא100 2 2_דיווחים נוספים" xfId="2673"/>
    <cellStyle name="3_משקל בתא100 2 2_דיווחים נוספים_1" xfId="2674"/>
    <cellStyle name="3_משקל בתא100 2 2_דיווחים נוספים_פירוט אגח תשואה מעל 10% " xfId="2675"/>
    <cellStyle name="3_משקל בתא100 2 2_פירוט אגח תשואה מעל 10% " xfId="2676"/>
    <cellStyle name="3_משקל בתא100 2_4.4." xfId="2677"/>
    <cellStyle name="3_משקל בתא100 2_4.4. 2" xfId="2678"/>
    <cellStyle name="3_משקל בתא100 2_4.4. 2_דיווחים נוספים" xfId="2679"/>
    <cellStyle name="3_משקל בתא100 2_4.4. 2_דיווחים נוספים_1" xfId="2680"/>
    <cellStyle name="3_משקל בתא100 2_4.4. 2_דיווחים נוספים_פירוט אגח תשואה מעל 10% " xfId="2681"/>
    <cellStyle name="3_משקל בתא100 2_4.4. 2_פירוט אגח תשואה מעל 10% " xfId="2682"/>
    <cellStyle name="3_משקל בתא100 2_4.4._דיווחים נוספים" xfId="2683"/>
    <cellStyle name="3_משקל בתא100 2_4.4._פירוט אגח תשואה מעל 10% " xfId="2684"/>
    <cellStyle name="3_משקל בתא100 2_דיווחים נוספים" xfId="2685"/>
    <cellStyle name="3_משקל בתא100 2_דיווחים נוספים 2" xfId="2686"/>
    <cellStyle name="3_משקל בתא100 2_דיווחים נוספים 2_דיווחים נוספים" xfId="2687"/>
    <cellStyle name="3_משקל בתא100 2_דיווחים נוספים 2_דיווחים נוספים_1" xfId="2688"/>
    <cellStyle name="3_משקל בתא100 2_דיווחים נוספים 2_דיווחים נוספים_פירוט אגח תשואה מעל 10% " xfId="2689"/>
    <cellStyle name="3_משקל בתא100 2_דיווחים נוספים 2_פירוט אגח תשואה מעל 10% " xfId="2690"/>
    <cellStyle name="3_משקל בתא100 2_דיווחים נוספים_1" xfId="2691"/>
    <cellStyle name="3_משקל בתא100 2_דיווחים נוספים_1 2" xfId="2692"/>
    <cellStyle name="3_משקל בתא100 2_דיווחים נוספים_1 2_דיווחים נוספים" xfId="2693"/>
    <cellStyle name="3_משקל בתא100 2_דיווחים נוספים_1 2_דיווחים נוספים_1" xfId="2694"/>
    <cellStyle name="3_משקל בתא100 2_דיווחים נוספים_1 2_דיווחים נוספים_פירוט אגח תשואה מעל 10% " xfId="2695"/>
    <cellStyle name="3_משקל בתא100 2_דיווחים נוספים_1 2_פירוט אגח תשואה מעל 10% " xfId="2696"/>
    <cellStyle name="3_משקל בתא100 2_דיווחים נוספים_1_4.4." xfId="2697"/>
    <cellStyle name="3_משקל בתא100 2_דיווחים נוספים_1_4.4. 2" xfId="2698"/>
    <cellStyle name="3_משקל בתא100 2_דיווחים נוספים_1_4.4. 2_דיווחים נוספים" xfId="2699"/>
    <cellStyle name="3_משקל בתא100 2_דיווחים נוספים_1_4.4. 2_דיווחים נוספים_1" xfId="2700"/>
    <cellStyle name="3_משקל בתא100 2_דיווחים נוספים_1_4.4. 2_דיווחים נוספים_פירוט אגח תשואה מעל 10% " xfId="2701"/>
    <cellStyle name="3_משקל בתא100 2_דיווחים נוספים_1_4.4. 2_פירוט אגח תשואה מעל 10% " xfId="2702"/>
    <cellStyle name="3_משקל בתא100 2_דיווחים נוספים_1_4.4._דיווחים נוספים" xfId="2703"/>
    <cellStyle name="3_משקל בתא100 2_דיווחים נוספים_1_4.4._פירוט אגח תשואה מעל 10% " xfId="2704"/>
    <cellStyle name="3_משקל בתא100 2_דיווחים נוספים_1_דיווחים נוספים" xfId="2705"/>
    <cellStyle name="3_משקל בתא100 2_דיווחים נוספים_1_פירוט אגח תשואה מעל 10% " xfId="2706"/>
    <cellStyle name="3_משקל בתא100 2_דיווחים נוספים_2" xfId="2707"/>
    <cellStyle name="3_משקל בתא100 2_דיווחים נוספים_4.4." xfId="2708"/>
    <cellStyle name="3_משקל בתא100 2_דיווחים נוספים_4.4. 2" xfId="2709"/>
    <cellStyle name="3_משקל בתא100 2_דיווחים נוספים_4.4. 2_דיווחים נוספים" xfId="2710"/>
    <cellStyle name="3_משקל בתא100 2_דיווחים נוספים_4.4. 2_דיווחים נוספים_1" xfId="2711"/>
    <cellStyle name="3_משקל בתא100 2_דיווחים נוספים_4.4. 2_דיווחים נוספים_פירוט אגח תשואה מעל 10% " xfId="2712"/>
    <cellStyle name="3_משקל בתא100 2_דיווחים נוספים_4.4. 2_פירוט אגח תשואה מעל 10% " xfId="2713"/>
    <cellStyle name="3_משקל בתא100 2_דיווחים נוספים_4.4._דיווחים נוספים" xfId="2714"/>
    <cellStyle name="3_משקל בתא100 2_דיווחים נוספים_4.4._פירוט אגח תשואה מעל 10% " xfId="2715"/>
    <cellStyle name="3_משקל בתא100 2_דיווחים נוספים_דיווחים נוספים" xfId="2716"/>
    <cellStyle name="3_משקל בתא100 2_דיווחים נוספים_דיווחים נוספים 2" xfId="2717"/>
    <cellStyle name="3_משקל בתא100 2_דיווחים נוספים_דיווחים נוספים 2_דיווחים נוספים" xfId="2718"/>
    <cellStyle name="3_משקל בתא100 2_דיווחים נוספים_דיווחים נוספים 2_דיווחים נוספים_1" xfId="2719"/>
    <cellStyle name="3_משקל בתא100 2_דיווחים נוספים_דיווחים נוספים 2_דיווחים נוספים_פירוט אגח תשואה מעל 10% " xfId="2720"/>
    <cellStyle name="3_משקל בתא100 2_דיווחים נוספים_דיווחים נוספים 2_פירוט אגח תשואה מעל 10% " xfId="2721"/>
    <cellStyle name="3_משקל בתא100 2_דיווחים נוספים_דיווחים נוספים_1" xfId="2722"/>
    <cellStyle name="3_משקל בתא100 2_דיווחים נוספים_דיווחים נוספים_4.4." xfId="2723"/>
    <cellStyle name="3_משקל בתא100 2_דיווחים נוספים_דיווחים נוספים_4.4. 2" xfId="2724"/>
    <cellStyle name="3_משקל בתא100 2_דיווחים נוספים_דיווחים נוספים_4.4. 2_דיווחים נוספים" xfId="2725"/>
    <cellStyle name="3_משקל בתא100 2_דיווחים נוספים_דיווחים נוספים_4.4. 2_דיווחים נוספים_1" xfId="2726"/>
    <cellStyle name="3_משקל בתא100 2_דיווחים נוספים_דיווחים נוספים_4.4. 2_דיווחים נוספים_פירוט אגח תשואה מעל 10% " xfId="2727"/>
    <cellStyle name="3_משקל בתא100 2_דיווחים נוספים_דיווחים נוספים_4.4. 2_פירוט אגח תשואה מעל 10% " xfId="2728"/>
    <cellStyle name="3_משקל בתא100 2_דיווחים נוספים_דיווחים נוספים_4.4._דיווחים נוספים" xfId="2729"/>
    <cellStyle name="3_משקל בתא100 2_דיווחים נוספים_דיווחים נוספים_4.4._פירוט אגח תשואה מעל 10% " xfId="2730"/>
    <cellStyle name="3_משקל בתא100 2_דיווחים נוספים_דיווחים נוספים_דיווחים נוספים" xfId="2731"/>
    <cellStyle name="3_משקל בתא100 2_דיווחים נוספים_דיווחים נוספים_פירוט אגח תשואה מעל 10% " xfId="2732"/>
    <cellStyle name="3_משקל בתא100 2_דיווחים נוספים_פירוט אגח תשואה מעל 10% " xfId="2733"/>
    <cellStyle name="3_משקל בתא100 2_עסקאות שאושרו וטרם בוצעו  " xfId="2734"/>
    <cellStyle name="3_משקל בתא100 2_עסקאות שאושרו וטרם בוצעו   2" xfId="2735"/>
    <cellStyle name="3_משקל בתא100 2_עסקאות שאושרו וטרם בוצעו   2_דיווחים נוספים" xfId="2736"/>
    <cellStyle name="3_משקל בתא100 2_עסקאות שאושרו וטרם בוצעו   2_דיווחים נוספים_1" xfId="2737"/>
    <cellStyle name="3_משקל בתא100 2_עסקאות שאושרו וטרם בוצעו   2_דיווחים נוספים_פירוט אגח תשואה מעל 10% " xfId="2738"/>
    <cellStyle name="3_משקל בתא100 2_עסקאות שאושרו וטרם בוצעו   2_פירוט אגח תשואה מעל 10% " xfId="2739"/>
    <cellStyle name="3_משקל בתא100 2_עסקאות שאושרו וטרם בוצעו  _דיווחים נוספים" xfId="2740"/>
    <cellStyle name="3_משקל בתא100 2_עסקאות שאושרו וטרם בוצעו  _פירוט אגח תשואה מעל 10% " xfId="2741"/>
    <cellStyle name="3_משקל בתא100 2_פירוט אגח תשואה מעל 10% " xfId="2742"/>
    <cellStyle name="3_משקל בתא100 2_פירוט אגח תשואה מעל 10%  2" xfId="2743"/>
    <cellStyle name="3_משקל בתא100 2_פירוט אגח תשואה מעל 10%  2_דיווחים נוספים" xfId="2744"/>
    <cellStyle name="3_משקל בתא100 2_פירוט אגח תשואה מעל 10%  2_דיווחים נוספים_1" xfId="2745"/>
    <cellStyle name="3_משקל בתא100 2_פירוט אגח תשואה מעל 10%  2_דיווחים נוספים_פירוט אגח תשואה מעל 10% " xfId="2746"/>
    <cellStyle name="3_משקל בתא100 2_פירוט אגח תשואה מעל 10%  2_פירוט אגח תשואה מעל 10% " xfId="2747"/>
    <cellStyle name="3_משקל בתא100 2_פירוט אגח תשואה מעל 10% _1" xfId="2748"/>
    <cellStyle name="3_משקל בתא100 2_פירוט אגח תשואה מעל 10% _4.4." xfId="2749"/>
    <cellStyle name="3_משקל בתא100 2_פירוט אגח תשואה מעל 10% _4.4. 2" xfId="2750"/>
    <cellStyle name="3_משקל בתא100 2_פירוט אגח תשואה מעל 10% _4.4. 2_דיווחים נוספים" xfId="2751"/>
    <cellStyle name="3_משקל בתא100 2_פירוט אגח תשואה מעל 10% _4.4. 2_דיווחים נוספים_1" xfId="2752"/>
    <cellStyle name="3_משקל בתא100 2_פירוט אגח תשואה מעל 10% _4.4. 2_דיווחים נוספים_פירוט אגח תשואה מעל 10% " xfId="2753"/>
    <cellStyle name="3_משקל בתא100 2_פירוט אגח תשואה מעל 10% _4.4. 2_פירוט אגח תשואה מעל 10% " xfId="2754"/>
    <cellStyle name="3_משקל בתא100 2_פירוט אגח תשואה מעל 10% _4.4._דיווחים נוספים" xfId="2755"/>
    <cellStyle name="3_משקל בתא100 2_פירוט אגח תשואה מעל 10% _4.4._פירוט אגח תשואה מעל 10% " xfId="2756"/>
    <cellStyle name="3_משקל בתא100 2_פירוט אגח תשואה מעל 10% _דיווחים נוספים" xfId="2757"/>
    <cellStyle name="3_משקל בתא100 2_פירוט אגח תשואה מעל 10% _דיווחים נוספים_1" xfId="2758"/>
    <cellStyle name="3_משקל בתא100 2_פירוט אגח תשואה מעל 10% _דיווחים נוספים_פירוט אגח תשואה מעל 10% " xfId="2759"/>
    <cellStyle name="3_משקל בתא100 2_פירוט אגח תשואה מעל 10% _פירוט אגח תשואה מעל 10% " xfId="2760"/>
    <cellStyle name="3_משקל בתא100 3" xfId="2761"/>
    <cellStyle name="3_משקל בתא100 3_דיווחים נוספים" xfId="2762"/>
    <cellStyle name="3_משקל בתא100 3_דיווחים נוספים_1" xfId="2763"/>
    <cellStyle name="3_משקל בתא100 3_דיווחים נוספים_פירוט אגח תשואה מעל 10% " xfId="2764"/>
    <cellStyle name="3_משקל בתא100 3_פירוט אגח תשואה מעל 10% " xfId="2765"/>
    <cellStyle name="3_משקל בתא100_4.4." xfId="2766"/>
    <cellStyle name="3_משקל בתא100_4.4. 2" xfId="2767"/>
    <cellStyle name="3_משקל בתא100_4.4. 2_דיווחים נוספים" xfId="2768"/>
    <cellStyle name="3_משקל בתא100_4.4. 2_דיווחים נוספים_1" xfId="2769"/>
    <cellStyle name="3_משקל בתא100_4.4. 2_דיווחים נוספים_פירוט אגח תשואה מעל 10% " xfId="2770"/>
    <cellStyle name="3_משקל בתא100_4.4. 2_פירוט אגח תשואה מעל 10% " xfId="2771"/>
    <cellStyle name="3_משקל בתא100_4.4._דיווחים נוספים" xfId="2772"/>
    <cellStyle name="3_משקל בתא100_4.4._פירוט אגח תשואה מעל 10% " xfId="2773"/>
    <cellStyle name="3_משקל בתא100_דיווחים נוספים" xfId="2774"/>
    <cellStyle name="3_משקל בתא100_דיווחים נוספים 2" xfId="2775"/>
    <cellStyle name="3_משקל בתא100_דיווחים נוספים 2_דיווחים נוספים" xfId="2776"/>
    <cellStyle name="3_משקל בתא100_דיווחים נוספים 2_דיווחים נוספים_1" xfId="2777"/>
    <cellStyle name="3_משקל בתא100_דיווחים נוספים 2_דיווחים נוספים_פירוט אגח תשואה מעל 10% " xfId="2778"/>
    <cellStyle name="3_משקל בתא100_דיווחים נוספים 2_פירוט אגח תשואה מעל 10% " xfId="2779"/>
    <cellStyle name="3_משקל בתא100_דיווחים נוספים_1" xfId="2780"/>
    <cellStyle name="3_משקל בתא100_דיווחים נוספים_1 2" xfId="2781"/>
    <cellStyle name="3_משקל בתא100_דיווחים נוספים_1 2_דיווחים נוספים" xfId="2782"/>
    <cellStyle name="3_משקל בתא100_דיווחים נוספים_1 2_דיווחים נוספים_1" xfId="2783"/>
    <cellStyle name="3_משקל בתא100_דיווחים נוספים_1 2_דיווחים נוספים_פירוט אגח תשואה מעל 10% " xfId="2784"/>
    <cellStyle name="3_משקל בתא100_דיווחים נוספים_1 2_פירוט אגח תשואה מעל 10% " xfId="2785"/>
    <cellStyle name="3_משקל בתא100_דיווחים נוספים_1_4.4." xfId="2786"/>
    <cellStyle name="3_משקל בתא100_דיווחים נוספים_1_4.4. 2" xfId="2787"/>
    <cellStyle name="3_משקל בתא100_דיווחים נוספים_1_4.4. 2_דיווחים נוספים" xfId="2788"/>
    <cellStyle name="3_משקל בתא100_דיווחים נוספים_1_4.4. 2_דיווחים נוספים_1" xfId="2789"/>
    <cellStyle name="3_משקל בתא100_דיווחים נוספים_1_4.4. 2_דיווחים נוספים_פירוט אגח תשואה מעל 10% " xfId="2790"/>
    <cellStyle name="3_משקל בתא100_דיווחים נוספים_1_4.4. 2_פירוט אגח תשואה מעל 10% " xfId="2791"/>
    <cellStyle name="3_משקל בתא100_דיווחים נוספים_1_4.4._דיווחים נוספים" xfId="2792"/>
    <cellStyle name="3_משקל בתא100_דיווחים נוספים_1_4.4._פירוט אגח תשואה מעל 10% " xfId="2793"/>
    <cellStyle name="3_משקל בתא100_דיווחים נוספים_1_דיווחים נוספים" xfId="2794"/>
    <cellStyle name="3_משקל בתא100_דיווחים נוספים_1_דיווחים נוספים 2" xfId="2795"/>
    <cellStyle name="3_משקל בתא100_דיווחים נוספים_1_דיווחים נוספים 2_דיווחים נוספים" xfId="2796"/>
    <cellStyle name="3_משקל בתא100_דיווחים נוספים_1_דיווחים נוספים 2_דיווחים נוספים_1" xfId="2797"/>
    <cellStyle name="3_משקל בתא100_דיווחים נוספים_1_דיווחים נוספים 2_דיווחים נוספים_פירוט אגח תשואה מעל 10% " xfId="2798"/>
    <cellStyle name="3_משקל בתא100_דיווחים נוספים_1_דיווחים נוספים 2_פירוט אגח תשואה מעל 10% " xfId="2799"/>
    <cellStyle name="3_משקל בתא100_דיווחים נוספים_1_דיווחים נוספים_1" xfId="2800"/>
    <cellStyle name="3_משקל בתא100_דיווחים נוספים_1_דיווחים נוספים_4.4." xfId="2801"/>
    <cellStyle name="3_משקל בתא100_דיווחים נוספים_1_דיווחים נוספים_4.4. 2" xfId="2802"/>
    <cellStyle name="3_משקל בתא100_דיווחים נוספים_1_דיווחים נוספים_4.4. 2_דיווחים נוספים" xfId="2803"/>
    <cellStyle name="3_משקל בתא100_דיווחים נוספים_1_דיווחים נוספים_4.4. 2_דיווחים נוספים_1" xfId="2804"/>
    <cellStyle name="3_משקל בתא100_דיווחים נוספים_1_דיווחים נוספים_4.4. 2_דיווחים נוספים_פירוט אגח תשואה מעל 10% " xfId="2805"/>
    <cellStyle name="3_משקל בתא100_דיווחים נוספים_1_דיווחים נוספים_4.4. 2_פירוט אגח תשואה מעל 10% " xfId="2806"/>
    <cellStyle name="3_משקל בתא100_דיווחים נוספים_1_דיווחים נוספים_4.4._דיווחים נוספים" xfId="2807"/>
    <cellStyle name="3_משקל בתא100_דיווחים נוספים_1_דיווחים נוספים_4.4._פירוט אגח תשואה מעל 10% " xfId="2808"/>
    <cellStyle name="3_משקל בתא100_דיווחים נוספים_1_דיווחים נוספים_דיווחים נוספים" xfId="2809"/>
    <cellStyle name="3_משקל בתא100_דיווחים נוספים_1_דיווחים נוספים_פירוט אגח תשואה מעל 10% " xfId="2810"/>
    <cellStyle name="3_משקל בתא100_דיווחים נוספים_1_פירוט אגח תשואה מעל 10% " xfId="2811"/>
    <cellStyle name="3_משקל בתא100_דיווחים נוספים_2" xfId="2812"/>
    <cellStyle name="3_משקל בתא100_דיווחים נוספים_2 2" xfId="2813"/>
    <cellStyle name="3_משקל בתא100_דיווחים נוספים_2 2_דיווחים נוספים" xfId="2814"/>
    <cellStyle name="3_משקל בתא100_דיווחים נוספים_2 2_דיווחים נוספים_1" xfId="2815"/>
    <cellStyle name="3_משקל בתא100_דיווחים נוספים_2 2_דיווחים נוספים_פירוט אגח תשואה מעל 10% " xfId="2816"/>
    <cellStyle name="3_משקל בתא100_דיווחים נוספים_2 2_פירוט אגח תשואה מעל 10% " xfId="2817"/>
    <cellStyle name="3_משקל בתא100_דיווחים נוספים_2_4.4." xfId="2818"/>
    <cellStyle name="3_משקל בתא100_דיווחים נוספים_2_4.4. 2" xfId="2819"/>
    <cellStyle name="3_משקל בתא100_דיווחים נוספים_2_4.4. 2_דיווחים נוספים" xfId="2820"/>
    <cellStyle name="3_משקל בתא100_דיווחים נוספים_2_4.4. 2_דיווחים נוספים_1" xfId="2821"/>
    <cellStyle name="3_משקל בתא100_דיווחים נוספים_2_4.4. 2_דיווחים נוספים_פירוט אגח תשואה מעל 10% " xfId="2822"/>
    <cellStyle name="3_משקל בתא100_דיווחים נוספים_2_4.4. 2_פירוט אגח תשואה מעל 10% " xfId="2823"/>
    <cellStyle name="3_משקל בתא100_דיווחים נוספים_2_4.4._דיווחים נוספים" xfId="2824"/>
    <cellStyle name="3_משקל בתא100_דיווחים נוספים_2_4.4._פירוט אגח תשואה מעל 10% " xfId="2825"/>
    <cellStyle name="3_משקל בתא100_דיווחים נוספים_2_דיווחים נוספים" xfId="2826"/>
    <cellStyle name="3_משקל בתא100_דיווחים נוספים_2_פירוט אגח תשואה מעל 10% " xfId="2827"/>
    <cellStyle name="3_משקל בתא100_דיווחים נוספים_3" xfId="2828"/>
    <cellStyle name="3_משקל בתא100_דיווחים נוספים_4.4." xfId="2829"/>
    <cellStyle name="3_משקל בתא100_דיווחים נוספים_4.4. 2" xfId="2830"/>
    <cellStyle name="3_משקל בתא100_דיווחים נוספים_4.4. 2_דיווחים נוספים" xfId="2831"/>
    <cellStyle name="3_משקל בתא100_דיווחים נוספים_4.4. 2_דיווחים נוספים_1" xfId="2832"/>
    <cellStyle name="3_משקל בתא100_דיווחים נוספים_4.4. 2_דיווחים נוספים_פירוט אגח תשואה מעל 10% " xfId="2833"/>
    <cellStyle name="3_משקל בתא100_דיווחים נוספים_4.4. 2_פירוט אגח תשואה מעל 10% " xfId="2834"/>
    <cellStyle name="3_משקל בתא100_דיווחים נוספים_4.4._דיווחים נוספים" xfId="2835"/>
    <cellStyle name="3_משקל בתא100_דיווחים נוספים_4.4._פירוט אגח תשואה מעל 10% " xfId="2836"/>
    <cellStyle name="3_משקל בתא100_דיווחים נוספים_דיווחים נוספים" xfId="2837"/>
    <cellStyle name="3_משקל בתא100_דיווחים נוספים_דיווחים נוספים 2" xfId="2838"/>
    <cellStyle name="3_משקל בתא100_דיווחים נוספים_דיווחים נוספים 2_דיווחים נוספים" xfId="2839"/>
    <cellStyle name="3_משקל בתא100_דיווחים נוספים_דיווחים נוספים 2_דיווחים נוספים_1" xfId="2840"/>
    <cellStyle name="3_משקל בתא100_דיווחים נוספים_דיווחים נוספים 2_דיווחים נוספים_פירוט אגח תשואה מעל 10% " xfId="2841"/>
    <cellStyle name="3_משקל בתא100_דיווחים נוספים_דיווחים נוספים 2_פירוט אגח תשואה מעל 10% " xfId="2842"/>
    <cellStyle name="3_משקל בתא100_דיווחים נוספים_דיווחים נוספים_1" xfId="2843"/>
    <cellStyle name="3_משקל בתא100_דיווחים נוספים_דיווחים נוספים_4.4." xfId="2844"/>
    <cellStyle name="3_משקל בתא100_דיווחים נוספים_דיווחים נוספים_4.4. 2" xfId="2845"/>
    <cellStyle name="3_משקל בתא100_דיווחים נוספים_דיווחים נוספים_4.4. 2_דיווחים נוספים" xfId="2846"/>
    <cellStyle name="3_משקל בתא100_דיווחים נוספים_דיווחים נוספים_4.4. 2_דיווחים נוספים_1" xfId="2847"/>
    <cellStyle name="3_משקל בתא100_דיווחים נוספים_דיווחים נוספים_4.4. 2_דיווחים נוספים_פירוט אגח תשואה מעל 10% " xfId="2848"/>
    <cellStyle name="3_משקל בתא100_דיווחים נוספים_דיווחים נוספים_4.4. 2_פירוט אגח תשואה מעל 10% " xfId="2849"/>
    <cellStyle name="3_משקל בתא100_דיווחים נוספים_דיווחים נוספים_4.4._דיווחים נוספים" xfId="2850"/>
    <cellStyle name="3_משקל בתא100_דיווחים נוספים_דיווחים נוספים_4.4._פירוט אגח תשואה מעל 10% " xfId="2851"/>
    <cellStyle name="3_משקל בתא100_דיווחים נוספים_דיווחים נוספים_דיווחים נוספים" xfId="2852"/>
    <cellStyle name="3_משקל בתא100_דיווחים נוספים_דיווחים נוספים_פירוט אגח תשואה מעל 10% " xfId="2853"/>
    <cellStyle name="3_משקל בתא100_דיווחים נוספים_פירוט אגח תשואה מעל 10% " xfId="2854"/>
    <cellStyle name="3_משקל בתא100_הערות" xfId="2855"/>
    <cellStyle name="3_משקל בתא100_הערות 2" xfId="2856"/>
    <cellStyle name="3_משקל בתא100_הערות 2_דיווחים נוספים" xfId="2857"/>
    <cellStyle name="3_משקל בתא100_הערות 2_דיווחים נוספים_1" xfId="2858"/>
    <cellStyle name="3_משקל בתא100_הערות 2_דיווחים נוספים_פירוט אגח תשואה מעל 10% " xfId="2859"/>
    <cellStyle name="3_משקל בתא100_הערות 2_פירוט אגח תשואה מעל 10% " xfId="2860"/>
    <cellStyle name="3_משקל בתא100_הערות_4.4." xfId="2861"/>
    <cellStyle name="3_משקל בתא100_הערות_4.4. 2" xfId="2862"/>
    <cellStyle name="3_משקל בתא100_הערות_4.4. 2_דיווחים נוספים" xfId="2863"/>
    <cellStyle name="3_משקל בתא100_הערות_4.4. 2_דיווחים נוספים_1" xfId="2864"/>
    <cellStyle name="3_משקל בתא100_הערות_4.4. 2_דיווחים נוספים_פירוט אגח תשואה מעל 10% " xfId="2865"/>
    <cellStyle name="3_משקל בתא100_הערות_4.4. 2_פירוט אגח תשואה מעל 10% " xfId="2866"/>
    <cellStyle name="3_משקל בתא100_הערות_4.4._דיווחים נוספים" xfId="2867"/>
    <cellStyle name="3_משקל בתא100_הערות_4.4._פירוט אגח תשואה מעל 10% " xfId="2868"/>
    <cellStyle name="3_משקל בתא100_הערות_דיווחים נוספים" xfId="2869"/>
    <cellStyle name="3_משקל בתא100_הערות_דיווחים נוספים_1" xfId="2870"/>
    <cellStyle name="3_משקל בתא100_הערות_דיווחים נוספים_פירוט אגח תשואה מעל 10% " xfId="2871"/>
    <cellStyle name="3_משקל בתא100_הערות_פירוט אגח תשואה מעל 10% " xfId="2872"/>
    <cellStyle name="3_משקל בתא100_יתרת מסגרות אשראי לניצול " xfId="2873"/>
    <cellStyle name="3_משקל בתא100_יתרת מסגרות אשראי לניצול  2" xfId="2874"/>
    <cellStyle name="3_משקל בתא100_יתרת מסגרות אשראי לניצול  2_דיווחים נוספים" xfId="2875"/>
    <cellStyle name="3_משקל בתא100_יתרת מסגרות אשראי לניצול  2_דיווחים נוספים_1" xfId="2876"/>
    <cellStyle name="3_משקל בתא100_יתרת מסגרות אשראי לניצול  2_דיווחים נוספים_פירוט אגח תשואה מעל 10% " xfId="2877"/>
    <cellStyle name="3_משקל בתא100_יתרת מסגרות אשראי לניצול  2_פירוט אגח תשואה מעל 10% " xfId="2878"/>
    <cellStyle name="3_משקל בתא100_יתרת מסגרות אשראי לניצול _4.4." xfId="2879"/>
    <cellStyle name="3_משקל בתא100_יתרת מסגרות אשראי לניצול _4.4. 2" xfId="2880"/>
    <cellStyle name="3_משקל בתא100_יתרת מסגרות אשראי לניצול _4.4. 2_דיווחים נוספים" xfId="2881"/>
    <cellStyle name="3_משקל בתא100_יתרת מסגרות אשראי לניצול _4.4. 2_דיווחים נוספים_1" xfId="2882"/>
    <cellStyle name="3_משקל בתא100_יתרת מסגרות אשראי לניצול _4.4. 2_דיווחים נוספים_פירוט אגח תשואה מעל 10% " xfId="2883"/>
    <cellStyle name="3_משקל בתא100_יתרת מסגרות אשראי לניצול _4.4. 2_פירוט אגח תשואה מעל 10% " xfId="2884"/>
    <cellStyle name="3_משקל בתא100_יתרת מסגרות אשראי לניצול _4.4._דיווחים נוספים" xfId="2885"/>
    <cellStyle name="3_משקל בתא100_יתרת מסגרות אשראי לניצול _4.4._פירוט אגח תשואה מעל 10% " xfId="2886"/>
    <cellStyle name="3_משקל בתא100_יתרת מסגרות אשראי לניצול _דיווחים נוספים" xfId="2887"/>
    <cellStyle name="3_משקל בתא100_יתרת מסגרות אשראי לניצול _דיווחים נוספים_1" xfId="2888"/>
    <cellStyle name="3_משקל בתא100_יתרת מסגרות אשראי לניצול _דיווחים נוספים_פירוט אגח תשואה מעל 10% " xfId="2889"/>
    <cellStyle name="3_משקל בתא100_יתרת מסגרות אשראי לניצול _פירוט אגח תשואה מעל 10% " xfId="2890"/>
    <cellStyle name="3_משקל בתא100_עסקאות שאושרו וטרם בוצעו  " xfId="2891"/>
    <cellStyle name="3_משקל בתא100_עסקאות שאושרו וטרם בוצעו   2" xfId="2892"/>
    <cellStyle name="3_משקל בתא100_עסקאות שאושרו וטרם בוצעו   2_דיווחים נוספים" xfId="2893"/>
    <cellStyle name="3_משקל בתא100_עסקאות שאושרו וטרם בוצעו   2_דיווחים נוספים_1" xfId="2894"/>
    <cellStyle name="3_משקל בתא100_עסקאות שאושרו וטרם בוצעו   2_דיווחים נוספים_פירוט אגח תשואה מעל 10% " xfId="2895"/>
    <cellStyle name="3_משקל בתא100_עסקאות שאושרו וטרם בוצעו   2_פירוט אגח תשואה מעל 10% " xfId="2896"/>
    <cellStyle name="3_משקל בתא100_עסקאות שאושרו וטרם בוצעו  _1" xfId="2897"/>
    <cellStyle name="3_משקל בתא100_עסקאות שאושרו וטרם בוצעו  _1 2" xfId="2898"/>
    <cellStyle name="3_משקל בתא100_עסקאות שאושרו וטרם בוצעו  _1 2_דיווחים נוספים" xfId="2899"/>
    <cellStyle name="3_משקל בתא100_עסקאות שאושרו וטרם בוצעו  _1 2_דיווחים נוספים_1" xfId="2900"/>
    <cellStyle name="3_משקל בתא100_עסקאות שאושרו וטרם בוצעו  _1 2_דיווחים נוספים_פירוט אגח תשואה מעל 10% " xfId="2901"/>
    <cellStyle name="3_משקל בתא100_עסקאות שאושרו וטרם בוצעו  _1 2_פירוט אגח תשואה מעל 10% " xfId="2902"/>
    <cellStyle name="3_משקל בתא100_עסקאות שאושרו וטרם בוצעו  _1_דיווחים נוספים" xfId="2903"/>
    <cellStyle name="3_משקל בתא100_עסקאות שאושרו וטרם בוצעו  _1_פירוט אגח תשואה מעל 10% " xfId="2904"/>
    <cellStyle name="3_משקל בתא100_עסקאות שאושרו וטרם בוצעו  _4.4." xfId="2905"/>
    <cellStyle name="3_משקל בתא100_עסקאות שאושרו וטרם בוצעו  _4.4. 2" xfId="2906"/>
    <cellStyle name="3_משקל בתא100_עסקאות שאושרו וטרם בוצעו  _4.4. 2_דיווחים נוספים" xfId="2907"/>
    <cellStyle name="3_משקל בתא100_עסקאות שאושרו וטרם בוצעו  _4.4. 2_דיווחים נוספים_1" xfId="2908"/>
    <cellStyle name="3_משקל בתא100_עסקאות שאושרו וטרם בוצעו  _4.4. 2_דיווחים נוספים_פירוט אגח תשואה מעל 10% " xfId="2909"/>
    <cellStyle name="3_משקל בתא100_עסקאות שאושרו וטרם בוצעו  _4.4. 2_פירוט אגח תשואה מעל 10% " xfId="2910"/>
    <cellStyle name="3_משקל בתא100_עסקאות שאושרו וטרם בוצעו  _4.4._דיווחים נוספים" xfId="2911"/>
    <cellStyle name="3_משקל בתא100_עסקאות שאושרו וטרם בוצעו  _4.4._פירוט אגח תשואה מעל 10% " xfId="2912"/>
    <cellStyle name="3_משקל בתא100_עסקאות שאושרו וטרם בוצעו  _דיווחים נוספים" xfId="2913"/>
    <cellStyle name="3_משקל בתא100_עסקאות שאושרו וטרם בוצעו  _דיווחים נוספים_1" xfId="2914"/>
    <cellStyle name="3_משקל בתא100_עסקאות שאושרו וטרם בוצעו  _דיווחים נוספים_פירוט אגח תשואה מעל 10% " xfId="2915"/>
    <cellStyle name="3_משקל בתא100_עסקאות שאושרו וטרם בוצעו  _פירוט אגח תשואה מעל 10% " xfId="2916"/>
    <cellStyle name="3_משקל בתא100_פירוט אגח תשואה מעל 10% " xfId="2917"/>
    <cellStyle name="3_משקל בתא100_פירוט אגח תשואה מעל 10%  2" xfId="2918"/>
    <cellStyle name="3_משקל בתא100_פירוט אגח תשואה מעל 10%  2_דיווחים נוספים" xfId="2919"/>
    <cellStyle name="3_משקל בתא100_פירוט אגח תשואה מעל 10%  2_דיווחים נוספים_1" xfId="2920"/>
    <cellStyle name="3_משקל בתא100_פירוט אגח תשואה מעל 10%  2_דיווחים נוספים_פירוט אגח תשואה מעל 10% " xfId="2921"/>
    <cellStyle name="3_משקל בתא100_פירוט אגח תשואה מעל 10%  2_פירוט אגח תשואה מעל 10% " xfId="2922"/>
    <cellStyle name="3_משקל בתא100_פירוט אגח תשואה מעל 10% _1" xfId="2923"/>
    <cellStyle name="3_משקל בתא100_פירוט אגח תשואה מעל 10% _4.4." xfId="2924"/>
    <cellStyle name="3_משקל בתא100_פירוט אגח תשואה מעל 10% _4.4. 2" xfId="2925"/>
    <cellStyle name="3_משקל בתא100_פירוט אגח תשואה מעל 10% _4.4. 2_דיווחים נוספים" xfId="2926"/>
    <cellStyle name="3_משקל בתא100_פירוט אגח תשואה מעל 10% _4.4. 2_דיווחים נוספים_1" xfId="2927"/>
    <cellStyle name="3_משקל בתא100_פירוט אגח תשואה מעל 10% _4.4. 2_דיווחים נוספים_פירוט אגח תשואה מעל 10% " xfId="2928"/>
    <cellStyle name="3_משקל בתא100_פירוט אגח תשואה מעל 10% _4.4. 2_פירוט אגח תשואה מעל 10% " xfId="2929"/>
    <cellStyle name="3_משקל בתא100_פירוט אגח תשואה מעל 10% _4.4._דיווחים נוספים" xfId="2930"/>
    <cellStyle name="3_משקל בתא100_פירוט אגח תשואה מעל 10% _4.4._פירוט אגח תשואה מעל 10% " xfId="2931"/>
    <cellStyle name="3_משקל בתא100_פירוט אגח תשואה מעל 10% _דיווחים נוספים" xfId="2932"/>
    <cellStyle name="3_משקל בתא100_פירוט אגח תשואה מעל 10% _דיווחים נוספים_1" xfId="2933"/>
    <cellStyle name="3_משקל בתא100_פירוט אגח תשואה מעל 10% _דיווחים נוספים_פירוט אגח תשואה מעל 10% " xfId="2934"/>
    <cellStyle name="3_משקל בתא100_פירוט אגח תשואה מעל 10% _פירוט אגח תשואה מעל 10% " xfId="2935"/>
    <cellStyle name="3_עסקאות שאושרו וטרם בוצעו  " xfId="2936"/>
    <cellStyle name="3_עסקאות שאושרו וטרם בוצעו   2" xfId="2937"/>
    <cellStyle name="3_עסקאות שאושרו וטרם בוצעו   2_דיווחים נוספים" xfId="2938"/>
    <cellStyle name="3_עסקאות שאושרו וטרם בוצעו   2_דיווחים נוספים_1" xfId="2939"/>
    <cellStyle name="3_עסקאות שאושרו וטרם בוצעו   2_דיווחים נוספים_פירוט אגח תשואה מעל 10% " xfId="2940"/>
    <cellStyle name="3_עסקאות שאושרו וטרם בוצעו   2_פירוט אגח תשואה מעל 10% " xfId="2941"/>
    <cellStyle name="3_עסקאות שאושרו וטרם בוצעו  _1" xfId="2942"/>
    <cellStyle name="3_עסקאות שאושרו וטרם בוצעו  _1 2" xfId="2943"/>
    <cellStyle name="3_עסקאות שאושרו וטרם בוצעו  _1 2_דיווחים נוספים" xfId="2944"/>
    <cellStyle name="3_עסקאות שאושרו וטרם בוצעו  _1 2_דיווחים נוספים_1" xfId="2945"/>
    <cellStyle name="3_עסקאות שאושרו וטרם בוצעו  _1 2_דיווחים נוספים_פירוט אגח תשואה מעל 10% " xfId="2946"/>
    <cellStyle name="3_עסקאות שאושרו וטרם בוצעו  _1 2_פירוט אגח תשואה מעל 10% " xfId="2947"/>
    <cellStyle name="3_עסקאות שאושרו וטרם בוצעו  _1_דיווחים נוספים" xfId="2948"/>
    <cellStyle name="3_עסקאות שאושרו וטרם בוצעו  _1_פירוט אגח תשואה מעל 10% " xfId="2949"/>
    <cellStyle name="3_עסקאות שאושרו וטרם בוצעו  _4.4." xfId="2950"/>
    <cellStyle name="3_עסקאות שאושרו וטרם בוצעו  _4.4. 2" xfId="2951"/>
    <cellStyle name="3_עסקאות שאושרו וטרם בוצעו  _4.4. 2_דיווחים נוספים" xfId="2952"/>
    <cellStyle name="3_עסקאות שאושרו וטרם בוצעו  _4.4. 2_דיווחים נוספים_1" xfId="2953"/>
    <cellStyle name="3_עסקאות שאושרו וטרם בוצעו  _4.4. 2_דיווחים נוספים_פירוט אגח תשואה מעל 10% " xfId="2954"/>
    <cellStyle name="3_עסקאות שאושרו וטרם בוצעו  _4.4. 2_פירוט אגח תשואה מעל 10% " xfId="2955"/>
    <cellStyle name="3_עסקאות שאושרו וטרם בוצעו  _4.4._דיווחים נוספים" xfId="2956"/>
    <cellStyle name="3_עסקאות שאושרו וטרם בוצעו  _4.4._פירוט אגח תשואה מעל 10% " xfId="2957"/>
    <cellStyle name="3_עסקאות שאושרו וטרם בוצעו  _דיווחים נוספים" xfId="2958"/>
    <cellStyle name="3_עסקאות שאושרו וטרם בוצעו  _דיווחים נוספים_1" xfId="2959"/>
    <cellStyle name="3_עסקאות שאושרו וטרם בוצעו  _דיווחים נוספים_פירוט אגח תשואה מעל 10% " xfId="2960"/>
    <cellStyle name="3_עסקאות שאושרו וטרם בוצעו  _פירוט אגח תשואה מעל 10% " xfId="2961"/>
    <cellStyle name="3_פירוט אגח תשואה מעל 10% " xfId="2962"/>
    <cellStyle name="3_פירוט אגח תשואה מעל 10%  2" xfId="2963"/>
    <cellStyle name="3_פירוט אגח תשואה מעל 10%  2_דיווחים נוספים" xfId="2964"/>
    <cellStyle name="3_פירוט אגח תשואה מעל 10%  2_דיווחים נוספים_1" xfId="2965"/>
    <cellStyle name="3_פירוט אגח תשואה מעל 10%  2_דיווחים נוספים_פירוט אגח תשואה מעל 10% " xfId="2966"/>
    <cellStyle name="3_פירוט אגח תשואה מעל 10%  2_פירוט אגח תשואה מעל 10% " xfId="2967"/>
    <cellStyle name="3_פירוט אגח תשואה מעל 10% _1" xfId="2968"/>
    <cellStyle name="3_פירוט אגח תשואה מעל 10% _4.4." xfId="2969"/>
    <cellStyle name="3_פירוט אגח תשואה מעל 10% _4.4. 2" xfId="2970"/>
    <cellStyle name="3_פירוט אגח תשואה מעל 10% _4.4. 2_דיווחים נוספים" xfId="2971"/>
    <cellStyle name="3_פירוט אגח תשואה מעל 10% _4.4. 2_דיווחים נוספים_1" xfId="2972"/>
    <cellStyle name="3_פירוט אגח תשואה מעל 10% _4.4. 2_דיווחים נוספים_פירוט אגח תשואה מעל 10% " xfId="2973"/>
    <cellStyle name="3_פירוט אגח תשואה מעל 10% _4.4. 2_פירוט אגח תשואה מעל 10% " xfId="2974"/>
    <cellStyle name="3_פירוט אגח תשואה מעל 10% _4.4._דיווחים נוספים" xfId="2975"/>
    <cellStyle name="3_פירוט אגח תשואה מעל 10% _4.4._פירוט אגח תשואה מעל 10% " xfId="2976"/>
    <cellStyle name="3_פירוט אגח תשואה מעל 10% _דיווחים נוספים" xfId="2977"/>
    <cellStyle name="3_פירוט אגח תשואה מעל 10% _דיווחים נוספים_1" xfId="2978"/>
    <cellStyle name="3_פירוט אגח תשואה מעל 10% _דיווחים נוספים_פירוט אגח תשואה מעל 10% " xfId="2979"/>
    <cellStyle name="3_פירוט אגח תשואה מעל 10% _פירוט אגח תשואה מעל 10% " xfId="2980"/>
    <cellStyle name="4" xfId="2981"/>
    <cellStyle name="4 2" xfId="2982"/>
    <cellStyle name="4 2 2" xfId="2983"/>
    <cellStyle name="4 2_דיווחים נוספים" xfId="2984"/>
    <cellStyle name="4 3" xfId="2985"/>
    <cellStyle name="4_4.4." xfId="2986"/>
    <cellStyle name="4_4.4. 2" xfId="2987"/>
    <cellStyle name="4_4.4. 2_דיווחים נוספים" xfId="2988"/>
    <cellStyle name="4_4.4. 2_דיווחים נוספים_1" xfId="2989"/>
    <cellStyle name="4_4.4. 2_דיווחים נוספים_פירוט אגח תשואה מעל 10% " xfId="2990"/>
    <cellStyle name="4_4.4. 2_פירוט אגח תשואה מעל 10% " xfId="2991"/>
    <cellStyle name="4_4.4._דיווחים נוספים" xfId="2992"/>
    <cellStyle name="4_4.4._פירוט אגח תשואה מעל 10% " xfId="2993"/>
    <cellStyle name="4_Anafim" xfId="2994"/>
    <cellStyle name="4_Anafim 2" xfId="2995"/>
    <cellStyle name="4_Anafim 2 2" xfId="2996"/>
    <cellStyle name="4_Anafim 2 2_דיווחים נוספים" xfId="2997"/>
    <cellStyle name="4_Anafim 2 2_דיווחים נוספים_1" xfId="2998"/>
    <cellStyle name="4_Anafim 2 2_דיווחים נוספים_פירוט אגח תשואה מעל 10% " xfId="2999"/>
    <cellStyle name="4_Anafim 2 2_פירוט אגח תשואה מעל 10% " xfId="3000"/>
    <cellStyle name="4_Anafim 2_4.4." xfId="3001"/>
    <cellStyle name="4_Anafim 2_4.4. 2" xfId="3002"/>
    <cellStyle name="4_Anafim 2_4.4. 2_דיווחים נוספים" xfId="3003"/>
    <cellStyle name="4_Anafim 2_4.4. 2_דיווחים נוספים_1" xfId="3004"/>
    <cellStyle name="4_Anafim 2_4.4. 2_דיווחים נוספים_פירוט אגח תשואה מעל 10% " xfId="3005"/>
    <cellStyle name="4_Anafim 2_4.4. 2_פירוט אגח תשואה מעל 10% " xfId="3006"/>
    <cellStyle name="4_Anafim 2_4.4._דיווחים נוספים" xfId="3007"/>
    <cellStyle name="4_Anafim 2_4.4._פירוט אגח תשואה מעל 10% " xfId="3008"/>
    <cellStyle name="4_Anafim 2_דיווחים נוספים" xfId="3009"/>
    <cellStyle name="4_Anafim 2_דיווחים נוספים 2" xfId="3010"/>
    <cellStyle name="4_Anafim 2_דיווחים נוספים 2_דיווחים נוספים" xfId="3011"/>
    <cellStyle name="4_Anafim 2_דיווחים נוספים 2_דיווחים נוספים_1" xfId="3012"/>
    <cellStyle name="4_Anafim 2_דיווחים נוספים 2_דיווחים נוספים_פירוט אגח תשואה מעל 10% " xfId="3013"/>
    <cellStyle name="4_Anafim 2_דיווחים נוספים 2_פירוט אגח תשואה מעל 10% " xfId="3014"/>
    <cellStyle name="4_Anafim 2_דיווחים נוספים_1" xfId="3015"/>
    <cellStyle name="4_Anafim 2_דיווחים נוספים_1 2" xfId="3016"/>
    <cellStyle name="4_Anafim 2_דיווחים נוספים_1 2_דיווחים נוספים" xfId="3017"/>
    <cellStyle name="4_Anafim 2_דיווחים נוספים_1 2_דיווחים נוספים_1" xfId="3018"/>
    <cellStyle name="4_Anafim 2_דיווחים נוספים_1 2_דיווחים נוספים_פירוט אגח תשואה מעל 10% " xfId="3019"/>
    <cellStyle name="4_Anafim 2_דיווחים נוספים_1 2_פירוט אגח תשואה מעל 10% " xfId="3020"/>
    <cellStyle name="4_Anafim 2_דיווחים נוספים_1_4.4." xfId="3021"/>
    <cellStyle name="4_Anafim 2_דיווחים נוספים_1_4.4. 2" xfId="3022"/>
    <cellStyle name="4_Anafim 2_דיווחים נוספים_1_4.4. 2_דיווחים נוספים" xfId="3023"/>
    <cellStyle name="4_Anafim 2_דיווחים נוספים_1_4.4. 2_דיווחים נוספים_1" xfId="3024"/>
    <cellStyle name="4_Anafim 2_דיווחים נוספים_1_4.4. 2_דיווחים נוספים_פירוט אגח תשואה מעל 10% " xfId="3025"/>
    <cellStyle name="4_Anafim 2_דיווחים נוספים_1_4.4. 2_פירוט אגח תשואה מעל 10% " xfId="3026"/>
    <cellStyle name="4_Anafim 2_דיווחים נוספים_1_4.4._דיווחים נוספים" xfId="3027"/>
    <cellStyle name="4_Anafim 2_דיווחים נוספים_1_4.4._פירוט אגח תשואה מעל 10% " xfId="3028"/>
    <cellStyle name="4_Anafim 2_דיווחים נוספים_1_דיווחים נוספים" xfId="3029"/>
    <cellStyle name="4_Anafim 2_דיווחים נוספים_1_פירוט אגח תשואה מעל 10% " xfId="3030"/>
    <cellStyle name="4_Anafim 2_דיווחים נוספים_2" xfId="3031"/>
    <cellStyle name="4_Anafim 2_דיווחים נוספים_4.4." xfId="3032"/>
    <cellStyle name="4_Anafim 2_דיווחים נוספים_4.4. 2" xfId="3033"/>
    <cellStyle name="4_Anafim 2_דיווחים נוספים_4.4. 2_דיווחים נוספים" xfId="3034"/>
    <cellStyle name="4_Anafim 2_דיווחים נוספים_4.4. 2_דיווחים נוספים_1" xfId="3035"/>
    <cellStyle name="4_Anafim 2_דיווחים נוספים_4.4. 2_דיווחים נוספים_פירוט אגח תשואה מעל 10% " xfId="3036"/>
    <cellStyle name="4_Anafim 2_דיווחים נוספים_4.4. 2_פירוט אגח תשואה מעל 10% " xfId="3037"/>
    <cellStyle name="4_Anafim 2_דיווחים נוספים_4.4._דיווחים נוספים" xfId="3038"/>
    <cellStyle name="4_Anafim 2_דיווחים נוספים_4.4._פירוט אגח תשואה מעל 10% " xfId="3039"/>
    <cellStyle name="4_Anafim 2_דיווחים נוספים_דיווחים נוספים" xfId="3040"/>
    <cellStyle name="4_Anafim 2_דיווחים נוספים_דיווחים נוספים 2" xfId="3041"/>
    <cellStyle name="4_Anafim 2_דיווחים נוספים_דיווחים נוספים 2_דיווחים נוספים" xfId="3042"/>
    <cellStyle name="4_Anafim 2_דיווחים נוספים_דיווחים נוספים 2_דיווחים נוספים_1" xfId="3043"/>
    <cellStyle name="4_Anafim 2_דיווחים נוספים_דיווחים נוספים 2_דיווחים נוספים_פירוט אגח תשואה מעל 10% " xfId="3044"/>
    <cellStyle name="4_Anafim 2_דיווחים נוספים_דיווחים נוספים 2_פירוט אגח תשואה מעל 10% " xfId="3045"/>
    <cellStyle name="4_Anafim 2_דיווחים נוספים_דיווחים נוספים_1" xfId="3046"/>
    <cellStyle name="4_Anafim 2_דיווחים נוספים_דיווחים נוספים_4.4." xfId="3047"/>
    <cellStyle name="4_Anafim 2_דיווחים נוספים_דיווחים נוספים_4.4. 2" xfId="3048"/>
    <cellStyle name="4_Anafim 2_דיווחים נוספים_דיווחים נוספים_4.4. 2_דיווחים נוספים" xfId="3049"/>
    <cellStyle name="4_Anafim 2_דיווחים נוספים_דיווחים נוספים_4.4. 2_דיווחים נוספים_1" xfId="3050"/>
    <cellStyle name="4_Anafim 2_דיווחים נוספים_דיווחים נוספים_4.4. 2_דיווחים נוספים_פירוט אגח תשואה מעל 10% " xfId="3051"/>
    <cellStyle name="4_Anafim 2_דיווחים נוספים_דיווחים נוספים_4.4. 2_פירוט אגח תשואה מעל 10% " xfId="3052"/>
    <cellStyle name="4_Anafim 2_דיווחים נוספים_דיווחים נוספים_4.4._דיווחים נוספים" xfId="3053"/>
    <cellStyle name="4_Anafim 2_דיווחים נוספים_דיווחים נוספים_4.4._פירוט אגח תשואה מעל 10% " xfId="3054"/>
    <cellStyle name="4_Anafim 2_דיווחים נוספים_דיווחים נוספים_דיווחים נוספים" xfId="3055"/>
    <cellStyle name="4_Anafim 2_דיווחים נוספים_דיווחים נוספים_פירוט אגח תשואה מעל 10% " xfId="3056"/>
    <cellStyle name="4_Anafim 2_דיווחים נוספים_פירוט אגח תשואה מעל 10% " xfId="3057"/>
    <cellStyle name="4_Anafim 2_עסקאות שאושרו וטרם בוצעו  " xfId="3058"/>
    <cellStyle name="4_Anafim 2_עסקאות שאושרו וטרם בוצעו   2" xfId="3059"/>
    <cellStyle name="4_Anafim 2_עסקאות שאושרו וטרם בוצעו   2_דיווחים נוספים" xfId="3060"/>
    <cellStyle name="4_Anafim 2_עסקאות שאושרו וטרם בוצעו   2_דיווחים נוספים_1" xfId="3061"/>
    <cellStyle name="4_Anafim 2_עסקאות שאושרו וטרם בוצעו   2_דיווחים נוספים_פירוט אגח תשואה מעל 10% " xfId="3062"/>
    <cellStyle name="4_Anafim 2_עסקאות שאושרו וטרם בוצעו   2_פירוט אגח תשואה מעל 10% " xfId="3063"/>
    <cellStyle name="4_Anafim 2_עסקאות שאושרו וטרם בוצעו  _דיווחים נוספים" xfId="3064"/>
    <cellStyle name="4_Anafim 2_עסקאות שאושרו וטרם בוצעו  _פירוט אגח תשואה מעל 10% " xfId="3065"/>
    <cellStyle name="4_Anafim 2_פירוט אגח תשואה מעל 10% " xfId="3066"/>
    <cellStyle name="4_Anafim 2_פירוט אגח תשואה מעל 10%  2" xfId="3067"/>
    <cellStyle name="4_Anafim 2_פירוט אגח תשואה מעל 10%  2_דיווחים נוספים" xfId="3068"/>
    <cellStyle name="4_Anafim 2_פירוט אגח תשואה מעל 10%  2_דיווחים נוספים_1" xfId="3069"/>
    <cellStyle name="4_Anafim 2_פירוט אגח תשואה מעל 10%  2_דיווחים נוספים_פירוט אגח תשואה מעל 10% " xfId="3070"/>
    <cellStyle name="4_Anafim 2_פירוט אגח תשואה מעל 10%  2_פירוט אגח תשואה מעל 10% " xfId="3071"/>
    <cellStyle name="4_Anafim 2_פירוט אגח תשואה מעל 10% _1" xfId="3072"/>
    <cellStyle name="4_Anafim 2_פירוט אגח תשואה מעל 10% _4.4." xfId="3073"/>
    <cellStyle name="4_Anafim 2_פירוט אגח תשואה מעל 10% _4.4. 2" xfId="3074"/>
    <cellStyle name="4_Anafim 2_פירוט אגח תשואה מעל 10% _4.4. 2_דיווחים נוספים" xfId="3075"/>
    <cellStyle name="4_Anafim 2_פירוט אגח תשואה מעל 10% _4.4. 2_דיווחים נוספים_1" xfId="3076"/>
    <cellStyle name="4_Anafim 2_פירוט אגח תשואה מעל 10% _4.4. 2_דיווחים נוספים_פירוט אגח תשואה מעל 10% " xfId="3077"/>
    <cellStyle name="4_Anafim 2_פירוט אגח תשואה מעל 10% _4.4. 2_פירוט אגח תשואה מעל 10% " xfId="3078"/>
    <cellStyle name="4_Anafim 2_פירוט אגח תשואה מעל 10% _4.4._דיווחים נוספים" xfId="3079"/>
    <cellStyle name="4_Anafim 2_פירוט אגח תשואה מעל 10% _4.4._פירוט אגח תשואה מעל 10% " xfId="3080"/>
    <cellStyle name="4_Anafim 2_פירוט אגח תשואה מעל 10% _דיווחים נוספים" xfId="3081"/>
    <cellStyle name="4_Anafim 2_פירוט אגח תשואה מעל 10% _דיווחים נוספים_1" xfId="3082"/>
    <cellStyle name="4_Anafim 2_פירוט אגח תשואה מעל 10% _דיווחים נוספים_פירוט אגח תשואה מעל 10% " xfId="3083"/>
    <cellStyle name="4_Anafim 2_פירוט אגח תשואה מעל 10% _פירוט אגח תשואה מעל 10% " xfId="3084"/>
    <cellStyle name="4_Anafim 3" xfId="3085"/>
    <cellStyle name="4_Anafim 3_דיווחים נוספים" xfId="3086"/>
    <cellStyle name="4_Anafim 3_דיווחים נוספים_1" xfId="3087"/>
    <cellStyle name="4_Anafim 3_דיווחים נוספים_פירוט אגח תשואה מעל 10% " xfId="3088"/>
    <cellStyle name="4_Anafim 3_פירוט אגח תשואה מעל 10% " xfId="3089"/>
    <cellStyle name="4_Anafim_4.4." xfId="3090"/>
    <cellStyle name="4_Anafim_4.4. 2" xfId="3091"/>
    <cellStyle name="4_Anafim_4.4. 2_דיווחים נוספים" xfId="3092"/>
    <cellStyle name="4_Anafim_4.4. 2_דיווחים נוספים_1" xfId="3093"/>
    <cellStyle name="4_Anafim_4.4. 2_דיווחים נוספים_פירוט אגח תשואה מעל 10% " xfId="3094"/>
    <cellStyle name="4_Anafim_4.4. 2_פירוט אגח תשואה מעל 10% " xfId="3095"/>
    <cellStyle name="4_Anafim_4.4._דיווחים נוספים" xfId="3096"/>
    <cellStyle name="4_Anafim_4.4._פירוט אגח תשואה מעל 10% " xfId="3097"/>
    <cellStyle name="4_Anafim_דיווחים נוספים" xfId="3098"/>
    <cellStyle name="4_Anafim_דיווחים נוספים 2" xfId="3099"/>
    <cellStyle name="4_Anafim_דיווחים נוספים 2_דיווחים נוספים" xfId="3100"/>
    <cellStyle name="4_Anafim_דיווחים נוספים 2_דיווחים נוספים_1" xfId="3101"/>
    <cellStyle name="4_Anafim_דיווחים נוספים 2_דיווחים נוספים_פירוט אגח תשואה מעל 10% " xfId="3102"/>
    <cellStyle name="4_Anafim_דיווחים נוספים 2_פירוט אגח תשואה מעל 10% " xfId="3103"/>
    <cellStyle name="4_Anafim_דיווחים נוספים_1" xfId="3104"/>
    <cellStyle name="4_Anafim_דיווחים נוספים_1 2" xfId="3105"/>
    <cellStyle name="4_Anafim_דיווחים נוספים_1 2_דיווחים נוספים" xfId="3106"/>
    <cellStyle name="4_Anafim_דיווחים נוספים_1 2_דיווחים נוספים_1" xfId="3107"/>
    <cellStyle name="4_Anafim_דיווחים נוספים_1 2_דיווחים נוספים_פירוט אגח תשואה מעל 10% " xfId="3108"/>
    <cellStyle name="4_Anafim_דיווחים נוספים_1 2_פירוט אגח תשואה מעל 10% " xfId="3109"/>
    <cellStyle name="4_Anafim_דיווחים נוספים_1_4.4." xfId="3110"/>
    <cellStyle name="4_Anafim_דיווחים נוספים_1_4.4. 2" xfId="3111"/>
    <cellStyle name="4_Anafim_דיווחים נוספים_1_4.4. 2_דיווחים נוספים" xfId="3112"/>
    <cellStyle name="4_Anafim_דיווחים נוספים_1_4.4. 2_דיווחים נוספים_1" xfId="3113"/>
    <cellStyle name="4_Anafim_דיווחים נוספים_1_4.4. 2_דיווחים נוספים_פירוט אגח תשואה מעל 10% " xfId="3114"/>
    <cellStyle name="4_Anafim_דיווחים נוספים_1_4.4. 2_פירוט אגח תשואה מעל 10% " xfId="3115"/>
    <cellStyle name="4_Anafim_דיווחים נוספים_1_4.4._דיווחים נוספים" xfId="3116"/>
    <cellStyle name="4_Anafim_דיווחים נוספים_1_4.4._פירוט אגח תשואה מעל 10% " xfId="3117"/>
    <cellStyle name="4_Anafim_דיווחים נוספים_1_דיווחים נוספים" xfId="3118"/>
    <cellStyle name="4_Anafim_דיווחים נוספים_1_דיווחים נוספים 2" xfId="3119"/>
    <cellStyle name="4_Anafim_דיווחים נוספים_1_דיווחים נוספים 2_דיווחים נוספים" xfId="3120"/>
    <cellStyle name="4_Anafim_דיווחים נוספים_1_דיווחים נוספים 2_דיווחים נוספים_1" xfId="3121"/>
    <cellStyle name="4_Anafim_דיווחים נוספים_1_דיווחים נוספים 2_דיווחים נוספים_פירוט אגח תשואה מעל 10% " xfId="3122"/>
    <cellStyle name="4_Anafim_דיווחים נוספים_1_דיווחים נוספים 2_פירוט אגח תשואה מעל 10% " xfId="3123"/>
    <cellStyle name="4_Anafim_דיווחים נוספים_1_דיווחים נוספים_1" xfId="3124"/>
    <cellStyle name="4_Anafim_דיווחים נוספים_1_דיווחים נוספים_4.4." xfId="3125"/>
    <cellStyle name="4_Anafim_דיווחים נוספים_1_דיווחים נוספים_4.4. 2" xfId="3126"/>
    <cellStyle name="4_Anafim_דיווחים נוספים_1_דיווחים נוספים_4.4. 2_דיווחים נוספים" xfId="3127"/>
    <cellStyle name="4_Anafim_דיווחים נוספים_1_דיווחים נוספים_4.4. 2_דיווחים נוספים_1" xfId="3128"/>
    <cellStyle name="4_Anafim_דיווחים נוספים_1_דיווחים נוספים_4.4. 2_דיווחים נוספים_פירוט אגח תשואה מעל 10% " xfId="3129"/>
    <cellStyle name="4_Anafim_דיווחים נוספים_1_דיווחים נוספים_4.4. 2_פירוט אגח תשואה מעל 10% " xfId="3130"/>
    <cellStyle name="4_Anafim_דיווחים נוספים_1_דיווחים נוספים_4.4._דיווחים נוספים" xfId="3131"/>
    <cellStyle name="4_Anafim_דיווחים נוספים_1_דיווחים נוספים_4.4._פירוט אגח תשואה מעל 10% " xfId="3132"/>
    <cellStyle name="4_Anafim_דיווחים נוספים_1_דיווחים נוספים_דיווחים נוספים" xfId="3133"/>
    <cellStyle name="4_Anafim_דיווחים נוספים_1_דיווחים נוספים_פירוט אגח תשואה מעל 10% " xfId="3134"/>
    <cellStyle name="4_Anafim_דיווחים נוספים_1_פירוט אגח תשואה מעל 10% " xfId="3135"/>
    <cellStyle name="4_Anafim_דיווחים נוספים_2" xfId="3136"/>
    <cellStyle name="4_Anafim_דיווחים נוספים_2 2" xfId="3137"/>
    <cellStyle name="4_Anafim_דיווחים נוספים_2 2_דיווחים נוספים" xfId="3138"/>
    <cellStyle name="4_Anafim_דיווחים נוספים_2 2_דיווחים נוספים_1" xfId="3139"/>
    <cellStyle name="4_Anafim_דיווחים נוספים_2 2_דיווחים נוספים_פירוט אגח תשואה מעל 10% " xfId="3140"/>
    <cellStyle name="4_Anafim_דיווחים נוספים_2 2_פירוט אגח תשואה מעל 10% " xfId="3141"/>
    <cellStyle name="4_Anafim_דיווחים נוספים_2_4.4." xfId="3142"/>
    <cellStyle name="4_Anafim_דיווחים נוספים_2_4.4. 2" xfId="3143"/>
    <cellStyle name="4_Anafim_דיווחים נוספים_2_4.4. 2_דיווחים נוספים" xfId="3144"/>
    <cellStyle name="4_Anafim_דיווחים נוספים_2_4.4. 2_דיווחים נוספים_1" xfId="3145"/>
    <cellStyle name="4_Anafim_דיווחים נוספים_2_4.4. 2_דיווחים נוספים_פירוט אגח תשואה מעל 10% " xfId="3146"/>
    <cellStyle name="4_Anafim_דיווחים נוספים_2_4.4. 2_פירוט אגח תשואה מעל 10% " xfId="3147"/>
    <cellStyle name="4_Anafim_דיווחים נוספים_2_4.4._דיווחים נוספים" xfId="3148"/>
    <cellStyle name="4_Anafim_דיווחים נוספים_2_4.4._פירוט אגח תשואה מעל 10% " xfId="3149"/>
    <cellStyle name="4_Anafim_דיווחים נוספים_2_דיווחים נוספים" xfId="3150"/>
    <cellStyle name="4_Anafim_דיווחים נוספים_2_פירוט אגח תשואה מעל 10% " xfId="3151"/>
    <cellStyle name="4_Anafim_דיווחים נוספים_3" xfId="3152"/>
    <cellStyle name="4_Anafim_דיווחים נוספים_4.4." xfId="3153"/>
    <cellStyle name="4_Anafim_דיווחים נוספים_4.4. 2" xfId="3154"/>
    <cellStyle name="4_Anafim_דיווחים נוספים_4.4. 2_דיווחים נוספים" xfId="3155"/>
    <cellStyle name="4_Anafim_דיווחים נוספים_4.4. 2_דיווחים נוספים_1" xfId="3156"/>
    <cellStyle name="4_Anafim_דיווחים נוספים_4.4. 2_דיווחים נוספים_פירוט אגח תשואה מעל 10% " xfId="3157"/>
    <cellStyle name="4_Anafim_דיווחים נוספים_4.4. 2_פירוט אגח תשואה מעל 10% " xfId="3158"/>
    <cellStyle name="4_Anafim_דיווחים נוספים_4.4._דיווחים נוספים" xfId="3159"/>
    <cellStyle name="4_Anafim_דיווחים נוספים_4.4._פירוט אגח תשואה מעל 10% " xfId="3160"/>
    <cellStyle name="4_Anafim_דיווחים נוספים_דיווחים נוספים" xfId="3161"/>
    <cellStyle name="4_Anafim_דיווחים נוספים_דיווחים נוספים 2" xfId="3162"/>
    <cellStyle name="4_Anafim_דיווחים נוספים_דיווחים נוספים 2_דיווחים נוספים" xfId="3163"/>
    <cellStyle name="4_Anafim_דיווחים נוספים_דיווחים נוספים 2_דיווחים נוספים_1" xfId="3164"/>
    <cellStyle name="4_Anafim_דיווחים נוספים_דיווחים נוספים 2_דיווחים נוספים_פירוט אגח תשואה מעל 10% " xfId="3165"/>
    <cellStyle name="4_Anafim_דיווחים נוספים_דיווחים נוספים 2_פירוט אגח תשואה מעל 10% " xfId="3166"/>
    <cellStyle name="4_Anafim_דיווחים נוספים_דיווחים נוספים_1" xfId="3167"/>
    <cellStyle name="4_Anafim_דיווחים נוספים_דיווחים נוספים_4.4." xfId="3168"/>
    <cellStyle name="4_Anafim_דיווחים נוספים_דיווחים נוספים_4.4. 2" xfId="3169"/>
    <cellStyle name="4_Anafim_דיווחים נוספים_דיווחים נוספים_4.4. 2_דיווחים נוספים" xfId="3170"/>
    <cellStyle name="4_Anafim_דיווחים נוספים_דיווחים נוספים_4.4. 2_דיווחים נוספים_1" xfId="3171"/>
    <cellStyle name="4_Anafim_דיווחים נוספים_דיווחים נוספים_4.4. 2_דיווחים נוספים_פירוט אגח תשואה מעל 10% " xfId="3172"/>
    <cellStyle name="4_Anafim_דיווחים נוספים_דיווחים נוספים_4.4. 2_פירוט אגח תשואה מעל 10% " xfId="3173"/>
    <cellStyle name="4_Anafim_דיווחים נוספים_דיווחים נוספים_4.4._דיווחים נוספים" xfId="3174"/>
    <cellStyle name="4_Anafim_דיווחים נוספים_דיווחים נוספים_4.4._פירוט אגח תשואה מעל 10% " xfId="3175"/>
    <cellStyle name="4_Anafim_דיווחים נוספים_דיווחים נוספים_דיווחים נוספים" xfId="3176"/>
    <cellStyle name="4_Anafim_דיווחים נוספים_דיווחים נוספים_פירוט אגח תשואה מעל 10% " xfId="3177"/>
    <cellStyle name="4_Anafim_דיווחים נוספים_פירוט אגח תשואה מעל 10% " xfId="3178"/>
    <cellStyle name="4_Anafim_הערות" xfId="3179"/>
    <cellStyle name="4_Anafim_הערות 2" xfId="3180"/>
    <cellStyle name="4_Anafim_הערות 2_דיווחים נוספים" xfId="3181"/>
    <cellStyle name="4_Anafim_הערות 2_דיווחים נוספים_1" xfId="3182"/>
    <cellStyle name="4_Anafim_הערות 2_דיווחים נוספים_פירוט אגח תשואה מעל 10% " xfId="3183"/>
    <cellStyle name="4_Anafim_הערות 2_פירוט אגח תשואה מעל 10% " xfId="3184"/>
    <cellStyle name="4_Anafim_הערות_4.4." xfId="3185"/>
    <cellStyle name="4_Anafim_הערות_4.4. 2" xfId="3186"/>
    <cellStyle name="4_Anafim_הערות_4.4. 2_דיווחים נוספים" xfId="3187"/>
    <cellStyle name="4_Anafim_הערות_4.4. 2_דיווחים נוספים_1" xfId="3188"/>
    <cellStyle name="4_Anafim_הערות_4.4. 2_דיווחים נוספים_פירוט אגח תשואה מעל 10% " xfId="3189"/>
    <cellStyle name="4_Anafim_הערות_4.4. 2_פירוט אגח תשואה מעל 10% " xfId="3190"/>
    <cellStyle name="4_Anafim_הערות_4.4._דיווחים נוספים" xfId="3191"/>
    <cellStyle name="4_Anafim_הערות_4.4._פירוט אגח תשואה מעל 10% " xfId="3192"/>
    <cellStyle name="4_Anafim_הערות_דיווחים נוספים" xfId="3193"/>
    <cellStyle name="4_Anafim_הערות_דיווחים נוספים_1" xfId="3194"/>
    <cellStyle name="4_Anafim_הערות_דיווחים נוספים_פירוט אגח תשואה מעל 10% " xfId="3195"/>
    <cellStyle name="4_Anafim_הערות_פירוט אגח תשואה מעל 10% " xfId="3196"/>
    <cellStyle name="4_Anafim_יתרת מסגרות אשראי לניצול " xfId="3197"/>
    <cellStyle name="4_Anafim_יתרת מסגרות אשראי לניצול  2" xfId="3198"/>
    <cellStyle name="4_Anafim_יתרת מסגרות אשראי לניצול  2_דיווחים נוספים" xfId="3199"/>
    <cellStyle name="4_Anafim_יתרת מסגרות אשראי לניצול  2_דיווחים נוספים_1" xfId="3200"/>
    <cellStyle name="4_Anafim_יתרת מסגרות אשראי לניצול  2_דיווחים נוספים_פירוט אגח תשואה מעל 10% " xfId="3201"/>
    <cellStyle name="4_Anafim_יתרת מסגרות אשראי לניצול  2_פירוט אגח תשואה מעל 10% " xfId="3202"/>
    <cellStyle name="4_Anafim_יתרת מסגרות אשראי לניצול _4.4." xfId="3203"/>
    <cellStyle name="4_Anafim_יתרת מסגרות אשראי לניצול _4.4. 2" xfId="3204"/>
    <cellStyle name="4_Anafim_יתרת מסגרות אשראי לניצול _4.4. 2_דיווחים נוספים" xfId="3205"/>
    <cellStyle name="4_Anafim_יתרת מסגרות אשראי לניצול _4.4. 2_דיווחים נוספים_1" xfId="3206"/>
    <cellStyle name="4_Anafim_יתרת מסגרות אשראי לניצול _4.4. 2_דיווחים נוספים_פירוט אגח תשואה מעל 10% " xfId="3207"/>
    <cellStyle name="4_Anafim_יתרת מסגרות אשראי לניצול _4.4. 2_פירוט אגח תשואה מעל 10% " xfId="3208"/>
    <cellStyle name="4_Anafim_יתרת מסגרות אשראי לניצול _4.4._דיווחים נוספים" xfId="3209"/>
    <cellStyle name="4_Anafim_יתרת מסגרות אשראי לניצול _4.4._פירוט אגח תשואה מעל 10% " xfId="3210"/>
    <cellStyle name="4_Anafim_יתרת מסגרות אשראי לניצול _דיווחים נוספים" xfId="3211"/>
    <cellStyle name="4_Anafim_יתרת מסגרות אשראי לניצול _דיווחים נוספים_1" xfId="3212"/>
    <cellStyle name="4_Anafim_יתרת מסגרות אשראי לניצול _דיווחים נוספים_פירוט אגח תשואה מעל 10% " xfId="3213"/>
    <cellStyle name="4_Anafim_יתרת מסגרות אשראי לניצול _פירוט אגח תשואה מעל 10% " xfId="3214"/>
    <cellStyle name="4_Anafim_עסקאות שאושרו וטרם בוצעו  " xfId="3215"/>
    <cellStyle name="4_Anafim_עסקאות שאושרו וטרם בוצעו   2" xfId="3216"/>
    <cellStyle name="4_Anafim_עסקאות שאושרו וטרם בוצעו   2_דיווחים נוספים" xfId="3217"/>
    <cellStyle name="4_Anafim_עסקאות שאושרו וטרם בוצעו   2_דיווחים נוספים_1" xfId="3218"/>
    <cellStyle name="4_Anafim_עסקאות שאושרו וטרם בוצעו   2_דיווחים נוספים_פירוט אגח תשואה מעל 10% " xfId="3219"/>
    <cellStyle name="4_Anafim_עסקאות שאושרו וטרם בוצעו   2_פירוט אגח תשואה מעל 10% " xfId="3220"/>
    <cellStyle name="4_Anafim_עסקאות שאושרו וטרם בוצעו  _1" xfId="3221"/>
    <cellStyle name="4_Anafim_עסקאות שאושרו וטרם בוצעו  _1 2" xfId="3222"/>
    <cellStyle name="4_Anafim_עסקאות שאושרו וטרם בוצעו  _1 2_דיווחים נוספים" xfId="3223"/>
    <cellStyle name="4_Anafim_עסקאות שאושרו וטרם בוצעו  _1 2_דיווחים נוספים_1" xfId="3224"/>
    <cellStyle name="4_Anafim_עסקאות שאושרו וטרם בוצעו  _1 2_דיווחים נוספים_פירוט אגח תשואה מעל 10% " xfId="3225"/>
    <cellStyle name="4_Anafim_עסקאות שאושרו וטרם בוצעו  _1 2_פירוט אגח תשואה מעל 10% " xfId="3226"/>
    <cellStyle name="4_Anafim_עסקאות שאושרו וטרם בוצעו  _1_דיווחים נוספים" xfId="3227"/>
    <cellStyle name="4_Anafim_עסקאות שאושרו וטרם בוצעו  _1_פירוט אגח תשואה מעל 10% " xfId="3228"/>
    <cellStyle name="4_Anafim_עסקאות שאושרו וטרם בוצעו  _4.4." xfId="3229"/>
    <cellStyle name="4_Anafim_עסקאות שאושרו וטרם בוצעו  _4.4. 2" xfId="3230"/>
    <cellStyle name="4_Anafim_עסקאות שאושרו וטרם בוצעו  _4.4. 2_דיווחים נוספים" xfId="3231"/>
    <cellStyle name="4_Anafim_עסקאות שאושרו וטרם בוצעו  _4.4. 2_דיווחים נוספים_1" xfId="3232"/>
    <cellStyle name="4_Anafim_עסקאות שאושרו וטרם בוצעו  _4.4. 2_דיווחים נוספים_פירוט אגח תשואה מעל 10% " xfId="3233"/>
    <cellStyle name="4_Anafim_עסקאות שאושרו וטרם בוצעו  _4.4. 2_פירוט אגח תשואה מעל 10% " xfId="3234"/>
    <cellStyle name="4_Anafim_עסקאות שאושרו וטרם בוצעו  _4.4._דיווחים נוספים" xfId="3235"/>
    <cellStyle name="4_Anafim_עסקאות שאושרו וטרם בוצעו  _4.4._פירוט אגח תשואה מעל 10% " xfId="3236"/>
    <cellStyle name="4_Anafim_עסקאות שאושרו וטרם בוצעו  _דיווחים נוספים" xfId="3237"/>
    <cellStyle name="4_Anafim_עסקאות שאושרו וטרם בוצעו  _דיווחים נוספים_1" xfId="3238"/>
    <cellStyle name="4_Anafim_עסקאות שאושרו וטרם בוצעו  _דיווחים נוספים_פירוט אגח תשואה מעל 10% " xfId="3239"/>
    <cellStyle name="4_Anafim_עסקאות שאושרו וטרם בוצעו  _פירוט אגח תשואה מעל 10% " xfId="3240"/>
    <cellStyle name="4_Anafim_פירוט אגח תשואה מעל 10% " xfId="3241"/>
    <cellStyle name="4_Anafim_פירוט אגח תשואה מעל 10%  2" xfId="3242"/>
    <cellStyle name="4_Anafim_פירוט אגח תשואה מעל 10%  2_דיווחים נוספים" xfId="3243"/>
    <cellStyle name="4_Anafim_פירוט אגח תשואה מעל 10%  2_דיווחים נוספים_1" xfId="3244"/>
    <cellStyle name="4_Anafim_פירוט אגח תשואה מעל 10%  2_דיווחים נוספים_פירוט אגח תשואה מעל 10% " xfId="3245"/>
    <cellStyle name="4_Anafim_פירוט אגח תשואה מעל 10%  2_פירוט אגח תשואה מעל 10% " xfId="3246"/>
    <cellStyle name="4_Anafim_פירוט אגח תשואה מעל 10% _1" xfId="3247"/>
    <cellStyle name="4_Anafim_פירוט אגח תשואה מעל 10% _4.4." xfId="3248"/>
    <cellStyle name="4_Anafim_פירוט אגח תשואה מעל 10% _4.4. 2" xfId="3249"/>
    <cellStyle name="4_Anafim_פירוט אגח תשואה מעל 10% _4.4. 2_דיווחים נוספים" xfId="3250"/>
    <cellStyle name="4_Anafim_פירוט אגח תשואה מעל 10% _4.4. 2_דיווחים נוספים_1" xfId="3251"/>
    <cellStyle name="4_Anafim_פירוט אגח תשואה מעל 10% _4.4. 2_דיווחים נוספים_פירוט אגח תשואה מעל 10% " xfId="3252"/>
    <cellStyle name="4_Anafim_פירוט אגח תשואה מעל 10% _4.4. 2_פירוט אגח תשואה מעל 10% " xfId="3253"/>
    <cellStyle name="4_Anafim_פירוט אגח תשואה מעל 10% _4.4._דיווחים נוספים" xfId="3254"/>
    <cellStyle name="4_Anafim_פירוט אגח תשואה מעל 10% _4.4._פירוט אגח תשואה מעל 10% " xfId="3255"/>
    <cellStyle name="4_Anafim_פירוט אגח תשואה מעל 10% _דיווחים נוספים" xfId="3256"/>
    <cellStyle name="4_Anafim_פירוט אגח תשואה מעל 10% _דיווחים נוספים_1" xfId="3257"/>
    <cellStyle name="4_Anafim_פירוט אגח תשואה מעל 10% _דיווחים נוספים_פירוט אגח תשואה מעל 10% " xfId="3258"/>
    <cellStyle name="4_Anafim_פירוט אגח תשואה מעל 10% _פירוט אגח תשואה מעל 10% " xfId="3259"/>
    <cellStyle name="4_אחזקות בעלי ענין -DATA - ערכים" xfId="3260"/>
    <cellStyle name="4_דיווחים נוספים" xfId="3261"/>
    <cellStyle name="4_דיווחים נוספים 2" xfId="3262"/>
    <cellStyle name="4_דיווחים נוספים 2_דיווחים נוספים" xfId="3263"/>
    <cellStyle name="4_דיווחים נוספים 2_דיווחים נוספים_1" xfId="3264"/>
    <cellStyle name="4_דיווחים נוספים 2_דיווחים נוספים_פירוט אגח תשואה מעל 10% " xfId="3265"/>
    <cellStyle name="4_דיווחים נוספים 2_פירוט אגח תשואה מעל 10% " xfId="3266"/>
    <cellStyle name="4_דיווחים נוספים_1" xfId="3267"/>
    <cellStyle name="4_דיווחים נוספים_1 2" xfId="3268"/>
    <cellStyle name="4_דיווחים נוספים_1 2_דיווחים נוספים" xfId="3269"/>
    <cellStyle name="4_דיווחים נוספים_1 2_דיווחים נוספים_1" xfId="3270"/>
    <cellStyle name="4_דיווחים נוספים_1 2_דיווחים נוספים_פירוט אגח תשואה מעל 10% " xfId="3271"/>
    <cellStyle name="4_דיווחים נוספים_1 2_פירוט אגח תשואה מעל 10% " xfId="3272"/>
    <cellStyle name="4_דיווחים נוספים_1_4.4." xfId="3273"/>
    <cellStyle name="4_דיווחים נוספים_1_4.4. 2" xfId="3274"/>
    <cellStyle name="4_דיווחים נוספים_1_4.4. 2_דיווחים נוספים" xfId="3275"/>
    <cellStyle name="4_דיווחים נוספים_1_4.4. 2_דיווחים נוספים_1" xfId="3276"/>
    <cellStyle name="4_דיווחים נוספים_1_4.4. 2_דיווחים נוספים_פירוט אגח תשואה מעל 10% " xfId="3277"/>
    <cellStyle name="4_דיווחים נוספים_1_4.4. 2_פירוט אגח תשואה מעל 10% " xfId="3278"/>
    <cellStyle name="4_דיווחים נוספים_1_4.4._דיווחים נוספים" xfId="3279"/>
    <cellStyle name="4_דיווחים נוספים_1_4.4._פירוט אגח תשואה מעל 10% " xfId="3280"/>
    <cellStyle name="4_דיווחים נוספים_1_דיווחים נוספים" xfId="3281"/>
    <cellStyle name="4_דיווחים נוספים_1_דיווחים נוספים 2" xfId="3282"/>
    <cellStyle name="4_דיווחים נוספים_1_דיווחים נוספים 2_דיווחים נוספים" xfId="3283"/>
    <cellStyle name="4_דיווחים נוספים_1_דיווחים נוספים 2_דיווחים נוספים_1" xfId="3284"/>
    <cellStyle name="4_דיווחים נוספים_1_דיווחים נוספים 2_דיווחים נוספים_פירוט אגח תשואה מעל 10% " xfId="3285"/>
    <cellStyle name="4_דיווחים נוספים_1_דיווחים נוספים 2_פירוט אגח תשואה מעל 10% " xfId="3286"/>
    <cellStyle name="4_דיווחים נוספים_1_דיווחים נוספים_1" xfId="3287"/>
    <cellStyle name="4_דיווחים נוספים_1_דיווחים נוספים_4.4." xfId="3288"/>
    <cellStyle name="4_דיווחים נוספים_1_דיווחים נוספים_4.4. 2" xfId="3289"/>
    <cellStyle name="4_דיווחים נוספים_1_דיווחים נוספים_4.4. 2_דיווחים נוספים" xfId="3290"/>
    <cellStyle name="4_דיווחים נוספים_1_דיווחים נוספים_4.4. 2_דיווחים נוספים_1" xfId="3291"/>
    <cellStyle name="4_דיווחים נוספים_1_דיווחים נוספים_4.4. 2_דיווחים נוספים_פירוט אגח תשואה מעל 10% " xfId="3292"/>
    <cellStyle name="4_דיווחים נוספים_1_דיווחים נוספים_4.4. 2_פירוט אגח תשואה מעל 10% " xfId="3293"/>
    <cellStyle name="4_דיווחים נוספים_1_דיווחים נוספים_4.4._דיווחים נוספים" xfId="3294"/>
    <cellStyle name="4_דיווחים נוספים_1_דיווחים נוספים_4.4._פירוט אגח תשואה מעל 10% " xfId="3295"/>
    <cellStyle name="4_דיווחים נוספים_1_דיווחים נוספים_דיווחים נוספים" xfId="3296"/>
    <cellStyle name="4_דיווחים נוספים_1_דיווחים נוספים_פירוט אגח תשואה מעל 10% " xfId="3297"/>
    <cellStyle name="4_דיווחים נוספים_1_פירוט אגח תשואה מעל 10% " xfId="3298"/>
    <cellStyle name="4_דיווחים נוספים_2" xfId="3299"/>
    <cellStyle name="4_דיווחים נוספים_2 2" xfId="3300"/>
    <cellStyle name="4_דיווחים נוספים_2 2_דיווחים נוספים" xfId="3301"/>
    <cellStyle name="4_דיווחים נוספים_2 2_דיווחים נוספים_1" xfId="3302"/>
    <cellStyle name="4_דיווחים נוספים_2 2_דיווחים נוספים_פירוט אגח תשואה מעל 10% " xfId="3303"/>
    <cellStyle name="4_דיווחים נוספים_2 2_פירוט אגח תשואה מעל 10% " xfId="3304"/>
    <cellStyle name="4_דיווחים נוספים_2_4.4." xfId="3305"/>
    <cellStyle name="4_דיווחים נוספים_2_4.4. 2" xfId="3306"/>
    <cellStyle name="4_דיווחים נוספים_2_4.4. 2_דיווחים נוספים" xfId="3307"/>
    <cellStyle name="4_דיווחים נוספים_2_4.4. 2_דיווחים נוספים_1" xfId="3308"/>
    <cellStyle name="4_דיווחים נוספים_2_4.4. 2_דיווחים נוספים_פירוט אגח תשואה מעל 10% " xfId="3309"/>
    <cellStyle name="4_דיווחים נוספים_2_4.4. 2_פירוט אגח תשואה מעל 10% " xfId="3310"/>
    <cellStyle name="4_דיווחים נוספים_2_4.4._דיווחים נוספים" xfId="3311"/>
    <cellStyle name="4_דיווחים נוספים_2_4.4._פירוט אגח תשואה מעל 10% " xfId="3312"/>
    <cellStyle name="4_דיווחים נוספים_2_דיווחים נוספים" xfId="3313"/>
    <cellStyle name="4_דיווחים נוספים_2_פירוט אגח תשואה מעל 10% " xfId="3314"/>
    <cellStyle name="4_דיווחים נוספים_3" xfId="3315"/>
    <cellStyle name="4_דיווחים נוספים_4.4." xfId="3316"/>
    <cellStyle name="4_דיווחים נוספים_4.4. 2" xfId="3317"/>
    <cellStyle name="4_דיווחים נוספים_4.4. 2_דיווחים נוספים" xfId="3318"/>
    <cellStyle name="4_דיווחים נוספים_4.4. 2_דיווחים נוספים_1" xfId="3319"/>
    <cellStyle name="4_דיווחים נוספים_4.4. 2_דיווחים נוספים_פירוט אגח תשואה מעל 10% " xfId="3320"/>
    <cellStyle name="4_דיווחים נוספים_4.4. 2_פירוט אגח תשואה מעל 10% " xfId="3321"/>
    <cellStyle name="4_דיווחים נוספים_4.4._דיווחים נוספים" xfId="3322"/>
    <cellStyle name="4_דיווחים נוספים_4.4._פירוט אגח תשואה מעל 10% " xfId="3323"/>
    <cellStyle name="4_דיווחים נוספים_דיווחים נוספים" xfId="3324"/>
    <cellStyle name="4_דיווחים נוספים_דיווחים נוספים 2" xfId="3325"/>
    <cellStyle name="4_דיווחים נוספים_דיווחים נוספים 2_דיווחים נוספים" xfId="3326"/>
    <cellStyle name="4_דיווחים נוספים_דיווחים נוספים 2_דיווחים נוספים_1" xfId="3327"/>
    <cellStyle name="4_דיווחים נוספים_דיווחים נוספים 2_דיווחים נוספים_פירוט אגח תשואה מעל 10% " xfId="3328"/>
    <cellStyle name="4_דיווחים נוספים_דיווחים נוספים 2_פירוט אגח תשואה מעל 10% " xfId="3329"/>
    <cellStyle name="4_דיווחים נוספים_דיווחים נוספים_1" xfId="3330"/>
    <cellStyle name="4_דיווחים נוספים_דיווחים נוספים_4.4." xfId="3331"/>
    <cellStyle name="4_דיווחים נוספים_דיווחים נוספים_4.4. 2" xfId="3332"/>
    <cellStyle name="4_דיווחים נוספים_דיווחים נוספים_4.4. 2_דיווחים נוספים" xfId="3333"/>
    <cellStyle name="4_דיווחים נוספים_דיווחים נוספים_4.4. 2_דיווחים נוספים_1" xfId="3334"/>
    <cellStyle name="4_דיווחים נוספים_דיווחים נוספים_4.4. 2_דיווחים נוספים_פירוט אגח תשואה מעל 10% " xfId="3335"/>
    <cellStyle name="4_דיווחים נוספים_דיווחים נוספים_4.4. 2_פירוט אגח תשואה מעל 10% " xfId="3336"/>
    <cellStyle name="4_דיווחים נוספים_דיווחים נוספים_4.4._דיווחים נוספים" xfId="3337"/>
    <cellStyle name="4_דיווחים נוספים_דיווחים נוספים_4.4._פירוט אגח תשואה מעל 10% " xfId="3338"/>
    <cellStyle name="4_דיווחים נוספים_דיווחים נוספים_דיווחים נוספים" xfId="3339"/>
    <cellStyle name="4_דיווחים נוספים_דיווחים נוספים_פירוט אגח תשואה מעל 10% " xfId="3340"/>
    <cellStyle name="4_דיווחים נוספים_פירוט אגח תשואה מעל 10% " xfId="3341"/>
    <cellStyle name="4_הערות" xfId="3342"/>
    <cellStyle name="4_הערות 2" xfId="3343"/>
    <cellStyle name="4_הערות 2_דיווחים נוספים" xfId="3344"/>
    <cellStyle name="4_הערות 2_דיווחים נוספים_1" xfId="3345"/>
    <cellStyle name="4_הערות 2_דיווחים נוספים_פירוט אגח תשואה מעל 10% " xfId="3346"/>
    <cellStyle name="4_הערות 2_פירוט אגח תשואה מעל 10% " xfId="3347"/>
    <cellStyle name="4_הערות_4.4." xfId="3348"/>
    <cellStyle name="4_הערות_4.4. 2" xfId="3349"/>
    <cellStyle name="4_הערות_4.4. 2_דיווחים נוספים" xfId="3350"/>
    <cellStyle name="4_הערות_4.4. 2_דיווחים נוספים_1" xfId="3351"/>
    <cellStyle name="4_הערות_4.4. 2_דיווחים נוספים_פירוט אגח תשואה מעל 10% " xfId="3352"/>
    <cellStyle name="4_הערות_4.4. 2_פירוט אגח תשואה מעל 10% " xfId="3353"/>
    <cellStyle name="4_הערות_4.4._דיווחים נוספים" xfId="3354"/>
    <cellStyle name="4_הערות_4.4._פירוט אגח תשואה מעל 10% " xfId="3355"/>
    <cellStyle name="4_הערות_דיווחים נוספים" xfId="3356"/>
    <cellStyle name="4_הערות_דיווחים נוספים_1" xfId="3357"/>
    <cellStyle name="4_הערות_דיווחים נוספים_פירוט אגח תשואה מעל 10% " xfId="3358"/>
    <cellStyle name="4_הערות_פירוט אגח תשואה מעל 10% " xfId="3359"/>
    <cellStyle name="4_יתרת מסגרות אשראי לניצול " xfId="3360"/>
    <cellStyle name="4_יתרת מסגרות אשראי לניצול  2" xfId="3361"/>
    <cellStyle name="4_יתרת מסגרות אשראי לניצול  2_דיווחים נוספים" xfId="3362"/>
    <cellStyle name="4_יתרת מסגרות אשראי לניצול  2_דיווחים נוספים_1" xfId="3363"/>
    <cellStyle name="4_יתרת מסגרות אשראי לניצול  2_דיווחים נוספים_פירוט אגח תשואה מעל 10% " xfId="3364"/>
    <cellStyle name="4_יתרת מסגרות אשראי לניצול  2_פירוט אגח תשואה מעל 10% " xfId="3365"/>
    <cellStyle name="4_יתרת מסגרות אשראי לניצול _4.4." xfId="3366"/>
    <cellStyle name="4_יתרת מסגרות אשראי לניצול _4.4. 2" xfId="3367"/>
    <cellStyle name="4_יתרת מסגרות אשראי לניצול _4.4. 2_דיווחים נוספים" xfId="3368"/>
    <cellStyle name="4_יתרת מסגרות אשראי לניצול _4.4. 2_דיווחים נוספים_1" xfId="3369"/>
    <cellStyle name="4_יתרת מסגרות אשראי לניצול _4.4. 2_דיווחים נוספים_פירוט אגח תשואה מעל 10% " xfId="3370"/>
    <cellStyle name="4_יתרת מסגרות אשראי לניצול _4.4. 2_פירוט אגח תשואה מעל 10% " xfId="3371"/>
    <cellStyle name="4_יתרת מסגרות אשראי לניצול _4.4._דיווחים נוספים" xfId="3372"/>
    <cellStyle name="4_יתרת מסגרות אשראי לניצול _4.4._פירוט אגח תשואה מעל 10% " xfId="3373"/>
    <cellStyle name="4_יתרת מסגרות אשראי לניצול _דיווחים נוספים" xfId="3374"/>
    <cellStyle name="4_יתרת מסגרות אשראי לניצול _דיווחים נוספים_1" xfId="3375"/>
    <cellStyle name="4_יתרת מסגרות אשראי לניצול _דיווחים נוספים_פירוט אגח תשואה מעל 10% " xfId="3376"/>
    <cellStyle name="4_יתרת מסגרות אשראי לניצול _פירוט אגח תשואה מעל 10% " xfId="3377"/>
    <cellStyle name="4_משקל בתא100" xfId="3378"/>
    <cellStyle name="4_משקל בתא100 2" xfId="3379"/>
    <cellStyle name="4_משקל בתא100 2 2" xfId="3380"/>
    <cellStyle name="4_משקל בתא100 2 2_דיווחים נוספים" xfId="3381"/>
    <cellStyle name="4_משקל בתא100 2 2_דיווחים נוספים_1" xfId="3382"/>
    <cellStyle name="4_משקל בתא100 2 2_דיווחים נוספים_פירוט אגח תשואה מעל 10% " xfId="3383"/>
    <cellStyle name="4_משקל בתא100 2 2_פירוט אגח תשואה מעל 10% " xfId="3384"/>
    <cellStyle name="4_משקל בתא100 2_4.4." xfId="3385"/>
    <cellStyle name="4_משקל בתא100 2_4.4. 2" xfId="3386"/>
    <cellStyle name="4_משקל בתא100 2_4.4. 2_דיווחים נוספים" xfId="3387"/>
    <cellStyle name="4_משקל בתא100 2_4.4. 2_דיווחים נוספים_1" xfId="3388"/>
    <cellStyle name="4_משקל בתא100 2_4.4. 2_דיווחים נוספים_פירוט אגח תשואה מעל 10% " xfId="3389"/>
    <cellStyle name="4_משקל בתא100 2_4.4. 2_פירוט אגח תשואה מעל 10% " xfId="3390"/>
    <cellStyle name="4_משקל בתא100 2_4.4._דיווחים נוספים" xfId="3391"/>
    <cellStyle name="4_משקל בתא100 2_4.4._פירוט אגח תשואה מעל 10% " xfId="3392"/>
    <cellStyle name="4_משקל בתא100 2_דיווחים נוספים" xfId="3393"/>
    <cellStyle name="4_משקל בתא100 2_דיווחים נוספים 2" xfId="3394"/>
    <cellStyle name="4_משקל בתא100 2_דיווחים נוספים 2_דיווחים נוספים" xfId="3395"/>
    <cellStyle name="4_משקל בתא100 2_דיווחים נוספים 2_דיווחים נוספים_1" xfId="3396"/>
    <cellStyle name="4_משקל בתא100 2_דיווחים נוספים 2_דיווחים נוספים_פירוט אגח תשואה מעל 10% " xfId="3397"/>
    <cellStyle name="4_משקל בתא100 2_דיווחים נוספים 2_פירוט אגח תשואה מעל 10% " xfId="3398"/>
    <cellStyle name="4_משקל בתא100 2_דיווחים נוספים_1" xfId="3399"/>
    <cellStyle name="4_משקל בתא100 2_דיווחים נוספים_1 2" xfId="3400"/>
    <cellStyle name="4_משקל בתא100 2_דיווחים נוספים_1 2_דיווחים נוספים" xfId="3401"/>
    <cellStyle name="4_משקל בתא100 2_דיווחים נוספים_1 2_דיווחים נוספים_1" xfId="3402"/>
    <cellStyle name="4_משקל בתא100 2_דיווחים נוספים_1 2_דיווחים נוספים_פירוט אגח תשואה מעל 10% " xfId="3403"/>
    <cellStyle name="4_משקל בתא100 2_דיווחים נוספים_1 2_פירוט אגח תשואה מעל 10% " xfId="3404"/>
    <cellStyle name="4_משקל בתא100 2_דיווחים נוספים_1_4.4." xfId="3405"/>
    <cellStyle name="4_משקל בתא100 2_דיווחים נוספים_1_4.4. 2" xfId="3406"/>
    <cellStyle name="4_משקל בתא100 2_דיווחים נוספים_1_4.4. 2_דיווחים נוספים" xfId="3407"/>
    <cellStyle name="4_משקל בתא100 2_דיווחים נוספים_1_4.4. 2_דיווחים נוספים_1" xfId="3408"/>
    <cellStyle name="4_משקל בתא100 2_דיווחים נוספים_1_4.4. 2_דיווחים נוספים_פירוט אגח תשואה מעל 10% " xfId="3409"/>
    <cellStyle name="4_משקל בתא100 2_דיווחים נוספים_1_4.4. 2_פירוט אגח תשואה מעל 10% " xfId="3410"/>
    <cellStyle name="4_משקל בתא100 2_דיווחים נוספים_1_4.4._דיווחים נוספים" xfId="3411"/>
    <cellStyle name="4_משקל בתא100 2_דיווחים נוספים_1_4.4._פירוט אגח תשואה מעל 10% " xfId="3412"/>
    <cellStyle name="4_משקל בתא100 2_דיווחים נוספים_1_דיווחים נוספים" xfId="3413"/>
    <cellStyle name="4_משקל בתא100 2_דיווחים נוספים_1_פירוט אגח תשואה מעל 10% " xfId="3414"/>
    <cellStyle name="4_משקל בתא100 2_דיווחים נוספים_2" xfId="3415"/>
    <cellStyle name="4_משקל בתא100 2_דיווחים נוספים_4.4." xfId="3416"/>
    <cellStyle name="4_משקל בתא100 2_דיווחים נוספים_4.4. 2" xfId="3417"/>
    <cellStyle name="4_משקל בתא100 2_דיווחים נוספים_4.4. 2_דיווחים נוספים" xfId="3418"/>
    <cellStyle name="4_משקל בתא100 2_דיווחים נוספים_4.4. 2_דיווחים נוספים_1" xfId="3419"/>
    <cellStyle name="4_משקל בתא100 2_דיווחים נוספים_4.4. 2_דיווחים נוספים_פירוט אגח תשואה מעל 10% " xfId="3420"/>
    <cellStyle name="4_משקל בתא100 2_דיווחים נוספים_4.4. 2_פירוט אגח תשואה מעל 10% " xfId="3421"/>
    <cellStyle name="4_משקל בתא100 2_דיווחים נוספים_4.4._דיווחים נוספים" xfId="3422"/>
    <cellStyle name="4_משקל בתא100 2_דיווחים נוספים_4.4._פירוט אגח תשואה מעל 10% " xfId="3423"/>
    <cellStyle name="4_משקל בתא100 2_דיווחים נוספים_דיווחים נוספים" xfId="3424"/>
    <cellStyle name="4_משקל בתא100 2_דיווחים נוספים_דיווחים נוספים 2" xfId="3425"/>
    <cellStyle name="4_משקל בתא100 2_דיווחים נוספים_דיווחים נוספים 2_דיווחים נוספים" xfId="3426"/>
    <cellStyle name="4_משקל בתא100 2_דיווחים נוספים_דיווחים נוספים 2_דיווחים נוספים_1" xfId="3427"/>
    <cellStyle name="4_משקל בתא100 2_דיווחים נוספים_דיווחים נוספים 2_דיווחים נוספים_פירוט אגח תשואה מעל 10% " xfId="3428"/>
    <cellStyle name="4_משקל בתא100 2_דיווחים נוספים_דיווחים נוספים 2_פירוט אגח תשואה מעל 10% " xfId="3429"/>
    <cellStyle name="4_משקל בתא100 2_דיווחים נוספים_דיווחים נוספים_1" xfId="3430"/>
    <cellStyle name="4_משקל בתא100 2_דיווחים נוספים_דיווחים נוספים_4.4." xfId="3431"/>
    <cellStyle name="4_משקל בתא100 2_דיווחים נוספים_דיווחים נוספים_4.4. 2" xfId="3432"/>
    <cellStyle name="4_משקל בתא100 2_דיווחים נוספים_דיווחים נוספים_4.4. 2_דיווחים נוספים" xfId="3433"/>
    <cellStyle name="4_משקל בתא100 2_דיווחים נוספים_דיווחים נוספים_4.4. 2_דיווחים נוספים_1" xfId="3434"/>
    <cellStyle name="4_משקל בתא100 2_דיווחים נוספים_דיווחים נוספים_4.4. 2_דיווחים נוספים_פירוט אגח תשואה מעל 10% " xfId="3435"/>
    <cellStyle name="4_משקל בתא100 2_דיווחים נוספים_דיווחים נוספים_4.4. 2_פירוט אגח תשואה מעל 10% " xfId="3436"/>
    <cellStyle name="4_משקל בתא100 2_דיווחים נוספים_דיווחים נוספים_4.4._דיווחים נוספים" xfId="3437"/>
    <cellStyle name="4_משקל בתא100 2_דיווחים נוספים_דיווחים נוספים_4.4._פירוט אגח תשואה מעל 10% " xfId="3438"/>
    <cellStyle name="4_משקל בתא100 2_דיווחים נוספים_דיווחים נוספים_דיווחים נוספים" xfId="3439"/>
    <cellStyle name="4_משקל בתא100 2_דיווחים נוספים_דיווחים נוספים_פירוט אגח תשואה מעל 10% " xfId="3440"/>
    <cellStyle name="4_משקל בתא100 2_דיווחים נוספים_פירוט אגח תשואה מעל 10% " xfId="3441"/>
    <cellStyle name="4_משקל בתא100 2_עסקאות שאושרו וטרם בוצעו  " xfId="3442"/>
    <cellStyle name="4_משקל בתא100 2_עסקאות שאושרו וטרם בוצעו   2" xfId="3443"/>
    <cellStyle name="4_משקל בתא100 2_עסקאות שאושרו וטרם בוצעו   2_דיווחים נוספים" xfId="3444"/>
    <cellStyle name="4_משקל בתא100 2_עסקאות שאושרו וטרם בוצעו   2_דיווחים נוספים_1" xfId="3445"/>
    <cellStyle name="4_משקל בתא100 2_עסקאות שאושרו וטרם בוצעו   2_דיווחים נוספים_פירוט אגח תשואה מעל 10% " xfId="3446"/>
    <cellStyle name="4_משקל בתא100 2_עסקאות שאושרו וטרם בוצעו   2_פירוט אגח תשואה מעל 10% " xfId="3447"/>
    <cellStyle name="4_משקל בתא100 2_עסקאות שאושרו וטרם בוצעו  _דיווחים נוספים" xfId="3448"/>
    <cellStyle name="4_משקל בתא100 2_עסקאות שאושרו וטרם בוצעו  _פירוט אגח תשואה מעל 10% " xfId="3449"/>
    <cellStyle name="4_משקל בתא100 2_פירוט אגח תשואה מעל 10% " xfId="3450"/>
    <cellStyle name="4_משקל בתא100 2_פירוט אגח תשואה מעל 10%  2" xfId="3451"/>
    <cellStyle name="4_משקל בתא100 2_פירוט אגח תשואה מעל 10%  2_דיווחים נוספים" xfId="3452"/>
    <cellStyle name="4_משקל בתא100 2_פירוט אגח תשואה מעל 10%  2_דיווחים נוספים_1" xfId="3453"/>
    <cellStyle name="4_משקל בתא100 2_פירוט אגח תשואה מעל 10%  2_דיווחים נוספים_פירוט אגח תשואה מעל 10% " xfId="3454"/>
    <cellStyle name="4_משקל בתא100 2_פירוט אגח תשואה מעל 10%  2_פירוט אגח תשואה מעל 10% " xfId="3455"/>
    <cellStyle name="4_משקל בתא100 2_פירוט אגח תשואה מעל 10% _1" xfId="3456"/>
    <cellStyle name="4_משקל בתא100 2_פירוט אגח תשואה מעל 10% _4.4." xfId="3457"/>
    <cellStyle name="4_משקל בתא100 2_פירוט אגח תשואה מעל 10% _4.4. 2" xfId="3458"/>
    <cellStyle name="4_משקל בתא100 2_פירוט אגח תשואה מעל 10% _4.4. 2_דיווחים נוספים" xfId="3459"/>
    <cellStyle name="4_משקל בתא100 2_פירוט אגח תשואה מעל 10% _4.4. 2_דיווחים נוספים_1" xfId="3460"/>
    <cellStyle name="4_משקל בתא100 2_פירוט אגח תשואה מעל 10% _4.4. 2_דיווחים נוספים_פירוט אגח תשואה מעל 10% " xfId="3461"/>
    <cellStyle name="4_משקל בתא100 2_פירוט אגח תשואה מעל 10% _4.4. 2_פירוט אגח תשואה מעל 10% " xfId="3462"/>
    <cellStyle name="4_משקל בתא100 2_פירוט אגח תשואה מעל 10% _4.4._דיווחים נוספים" xfId="3463"/>
    <cellStyle name="4_משקל בתא100 2_פירוט אגח תשואה מעל 10% _4.4._פירוט אגח תשואה מעל 10% " xfId="3464"/>
    <cellStyle name="4_משקל בתא100 2_פירוט אגח תשואה מעל 10% _דיווחים נוספים" xfId="3465"/>
    <cellStyle name="4_משקל בתא100 2_פירוט אגח תשואה מעל 10% _דיווחים נוספים_1" xfId="3466"/>
    <cellStyle name="4_משקל בתא100 2_פירוט אגח תשואה מעל 10% _דיווחים נוספים_פירוט אגח תשואה מעל 10% " xfId="3467"/>
    <cellStyle name="4_משקל בתא100 2_פירוט אגח תשואה מעל 10% _פירוט אגח תשואה מעל 10% " xfId="3468"/>
    <cellStyle name="4_משקל בתא100 3" xfId="3469"/>
    <cellStyle name="4_משקל בתא100 3_דיווחים נוספים" xfId="3470"/>
    <cellStyle name="4_משקל בתא100 3_דיווחים נוספים_1" xfId="3471"/>
    <cellStyle name="4_משקל בתא100 3_דיווחים נוספים_פירוט אגח תשואה מעל 10% " xfId="3472"/>
    <cellStyle name="4_משקל בתא100 3_פירוט אגח תשואה מעל 10% " xfId="3473"/>
    <cellStyle name="4_משקל בתא100_4.4." xfId="3474"/>
    <cellStyle name="4_משקל בתא100_4.4. 2" xfId="3475"/>
    <cellStyle name="4_משקל בתא100_4.4. 2_דיווחים נוספים" xfId="3476"/>
    <cellStyle name="4_משקל בתא100_4.4. 2_דיווחים נוספים_1" xfId="3477"/>
    <cellStyle name="4_משקל בתא100_4.4. 2_דיווחים נוספים_פירוט אגח תשואה מעל 10% " xfId="3478"/>
    <cellStyle name="4_משקל בתא100_4.4. 2_פירוט אגח תשואה מעל 10% " xfId="3479"/>
    <cellStyle name="4_משקל בתא100_4.4._דיווחים נוספים" xfId="3480"/>
    <cellStyle name="4_משקל בתא100_4.4._פירוט אגח תשואה מעל 10% " xfId="3481"/>
    <cellStyle name="4_משקל בתא100_דיווחים נוספים" xfId="3482"/>
    <cellStyle name="4_משקל בתא100_דיווחים נוספים 2" xfId="3483"/>
    <cellStyle name="4_משקל בתא100_דיווחים נוספים 2_דיווחים נוספים" xfId="3484"/>
    <cellStyle name="4_משקל בתא100_דיווחים נוספים 2_דיווחים נוספים_1" xfId="3485"/>
    <cellStyle name="4_משקל בתא100_דיווחים נוספים 2_דיווחים נוספים_פירוט אגח תשואה מעל 10% " xfId="3486"/>
    <cellStyle name="4_משקל בתא100_דיווחים נוספים 2_פירוט אגח תשואה מעל 10% " xfId="3487"/>
    <cellStyle name="4_משקל בתא100_דיווחים נוספים_1" xfId="3488"/>
    <cellStyle name="4_משקל בתא100_דיווחים נוספים_1 2" xfId="3489"/>
    <cellStyle name="4_משקל בתא100_דיווחים נוספים_1 2_דיווחים נוספים" xfId="3490"/>
    <cellStyle name="4_משקל בתא100_דיווחים נוספים_1 2_דיווחים נוספים_1" xfId="3491"/>
    <cellStyle name="4_משקל בתא100_דיווחים נוספים_1 2_דיווחים נוספים_פירוט אגח תשואה מעל 10% " xfId="3492"/>
    <cellStyle name="4_משקל בתא100_דיווחים נוספים_1 2_פירוט אגח תשואה מעל 10% " xfId="3493"/>
    <cellStyle name="4_משקל בתא100_דיווחים נוספים_1_4.4." xfId="3494"/>
    <cellStyle name="4_משקל בתא100_דיווחים נוספים_1_4.4. 2" xfId="3495"/>
    <cellStyle name="4_משקל בתא100_דיווחים נוספים_1_4.4. 2_דיווחים נוספים" xfId="3496"/>
    <cellStyle name="4_משקל בתא100_דיווחים נוספים_1_4.4. 2_דיווחים נוספים_1" xfId="3497"/>
    <cellStyle name="4_משקל בתא100_דיווחים נוספים_1_4.4. 2_דיווחים נוספים_פירוט אגח תשואה מעל 10% " xfId="3498"/>
    <cellStyle name="4_משקל בתא100_דיווחים נוספים_1_4.4. 2_פירוט אגח תשואה מעל 10% " xfId="3499"/>
    <cellStyle name="4_משקל בתא100_דיווחים נוספים_1_4.4._דיווחים נוספים" xfId="3500"/>
    <cellStyle name="4_משקל בתא100_דיווחים נוספים_1_4.4._פירוט אגח תשואה מעל 10% " xfId="3501"/>
    <cellStyle name="4_משקל בתא100_דיווחים נוספים_1_דיווחים נוספים" xfId="3502"/>
    <cellStyle name="4_משקל בתא100_דיווחים נוספים_1_דיווחים נוספים 2" xfId="3503"/>
    <cellStyle name="4_משקל בתא100_דיווחים נוספים_1_דיווחים נוספים 2_דיווחים נוספים" xfId="3504"/>
    <cellStyle name="4_משקל בתא100_דיווחים נוספים_1_דיווחים נוספים 2_דיווחים נוספים_1" xfId="3505"/>
    <cellStyle name="4_משקל בתא100_דיווחים נוספים_1_דיווחים נוספים 2_דיווחים נוספים_פירוט אגח תשואה מעל 10% " xfId="3506"/>
    <cellStyle name="4_משקל בתא100_דיווחים נוספים_1_דיווחים נוספים 2_פירוט אגח תשואה מעל 10% " xfId="3507"/>
    <cellStyle name="4_משקל בתא100_דיווחים נוספים_1_דיווחים נוספים_1" xfId="3508"/>
    <cellStyle name="4_משקל בתא100_דיווחים נוספים_1_דיווחים נוספים_4.4." xfId="3509"/>
    <cellStyle name="4_משקל בתא100_דיווחים נוספים_1_דיווחים נוספים_4.4. 2" xfId="3510"/>
    <cellStyle name="4_משקל בתא100_דיווחים נוספים_1_דיווחים נוספים_4.4. 2_דיווחים נוספים" xfId="3511"/>
    <cellStyle name="4_משקל בתא100_דיווחים נוספים_1_דיווחים נוספים_4.4. 2_דיווחים נוספים_1" xfId="3512"/>
    <cellStyle name="4_משקל בתא100_דיווחים נוספים_1_דיווחים נוספים_4.4. 2_דיווחים נוספים_פירוט אגח תשואה מעל 10% " xfId="3513"/>
    <cellStyle name="4_משקל בתא100_דיווחים נוספים_1_דיווחים נוספים_4.4. 2_פירוט אגח תשואה מעל 10% " xfId="3514"/>
    <cellStyle name="4_משקל בתא100_דיווחים נוספים_1_דיווחים נוספים_4.4._דיווחים נוספים" xfId="3515"/>
    <cellStyle name="4_משקל בתא100_דיווחים נוספים_1_דיווחים נוספים_4.4._פירוט אגח תשואה מעל 10% " xfId="3516"/>
    <cellStyle name="4_משקל בתא100_דיווחים נוספים_1_דיווחים נוספים_דיווחים נוספים" xfId="3517"/>
    <cellStyle name="4_משקל בתא100_דיווחים נוספים_1_דיווחים נוספים_פירוט אגח תשואה מעל 10% " xfId="3518"/>
    <cellStyle name="4_משקל בתא100_דיווחים נוספים_1_פירוט אגח תשואה מעל 10% " xfId="3519"/>
    <cellStyle name="4_משקל בתא100_דיווחים נוספים_2" xfId="3520"/>
    <cellStyle name="4_משקל בתא100_דיווחים נוספים_2 2" xfId="3521"/>
    <cellStyle name="4_משקל בתא100_דיווחים נוספים_2 2_דיווחים נוספים" xfId="3522"/>
    <cellStyle name="4_משקל בתא100_דיווחים נוספים_2 2_דיווחים נוספים_1" xfId="3523"/>
    <cellStyle name="4_משקל בתא100_דיווחים נוספים_2 2_דיווחים נוספים_פירוט אגח תשואה מעל 10% " xfId="3524"/>
    <cellStyle name="4_משקל בתא100_דיווחים נוספים_2 2_פירוט אגח תשואה מעל 10% " xfId="3525"/>
    <cellStyle name="4_משקל בתא100_דיווחים נוספים_2_4.4." xfId="3526"/>
    <cellStyle name="4_משקל בתא100_דיווחים נוספים_2_4.4. 2" xfId="3527"/>
    <cellStyle name="4_משקל בתא100_דיווחים נוספים_2_4.4. 2_דיווחים נוספים" xfId="3528"/>
    <cellStyle name="4_משקל בתא100_דיווחים נוספים_2_4.4. 2_דיווחים נוספים_1" xfId="3529"/>
    <cellStyle name="4_משקל בתא100_דיווחים נוספים_2_4.4. 2_דיווחים נוספים_פירוט אגח תשואה מעל 10% " xfId="3530"/>
    <cellStyle name="4_משקל בתא100_דיווחים נוספים_2_4.4. 2_פירוט אגח תשואה מעל 10% " xfId="3531"/>
    <cellStyle name="4_משקל בתא100_דיווחים נוספים_2_4.4._דיווחים נוספים" xfId="3532"/>
    <cellStyle name="4_משקל בתא100_דיווחים נוספים_2_4.4._פירוט אגח תשואה מעל 10% " xfId="3533"/>
    <cellStyle name="4_משקל בתא100_דיווחים נוספים_2_דיווחים נוספים" xfId="3534"/>
    <cellStyle name="4_משקל בתא100_דיווחים נוספים_2_פירוט אגח תשואה מעל 10% " xfId="3535"/>
    <cellStyle name="4_משקל בתא100_דיווחים נוספים_3" xfId="3536"/>
    <cellStyle name="4_משקל בתא100_דיווחים נוספים_4.4." xfId="3537"/>
    <cellStyle name="4_משקל בתא100_דיווחים נוספים_4.4. 2" xfId="3538"/>
    <cellStyle name="4_משקל בתא100_דיווחים נוספים_4.4. 2_דיווחים נוספים" xfId="3539"/>
    <cellStyle name="4_משקל בתא100_דיווחים נוספים_4.4. 2_דיווחים נוספים_1" xfId="3540"/>
    <cellStyle name="4_משקל בתא100_דיווחים נוספים_4.4. 2_דיווחים נוספים_פירוט אגח תשואה מעל 10% " xfId="3541"/>
    <cellStyle name="4_משקל בתא100_דיווחים נוספים_4.4. 2_פירוט אגח תשואה מעל 10% " xfId="3542"/>
    <cellStyle name="4_משקל בתא100_דיווחים נוספים_4.4._דיווחים נוספים" xfId="3543"/>
    <cellStyle name="4_משקל בתא100_דיווחים נוספים_4.4._פירוט אגח תשואה מעל 10% " xfId="3544"/>
    <cellStyle name="4_משקל בתא100_דיווחים נוספים_דיווחים נוספים" xfId="3545"/>
    <cellStyle name="4_משקל בתא100_דיווחים נוספים_דיווחים נוספים 2" xfId="3546"/>
    <cellStyle name="4_משקל בתא100_דיווחים נוספים_דיווחים נוספים 2_דיווחים נוספים" xfId="3547"/>
    <cellStyle name="4_משקל בתא100_דיווחים נוספים_דיווחים נוספים 2_דיווחים נוספים_1" xfId="3548"/>
    <cellStyle name="4_משקל בתא100_דיווחים נוספים_דיווחים נוספים 2_דיווחים נוספים_פירוט אגח תשואה מעל 10% " xfId="3549"/>
    <cellStyle name="4_משקל בתא100_דיווחים נוספים_דיווחים נוספים 2_פירוט אגח תשואה מעל 10% " xfId="3550"/>
    <cellStyle name="4_משקל בתא100_דיווחים נוספים_דיווחים נוספים_1" xfId="3551"/>
    <cellStyle name="4_משקל בתא100_דיווחים נוספים_דיווחים נוספים_4.4." xfId="3552"/>
    <cellStyle name="4_משקל בתא100_דיווחים נוספים_דיווחים נוספים_4.4. 2" xfId="3553"/>
    <cellStyle name="4_משקל בתא100_דיווחים נוספים_דיווחים נוספים_4.4. 2_דיווחים נוספים" xfId="3554"/>
    <cellStyle name="4_משקל בתא100_דיווחים נוספים_דיווחים נוספים_4.4. 2_דיווחים נוספים_1" xfId="3555"/>
    <cellStyle name="4_משקל בתא100_דיווחים נוספים_דיווחים נוספים_4.4. 2_דיווחים נוספים_פירוט אגח תשואה מעל 10% " xfId="3556"/>
    <cellStyle name="4_משקל בתא100_דיווחים נוספים_דיווחים נוספים_4.4. 2_פירוט אגח תשואה מעל 10% " xfId="3557"/>
    <cellStyle name="4_משקל בתא100_דיווחים נוספים_דיווחים נוספים_4.4._דיווחים נוספים" xfId="3558"/>
    <cellStyle name="4_משקל בתא100_דיווחים נוספים_דיווחים נוספים_4.4._פירוט אגח תשואה מעל 10% " xfId="3559"/>
    <cellStyle name="4_משקל בתא100_דיווחים נוספים_דיווחים נוספים_דיווחים נוספים" xfId="3560"/>
    <cellStyle name="4_משקל בתא100_דיווחים נוספים_דיווחים נוספים_פירוט אגח תשואה מעל 10% " xfId="3561"/>
    <cellStyle name="4_משקל בתא100_דיווחים נוספים_פירוט אגח תשואה מעל 10% " xfId="3562"/>
    <cellStyle name="4_משקל בתא100_הערות" xfId="3563"/>
    <cellStyle name="4_משקל בתא100_הערות 2" xfId="3564"/>
    <cellStyle name="4_משקל בתא100_הערות 2_דיווחים נוספים" xfId="3565"/>
    <cellStyle name="4_משקל בתא100_הערות 2_דיווחים נוספים_1" xfId="3566"/>
    <cellStyle name="4_משקל בתא100_הערות 2_דיווחים נוספים_פירוט אגח תשואה מעל 10% " xfId="3567"/>
    <cellStyle name="4_משקל בתא100_הערות 2_פירוט אגח תשואה מעל 10% " xfId="3568"/>
    <cellStyle name="4_משקל בתא100_הערות_4.4." xfId="3569"/>
    <cellStyle name="4_משקל בתא100_הערות_4.4. 2" xfId="3570"/>
    <cellStyle name="4_משקל בתא100_הערות_4.4. 2_דיווחים נוספים" xfId="3571"/>
    <cellStyle name="4_משקל בתא100_הערות_4.4. 2_דיווחים נוספים_1" xfId="3572"/>
    <cellStyle name="4_משקל בתא100_הערות_4.4. 2_דיווחים נוספים_פירוט אגח תשואה מעל 10% " xfId="3573"/>
    <cellStyle name="4_משקל בתא100_הערות_4.4. 2_פירוט אגח תשואה מעל 10% " xfId="3574"/>
    <cellStyle name="4_משקל בתא100_הערות_4.4._דיווחים נוספים" xfId="3575"/>
    <cellStyle name="4_משקל בתא100_הערות_4.4._פירוט אגח תשואה מעל 10% " xfId="3576"/>
    <cellStyle name="4_משקל בתא100_הערות_דיווחים נוספים" xfId="3577"/>
    <cellStyle name="4_משקל בתא100_הערות_דיווחים נוספים_1" xfId="3578"/>
    <cellStyle name="4_משקל בתא100_הערות_דיווחים נוספים_פירוט אגח תשואה מעל 10% " xfId="3579"/>
    <cellStyle name="4_משקל בתא100_הערות_פירוט אגח תשואה מעל 10% " xfId="3580"/>
    <cellStyle name="4_משקל בתא100_יתרת מסגרות אשראי לניצול " xfId="3581"/>
    <cellStyle name="4_משקל בתא100_יתרת מסגרות אשראי לניצול  2" xfId="3582"/>
    <cellStyle name="4_משקל בתא100_יתרת מסגרות אשראי לניצול  2_דיווחים נוספים" xfId="3583"/>
    <cellStyle name="4_משקל בתא100_יתרת מסגרות אשראי לניצול  2_דיווחים נוספים_1" xfId="3584"/>
    <cellStyle name="4_משקל בתא100_יתרת מסגרות אשראי לניצול  2_דיווחים נוספים_פירוט אגח תשואה מעל 10% " xfId="3585"/>
    <cellStyle name="4_משקל בתא100_יתרת מסגרות אשראי לניצול  2_פירוט אגח תשואה מעל 10% " xfId="3586"/>
    <cellStyle name="4_משקל בתא100_יתרת מסגרות אשראי לניצול _4.4." xfId="3587"/>
    <cellStyle name="4_משקל בתא100_יתרת מסגרות אשראי לניצול _4.4. 2" xfId="3588"/>
    <cellStyle name="4_משקל בתא100_יתרת מסגרות אשראי לניצול _4.4. 2_דיווחים נוספים" xfId="3589"/>
    <cellStyle name="4_משקל בתא100_יתרת מסגרות אשראי לניצול _4.4. 2_דיווחים נוספים_1" xfId="3590"/>
    <cellStyle name="4_משקל בתא100_יתרת מסגרות אשראי לניצול _4.4. 2_דיווחים נוספים_פירוט אגח תשואה מעל 10% " xfId="3591"/>
    <cellStyle name="4_משקל בתא100_יתרת מסגרות אשראי לניצול _4.4. 2_פירוט אגח תשואה מעל 10% " xfId="3592"/>
    <cellStyle name="4_משקל בתא100_יתרת מסגרות אשראי לניצול _4.4._דיווחים נוספים" xfId="3593"/>
    <cellStyle name="4_משקל בתא100_יתרת מסגרות אשראי לניצול _4.4._פירוט אגח תשואה מעל 10% " xfId="3594"/>
    <cellStyle name="4_משקל בתא100_יתרת מסגרות אשראי לניצול _דיווחים נוספים" xfId="3595"/>
    <cellStyle name="4_משקל בתא100_יתרת מסגרות אשראי לניצול _דיווחים נוספים_1" xfId="3596"/>
    <cellStyle name="4_משקל בתא100_יתרת מסגרות אשראי לניצול _דיווחים נוספים_פירוט אגח תשואה מעל 10% " xfId="3597"/>
    <cellStyle name="4_משקל בתא100_יתרת מסגרות אשראי לניצול _פירוט אגח תשואה מעל 10% " xfId="3598"/>
    <cellStyle name="4_משקל בתא100_עסקאות שאושרו וטרם בוצעו  " xfId="3599"/>
    <cellStyle name="4_משקל בתא100_עסקאות שאושרו וטרם בוצעו   2" xfId="3600"/>
    <cellStyle name="4_משקל בתא100_עסקאות שאושרו וטרם בוצעו   2_דיווחים נוספים" xfId="3601"/>
    <cellStyle name="4_משקל בתא100_עסקאות שאושרו וטרם בוצעו   2_דיווחים נוספים_1" xfId="3602"/>
    <cellStyle name="4_משקל בתא100_עסקאות שאושרו וטרם בוצעו   2_דיווחים נוספים_פירוט אגח תשואה מעל 10% " xfId="3603"/>
    <cellStyle name="4_משקל בתא100_עסקאות שאושרו וטרם בוצעו   2_פירוט אגח תשואה מעל 10% " xfId="3604"/>
    <cellStyle name="4_משקל בתא100_עסקאות שאושרו וטרם בוצעו  _1" xfId="3605"/>
    <cellStyle name="4_משקל בתא100_עסקאות שאושרו וטרם בוצעו  _1 2" xfId="3606"/>
    <cellStyle name="4_משקל בתא100_עסקאות שאושרו וטרם בוצעו  _1 2_דיווחים נוספים" xfId="3607"/>
    <cellStyle name="4_משקל בתא100_עסקאות שאושרו וטרם בוצעו  _1 2_דיווחים נוספים_1" xfId="3608"/>
    <cellStyle name="4_משקל בתא100_עסקאות שאושרו וטרם בוצעו  _1 2_דיווחים נוספים_פירוט אגח תשואה מעל 10% " xfId="3609"/>
    <cellStyle name="4_משקל בתא100_עסקאות שאושרו וטרם בוצעו  _1 2_פירוט אגח תשואה מעל 10% " xfId="3610"/>
    <cellStyle name="4_משקל בתא100_עסקאות שאושרו וטרם בוצעו  _1_דיווחים נוספים" xfId="3611"/>
    <cellStyle name="4_משקל בתא100_עסקאות שאושרו וטרם בוצעו  _1_פירוט אגח תשואה מעל 10% " xfId="3612"/>
    <cellStyle name="4_משקל בתא100_עסקאות שאושרו וטרם בוצעו  _4.4." xfId="3613"/>
    <cellStyle name="4_משקל בתא100_עסקאות שאושרו וטרם בוצעו  _4.4. 2" xfId="3614"/>
    <cellStyle name="4_משקל בתא100_עסקאות שאושרו וטרם בוצעו  _4.4. 2_דיווחים נוספים" xfId="3615"/>
    <cellStyle name="4_משקל בתא100_עסקאות שאושרו וטרם בוצעו  _4.4. 2_דיווחים נוספים_1" xfId="3616"/>
    <cellStyle name="4_משקל בתא100_עסקאות שאושרו וטרם בוצעו  _4.4. 2_דיווחים נוספים_פירוט אגח תשואה מעל 10% " xfId="3617"/>
    <cellStyle name="4_משקל בתא100_עסקאות שאושרו וטרם בוצעו  _4.4. 2_פירוט אגח תשואה מעל 10% " xfId="3618"/>
    <cellStyle name="4_משקל בתא100_עסקאות שאושרו וטרם בוצעו  _4.4._דיווחים נוספים" xfId="3619"/>
    <cellStyle name="4_משקל בתא100_עסקאות שאושרו וטרם בוצעו  _4.4._פירוט אגח תשואה מעל 10% " xfId="3620"/>
    <cellStyle name="4_משקל בתא100_עסקאות שאושרו וטרם בוצעו  _דיווחים נוספים" xfId="3621"/>
    <cellStyle name="4_משקל בתא100_עסקאות שאושרו וטרם בוצעו  _דיווחים נוספים_1" xfId="3622"/>
    <cellStyle name="4_משקל בתא100_עסקאות שאושרו וטרם בוצעו  _דיווחים נוספים_פירוט אגח תשואה מעל 10% " xfId="3623"/>
    <cellStyle name="4_משקל בתא100_עסקאות שאושרו וטרם בוצעו  _פירוט אגח תשואה מעל 10% " xfId="3624"/>
    <cellStyle name="4_משקל בתא100_פירוט אגח תשואה מעל 10% " xfId="3625"/>
    <cellStyle name="4_משקל בתא100_פירוט אגח תשואה מעל 10%  2" xfId="3626"/>
    <cellStyle name="4_משקל בתא100_פירוט אגח תשואה מעל 10%  2_דיווחים נוספים" xfId="3627"/>
    <cellStyle name="4_משקל בתא100_פירוט אגח תשואה מעל 10%  2_דיווחים נוספים_1" xfId="3628"/>
    <cellStyle name="4_משקל בתא100_פירוט אגח תשואה מעל 10%  2_דיווחים נוספים_פירוט אגח תשואה מעל 10% " xfId="3629"/>
    <cellStyle name="4_משקל בתא100_פירוט אגח תשואה מעל 10%  2_פירוט אגח תשואה מעל 10% " xfId="3630"/>
    <cellStyle name="4_משקל בתא100_פירוט אגח תשואה מעל 10% _1" xfId="3631"/>
    <cellStyle name="4_משקל בתא100_פירוט אגח תשואה מעל 10% _4.4." xfId="3632"/>
    <cellStyle name="4_משקל בתא100_פירוט אגח תשואה מעל 10% _4.4. 2" xfId="3633"/>
    <cellStyle name="4_משקל בתא100_פירוט אגח תשואה מעל 10% _4.4. 2_דיווחים נוספים" xfId="3634"/>
    <cellStyle name="4_משקל בתא100_פירוט אגח תשואה מעל 10% _4.4. 2_דיווחים נוספים_1" xfId="3635"/>
    <cellStyle name="4_משקל בתא100_פירוט אגח תשואה מעל 10% _4.4. 2_דיווחים נוספים_פירוט אגח תשואה מעל 10% " xfId="3636"/>
    <cellStyle name="4_משקל בתא100_פירוט אגח תשואה מעל 10% _4.4. 2_פירוט אגח תשואה מעל 10% " xfId="3637"/>
    <cellStyle name="4_משקל בתא100_פירוט אגח תשואה מעל 10% _4.4._דיווחים נוספים" xfId="3638"/>
    <cellStyle name="4_משקל בתא100_פירוט אגח תשואה מעל 10% _4.4._פירוט אגח תשואה מעל 10% " xfId="3639"/>
    <cellStyle name="4_משקל בתא100_פירוט אגח תשואה מעל 10% _דיווחים נוספים" xfId="3640"/>
    <cellStyle name="4_משקל בתא100_פירוט אגח תשואה מעל 10% _דיווחים נוספים_1" xfId="3641"/>
    <cellStyle name="4_משקל בתא100_פירוט אגח תשואה מעל 10% _דיווחים נוספים_פירוט אגח תשואה מעל 10% " xfId="3642"/>
    <cellStyle name="4_משקל בתא100_פירוט אגח תשואה מעל 10% _פירוט אגח תשואה מעל 10% " xfId="3643"/>
    <cellStyle name="4_עסקאות שאושרו וטרם בוצעו  " xfId="3644"/>
    <cellStyle name="4_עסקאות שאושרו וטרם בוצעו   2" xfId="3645"/>
    <cellStyle name="4_עסקאות שאושרו וטרם בוצעו   2_דיווחים נוספים" xfId="3646"/>
    <cellStyle name="4_עסקאות שאושרו וטרם בוצעו   2_דיווחים נוספים_1" xfId="3647"/>
    <cellStyle name="4_עסקאות שאושרו וטרם בוצעו   2_דיווחים נוספים_פירוט אגח תשואה מעל 10% " xfId="3648"/>
    <cellStyle name="4_עסקאות שאושרו וטרם בוצעו   2_פירוט אגח תשואה מעל 10% " xfId="3649"/>
    <cellStyle name="4_עסקאות שאושרו וטרם בוצעו  _1" xfId="3650"/>
    <cellStyle name="4_עסקאות שאושרו וטרם בוצעו  _1 2" xfId="3651"/>
    <cellStyle name="4_עסקאות שאושרו וטרם בוצעו  _1 2_דיווחים נוספים" xfId="3652"/>
    <cellStyle name="4_עסקאות שאושרו וטרם בוצעו  _1 2_דיווחים נוספים_1" xfId="3653"/>
    <cellStyle name="4_עסקאות שאושרו וטרם בוצעו  _1 2_דיווחים נוספים_פירוט אגח תשואה מעל 10% " xfId="3654"/>
    <cellStyle name="4_עסקאות שאושרו וטרם בוצעו  _1 2_פירוט אגח תשואה מעל 10% " xfId="3655"/>
    <cellStyle name="4_עסקאות שאושרו וטרם בוצעו  _1_דיווחים נוספים" xfId="3656"/>
    <cellStyle name="4_עסקאות שאושרו וטרם בוצעו  _1_פירוט אגח תשואה מעל 10% " xfId="3657"/>
    <cellStyle name="4_עסקאות שאושרו וטרם בוצעו  _4.4." xfId="3658"/>
    <cellStyle name="4_עסקאות שאושרו וטרם בוצעו  _4.4. 2" xfId="3659"/>
    <cellStyle name="4_עסקאות שאושרו וטרם בוצעו  _4.4. 2_דיווחים נוספים" xfId="3660"/>
    <cellStyle name="4_עסקאות שאושרו וטרם בוצעו  _4.4. 2_דיווחים נוספים_1" xfId="3661"/>
    <cellStyle name="4_עסקאות שאושרו וטרם בוצעו  _4.4. 2_דיווחים נוספים_פירוט אגח תשואה מעל 10% " xfId="3662"/>
    <cellStyle name="4_עסקאות שאושרו וטרם בוצעו  _4.4. 2_פירוט אגח תשואה מעל 10% " xfId="3663"/>
    <cellStyle name="4_עסקאות שאושרו וטרם בוצעו  _4.4._דיווחים נוספים" xfId="3664"/>
    <cellStyle name="4_עסקאות שאושרו וטרם בוצעו  _4.4._פירוט אגח תשואה מעל 10% " xfId="3665"/>
    <cellStyle name="4_עסקאות שאושרו וטרם בוצעו  _דיווחים נוספים" xfId="3666"/>
    <cellStyle name="4_עסקאות שאושרו וטרם בוצעו  _דיווחים נוספים_1" xfId="3667"/>
    <cellStyle name="4_עסקאות שאושרו וטרם בוצעו  _דיווחים נוספים_פירוט אגח תשואה מעל 10% " xfId="3668"/>
    <cellStyle name="4_עסקאות שאושרו וטרם בוצעו  _פירוט אגח תשואה מעל 10% " xfId="3669"/>
    <cellStyle name="4_פירוט אגח תשואה מעל 10% " xfId="3670"/>
    <cellStyle name="4_פירוט אגח תשואה מעל 10%  2" xfId="3671"/>
    <cellStyle name="4_פירוט אגח תשואה מעל 10%  2_דיווחים נוספים" xfId="3672"/>
    <cellStyle name="4_פירוט אגח תשואה מעל 10%  2_דיווחים נוספים_1" xfId="3673"/>
    <cellStyle name="4_פירוט אגח תשואה מעל 10%  2_דיווחים נוספים_פירוט אגח תשואה מעל 10% " xfId="3674"/>
    <cellStyle name="4_פירוט אגח תשואה מעל 10%  2_פירוט אגח תשואה מעל 10% " xfId="3675"/>
    <cellStyle name="4_פירוט אגח תשואה מעל 10% _1" xfId="3676"/>
    <cellStyle name="4_פירוט אגח תשואה מעל 10% _4.4." xfId="3677"/>
    <cellStyle name="4_פירוט אגח תשואה מעל 10% _4.4. 2" xfId="3678"/>
    <cellStyle name="4_פירוט אגח תשואה מעל 10% _4.4. 2_דיווחים נוספים" xfId="3679"/>
    <cellStyle name="4_פירוט אגח תשואה מעל 10% _4.4. 2_דיווחים נוספים_1" xfId="3680"/>
    <cellStyle name="4_פירוט אגח תשואה מעל 10% _4.4. 2_דיווחים נוספים_פירוט אגח תשואה מעל 10% " xfId="3681"/>
    <cellStyle name="4_פירוט אגח תשואה מעל 10% _4.4. 2_פירוט אגח תשואה מעל 10% " xfId="3682"/>
    <cellStyle name="4_פירוט אגח תשואה מעל 10% _4.4._דיווחים נוספים" xfId="3683"/>
    <cellStyle name="4_פירוט אגח תשואה מעל 10% _4.4._פירוט אגח תשואה מעל 10% " xfId="3684"/>
    <cellStyle name="4_פירוט אגח תשואה מעל 10% _דיווחים נוספים" xfId="3685"/>
    <cellStyle name="4_פירוט אגח תשואה מעל 10% _דיווחים נוספים_1" xfId="3686"/>
    <cellStyle name="4_פירוט אגח תשואה מעל 10% _דיווחים נוספים_פירוט אגח תשואה מעל 10% " xfId="3687"/>
    <cellStyle name="4_פירוט אגח תשואה מעל 10% _פירוט אגח תשואה מעל 10% " xfId="3688"/>
    <cellStyle name="40% - Accent1" xfId="3689"/>
    <cellStyle name="40% - Accent2" xfId="3690"/>
    <cellStyle name="40% - Accent3" xfId="3691"/>
    <cellStyle name="40% - Accent4" xfId="3692"/>
    <cellStyle name="40% - Accent5" xfId="3693"/>
    <cellStyle name="40% - Accent6" xfId="3694"/>
    <cellStyle name="40% - הדגשה1 2" xfId="3695"/>
    <cellStyle name="40% - הדגשה1 2 2" xfId="3696"/>
    <cellStyle name="40% - הדגשה1 2 2 2" xfId="3697"/>
    <cellStyle name="40% - הדגשה1 2 2_15" xfId="3698"/>
    <cellStyle name="40% - הדגשה1 2 3" xfId="3699"/>
    <cellStyle name="40% - הדגשה1 2 3 2" xfId="3700"/>
    <cellStyle name="40% - הדגשה1 2 3_15" xfId="3701"/>
    <cellStyle name="40% - הדגשה1 2 4" xfId="3702"/>
    <cellStyle name="40% - הדגשה1 2_15" xfId="3703"/>
    <cellStyle name="40% - הדגשה1 3" xfId="3704"/>
    <cellStyle name="40% - הדגשה1 3 2" xfId="3705"/>
    <cellStyle name="40% - הדגשה1 3_15" xfId="3706"/>
    <cellStyle name="40% - הדגשה1 4" xfId="3707"/>
    <cellStyle name="40% - הדגשה1 4 2" xfId="3708"/>
    <cellStyle name="40% - הדגשה1 4_15" xfId="3709"/>
    <cellStyle name="40% - הדגשה1 5" xfId="3710"/>
    <cellStyle name="40% - הדגשה1 6" xfId="3711"/>
    <cellStyle name="40% - הדגשה1 7" xfId="3712"/>
    <cellStyle name="40% - הדגשה2 2" xfId="3713"/>
    <cellStyle name="40% - הדגשה2 2 2" xfId="3714"/>
    <cellStyle name="40% - הדגשה2 2 2 2" xfId="3715"/>
    <cellStyle name="40% - הדגשה2 2 2_15" xfId="3716"/>
    <cellStyle name="40% - הדגשה2 2 3" xfId="3717"/>
    <cellStyle name="40% - הדגשה2 2 3 2" xfId="3718"/>
    <cellStyle name="40% - הדגשה2 2 3_15" xfId="3719"/>
    <cellStyle name="40% - הדגשה2 2 4" xfId="3720"/>
    <cellStyle name="40% - הדגשה2 2_15" xfId="3721"/>
    <cellStyle name="40% - הדגשה2 3" xfId="3722"/>
    <cellStyle name="40% - הדגשה2 3 2" xfId="3723"/>
    <cellStyle name="40% - הדגשה2 3_15" xfId="3724"/>
    <cellStyle name="40% - הדגשה2 4" xfId="3725"/>
    <cellStyle name="40% - הדגשה2 4 2" xfId="3726"/>
    <cellStyle name="40% - הדגשה2 4_15" xfId="3727"/>
    <cellStyle name="40% - הדגשה2 5" xfId="3728"/>
    <cellStyle name="40% - הדגשה2 6" xfId="3729"/>
    <cellStyle name="40% - הדגשה2 7" xfId="3730"/>
    <cellStyle name="40% - הדגשה3 2" xfId="3731"/>
    <cellStyle name="40% - הדגשה3 2 2" xfId="3732"/>
    <cellStyle name="40% - הדגשה3 2 2 2" xfId="3733"/>
    <cellStyle name="40% - הדגשה3 2 2_15" xfId="3734"/>
    <cellStyle name="40% - הדגשה3 2 3" xfId="3735"/>
    <cellStyle name="40% - הדגשה3 2 3 2" xfId="3736"/>
    <cellStyle name="40% - הדגשה3 2 3_15" xfId="3737"/>
    <cellStyle name="40% - הדגשה3 2 4" xfId="3738"/>
    <cellStyle name="40% - הדגשה3 2_15" xfId="3739"/>
    <cellStyle name="40% - הדגשה3 3" xfId="3740"/>
    <cellStyle name="40% - הדגשה3 3 2" xfId="3741"/>
    <cellStyle name="40% - הדגשה3 3_15" xfId="3742"/>
    <cellStyle name="40% - הדגשה3 4" xfId="3743"/>
    <cellStyle name="40% - הדגשה3 4 2" xfId="3744"/>
    <cellStyle name="40% - הדגשה3 4_15" xfId="3745"/>
    <cellStyle name="40% - הדגשה3 5" xfId="3746"/>
    <cellStyle name="40% - הדגשה3 6" xfId="3747"/>
    <cellStyle name="40% - הדגשה3 7" xfId="3748"/>
    <cellStyle name="40% - הדגשה4 2" xfId="3749"/>
    <cellStyle name="40% - הדגשה4 2 2" xfId="3750"/>
    <cellStyle name="40% - הדגשה4 2 2 2" xfId="3751"/>
    <cellStyle name="40% - הדגשה4 2 2_15" xfId="3752"/>
    <cellStyle name="40% - הדגשה4 2 3" xfId="3753"/>
    <cellStyle name="40% - הדגשה4 2 3 2" xfId="3754"/>
    <cellStyle name="40% - הדגשה4 2 3_15" xfId="3755"/>
    <cellStyle name="40% - הדגשה4 2 4" xfId="3756"/>
    <cellStyle name="40% - הדגשה4 2_15" xfId="3757"/>
    <cellStyle name="40% - הדגשה4 3" xfId="3758"/>
    <cellStyle name="40% - הדגשה4 3 2" xfId="3759"/>
    <cellStyle name="40% - הדגשה4 3_15" xfId="3760"/>
    <cellStyle name="40% - הדגשה4 4" xfId="3761"/>
    <cellStyle name="40% - הדגשה4 4 2" xfId="3762"/>
    <cellStyle name="40% - הדגשה4 4_15" xfId="3763"/>
    <cellStyle name="40% - הדגשה4 5" xfId="3764"/>
    <cellStyle name="40% - הדגשה4 6" xfId="3765"/>
    <cellStyle name="40% - הדגשה4 7" xfId="3766"/>
    <cellStyle name="40% - הדגשה5 2" xfId="3767"/>
    <cellStyle name="40% - הדגשה5 2 2" xfId="3768"/>
    <cellStyle name="40% - הדגשה5 2 2 2" xfId="3769"/>
    <cellStyle name="40% - הדגשה5 2 2_15" xfId="3770"/>
    <cellStyle name="40% - הדגשה5 2 3" xfId="3771"/>
    <cellStyle name="40% - הדגשה5 2 3 2" xfId="3772"/>
    <cellStyle name="40% - הדגשה5 2 3_15" xfId="3773"/>
    <cellStyle name="40% - הדגשה5 2 4" xfId="3774"/>
    <cellStyle name="40% - הדגשה5 2_15" xfId="3775"/>
    <cellStyle name="40% - הדגשה5 3" xfId="3776"/>
    <cellStyle name="40% - הדגשה5 3 2" xfId="3777"/>
    <cellStyle name="40% - הדגשה5 3_15" xfId="3778"/>
    <cellStyle name="40% - הדגשה5 4" xfId="3779"/>
    <cellStyle name="40% - הדגשה5 4 2" xfId="3780"/>
    <cellStyle name="40% - הדגשה5 4_15" xfId="3781"/>
    <cellStyle name="40% - הדגשה5 5" xfId="3782"/>
    <cellStyle name="40% - הדגשה5 6" xfId="3783"/>
    <cellStyle name="40% - הדגשה5 7" xfId="3784"/>
    <cellStyle name="40% - הדגשה6 2" xfId="3785"/>
    <cellStyle name="40% - הדגשה6 2 2" xfId="3786"/>
    <cellStyle name="40% - הדגשה6 2 2 2" xfId="3787"/>
    <cellStyle name="40% - הדגשה6 2 2_15" xfId="3788"/>
    <cellStyle name="40% - הדגשה6 2 3" xfId="3789"/>
    <cellStyle name="40% - הדגשה6 2 3 2" xfId="3790"/>
    <cellStyle name="40% - הדגשה6 2 3_15" xfId="3791"/>
    <cellStyle name="40% - הדגשה6 2 4" xfId="3792"/>
    <cellStyle name="40% - הדגשה6 2_15" xfId="3793"/>
    <cellStyle name="40% - הדגשה6 3" xfId="3794"/>
    <cellStyle name="40% - הדגשה6 3 2" xfId="3795"/>
    <cellStyle name="40% - הדגשה6 3_15" xfId="3796"/>
    <cellStyle name="40% - הדגשה6 4" xfId="3797"/>
    <cellStyle name="40% - הדגשה6 4 2" xfId="3798"/>
    <cellStyle name="40% - הדגשה6 4_15" xfId="3799"/>
    <cellStyle name="40% - הדגשה6 5" xfId="3800"/>
    <cellStyle name="40% - הדגשה6 6" xfId="3801"/>
    <cellStyle name="40% - הדגשה6 7" xfId="3802"/>
    <cellStyle name="5" xfId="3803"/>
    <cellStyle name="5 2" xfId="3804"/>
    <cellStyle name="5 2 2" xfId="3805"/>
    <cellStyle name="5 2_דיווחים נוספים" xfId="3806"/>
    <cellStyle name="5 3" xfId="3807"/>
    <cellStyle name="5_4.4." xfId="3808"/>
    <cellStyle name="5_4.4. 2" xfId="3809"/>
    <cellStyle name="5_4.4. 2_דיווחים נוספים" xfId="3810"/>
    <cellStyle name="5_4.4. 2_דיווחים נוספים_1" xfId="3811"/>
    <cellStyle name="5_4.4. 2_דיווחים נוספים_פירוט אגח תשואה מעל 10% " xfId="3812"/>
    <cellStyle name="5_4.4. 2_פירוט אגח תשואה מעל 10% " xfId="3813"/>
    <cellStyle name="5_4.4._דיווחים נוספים" xfId="3814"/>
    <cellStyle name="5_4.4._פירוט אגח תשואה מעל 10% " xfId="3815"/>
    <cellStyle name="5_Anafim" xfId="3816"/>
    <cellStyle name="5_Anafim 2" xfId="3817"/>
    <cellStyle name="5_Anafim 2 2" xfId="3818"/>
    <cellStyle name="5_Anafim 2 2_דיווחים נוספים" xfId="3819"/>
    <cellStyle name="5_Anafim 2 2_דיווחים נוספים_1" xfId="3820"/>
    <cellStyle name="5_Anafim 2 2_דיווחים נוספים_פירוט אגח תשואה מעל 10% " xfId="3821"/>
    <cellStyle name="5_Anafim 2 2_פירוט אגח תשואה מעל 10% " xfId="3822"/>
    <cellStyle name="5_Anafim 2_4.4." xfId="3823"/>
    <cellStyle name="5_Anafim 2_4.4. 2" xfId="3824"/>
    <cellStyle name="5_Anafim 2_4.4. 2_דיווחים נוספים" xfId="3825"/>
    <cellStyle name="5_Anafim 2_4.4. 2_דיווחים נוספים_1" xfId="3826"/>
    <cellStyle name="5_Anafim 2_4.4. 2_דיווחים נוספים_פירוט אגח תשואה מעל 10% " xfId="3827"/>
    <cellStyle name="5_Anafim 2_4.4. 2_פירוט אגח תשואה מעל 10% " xfId="3828"/>
    <cellStyle name="5_Anafim 2_4.4._דיווחים נוספים" xfId="3829"/>
    <cellStyle name="5_Anafim 2_4.4._פירוט אגח תשואה מעל 10% " xfId="3830"/>
    <cellStyle name="5_Anafim 2_דיווחים נוספים" xfId="3831"/>
    <cellStyle name="5_Anafim 2_דיווחים נוספים 2" xfId="3832"/>
    <cellStyle name="5_Anafim 2_דיווחים נוספים 2_דיווחים נוספים" xfId="3833"/>
    <cellStyle name="5_Anafim 2_דיווחים נוספים 2_דיווחים נוספים_1" xfId="3834"/>
    <cellStyle name="5_Anafim 2_דיווחים נוספים 2_דיווחים נוספים_פירוט אגח תשואה מעל 10% " xfId="3835"/>
    <cellStyle name="5_Anafim 2_דיווחים נוספים 2_פירוט אגח תשואה מעל 10% " xfId="3836"/>
    <cellStyle name="5_Anafim 2_דיווחים נוספים_1" xfId="3837"/>
    <cellStyle name="5_Anafim 2_דיווחים נוספים_1 2" xfId="3838"/>
    <cellStyle name="5_Anafim 2_דיווחים נוספים_1 2_דיווחים נוספים" xfId="3839"/>
    <cellStyle name="5_Anafim 2_דיווחים נוספים_1 2_דיווחים נוספים_1" xfId="3840"/>
    <cellStyle name="5_Anafim 2_דיווחים נוספים_1 2_דיווחים נוספים_פירוט אגח תשואה מעל 10% " xfId="3841"/>
    <cellStyle name="5_Anafim 2_דיווחים נוספים_1 2_פירוט אגח תשואה מעל 10% " xfId="3842"/>
    <cellStyle name="5_Anafim 2_דיווחים נוספים_1_4.4." xfId="3843"/>
    <cellStyle name="5_Anafim 2_דיווחים נוספים_1_4.4. 2" xfId="3844"/>
    <cellStyle name="5_Anafim 2_דיווחים נוספים_1_4.4. 2_דיווחים נוספים" xfId="3845"/>
    <cellStyle name="5_Anafim 2_דיווחים נוספים_1_4.4. 2_דיווחים נוספים_1" xfId="3846"/>
    <cellStyle name="5_Anafim 2_דיווחים נוספים_1_4.4. 2_דיווחים נוספים_פירוט אגח תשואה מעל 10% " xfId="3847"/>
    <cellStyle name="5_Anafim 2_דיווחים נוספים_1_4.4. 2_פירוט אגח תשואה מעל 10% " xfId="3848"/>
    <cellStyle name="5_Anafim 2_דיווחים נוספים_1_4.4._דיווחים נוספים" xfId="3849"/>
    <cellStyle name="5_Anafim 2_דיווחים נוספים_1_4.4._פירוט אגח תשואה מעל 10% " xfId="3850"/>
    <cellStyle name="5_Anafim 2_דיווחים נוספים_1_דיווחים נוספים" xfId="3851"/>
    <cellStyle name="5_Anafim 2_דיווחים נוספים_1_פירוט אגח תשואה מעל 10% " xfId="3852"/>
    <cellStyle name="5_Anafim 2_דיווחים נוספים_2" xfId="3853"/>
    <cellStyle name="5_Anafim 2_דיווחים נוספים_4.4." xfId="3854"/>
    <cellStyle name="5_Anafim 2_דיווחים נוספים_4.4. 2" xfId="3855"/>
    <cellStyle name="5_Anafim 2_דיווחים נוספים_4.4. 2_דיווחים נוספים" xfId="3856"/>
    <cellStyle name="5_Anafim 2_דיווחים נוספים_4.4. 2_דיווחים נוספים_1" xfId="3857"/>
    <cellStyle name="5_Anafim 2_דיווחים נוספים_4.4. 2_דיווחים נוספים_פירוט אגח תשואה מעל 10% " xfId="3858"/>
    <cellStyle name="5_Anafim 2_דיווחים נוספים_4.4. 2_פירוט אגח תשואה מעל 10% " xfId="3859"/>
    <cellStyle name="5_Anafim 2_דיווחים נוספים_4.4._דיווחים נוספים" xfId="3860"/>
    <cellStyle name="5_Anafim 2_דיווחים נוספים_4.4._פירוט אגח תשואה מעל 10% " xfId="3861"/>
    <cellStyle name="5_Anafim 2_דיווחים נוספים_דיווחים נוספים" xfId="3862"/>
    <cellStyle name="5_Anafim 2_דיווחים נוספים_דיווחים נוספים 2" xfId="3863"/>
    <cellStyle name="5_Anafim 2_דיווחים נוספים_דיווחים נוספים 2_דיווחים נוספים" xfId="3864"/>
    <cellStyle name="5_Anafim 2_דיווחים נוספים_דיווחים נוספים 2_דיווחים נוספים_1" xfId="3865"/>
    <cellStyle name="5_Anafim 2_דיווחים נוספים_דיווחים נוספים 2_דיווחים נוספים_פירוט אגח תשואה מעל 10% " xfId="3866"/>
    <cellStyle name="5_Anafim 2_דיווחים נוספים_דיווחים נוספים 2_פירוט אגח תשואה מעל 10% " xfId="3867"/>
    <cellStyle name="5_Anafim 2_דיווחים נוספים_דיווחים נוספים_1" xfId="3868"/>
    <cellStyle name="5_Anafim 2_דיווחים נוספים_דיווחים נוספים_4.4." xfId="3869"/>
    <cellStyle name="5_Anafim 2_דיווחים נוספים_דיווחים נוספים_4.4. 2" xfId="3870"/>
    <cellStyle name="5_Anafim 2_דיווחים נוספים_דיווחים נוספים_4.4. 2_דיווחים נוספים" xfId="3871"/>
    <cellStyle name="5_Anafim 2_דיווחים נוספים_דיווחים נוספים_4.4. 2_דיווחים נוספים_1" xfId="3872"/>
    <cellStyle name="5_Anafim 2_דיווחים נוספים_דיווחים נוספים_4.4. 2_דיווחים נוספים_פירוט אגח תשואה מעל 10% " xfId="3873"/>
    <cellStyle name="5_Anafim 2_דיווחים נוספים_דיווחים נוספים_4.4. 2_פירוט אגח תשואה מעל 10% " xfId="3874"/>
    <cellStyle name="5_Anafim 2_דיווחים נוספים_דיווחים נוספים_4.4._דיווחים נוספים" xfId="3875"/>
    <cellStyle name="5_Anafim 2_דיווחים נוספים_דיווחים נוספים_4.4._פירוט אגח תשואה מעל 10% " xfId="3876"/>
    <cellStyle name="5_Anafim 2_דיווחים נוספים_דיווחים נוספים_דיווחים נוספים" xfId="3877"/>
    <cellStyle name="5_Anafim 2_דיווחים נוספים_דיווחים נוספים_פירוט אגח תשואה מעל 10% " xfId="3878"/>
    <cellStyle name="5_Anafim 2_דיווחים נוספים_פירוט אגח תשואה מעל 10% " xfId="3879"/>
    <cellStyle name="5_Anafim 2_עסקאות שאושרו וטרם בוצעו  " xfId="3880"/>
    <cellStyle name="5_Anafim 2_עסקאות שאושרו וטרם בוצעו   2" xfId="3881"/>
    <cellStyle name="5_Anafim 2_עסקאות שאושרו וטרם בוצעו   2_דיווחים נוספים" xfId="3882"/>
    <cellStyle name="5_Anafim 2_עסקאות שאושרו וטרם בוצעו   2_דיווחים נוספים_1" xfId="3883"/>
    <cellStyle name="5_Anafim 2_עסקאות שאושרו וטרם בוצעו   2_דיווחים נוספים_פירוט אגח תשואה מעל 10% " xfId="3884"/>
    <cellStyle name="5_Anafim 2_עסקאות שאושרו וטרם בוצעו   2_פירוט אגח תשואה מעל 10% " xfId="3885"/>
    <cellStyle name="5_Anafim 2_עסקאות שאושרו וטרם בוצעו  _דיווחים נוספים" xfId="3886"/>
    <cellStyle name="5_Anafim 2_עסקאות שאושרו וטרם בוצעו  _פירוט אגח תשואה מעל 10% " xfId="3887"/>
    <cellStyle name="5_Anafim 2_פירוט אגח תשואה מעל 10% " xfId="3888"/>
    <cellStyle name="5_Anafim 2_פירוט אגח תשואה מעל 10%  2" xfId="3889"/>
    <cellStyle name="5_Anafim 2_פירוט אגח תשואה מעל 10%  2_דיווחים נוספים" xfId="3890"/>
    <cellStyle name="5_Anafim 2_פירוט אגח תשואה מעל 10%  2_דיווחים נוספים_1" xfId="3891"/>
    <cellStyle name="5_Anafim 2_פירוט אגח תשואה מעל 10%  2_דיווחים נוספים_פירוט אגח תשואה מעל 10% " xfId="3892"/>
    <cellStyle name="5_Anafim 2_פירוט אגח תשואה מעל 10%  2_פירוט אגח תשואה מעל 10% " xfId="3893"/>
    <cellStyle name="5_Anafim 2_פירוט אגח תשואה מעל 10% _1" xfId="3894"/>
    <cellStyle name="5_Anafim 2_פירוט אגח תשואה מעל 10% _4.4." xfId="3895"/>
    <cellStyle name="5_Anafim 2_פירוט אגח תשואה מעל 10% _4.4. 2" xfId="3896"/>
    <cellStyle name="5_Anafim 2_פירוט אגח תשואה מעל 10% _4.4. 2_דיווחים נוספים" xfId="3897"/>
    <cellStyle name="5_Anafim 2_פירוט אגח תשואה מעל 10% _4.4. 2_דיווחים נוספים_1" xfId="3898"/>
    <cellStyle name="5_Anafim 2_פירוט אגח תשואה מעל 10% _4.4. 2_דיווחים נוספים_פירוט אגח תשואה מעל 10% " xfId="3899"/>
    <cellStyle name="5_Anafim 2_פירוט אגח תשואה מעל 10% _4.4. 2_פירוט אגח תשואה מעל 10% " xfId="3900"/>
    <cellStyle name="5_Anafim 2_פירוט אגח תשואה מעל 10% _4.4._דיווחים נוספים" xfId="3901"/>
    <cellStyle name="5_Anafim 2_פירוט אגח תשואה מעל 10% _4.4._פירוט אגח תשואה מעל 10% " xfId="3902"/>
    <cellStyle name="5_Anafim 2_פירוט אגח תשואה מעל 10% _דיווחים נוספים" xfId="3903"/>
    <cellStyle name="5_Anafim 2_פירוט אגח תשואה מעל 10% _דיווחים נוספים_1" xfId="3904"/>
    <cellStyle name="5_Anafim 2_פירוט אגח תשואה מעל 10% _דיווחים נוספים_פירוט אגח תשואה מעל 10% " xfId="3905"/>
    <cellStyle name="5_Anafim 2_פירוט אגח תשואה מעל 10% _פירוט אגח תשואה מעל 10% " xfId="3906"/>
    <cellStyle name="5_Anafim 3" xfId="3907"/>
    <cellStyle name="5_Anafim 3_דיווחים נוספים" xfId="3908"/>
    <cellStyle name="5_Anafim 3_דיווחים נוספים_1" xfId="3909"/>
    <cellStyle name="5_Anafim 3_דיווחים נוספים_פירוט אגח תשואה מעל 10% " xfId="3910"/>
    <cellStyle name="5_Anafim 3_פירוט אגח תשואה מעל 10% " xfId="3911"/>
    <cellStyle name="5_Anafim_4.4." xfId="3912"/>
    <cellStyle name="5_Anafim_4.4. 2" xfId="3913"/>
    <cellStyle name="5_Anafim_4.4. 2_דיווחים נוספים" xfId="3914"/>
    <cellStyle name="5_Anafim_4.4. 2_דיווחים נוספים_1" xfId="3915"/>
    <cellStyle name="5_Anafim_4.4. 2_דיווחים נוספים_פירוט אגח תשואה מעל 10% " xfId="3916"/>
    <cellStyle name="5_Anafim_4.4. 2_פירוט אגח תשואה מעל 10% " xfId="3917"/>
    <cellStyle name="5_Anafim_4.4._דיווחים נוספים" xfId="3918"/>
    <cellStyle name="5_Anafim_4.4._פירוט אגח תשואה מעל 10% " xfId="3919"/>
    <cellStyle name="5_Anafim_דיווחים נוספים" xfId="3920"/>
    <cellStyle name="5_Anafim_דיווחים נוספים 2" xfId="3921"/>
    <cellStyle name="5_Anafim_דיווחים נוספים 2_דיווחים נוספים" xfId="3922"/>
    <cellStyle name="5_Anafim_דיווחים נוספים 2_דיווחים נוספים_1" xfId="3923"/>
    <cellStyle name="5_Anafim_דיווחים נוספים 2_דיווחים נוספים_פירוט אגח תשואה מעל 10% " xfId="3924"/>
    <cellStyle name="5_Anafim_דיווחים נוספים 2_פירוט אגח תשואה מעל 10% " xfId="3925"/>
    <cellStyle name="5_Anafim_דיווחים נוספים_1" xfId="3926"/>
    <cellStyle name="5_Anafim_דיווחים נוספים_1 2" xfId="3927"/>
    <cellStyle name="5_Anafim_דיווחים נוספים_1 2_דיווחים נוספים" xfId="3928"/>
    <cellStyle name="5_Anafim_דיווחים נוספים_1 2_דיווחים נוספים_1" xfId="3929"/>
    <cellStyle name="5_Anafim_דיווחים נוספים_1 2_דיווחים נוספים_פירוט אגח תשואה מעל 10% " xfId="3930"/>
    <cellStyle name="5_Anafim_דיווחים נוספים_1 2_פירוט אגח תשואה מעל 10% " xfId="3931"/>
    <cellStyle name="5_Anafim_דיווחים נוספים_1_4.4." xfId="3932"/>
    <cellStyle name="5_Anafim_דיווחים נוספים_1_4.4. 2" xfId="3933"/>
    <cellStyle name="5_Anafim_דיווחים נוספים_1_4.4. 2_דיווחים נוספים" xfId="3934"/>
    <cellStyle name="5_Anafim_דיווחים נוספים_1_4.4. 2_דיווחים נוספים_1" xfId="3935"/>
    <cellStyle name="5_Anafim_דיווחים נוספים_1_4.4. 2_דיווחים נוספים_פירוט אגח תשואה מעל 10% " xfId="3936"/>
    <cellStyle name="5_Anafim_דיווחים נוספים_1_4.4. 2_פירוט אגח תשואה מעל 10% " xfId="3937"/>
    <cellStyle name="5_Anafim_דיווחים נוספים_1_4.4._דיווחים נוספים" xfId="3938"/>
    <cellStyle name="5_Anafim_דיווחים נוספים_1_4.4._פירוט אגח תשואה מעל 10% " xfId="3939"/>
    <cellStyle name="5_Anafim_דיווחים נוספים_1_דיווחים נוספים" xfId="3940"/>
    <cellStyle name="5_Anafim_דיווחים נוספים_1_דיווחים נוספים 2" xfId="3941"/>
    <cellStyle name="5_Anafim_דיווחים נוספים_1_דיווחים נוספים 2_דיווחים נוספים" xfId="3942"/>
    <cellStyle name="5_Anafim_דיווחים נוספים_1_דיווחים נוספים 2_דיווחים נוספים_1" xfId="3943"/>
    <cellStyle name="5_Anafim_דיווחים נוספים_1_דיווחים נוספים 2_דיווחים נוספים_פירוט אגח תשואה מעל 10% " xfId="3944"/>
    <cellStyle name="5_Anafim_דיווחים נוספים_1_דיווחים נוספים 2_פירוט אגח תשואה מעל 10% " xfId="3945"/>
    <cellStyle name="5_Anafim_דיווחים נוספים_1_דיווחים נוספים_1" xfId="3946"/>
    <cellStyle name="5_Anafim_דיווחים נוספים_1_דיווחים נוספים_4.4." xfId="3947"/>
    <cellStyle name="5_Anafim_דיווחים נוספים_1_דיווחים נוספים_4.4. 2" xfId="3948"/>
    <cellStyle name="5_Anafim_דיווחים נוספים_1_דיווחים נוספים_4.4. 2_דיווחים נוספים" xfId="3949"/>
    <cellStyle name="5_Anafim_דיווחים נוספים_1_דיווחים נוספים_4.4. 2_דיווחים נוספים_1" xfId="3950"/>
    <cellStyle name="5_Anafim_דיווחים נוספים_1_דיווחים נוספים_4.4. 2_דיווחים נוספים_פירוט אגח תשואה מעל 10% " xfId="3951"/>
    <cellStyle name="5_Anafim_דיווחים נוספים_1_דיווחים נוספים_4.4. 2_פירוט אגח תשואה מעל 10% " xfId="3952"/>
    <cellStyle name="5_Anafim_דיווחים נוספים_1_דיווחים נוספים_4.4._דיווחים נוספים" xfId="3953"/>
    <cellStyle name="5_Anafim_דיווחים נוספים_1_דיווחים נוספים_4.4._פירוט אגח תשואה מעל 10% " xfId="3954"/>
    <cellStyle name="5_Anafim_דיווחים נוספים_1_דיווחים נוספים_דיווחים נוספים" xfId="3955"/>
    <cellStyle name="5_Anafim_דיווחים נוספים_1_דיווחים נוספים_פירוט אגח תשואה מעל 10% " xfId="3956"/>
    <cellStyle name="5_Anafim_דיווחים נוספים_1_פירוט אגח תשואה מעל 10% " xfId="3957"/>
    <cellStyle name="5_Anafim_דיווחים נוספים_2" xfId="3958"/>
    <cellStyle name="5_Anafim_דיווחים נוספים_2 2" xfId="3959"/>
    <cellStyle name="5_Anafim_דיווחים נוספים_2 2_דיווחים נוספים" xfId="3960"/>
    <cellStyle name="5_Anafim_דיווחים נוספים_2 2_דיווחים נוספים_1" xfId="3961"/>
    <cellStyle name="5_Anafim_דיווחים נוספים_2 2_דיווחים נוספים_פירוט אגח תשואה מעל 10% " xfId="3962"/>
    <cellStyle name="5_Anafim_דיווחים נוספים_2 2_פירוט אגח תשואה מעל 10% " xfId="3963"/>
    <cellStyle name="5_Anafim_דיווחים נוספים_2_4.4." xfId="3964"/>
    <cellStyle name="5_Anafim_דיווחים נוספים_2_4.4. 2" xfId="3965"/>
    <cellStyle name="5_Anafim_דיווחים נוספים_2_4.4. 2_דיווחים נוספים" xfId="3966"/>
    <cellStyle name="5_Anafim_דיווחים נוספים_2_4.4. 2_דיווחים נוספים_1" xfId="3967"/>
    <cellStyle name="5_Anafim_דיווחים נוספים_2_4.4. 2_דיווחים נוספים_פירוט אגח תשואה מעל 10% " xfId="3968"/>
    <cellStyle name="5_Anafim_דיווחים נוספים_2_4.4. 2_פירוט אגח תשואה מעל 10% " xfId="3969"/>
    <cellStyle name="5_Anafim_דיווחים נוספים_2_4.4._דיווחים נוספים" xfId="3970"/>
    <cellStyle name="5_Anafim_דיווחים נוספים_2_4.4._פירוט אגח תשואה מעל 10% " xfId="3971"/>
    <cellStyle name="5_Anafim_דיווחים נוספים_2_דיווחים נוספים" xfId="3972"/>
    <cellStyle name="5_Anafim_דיווחים נוספים_2_פירוט אגח תשואה מעל 10% " xfId="3973"/>
    <cellStyle name="5_Anafim_דיווחים נוספים_3" xfId="3974"/>
    <cellStyle name="5_Anafim_דיווחים נוספים_4.4." xfId="3975"/>
    <cellStyle name="5_Anafim_דיווחים נוספים_4.4. 2" xfId="3976"/>
    <cellStyle name="5_Anafim_דיווחים נוספים_4.4. 2_דיווחים נוספים" xfId="3977"/>
    <cellStyle name="5_Anafim_דיווחים נוספים_4.4. 2_דיווחים נוספים_1" xfId="3978"/>
    <cellStyle name="5_Anafim_דיווחים נוספים_4.4. 2_דיווחים נוספים_פירוט אגח תשואה מעל 10% " xfId="3979"/>
    <cellStyle name="5_Anafim_דיווחים נוספים_4.4. 2_פירוט אגח תשואה מעל 10% " xfId="3980"/>
    <cellStyle name="5_Anafim_דיווחים נוספים_4.4._דיווחים נוספים" xfId="3981"/>
    <cellStyle name="5_Anafim_דיווחים נוספים_4.4._פירוט אגח תשואה מעל 10% " xfId="3982"/>
    <cellStyle name="5_Anafim_דיווחים נוספים_דיווחים נוספים" xfId="3983"/>
    <cellStyle name="5_Anafim_דיווחים נוספים_דיווחים נוספים 2" xfId="3984"/>
    <cellStyle name="5_Anafim_דיווחים נוספים_דיווחים נוספים 2_דיווחים נוספים" xfId="3985"/>
    <cellStyle name="5_Anafim_דיווחים נוספים_דיווחים נוספים 2_דיווחים נוספים_1" xfId="3986"/>
    <cellStyle name="5_Anafim_דיווחים נוספים_דיווחים נוספים 2_דיווחים נוספים_פירוט אגח תשואה מעל 10% " xfId="3987"/>
    <cellStyle name="5_Anafim_דיווחים נוספים_דיווחים נוספים 2_פירוט אגח תשואה מעל 10% " xfId="3988"/>
    <cellStyle name="5_Anafim_דיווחים נוספים_דיווחים נוספים_1" xfId="3989"/>
    <cellStyle name="5_Anafim_דיווחים נוספים_דיווחים נוספים_4.4." xfId="3990"/>
    <cellStyle name="5_Anafim_דיווחים נוספים_דיווחים נוספים_4.4. 2" xfId="3991"/>
    <cellStyle name="5_Anafim_דיווחים נוספים_דיווחים נוספים_4.4. 2_דיווחים נוספים" xfId="3992"/>
    <cellStyle name="5_Anafim_דיווחים נוספים_דיווחים נוספים_4.4. 2_דיווחים נוספים_1" xfId="3993"/>
    <cellStyle name="5_Anafim_דיווחים נוספים_דיווחים נוספים_4.4. 2_דיווחים נוספים_פירוט אגח תשואה מעל 10% " xfId="3994"/>
    <cellStyle name="5_Anafim_דיווחים נוספים_דיווחים נוספים_4.4. 2_פירוט אגח תשואה מעל 10% " xfId="3995"/>
    <cellStyle name="5_Anafim_דיווחים נוספים_דיווחים נוספים_4.4._דיווחים נוספים" xfId="3996"/>
    <cellStyle name="5_Anafim_דיווחים נוספים_דיווחים נוספים_4.4._פירוט אגח תשואה מעל 10% " xfId="3997"/>
    <cellStyle name="5_Anafim_דיווחים נוספים_דיווחים נוספים_דיווחים נוספים" xfId="3998"/>
    <cellStyle name="5_Anafim_דיווחים נוספים_דיווחים נוספים_פירוט אגח תשואה מעל 10% " xfId="3999"/>
    <cellStyle name="5_Anafim_דיווחים נוספים_פירוט אגח תשואה מעל 10% " xfId="4000"/>
    <cellStyle name="5_Anafim_הערות" xfId="4001"/>
    <cellStyle name="5_Anafim_הערות 2" xfId="4002"/>
    <cellStyle name="5_Anafim_הערות 2_דיווחים נוספים" xfId="4003"/>
    <cellStyle name="5_Anafim_הערות 2_דיווחים נוספים_1" xfId="4004"/>
    <cellStyle name="5_Anafim_הערות 2_דיווחים נוספים_פירוט אגח תשואה מעל 10% " xfId="4005"/>
    <cellStyle name="5_Anafim_הערות 2_פירוט אגח תשואה מעל 10% " xfId="4006"/>
    <cellStyle name="5_Anafim_הערות_4.4." xfId="4007"/>
    <cellStyle name="5_Anafim_הערות_4.4. 2" xfId="4008"/>
    <cellStyle name="5_Anafim_הערות_4.4. 2_דיווחים נוספים" xfId="4009"/>
    <cellStyle name="5_Anafim_הערות_4.4. 2_דיווחים נוספים_1" xfId="4010"/>
    <cellStyle name="5_Anafim_הערות_4.4. 2_דיווחים נוספים_פירוט אגח תשואה מעל 10% " xfId="4011"/>
    <cellStyle name="5_Anafim_הערות_4.4. 2_פירוט אגח תשואה מעל 10% " xfId="4012"/>
    <cellStyle name="5_Anafim_הערות_4.4._דיווחים נוספים" xfId="4013"/>
    <cellStyle name="5_Anafim_הערות_4.4._פירוט אגח תשואה מעל 10% " xfId="4014"/>
    <cellStyle name="5_Anafim_הערות_דיווחים נוספים" xfId="4015"/>
    <cellStyle name="5_Anafim_הערות_דיווחים נוספים_1" xfId="4016"/>
    <cellStyle name="5_Anafim_הערות_דיווחים נוספים_פירוט אגח תשואה מעל 10% " xfId="4017"/>
    <cellStyle name="5_Anafim_הערות_פירוט אגח תשואה מעל 10% " xfId="4018"/>
    <cellStyle name="5_Anafim_יתרת מסגרות אשראי לניצול " xfId="4019"/>
    <cellStyle name="5_Anafim_יתרת מסגרות אשראי לניצול  2" xfId="4020"/>
    <cellStyle name="5_Anafim_יתרת מסגרות אשראי לניצול  2_דיווחים נוספים" xfId="4021"/>
    <cellStyle name="5_Anafim_יתרת מסגרות אשראי לניצול  2_דיווחים נוספים_1" xfId="4022"/>
    <cellStyle name="5_Anafim_יתרת מסגרות אשראי לניצול  2_דיווחים נוספים_פירוט אגח תשואה מעל 10% " xfId="4023"/>
    <cellStyle name="5_Anafim_יתרת מסגרות אשראי לניצול  2_פירוט אגח תשואה מעל 10% " xfId="4024"/>
    <cellStyle name="5_Anafim_יתרת מסגרות אשראי לניצול _4.4." xfId="4025"/>
    <cellStyle name="5_Anafim_יתרת מסגרות אשראי לניצול _4.4. 2" xfId="4026"/>
    <cellStyle name="5_Anafim_יתרת מסגרות אשראי לניצול _4.4. 2_דיווחים נוספים" xfId="4027"/>
    <cellStyle name="5_Anafim_יתרת מסגרות אשראי לניצול _4.4. 2_דיווחים נוספים_1" xfId="4028"/>
    <cellStyle name="5_Anafim_יתרת מסגרות אשראי לניצול _4.4. 2_דיווחים נוספים_פירוט אגח תשואה מעל 10% " xfId="4029"/>
    <cellStyle name="5_Anafim_יתרת מסגרות אשראי לניצול _4.4. 2_פירוט אגח תשואה מעל 10% " xfId="4030"/>
    <cellStyle name="5_Anafim_יתרת מסגרות אשראי לניצול _4.4._דיווחים נוספים" xfId="4031"/>
    <cellStyle name="5_Anafim_יתרת מסגרות אשראי לניצול _4.4._פירוט אגח תשואה מעל 10% " xfId="4032"/>
    <cellStyle name="5_Anafim_יתרת מסגרות אשראי לניצול _דיווחים נוספים" xfId="4033"/>
    <cellStyle name="5_Anafim_יתרת מסגרות אשראי לניצול _דיווחים נוספים_1" xfId="4034"/>
    <cellStyle name="5_Anafim_יתרת מסגרות אשראי לניצול _דיווחים נוספים_פירוט אגח תשואה מעל 10% " xfId="4035"/>
    <cellStyle name="5_Anafim_יתרת מסגרות אשראי לניצול _פירוט אגח תשואה מעל 10% " xfId="4036"/>
    <cellStyle name="5_Anafim_עסקאות שאושרו וטרם בוצעו  " xfId="4037"/>
    <cellStyle name="5_Anafim_עסקאות שאושרו וטרם בוצעו   2" xfId="4038"/>
    <cellStyle name="5_Anafim_עסקאות שאושרו וטרם בוצעו   2_דיווחים נוספים" xfId="4039"/>
    <cellStyle name="5_Anafim_עסקאות שאושרו וטרם בוצעו   2_דיווחים נוספים_1" xfId="4040"/>
    <cellStyle name="5_Anafim_עסקאות שאושרו וטרם בוצעו   2_דיווחים נוספים_פירוט אגח תשואה מעל 10% " xfId="4041"/>
    <cellStyle name="5_Anafim_עסקאות שאושרו וטרם בוצעו   2_פירוט אגח תשואה מעל 10% " xfId="4042"/>
    <cellStyle name="5_Anafim_עסקאות שאושרו וטרם בוצעו  _1" xfId="4043"/>
    <cellStyle name="5_Anafim_עסקאות שאושרו וטרם בוצעו  _1 2" xfId="4044"/>
    <cellStyle name="5_Anafim_עסקאות שאושרו וטרם בוצעו  _1 2_דיווחים נוספים" xfId="4045"/>
    <cellStyle name="5_Anafim_עסקאות שאושרו וטרם בוצעו  _1 2_דיווחים נוספים_1" xfId="4046"/>
    <cellStyle name="5_Anafim_עסקאות שאושרו וטרם בוצעו  _1 2_דיווחים נוספים_פירוט אגח תשואה מעל 10% " xfId="4047"/>
    <cellStyle name="5_Anafim_עסקאות שאושרו וטרם בוצעו  _1 2_פירוט אגח תשואה מעל 10% " xfId="4048"/>
    <cellStyle name="5_Anafim_עסקאות שאושרו וטרם בוצעו  _1_דיווחים נוספים" xfId="4049"/>
    <cellStyle name="5_Anafim_עסקאות שאושרו וטרם בוצעו  _1_פירוט אגח תשואה מעל 10% " xfId="4050"/>
    <cellStyle name="5_Anafim_עסקאות שאושרו וטרם בוצעו  _4.4." xfId="4051"/>
    <cellStyle name="5_Anafim_עסקאות שאושרו וטרם בוצעו  _4.4. 2" xfId="4052"/>
    <cellStyle name="5_Anafim_עסקאות שאושרו וטרם בוצעו  _4.4. 2_דיווחים נוספים" xfId="4053"/>
    <cellStyle name="5_Anafim_עסקאות שאושרו וטרם בוצעו  _4.4. 2_דיווחים נוספים_1" xfId="4054"/>
    <cellStyle name="5_Anafim_עסקאות שאושרו וטרם בוצעו  _4.4. 2_דיווחים נוספים_פירוט אגח תשואה מעל 10% " xfId="4055"/>
    <cellStyle name="5_Anafim_עסקאות שאושרו וטרם בוצעו  _4.4. 2_פירוט אגח תשואה מעל 10% " xfId="4056"/>
    <cellStyle name="5_Anafim_עסקאות שאושרו וטרם בוצעו  _4.4._דיווחים נוספים" xfId="4057"/>
    <cellStyle name="5_Anafim_עסקאות שאושרו וטרם בוצעו  _4.4._פירוט אגח תשואה מעל 10% " xfId="4058"/>
    <cellStyle name="5_Anafim_עסקאות שאושרו וטרם בוצעו  _דיווחים נוספים" xfId="4059"/>
    <cellStyle name="5_Anafim_עסקאות שאושרו וטרם בוצעו  _דיווחים נוספים_1" xfId="4060"/>
    <cellStyle name="5_Anafim_עסקאות שאושרו וטרם בוצעו  _דיווחים נוספים_פירוט אגח תשואה מעל 10% " xfId="4061"/>
    <cellStyle name="5_Anafim_עסקאות שאושרו וטרם בוצעו  _פירוט אגח תשואה מעל 10% " xfId="4062"/>
    <cellStyle name="5_Anafim_פירוט אגח תשואה מעל 10% " xfId="4063"/>
    <cellStyle name="5_Anafim_פירוט אגח תשואה מעל 10%  2" xfId="4064"/>
    <cellStyle name="5_Anafim_פירוט אגח תשואה מעל 10%  2_דיווחים נוספים" xfId="4065"/>
    <cellStyle name="5_Anafim_פירוט אגח תשואה מעל 10%  2_דיווחים נוספים_1" xfId="4066"/>
    <cellStyle name="5_Anafim_פירוט אגח תשואה מעל 10%  2_דיווחים נוספים_פירוט אגח תשואה מעל 10% " xfId="4067"/>
    <cellStyle name="5_Anafim_פירוט אגח תשואה מעל 10%  2_פירוט אגח תשואה מעל 10% " xfId="4068"/>
    <cellStyle name="5_Anafim_פירוט אגח תשואה מעל 10% _1" xfId="4069"/>
    <cellStyle name="5_Anafim_פירוט אגח תשואה מעל 10% _4.4." xfId="4070"/>
    <cellStyle name="5_Anafim_פירוט אגח תשואה מעל 10% _4.4. 2" xfId="4071"/>
    <cellStyle name="5_Anafim_פירוט אגח תשואה מעל 10% _4.4. 2_דיווחים נוספים" xfId="4072"/>
    <cellStyle name="5_Anafim_פירוט אגח תשואה מעל 10% _4.4. 2_דיווחים נוספים_1" xfId="4073"/>
    <cellStyle name="5_Anafim_פירוט אגח תשואה מעל 10% _4.4. 2_דיווחים נוספים_פירוט אגח תשואה מעל 10% " xfId="4074"/>
    <cellStyle name="5_Anafim_פירוט אגח תשואה מעל 10% _4.4. 2_פירוט אגח תשואה מעל 10% " xfId="4075"/>
    <cellStyle name="5_Anafim_פירוט אגח תשואה מעל 10% _4.4._דיווחים נוספים" xfId="4076"/>
    <cellStyle name="5_Anafim_פירוט אגח תשואה מעל 10% _4.4._פירוט אגח תשואה מעל 10% " xfId="4077"/>
    <cellStyle name="5_Anafim_פירוט אגח תשואה מעל 10% _דיווחים נוספים" xfId="4078"/>
    <cellStyle name="5_Anafim_פירוט אגח תשואה מעל 10% _דיווחים נוספים_1" xfId="4079"/>
    <cellStyle name="5_Anafim_פירוט אגח תשואה מעל 10% _דיווחים נוספים_פירוט אגח תשואה מעל 10% " xfId="4080"/>
    <cellStyle name="5_Anafim_פירוט אגח תשואה מעל 10% _פירוט אגח תשואה מעל 10% " xfId="4081"/>
    <cellStyle name="5_אחזקות בעלי ענין -DATA - ערכים" xfId="4082"/>
    <cellStyle name="5_דיווחים נוספים" xfId="4083"/>
    <cellStyle name="5_דיווחים נוספים 2" xfId="4084"/>
    <cellStyle name="5_דיווחים נוספים 2_דיווחים נוספים" xfId="4085"/>
    <cellStyle name="5_דיווחים נוספים 2_דיווחים נוספים_1" xfId="4086"/>
    <cellStyle name="5_דיווחים נוספים 2_דיווחים נוספים_פירוט אגח תשואה מעל 10% " xfId="4087"/>
    <cellStyle name="5_דיווחים נוספים 2_פירוט אגח תשואה מעל 10% " xfId="4088"/>
    <cellStyle name="5_דיווחים נוספים_1" xfId="4089"/>
    <cellStyle name="5_דיווחים נוספים_1 2" xfId="4090"/>
    <cellStyle name="5_דיווחים נוספים_1 2_דיווחים נוספים" xfId="4091"/>
    <cellStyle name="5_דיווחים נוספים_1 2_דיווחים נוספים_1" xfId="4092"/>
    <cellStyle name="5_דיווחים נוספים_1 2_דיווחים נוספים_פירוט אגח תשואה מעל 10% " xfId="4093"/>
    <cellStyle name="5_דיווחים נוספים_1 2_פירוט אגח תשואה מעל 10% " xfId="4094"/>
    <cellStyle name="5_דיווחים נוספים_1_4.4." xfId="4095"/>
    <cellStyle name="5_דיווחים נוספים_1_4.4. 2" xfId="4096"/>
    <cellStyle name="5_דיווחים נוספים_1_4.4. 2_דיווחים נוספים" xfId="4097"/>
    <cellStyle name="5_דיווחים נוספים_1_4.4. 2_דיווחים נוספים_1" xfId="4098"/>
    <cellStyle name="5_דיווחים נוספים_1_4.4. 2_דיווחים נוספים_פירוט אגח תשואה מעל 10% " xfId="4099"/>
    <cellStyle name="5_דיווחים נוספים_1_4.4. 2_פירוט אגח תשואה מעל 10% " xfId="4100"/>
    <cellStyle name="5_דיווחים נוספים_1_4.4._דיווחים נוספים" xfId="4101"/>
    <cellStyle name="5_דיווחים נוספים_1_4.4._פירוט אגח תשואה מעל 10% " xfId="4102"/>
    <cellStyle name="5_דיווחים נוספים_1_דיווחים נוספים" xfId="4103"/>
    <cellStyle name="5_דיווחים נוספים_1_דיווחים נוספים 2" xfId="4104"/>
    <cellStyle name="5_דיווחים נוספים_1_דיווחים נוספים 2_דיווחים נוספים" xfId="4105"/>
    <cellStyle name="5_דיווחים נוספים_1_דיווחים נוספים 2_דיווחים נוספים_1" xfId="4106"/>
    <cellStyle name="5_דיווחים נוספים_1_דיווחים נוספים 2_דיווחים נוספים_פירוט אגח תשואה מעל 10% " xfId="4107"/>
    <cellStyle name="5_דיווחים נוספים_1_דיווחים נוספים 2_פירוט אגח תשואה מעל 10% " xfId="4108"/>
    <cellStyle name="5_דיווחים נוספים_1_דיווחים נוספים_1" xfId="4109"/>
    <cellStyle name="5_דיווחים נוספים_1_דיווחים נוספים_4.4." xfId="4110"/>
    <cellStyle name="5_דיווחים נוספים_1_דיווחים נוספים_4.4. 2" xfId="4111"/>
    <cellStyle name="5_דיווחים נוספים_1_דיווחים נוספים_4.4. 2_דיווחים נוספים" xfId="4112"/>
    <cellStyle name="5_דיווחים נוספים_1_דיווחים נוספים_4.4. 2_דיווחים נוספים_1" xfId="4113"/>
    <cellStyle name="5_דיווחים נוספים_1_דיווחים נוספים_4.4. 2_דיווחים נוספים_פירוט אגח תשואה מעל 10% " xfId="4114"/>
    <cellStyle name="5_דיווחים נוספים_1_דיווחים נוספים_4.4. 2_פירוט אגח תשואה מעל 10% " xfId="4115"/>
    <cellStyle name="5_דיווחים נוספים_1_דיווחים נוספים_4.4._דיווחים נוספים" xfId="4116"/>
    <cellStyle name="5_דיווחים נוספים_1_דיווחים נוספים_4.4._פירוט אגח תשואה מעל 10% " xfId="4117"/>
    <cellStyle name="5_דיווחים נוספים_1_דיווחים נוספים_דיווחים נוספים" xfId="4118"/>
    <cellStyle name="5_דיווחים נוספים_1_דיווחים נוספים_פירוט אגח תשואה מעל 10% " xfId="4119"/>
    <cellStyle name="5_דיווחים נוספים_1_פירוט אגח תשואה מעל 10% " xfId="4120"/>
    <cellStyle name="5_דיווחים נוספים_2" xfId="4121"/>
    <cellStyle name="5_דיווחים נוספים_2 2" xfId="4122"/>
    <cellStyle name="5_דיווחים נוספים_2 2_דיווחים נוספים" xfId="4123"/>
    <cellStyle name="5_דיווחים נוספים_2 2_דיווחים נוספים_1" xfId="4124"/>
    <cellStyle name="5_דיווחים נוספים_2 2_דיווחים נוספים_פירוט אגח תשואה מעל 10% " xfId="4125"/>
    <cellStyle name="5_דיווחים נוספים_2 2_פירוט אגח תשואה מעל 10% " xfId="4126"/>
    <cellStyle name="5_דיווחים נוספים_2_4.4." xfId="4127"/>
    <cellStyle name="5_דיווחים נוספים_2_4.4. 2" xfId="4128"/>
    <cellStyle name="5_דיווחים נוספים_2_4.4. 2_דיווחים נוספים" xfId="4129"/>
    <cellStyle name="5_דיווחים נוספים_2_4.4. 2_דיווחים נוספים_1" xfId="4130"/>
    <cellStyle name="5_דיווחים נוספים_2_4.4. 2_דיווחים נוספים_פירוט אגח תשואה מעל 10% " xfId="4131"/>
    <cellStyle name="5_דיווחים נוספים_2_4.4. 2_פירוט אגח תשואה מעל 10% " xfId="4132"/>
    <cellStyle name="5_דיווחים נוספים_2_4.4._דיווחים נוספים" xfId="4133"/>
    <cellStyle name="5_דיווחים נוספים_2_4.4._פירוט אגח תשואה מעל 10% " xfId="4134"/>
    <cellStyle name="5_דיווחים נוספים_2_דיווחים נוספים" xfId="4135"/>
    <cellStyle name="5_דיווחים נוספים_2_פירוט אגח תשואה מעל 10% " xfId="4136"/>
    <cellStyle name="5_דיווחים נוספים_3" xfId="4137"/>
    <cellStyle name="5_דיווחים נוספים_4.4." xfId="4138"/>
    <cellStyle name="5_דיווחים נוספים_4.4. 2" xfId="4139"/>
    <cellStyle name="5_דיווחים נוספים_4.4. 2_דיווחים נוספים" xfId="4140"/>
    <cellStyle name="5_דיווחים נוספים_4.4. 2_דיווחים נוספים_1" xfId="4141"/>
    <cellStyle name="5_דיווחים נוספים_4.4. 2_דיווחים נוספים_1_15" xfId="4142"/>
    <cellStyle name="5_דיווחים נוספים_4.4. 2_דיווחים נוספים_פירוט אגח תשואה מעל 10% " xfId="4143"/>
    <cellStyle name="5_דיווחים נוספים_4.4. 2_דיווחים נוספים_פירוט אגח תשואה מעל 10% _15" xfId="4144"/>
    <cellStyle name="5_דיווחים נוספים_4.4. 2_פירוט אגח תשואה מעל 10% " xfId="4145"/>
    <cellStyle name="5_דיווחים נוספים_4.4. 2_פירוט אגח תשואה מעל 10% _15" xfId="4146"/>
    <cellStyle name="5_דיווחים נוספים_4.4._דיווחים נוספים" xfId="4147"/>
    <cellStyle name="5_דיווחים נוספים_4.4._דיווחים נוספים_15" xfId="4148"/>
    <cellStyle name="5_דיווחים נוספים_4.4._פירוט אגח תשואה מעל 10% " xfId="4149"/>
    <cellStyle name="5_דיווחים נוספים_4.4._פירוט אגח תשואה מעל 10% _15" xfId="4150"/>
    <cellStyle name="5_דיווחים נוספים_דיווחים נוספים" xfId="4151"/>
    <cellStyle name="5_דיווחים נוספים_דיווחים נוספים 2" xfId="4152"/>
    <cellStyle name="5_דיווחים נוספים_דיווחים נוספים 2_15" xfId="4153"/>
    <cellStyle name="5_דיווחים נוספים_דיווחים נוספים 2_דיווחים נוספים" xfId="4154"/>
    <cellStyle name="5_דיווחים נוספים_דיווחים נוספים 2_דיווחים נוספים_1" xfId="4155"/>
    <cellStyle name="5_דיווחים נוספים_דיווחים נוספים 2_דיווחים נוספים_1_15" xfId="4156"/>
    <cellStyle name="5_דיווחים נוספים_דיווחים נוספים 2_דיווחים נוספים_15" xfId="4157"/>
    <cellStyle name="5_דיווחים נוספים_דיווחים נוספים 2_דיווחים נוספים_פירוט אגח תשואה מעל 10% " xfId="4158"/>
    <cellStyle name="5_דיווחים נוספים_דיווחים נוספים 2_דיווחים נוספים_פירוט אגח תשואה מעל 10% _15" xfId="4159"/>
    <cellStyle name="5_דיווחים נוספים_דיווחים נוספים 2_פירוט אגח תשואה מעל 10% " xfId="4160"/>
    <cellStyle name="5_דיווחים נוספים_דיווחים נוספים 2_פירוט אגח תשואה מעל 10% _15" xfId="4161"/>
    <cellStyle name="5_דיווחים נוספים_דיווחים נוספים_1" xfId="4162"/>
    <cellStyle name="5_דיווחים נוספים_דיווחים נוספים_1_15" xfId="4163"/>
    <cellStyle name="5_דיווחים נוספים_דיווחים נוספים_15" xfId="4164"/>
    <cellStyle name="5_דיווחים נוספים_דיווחים נוספים_4.4." xfId="4165"/>
    <cellStyle name="5_דיווחים נוספים_דיווחים נוספים_4.4. 2" xfId="4166"/>
    <cellStyle name="5_דיווחים נוספים_דיווחים נוספים_4.4. 2_15" xfId="4167"/>
    <cellStyle name="5_דיווחים נוספים_דיווחים נוספים_4.4. 2_דיווחים נוספים" xfId="4168"/>
    <cellStyle name="5_דיווחים נוספים_דיווחים נוספים_4.4. 2_דיווחים נוספים_1" xfId="4169"/>
    <cellStyle name="5_דיווחים נוספים_דיווחים נוספים_4.4. 2_דיווחים נוספים_1_15" xfId="4170"/>
    <cellStyle name="5_דיווחים נוספים_דיווחים נוספים_4.4. 2_דיווחים נוספים_15" xfId="4171"/>
    <cellStyle name="5_דיווחים נוספים_דיווחים נוספים_4.4. 2_דיווחים נוספים_פירוט אגח תשואה מעל 10% " xfId="4172"/>
    <cellStyle name="5_דיווחים נוספים_דיווחים נוספים_4.4. 2_דיווחים נוספים_פירוט אגח תשואה מעל 10% _15" xfId="4173"/>
    <cellStyle name="5_דיווחים נוספים_דיווחים נוספים_4.4. 2_פירוט אגח תשואה מעל 10% " xfId="4174"/>
    <cellStyle name="5_דיווחים נוספים_דיווחים נוספים_4.4. 2_פירוט אגח תשואה מעל 10% _15" xfId="4175"/>
    <cellStyle name="5_דיווחים נוספים_דיווחים נוספים_4.4._15" xfId="4176"/>
    <cellStyle name="5_דיווחים נוספים_דיווחים נוספים_4.4._דיווחים נוספים" xfId="4177"/>
    <cellStyle name="5_דיווחים נוספים_דיווחים נוספים_4.4._דיווחים נוספים_15" xfId="4178"/>
    <cellStyle name="5_דיווחים נוספים_דיווחים נוספים_4.4._פירוט אגח תשואה מעל 10% " xfId="4179"/>
    <cellStyle name="5_דיווחים נוספים_דיווחים נוספים_4.4._פירוט אגח תשואה מעל 10% _15" xfId="4180"/>
    <cellStyle name="5_דיווחים נוספים_דיווחים נוספים_דיווחים נוספים" xfId="4181"/>
    <cellStyle name="5_דיווחים נוספים_דיווחים נוספים_דיווחים נוספים_15" xfId="4182"/>
    <cellStyle name="5_דיווחים נוספים_דיווחים נוספים_פירוט אגח תשואה מעל 10% " xfId="4183"/>
    <cellStyle name="5_דיווחים נוספים_דיווחים נוספים_פירוט אגח תשואה מעל 10% _15" xfId="4184"/>
    <cellStyle name="5_דיווחים נוספים_פירוט אגח תשואה מעל 10% " xfId="4185"/>
    <cellStyle name="5_דיווחים נוספים_פירוט אגח תשואה מעל 10% _15" xfId="4186"/>
    <cellStyle name="5_הערות" xfId="4187"/>
    <cellStyle name="5_הערות 2" xfId="4188"/>
    <cellStyle name="5_הערות 2_15" xfId="4189"/>
    <cellStyle name="5_הערות 2_דיווחים נוספים" xfId="4190"/>
    <cellStyle name="5_הערות 2_דיווחים נוספים_1" xfId="4191"/>
    <cellStyle name="5_הערות 2_דיווחים נוספים_1_15" xfId="4192"/>
    <cellStyle name="5_הערות 2_דיווחים נוספים_15" xfId="4193"/>
    <cellStyle name="5_הערות 2_דיווחים נוספים_פירוט אגח תשואה מעל 10% " xfId="4194"/>
    <cellStyle name="5_הערות 2_דיווחים נוספים_פירוט אגח תשואה מעל 10% _15" xfId="4195"/>
    <cellStyle name="5_הערות 2_פירוט אגח תשואה מעל 10% " xfId="4196"/>
    <cellStyle name="5_הערות 2_פירוט אגח תשואה מעל 10% _15" xfId="4197"/>
    <cellStyle name="5_הערות_15" xfId="4198"/>
    <cellStyle name="5_הערות_4.4." xfId="4199"/>
    <cellStyle name="5_הערות_4.4. 2" xfId="4200"/>
    <cellStyle name="5_הערות_4.4. 2_15" xfId="4201"/>
    <cellStyle name="5_הערות_4.4. 2_דיווחים נוספים" xfId="4202"/>
    <cellStyle name="5_הערות_4.4. 2_דיווחים נוספים_1" xfId="4203"/>
    <cellStyle name="5_הערות_4.4. 2_דיווחים נוספים_1_15" xfId="4204"/>
    <cellStyle name="5_הערות_4.4. 2_דיווחים נוספים_15" xfId="4205"/>
    <cellStyle name="5_הערות_4.4. 2_דיווחים נוספים_פירוט אגח תשואה מעל 10% " xfId="4206"/>
    <cellStyle name="5_הערות_4.4. 2_דיווחים נוספים_פירוט אגח תשואה מעל 10% _15" xfId="4207"/>
    <cellStyle name="5_הערות_4.4. 2_פירוט אגח תשואה מעל 10% " xfId="4208"/>
    <cellStyle name="5_הערות_4.4. 2_פירוט אגח תשואה מעל 10% _15" xfId="4209"/>
    <cellStyle name="5_הערות_4.4._15" xfId="4210"/>
    <cellStyle name="5_הערות_4.4._דיווחים נוספים" xfId="4211"/>
    <cellStyle name="5_הערות_4.4._דיווחים נוספים_15" xfId="4212"/>
    <cellStyle name="5_הערות_4.4._פירוט אגח תשואה מעל 10% " xfId="4213"/>
    <cellStyle name="5_הערות_4.4._פירוט אגח תשואה מעל 10% _15" xfId="4214"/>
    <cellStyle name="5_הערות_דיווחים נוספים" xfId="4215"/>
    <cellStyle name="5_הערות_דיווחים נוספים_1" xfId="4216"/>
    <cellStyle name="5_הערות_דיווחים נוספים_1_15" xfId="4217"/>
    <cellStyle name="5_הערות_דיווחים נוספים_15" xfId="4218"/>
    <cellStyle name="5_הערות_דיווחים נוספים_פירוט אגח תשואה מעל 10% " xfId="4219"/>
    <cellStyle name="5_הערות_דיווחים נוספים_פירוט אגח תשואה מעל 10% _15" xfId="4220"/>
    <cellStyle name="5_הערות_פירוט אגח תשואה מעל 10% " xfId="4221"/>
    <cellStyle name="5_הערות_פירוט אגח תשואה מעל 10% _15" xfId="4222"/>
    <cellStyle name="5_יתרת מסגרות אשראי לניצול " xfId="4223"/>
    <cellStyle name="5_יתרת מסגרות אשראי לניצול  2" xfId="4224"/>
    <cellStyle name="5_יתרת מסגרות אשראי לניצול  2_15" xfId="4225"/>
    <cellStyle name="5_יתרת מסגרות אשראי לניצול  2_דיווחים נוספים" xfId="4226"/>
    <cellStyle name="5_יתרת מסגרות אשראי לניצול  2_דיווחים נוספים_1" xfId="4227"/>
    <cellStyle name="5_יתרת מסגרות אשראי לניצול  2_דיווחים נוספים_1_15" xfId="4228"/>
    <cellStyle name="5_יתרת מסגרות אשראי לניצול  2_דיווחים נוספים_15" xfId="4229"/>
    <cellStyle name="5_יתרת מסגרות אשראי לניצול  2_דיווחים נוספים_פירוט אגח תשואה מעל 10% " xfId="4230"/>
    <cellStyle name="5_יתרת מסגרות אשראי לניצול  2_דיווחים נוספים_פירוט אגח תשואה מעל 10% _15" xfId="4231"/>
    <cellStyle name="5_יתרת מסגרות אשראי לניצול  2_פירוט אגח תשואה מעל 10% " xfId="4232"/>
    <cellStyle name="5_יתרת מסגרות אשראי לניצול  2_פירוט אגח תשואה מעל 10% _15" xfId="4233"/>
    <cellStyle name="5_יתרת מסגרות אשראי לניצול _15" xfId="4234"/>
    <cellStyle name="5_יתרת מסגרות אשראי לניצול _4.4." xfId="4235"/>
    <cellStyle name="5_יתרת מסגרות אשראי לניצול _4.4. 2" xfId="4236"/>
    <cellStyle name="5_יתרת מסגרות אשראי לניצול _4.4. 2_15" xfId="4237"/>
    <cellStyle name="5_יתרת מסגרות אשראי לניצול _4.4. 2_דיווחים נוספים" xfId="4238"/>
    <cellStyle name="5_יתרת מסגרות אשראי לניצול _4.4. 2_דיווחים נוספים_1" xfId="4239"/>
    <cellStyle name="5_יתרת מסגרות אשראי לניצול _4.4. 2_דיווחים נוספים_1_15" xfId="4240"/>
    <cellStyle name="5_יתרת מסגרות אשראי לניצול _4.4. 2_דיווחים נוספים_15" xfId="4241"/>
    <cellStyle name="5_יתרת מסגרות אשראי לניצול _4.4. 2_דיווחים נוספים_פירוט אגח תשואה מעל 10% " xfId="4242"/>
    <cellStyle name="5_יתרת מסגרות אשראי לניצול _4.4. 2_דיווחים נוספים_פירוט אגח תשואה מעל 10% _15" xfId="4243"/>
    <cellStyle name="5_יתרת מסגרות אשראי לניצול _4.4. 2_פירוט אגח תשואה מעל 10% " xfId="4244"/>
    <cellStyle name="5_יתרת מסגרות אשראי לניצול _4.4. 2_פירוט אגח תשואה מעל 10% _15" xfId="4245"/>
    <cellStyle name="5_יתרת מסגרות אשראי לניצול _4.4._15" xfId="4246"/>
    <cellStyle name="5_יתרת מסגרות אשראי לניצול _4.4._דיווחים נוספים" xfId="4247"/>
    <cellStyle name="5_יתרת מסגרות אשראי לניצול _4.4._דיווחים נוספים_15" xfId="4248"/>
    <cellStyle name="5_יתרת מסגרות אשראי לניצול _4.4._פירוט אגח תשואה מעל 10% " xfId="4249"/>
    <cellStyle name="5_יתרת מסגרות אשראי לניצול _4.4._פירוט אגח תשואה מעל 10% _15" xfId="4250"/>
    <cellStyle name="5_יתרת מסגרות אשראי לניצול _דיווחים נוספים" xfId="4251"/>
    <cellStyle name="5_יתרת מסגרות אשראי לניצול _דיווחים נוספים_1" xfId="4252"/>
    <cellStyle name="5_יתרת מסגרות אשראי לניצול _דיווחים נוספים_1_15" xfId="4253"/>
    <cellStyle name="5_יתרת מסגרות אשראי לניצול _דיווחים נוספים_15" xfId="4254"/>
    <cellStyle name="5_יתרת מסגרות אשראי לניצול _דיווחים נוספים_פירוט אגח תשואה מעל 10% " xfId="4255"/>
    <cellStyle name="5_יתרת מסגרות אשראי לניצול _דיווחים נוספים_פירוט אגח תשואה מעל 10% _15" xfId="4256"/>
    <cellStyle name="5_יתרת מסגרות אשראי לניצול _פירוט אגח תשואה מעל 10% " xfId="4257"/>
    <cellStyle name="5_יתרת מסגרות אשראי לניצול _פירוט אגח תשואה מעל 10% _15" xfId="4258"/>
    <cellStyle name="5_משקל בתא100" xfId="4259"/>
    <cellStyle name="5_משקל בתא100 2" xfId="4260"/>
    <cellStyle name="5_משקל בתא100 2 2" xfId="4261"/>
    <cellStyle name="5_משקל בתא100 2 2_15" xfId="4262"/>
    <cellStyle name="5_משקל בתא100 2 2_דיווחים נוספים" xfId="4263"/>
    <cellStyle name="5_משקל בתא100 2 2_דיווחים נוספים_1" xfId="4264"/>
    <cellStyle name="5_משקל בתא100 2 2_דיווחים נוספים_1_15" xfId="4265"/>
    <cellStyle name="5_משקל בתא100 2 2_דיווחים נוספים_15" xfId="4266"/>
    <cellStyle name="5_משקל בתא100 2 2_דיווחים נוספים_פירוט אגח תשואה מעל 10% " xfId="4267"/>
    <cellStyle name="5_משקל בתא100 2 2_דיווחים נוספים_פירוט אגח תשואה מעל 10% _15" xfId="4268"/>
    <cellStyle name="5_משקל בתא100 2 2_פירוט אגח תשואה מעל 10% " xfId="4269"/>
    <cellStyle name="5_משקל בתא100 2 2_פירוט אגח תשואה מעל 10% _15" xfId="4270"/>
    <cellStyle name="5_משקל בתא100 2_15" xfId="4271"/>
    <cellStyle name="5_משקל בתא100 2_4.4." xfId="4272"/>
    <cellStyle name="5_משקל בתא100 2_4.4. 2" xfId="4273"/>
    <cellStyle name="5_משקל בתא100 2_4.4. 2_15" xfId="4274"/>
    <cellStyle name="5_משקל בתא100 2_4.4. 2_דיווחים נוספים" xfId="4275"/>
    <cellStyle name="5_משקל בתא100 2_4.4. 2_דיווחים נוספים_1" xfId="4276"/>
    <cellStyle name="5_משקל בתא100 2_4.4. 2_דיווחים נוספים_1_15" xfId="4277"/>
    <cellStyle name="5_משקל בתא100 2_4.4. 2_דיווחים נוספים_15" xfId="4278"/>
    <cellStyle name="5_משקל בתא100 2_4.4. 2_דיווחים נוספים_פירוט אגח תשואה מעל 10% " xfId="4279"/>
    <cellStyle name="5_משקל בתא100 2_4.4. 2_דיווחים נוספים_פירוט אגח תשואה מעל 10% _15" xfId="4280"/>
    <cellStyle name="5_משקל בתא100 2_4.4. 2_פירוט אגח תשואה מעל 10% " xfId="4281"/>
    <cellStyle name="5_משקל בתא100 2_4.4. 2_פירוט אגח תשואה מעל 10% _15" xfId="4282"/>
    <cellStyle name="5_משקל בתא100 2_4.4._15" xfId="4283"/>
    <cellStyle name="5_משקל בתא100 2_4.4._דיווחים נוספים" xfId="4284"/>
    <cellStyle name="5_משקל בתא100 2_4.4._דיווחים נוספים_15" xfId="4285"/>
    <cellStyle name="5_משקל בתא100 2_4.4._פירוט אגח תשואה מעל 10% " xfId="4286"/>
    <cellStyle name="5_משקל בתא100 2_4.4._פירוט אגח תשואה מעל 10% _15" xfId="4287"/>
    <cellStyle name="5_משקל בתא100 2_דיווחים נוספים" xfId="4288"/>
    <cellStyle name="5_משקל בתא100 2_דיווחים נוספים 2" xfId="4289"/>
    <cellStyle name="5_משקל בתא100 2_דיווחים נוספים 2_15" xfId="4290"/>
    <cellStyle name="5_משקל בתא100 2_דיווחים נוספים 2_דיווחים נוספים" xfId="4291"/>
    <cellStyle name="5_משקל בתא100 2_דיווחים נוספים 2_דיווחים נוספים_1" xfId="4292"/>
    <cellStyle name="5_משקל בתא100 2_דיווחים נוספים 2_דיווחים נוספים_1_15" xfId="4293"/>
    <cellStyle name="5_משקל בתא100 2_דיווחים נוספים 2_דיווחים נוספים_15" xfId="4294"/>
    <cellStyle name="5_משקל בתא100 2_דיווחים נוספים 2_דיווחים נוספים_פירוט אגח תשואה מעל 10% " xfId="4295"/>
    <cellStyle name="5_משקל בתא100 2_דיווחים נוספים 2_דיווחים נוספים_פירוט אגח תשואה מעל 10% _15" xfId="4296"/>
    <cellStyle name="5_משקל בתא100 2_דיווחים נוספים 2_פירוט אגח תשואה מעל 10% " xfId="4297"/>
    <cellStyle name="5_משקל בתא100 2_דיווחים נוספים 2_פירוט אגח תשואה מעל 10% _15" xfId="4298"/>
    <cellStyle name="5_משקל בתא100 2_דיווחים נוספים_1" xfId="4299"/>
    <cellStyle name="5_משקל בתא100 2_דיווחים נוספים_1 2" xfId="4300"/>
    <cellStyle name="5_משקל בתא100 2_דיווחים נוספים_1 2_15" xfId="4301"/>
    <cellStyle name="5_משקל בתא100 2_דיווחים נוספים_1 2_דיווחים נוספים" xfId="4302"/>
    <cellStyle name="5_משקל בתא100 2_דיווחים נוספים_1 2_דיווחים נוספים_1" xfId="4303"/>
    <cellStyle name="5_משקל בתא100 2_דיווחים נוספים_1 2_דיווחים נוספים_1_15" xfId="4304"/>
    <cellStyle name="5_משקל בתא100 2_דיווחים נוספים_1 2_דיווחים נוספים_15" xfId="4305"/>
    <cellStyle name="5_משקל בתא100 2_דיווחים נוספים_1 2_דיווחים נוספים_פירוט אגח תשואה מעל 10% " xfId="4306"/>
    <cellStyle name="5_משקל בתא100 2_דיווחים נוספים_1 2_דיווחים נוספים_פירוט אגח תשואה מעל 10% _15" xfId="4307"/>
    <cellStyle name="5_משקל בתא100 2_דיווחים נוספים_1 2_פירוט אגח תשואה מעל 10% " xfId="4308"/>
    <cellStyle name="5_משקל בתא100 2_דיווחים נוספים_1 2_פירוט אגח תשואה מעל 10% _15" xfId="4309"/>
    <cellStyle name="5_משקל בתא100 2_דיווחים נוספים_1_15" xfId="4310"/>
    <cellStyle name="5_משקל בתא100 2_דיווחים נוספים_1_4.4." xfId="4311"/>
    <cellStyle name="5_משקל בתא100 2_דיווחים נוספים_1_4.4. 2" xfId="4312"/>
    <cellStyle name="5_משקל בתא100 2_דיווחים נוספים_1_4.4. 2_15" xfId="4313"/>
    <cellStyle name="5_משקל בתא100 2_דיווחים נוספים_1_4.4. 2_דיווחים נוספים" xfId="4314"/>
    <cellStyle name="5_משקל בתא100 2_דיווחים נוספים_1_4.4. 2_דיווחים נוספים_1" xfId="4315"/>
    <cellStyle name="5_משקל בתא100 2_דיווחים נוספים_1_4.4. 2_דיווחים נוספים_1_15" xfId="4316"/>
    <cellStyle name="5_משקל בתא100 2_דיווחים נוספים_1_4.4. 2_דיווחים נוספים_15" xfId="4317"/>
    <cellStyle name="5_משקל בתא100 2_דיווחים נוספים_1_4.4. 2_דיווחים נוספים_פירוט אגח תשואה מעל 10% " xfId="4318"/>
    <cellStyle name="5_משקל בתא100 2_דיווחים נוספים_1_4.4. 2_דיווחים נוספים_פירוט אגח תשואה מעל 10% _15" xfId="4319"/>
    <cellStyle name="5_משקל בתא100 2_דיווחים נוספים_1_4.4. 2_פירוט אגח תשואה מעל 10% " xfId="4320"/>
    <cellStyle name="5_משקל בתא100 2_דיווחים נוספים_1_4.4. 2_פירוט אגח תשואה מעל 10% _15" xfId="4321"/>
    <cellStyle name="5_משקל בתא100 2_דיווחים נוספים_1_4.4._15" xfId="4322"/>
    <cellStyle name="5_משקל בתא100 2_דיווחים נוספים_1_4.4._דיווחים נוספים" xfId="4323"/>
    <cellStyle name="5_משקל בתא100 2_דיווחים נוספים_1_4.4._דיווחים נוספים_15" xfId="4324"/>
    <cellStyle name="5_משקל בתא100 2_דיווחים נוספים_1_4.4._פירוט אגח תשואה מעל 10% " xfId="4325"/>
    <cellStyle name="5_משקל בתא100 2_דיווחים נוספים_1_4.4._פירוט אגח תשואה מעל 10% _15" xfId="4326"/>
    <cellStyle name="5_משקל בתא100 2_דיווחים נוספים_1_דיווחים נוספים" xfId="4327"/>
    <cellStyle name="5_משקל בתא100 2_דיווחים נוספים_1_דיווחים נוספים_15" xfId="4328"/>
    <cellStyle name="5_משקל בתא100 2_דיווחים נוספים_1_פירוט אגח תשואה מעל 10% " xfId="4329"/>
    <cellStyle name="5_משקל בתא100 2_דיווחים נוספים_1_פירוט אגח תשואה מעל 10% _15" xfId="4330"/>
    <cellStyle name="5_משקל בתא100 2_דיווחים נוספים_15" xfId="4331"/>
    <cellStyle name="5_משקל בתא100 2_דיווחים נוספים_2" xfId="4332"/>
    <cellStyle name="5_משקל בתא100 2_דיווחים נוספים_2_15" xfId="4333"/>
    <cellStyle name="5_משקל בתא100 2_דיווחים נוספים_4.4." xfId="4334"/>
    <cellStyle name="5_משקל בתא100 2_דיווחים נוספים_4.4. 2" xfId="4335"/>
    <cellStyle name="5_משקל בתא100 2_דיווחים נוספים_4.4. 2_15" xfId="4336"/>
    <cellStyle name="5_משקל בתא100 2_דיווחים נוספים_4.4. 2_דיווחים נוספים" xfId="4337"/>
    <cellStyle name="5_משקל בתא100 2_דיווחים נוספים_4.4. 2_דיווחים נוספים_1" xfId="4338"/>
    <cellStyle name="5_משקל בתא100 2_דיווחים נוספים_4.4. 2_דיווחים נוספים_1_15" xfId="4339"/>
    <cellStyle name="5_משקל בתא100 2_דיווחים נוספים_4.4. 2_דיווחים נוספים_15" xfId="4340"/>
    <cellStyle name="5_משקל בתא100 2_דיווחים נוספים_4.4. 2_דיווחים נוספים_פירוט אגח תשואה מעל 10% " xfId="4341"/>
    <cellStyle name="5_משקל בתא100 2_דיווחים נוספים_4.4. 2_דיווחים נוספים_פירוט אגח תשואה מעל 10% _15" xfId="4342"/>
    <cellStyle name="5_משקל בתא100 2_דיווחים נוספים_4.4. 2_פירוט אגח תשואה מעל 10% " xfId="4343"/>
    <cellStyle name="5_משקל בתא100 2_דיווחים נוספים_4.4. 2_פירוט אגח תשואה מעל 10% _15" xfId="4344"/>
    <cellStyle name="5_משקל בתא100 2_דיווחים נוספים_4.4._15" xfId="4345"/>
    <cellStyle name="5_משקל בתא100 2_דיווחים נוספים_4.4._דיווחים נוספים" xfId="4346"/>
    <cellStyle name="5_משקל בתא100 2_דיווחים נוספים_4.4._דיווחים נוספים_15" xfId="4347"/>
    <cellStyle name="5_משקל בתא100 2_דיווחים נוספים_4.4._פירוט אגח תשואה מעל 10% " xfId="4348"/>
    <cellStyle name="5_משקל בתא100 2_דיווחים נוספים_4.4._פירוט אגח תשואה מעל 10% _15" xfId="4349"/>
    <cellStyle name="5_משקל בתא100 2_דיווחים נוספים_דיווחים נוספים" xfId="4350"/>
    <cellStyle name="5_משקל בתא100 2_דיווחים נוספים_דיווחים נוספים 2" xfId="4351"/>
    <cellStyle name="5_משקל בתא100 2_דיווחים נוספים_דיווחים נוספים 2_15" xfId="4352"/>
    <cellStyle name="5_משקל בתא100 2_דיווחים נוספים_דיווחים נוספים 2_דיווחים נוספים" xfId="4353"/>
    <cellStyle name="5_משקל בתא100 2_דיווחים נוספים_דיווחים נוספים 2_דיווחים נוספים_1" xfId="4354"/>
    <cellStyle name="5_משקל בתא100 2_דיווחים נוספים_דיווחים נוספים 2_דיווחים נוספים_1_15" xfId="4355"/>
    <cellStyle name="5_משקל בתא100 2_דיווחים נוספים_דיווחים נוספים 2_דיווחים נוספים_15" xfId="4356"/>
    <cellStyle name="5_משקל בתא100 2_דיווחים נוספים_דיווחים נוספים 2_דיווחים נוספים_פירוט אגח תשואה מעל 10% " xfId="4357"/>
    <cellStyle name="5_משקל בתא100 2_דיווחים נוספים_דיווחים נוספים 2_דיווחים נוספים_פירוט אגח תשואה מעל 10% _15" xfId="4358"/>
    <cellStyle name="5_משקל בתא100 2_דיווחים נוספים_דיווחים נוספים 2_פירוט אגח תשואה מעל 10% " xfId="4359"/>
    <cellStyle name="5_משקל בתא100 2_דיווחים נוספים_דיווחים נוספים 2_פירוט אגח תשואה מעל 10% _15" xfId="4360"/>
    <cellStyle name="5_משקל בתא100 2_דיווחים נוספים_דיווחים נוספים_1" xfId="4361"/>
    <cellStyle name="5_משקל בתא100 2_דיווחים נוספים_דיווחים נוספים_1_15" xfId="4362"/>
    <cellStyle name="5_משקל בתא100 2_דיווחים נוספים_דיווחים נוספים_15" xfId="4363"/>
    <cellStyle name="5_משקל בתא100 2_דיווחים נוספים_דיווחים נוספים_4.4." xfId="4364"/>
    <cellStyle name="5_משקל בתא100 2_דיווחים נוספים_דיווחים נוספים_4.4. 2" xfId="4365"/>
    <cellStyle name="5_משקל בתא100 2_דיווחים נוספים_דיווחים נוספים_4.4. 2_15" xfId="4366"/>
    <cellStyle name="5_משקל בתא100 2_דיווחים נוספים_דיווחים נוספים_4.4. 2_דיווחים נוספים" xfId="4367"/>
    <cellStyle name="5_משקל בתא100 2_דיווחים נוספים_דיווחים נוספים_4.4. 2_דיווחים נוספים_1" xfId="4368"/>
    <cellStyle name="5_משקל בתא100 2_דיווחים נוספים_דיווחים נוספים_4.4. 2_דיווחים נוספים_1_15" xfId="4369"/>
    <cellStyle name="5_משקל בתא100 2_דיווחים נוספים_דיווחים נוספים_4.4. 2_דיווחים נוספים_15" xfId="4370"/>
    <cellStyle name="5_משקל בתא100 2_דיווחים נוספים_דיווחים נוספים_4.4. 2_דיווחים נוספים_פירוט אגח תשואה מעל 10% " xfId="4371"/>
    <cellStyle name="5_משקל בתא100 2_דיווחים נוספים_דיווחים נוספים_4.4. 2_דיווחים נוספים_פירוט אגח תשואה מעל 10% _15" xfId="4372"/>
    <cellStyle name="5_משקל בתא100 2_דיווחים נוספים_דיווחים נוספים_4.4. 2_פירוט אגח תשואה מעל 10% " xfId="4373"/>
    <cellStyle name="5_משקל בתא100 2_דיווחים נוספים_דיווחים נוספים_4.4. 2_פירוט אגח תשואה מעל 10% _15" xfId="4374"/>
    <cellStyle name="5_משקל בתא100 2_דיווחים נוספים_דיווחים נוספים_4.4._15" xfId="4375"/>
    <cellStyle name="5_משקל בתא100 2_דיווחים נוספים_דיווחים נוספים_4.4._דיווחים נוספים" xfId="4376"/>
    <cellStyle name="5_משקל בתא100 2_דיווחים נוספים_דיווחים נוספים_4.4._דיווחים נוספים_15" xfId="4377"/>
    <cellStyle name="5_משקל בתא100 2_דיווחים נוספים_דיווחים נוספים_4.4._פירוט אגח תשואה מעל 10% " xfId="4378"/>
    <cellStyle name="5_משקל בתא100 2_דיווחים נוספים_דיווחים נוספים_4.4._פירוט אגח תשואה מעל 10% _15" xfId="4379"/>
    <cellStyle name="5_משקל בתא100 2_דיווחים נוספים_דיווחים נוספים_דיווחים נוספים" xfId="4380"/>
    <cellStyle name="5_משקל בתא100 2_דיווחים נוספים_דיווחים נוספים_דיווחים נוספים_15" xfId="4381"/>
    <cellStyle name="5_משקל בתא100 2_דיווחים נוספים_דיווחים נוספים_פירוט אגח תשואה מעל 10% " xfId="4382"/>
    <cellStyle name="5_משקל בתא100 2_דיווחים נוספים_דיווחים נוספים_פירוט אגח תשואה מעל 10% _15" xfId="4383"/>
    <cellStyle name="5_משקל בתא100 2_דיווחים נוספים_פירוט אגח תשואה מעל 10% " xfId="4384"/>
    <cellStyle name="5_משקל בתא100 2_דיווחים נוספים_פירוט אגח תשואה מעל 10% _15" xfId="4385"/>
    <cellStyle name="5_משקל בתא100 2_עסקאות שאושרו וטרם בוצעו  " xfId="4386"/>
    <cellStyle name="5_משקל בתא100 2_עסקאות שאושרו וטרם בוצעו   2" xfId="4387"/>
    <cellStyle name="5_משקל בתא100 2_עסקאות שאושרו וטרם בוצעו   2_15" xfId="4388"/>
    <cellStyle name="5_משקל בתא100 2_עסקאות שאושרו וטרם בוצעו   2_דיווחים נוספים" xfId="4389"/>
    <cellStyle name="5_משקל בתא100 2_עסקאות שאושרו וטרם בוצעו   2_דיווחים נוספים_1" xfId="4390"/>
    <cellStyle name="5_משקל בתא100 2_עסקאות שאושרו וטרם בוצעו   2_דיווחים נוספים_1_15" xfId="4391"/>
    <cellStyle name="5_משקל בתא100 2_עסקאות שאושרו וטרם בוצעו   2_דיווחים נוספים_15" xfId="4392"/>
    <cellStyle name="5_משקל בתא100 2_עסקאות שאושרו וטרם בוצעו   2_דיווחים נוספים_פירוט אגח תשואה מעל 10% " xfId="4393"/>
    <cellStyle name="5_משקל בתא100 2_עסקאות שאושרו וטרם בוצעו   2_דיווחים נוספים_פירוט אגח תשואה מעל 10% _15" xfId="4394"/>
    <cellStyle name="5_משקל בתא100 2_עסקאות שאושרו וטרם בוצעו   2_פירוט אגח תשואה מעל 10% " xfId="4395"/>
    <cellStyle name="5_משקל בתא100 2_עסקאות שאושרו וטרם בוצעו   2_פירוט אגח תשואה מעל 10% _15" xfId="4396"/>
    <cellStyle name="5_משקל בתא100 2_עסקאות שאושרו וטרם בוצעו  _15" xfId="4397"/>
    <cellStyle name="5_משקל בתא100 2_עסקאות שאושרו וטרם בוצעו  _דיווחים נוספים" xfId="4398"/>
    <cellStyle name="5_משקל בתא100 2_עסקאות שאושרו וטרם בוצעו  _דיווחים נוספים_15" xfId="4399"/>
    <cellStyle name="5_משקל בתא100 2_עסקאות שאושרו וטרם בוצעו  _פירוט אגח תשואה מעל 10% " xfId="4400"/>
    <cellStyle name="5_משקל בתא100 2_עסקאות שאושרו וטרם בוצעו  _פירוט אגח תשואה מעל 10% _15" xfId="4401"/>
    <cellStyle name="5_משקל בתא100 2_פירוט אגח תשואה מעל 10% " xfId="4402"/>
    <cellStyle name="5_משקל בתא100 2_פירוט אגח תשואה מעל 10%  2" xfId="4403"/>
    <cellStyle name="5_משקל בתא100 2_פירוט אגח תשואה מעל 10%  2_15" xfId="4404"/>
    <cellStyle name="5_משקל בתא100 2_פירוט אגח תשואה מעל 10%  2_דיווחים נוספים" xfId="4405"/>
    <cellStyle name="5_משקל בתא100 2_פירוט אגח תשואה מעל 10%  2_דיווחים נוספים_1" xfId="4406"/>
    <cellStyle name="5_משקל בתא100 2_פירוט אגח תשואה מעל 10%  2_דיווחים נוספים_1_15" xfId="4407"/>
    <cellStyle name="5_משקל בתא100 2_פירוט אגח תשואה מעל 10%  2_דיווחים נוספים_15" xfId="4408"/>
    <cellStyle name="5_משקל בתא100 2_פירוט אגח תשואה מעל 10%  2_דיווחים נוספים_פירוט אגח תשואה מעל 10% " xfId="4409"/>
    <cellStyle name="5_משקל בתא100 2_פירוט אגח תשואה מעל 10%  2_דיווחים נוספים_פירוט אגח תשואה מעל 10% _15" xfId="4410"/>
    <cellStyle name="5_משקל בתא100 2_פירוט אגח תשואה מעל 10%  2_פירוט אגח תשואה מעל 10% " xfId="4411"/>
    <cellStyle name="5_משקל בתא100 2_פירוט אגח תשואה מעל 10%  2_פירוט אגח תשואה מעל 10% _15" xfId="4412"/>
    <cellStyle name="5_משקל בתא100 2_פירוט אגח תשואה מעל 10% _1" xfId="4413"/>
    <cellStyle name="5_משקל בתא100 2_פירוט אגח תשואה מעל 10% _1_15" xfId="4414"/>
    <cellStyle name="5_משקל בתא100 2_פירוט אגח תשואה מעל 10% _15" xfId="4415"/>
    <cellStyle name="5_משקל בתא100 2_פירוט אגח תשואה מעל 10% _4.4." xfId="4416"/>
    <cellStyle name="5_משקל בתא100 2_פירוט אגח תשואה מעל 10% _4.4. 2" xfId="4417"/>
    <cellStyle name="5_משקל בתא100 2_פירוט אגח תשואה מעל 10% _4.4. 2_15" xfId="4418"/>
    <cellStyle name="5_משקל בתא100 2_פירוט אגח תשואה מעל 10% _4.4. 2_דיווחים נוספים" xfId="4419"/>
    <cellStyle name="5_משקל בתא100 2_פירוט אגח תשואה מעל 10% _4.4. 2_דיווחים נוספים_1" xfId="4420"/>
    <cellStyle name="5_משקל בתא100 2_פירוט אגח תשואה מעל 10% _4.4. 2_דיווחים נוספים_1_15" xfId="4421"/>
    <cellStyle name="5_משקל בתא100 2_פירוט אגח תשואה מעל 10% _4.4. 2_דיווחים נוספים_15" xfId="4422"/>
    <cellStyle name="5_משקל בתא100 2_פירוט אגח תשואה מעל 10% _4.4. 2_דיווחים נוספים_פירוט אגח תשואה מעל 10% " xfId="4423"/>
    <cellStyle name="5_משקל בתא100 2_פירוט אגח תשואה מעל 10% _4.4. 2_דיווחים נוספים_פירוט אגח תשואה מעל 10% _15" xfId="4424"/>
    <cellStyle name="5_משקל בתא100 2_פירוט אגח תשואה מעל 10% _4.4. 2_פירוט אגח תשואה מעל 10% " xfId="4425"/>
    <cellStyle name="5_משקל בתא100 2_פירוט אגח תשואה מעל 10% _4.4. 2_פירוט אגח תשואה מעל 10% _15" xfId="4426"/>
    <cellStyle name="5_משקל בתא100 2_פירוט אגח תשואה מעל 10% _4.4._15" xfId="4427"/>
    <cellStyle name="5_משקל בתא100 2_פירוט אגח תשואה מעל 10% _4.4._דיווחים נוספים" xfId="4428"/>
    <cellStyle name="5_משקל בתא100 2_פירוט אגח תשואה מעל 10% _4.4._דיווחים נוספים_15" xfId="4429"/>
    <cellStyle name="5_משקל בתא100 2_פירוט אגח תשואה מעל 10% _4.4._פירוט אגח תשואה מעל 10% " xfId="4430"/>
    <cellStyle name="5_משקל בתא100 2_פירוט אגח תשואה מעל 10% _4.4._פירוט אגח תשואה מעל 10% _15" xfId="4431"/>
    <cellStyle name="5_משקל בתא100 2_פירוט אגח תשואה מעל 10% _דיווחים נוספים" xfId="4432"/>
    <cellStyle name="5_משקל בתא100 2_פירוט אגח תשואה מעל 10% _דיווחים נוספים_1" xfId="4433"/>
    <cellStyle name="5_משקל בתא100 2_פירוט אגח תשואה מעל 10% _דיווחים נוספים_1_15" xfId="4434"/>
    <cellStyle name="5_משקל בתא100 2_פירוט אגח תשואה מעל 10% _דיווחים נוספים_15" xfId="4435"/>
    <cellStyle name="5_משקל בתא100 2_פירוט אגח תשואה מעל 10% _דיווחים נוספים_פירוט אגח תשואה מעל 10% " xfId="4436"/>
    <cellStyle name="5_משקל בתא100 2_פירוט אגח תשואה מעל 10% _דיווחים נוספים_פירוט אגח תשואה מעל 10% _15" xfId="4437"/>
    <cellStyle name="5_משקל בתא100 2_פירוט אגח תשואה מעל 10% _פירוט אגח תשואה מעל 10% " xfId="4438"/>
    <cellStyle name="5_משקל בתא100 2_פירוט אגח תשואה מעל 10% _פירוט אגח תשואה מעל 10% _15" xfId="4439"/>
    <cellStyle name="5_משקל בתא100 3" xfId="4440"/>
    <cellStyle name="5_משקל בתא100 3_15" xfId="4441"/>
    <cellStyle name="5_משקל בתא100 3_דיווחים נוספים" xfId="4442"/>
    <cellStyle name="5_משקל בתא100 3_דיווחים נוספים_1" xfId="4443"/>
    <cellStyle name="5_משקל בתא100 3_דיווחים נוספים_1_15" xfId="4444"/>
    <cellStyle name="5_משקל בתא100 3_דיווחים נוספים_15" xfId="4445"/>
    <cellStyle name="5_משקל בתא100 3_דיווחים נוספים_פירוט אגח תשואה מעל 10% " xfId="4446"/>
    <cellStyle name="5_משקל בתא100 3_דיווחים נוספים_פירוט אגח תשואה מעל 10% _15" xfId="4447"/>
    <cellStyle name="5_משקל בתא100 3_פירוט אגח תשואה מעל 10% " xfId="4448"/>
    <cellStyle name="5_משקל בתא100 3_פירוט אגח תשואה מעל 10% _15" xfId="4449"/>
    <cellStyle name="5_משקל בתא100_15" xfId="4450"/>
    <cellStyle name="5_משקל בתא100_4.4." xfId="4451"/>
    <cellStyle name="5_משקל בתא100_4.4. 2" xfId="4452"/>
    <cellStyle name="5_משקל בתא100_4.4. 2_15" xfId="4453"/>
    <cellStyle name="5_משקל בתא100_4.4. 2_דיווחים נוספים" xfId="4454"/>
    <cellStyle name="5_משקל בתא100_4.4. 2_דיווחים נוספים_1" xfId="4455"/>
    <cellStyle name="5_משקל בתא100_4.4. 2_דיווחים נוספים_1_15" xfId="4456"/>
    <cellStyle name="5_משקל בתא100_4.4. 2_דיווחים נוספים_15" xfId="4457"/>
    <cellStyle name="5_משקל בתא100_4.4. 2_דיווחים נוספים_פירוט אגח תשואה מעל 10% " xfId="4458"/>
    <cellStyle name="5_משקל בתא100_4.4. 2_דיווחים נוספים_פירוט אגח תשואה מעל 10% _15" xfId="4459"/>
    <cellStyle name="5_משקל בתא100_4.4. 2_פירוט אגח תשואה מעל 10% " xfId="4460"/>
    <cellStyle name="5_משקל בתא100_4.4. 2_פירוט אגח תשואה מעל 10% _15" xfId="4461"/>
    <cellStyle name="5_משקל בתא100_4.4._15" xfId="4462"/>
    <cellStyle name="5_משקל בתא100_4.4._דיווחים נוספים" xfId="4463"/>
    <cellStyle name="5_משקל בתא100_4.4._דיווחים נוספים_15" xfId="4464"/>
    <cellStyle name="5_משקל בתא100_4.4._פירוט אגח תשואה מעל 10% " xfId="4465"/>
    <cellStyle name="5_משקל בתא100_4.4._פירוט אגח תשואה מעל 10% _15" xfId="4466"/>
    <cellStyle name="5_משקל בתא100_דיווחים נוספים" xfId="4467"/>
    <cellStyle name="5_משקל בתא100_דיווחים נוספים 2" xfId="4468"/>
    <cellStyle name="5_משקל בתא100_דיווחים נוספים 2_15" xfId="4469"/>
    <cellStyle name="5_משקל בתא100_דיווחים נוספים 2_דיווחים נוספים" xfId="4470"/>
    <cellStyle name="5_משקל בתא100_דיווחים נוספים 2_דיווחים נוספים_1" xfId="4471"/>
    <cellStyle name="5_משקל בתא100_דיווחים נוספים 2_דיווחים נוספים_1_15" xfId="4472"/>
    <cellStyle name="5_משקל בתא100_דיווחים נוספים 2_דיווחים נוספים_15" xfId="4473"/>
    <cellStyle name="5_משקל בתא100_דיווחים נוספים 2_דיווחים נוספים_פירוט אגח תשואה מעל 10% " xfId="4474"/>
    <cellStyle name="5_משקל בתא100_דיווחים נוספים 2_דיווחים נוספים_פירוט אגח תשואה מעל 10% _15" xfId="4475"/>
    <cellStyle name="5_משקל בתא100_דיווחים נוספים 2_פירוט אגח תשואה מעל 10% " xfId="4476"/>
    <cellStyle name="5_משקל בתא100_דיווחים נוספים 2_פירוט אגח תשואה מעל 10% _15" xfId="4477"/>
    <cellStyle name="5_משקל בתא100_דיווחים נוספים_1" xfId="4478"/>
    <cellStyle name="5_משקל בתא100_דיווחים נוספים_1 2" xfId="4479"/>
    <cellStyle name="5_משקל בתא100_דיווחים נוספים_1 2_15" xfId="4480"/>
    <cellStyle name="5_משקל בתא100_דיווחים נוספים_1 2_דיווחים נוספים" xfId="4481"/>
    <cellStyle name="5_משקל בתא100_דיווחים נוספים_1 2_דיווחים נוספים_1" xfId="4482"/>
    <cellStyle name="5_משקל בתא100_דיווחים נוספים_1 2_דיווחים נוספים_1_15" xfId="4483"/>
    <cellStyle name="5_משקל בתא100_דיווחים נוספים_1 2_דיווחים נוספים_15" xfId="4484"/>
    <cellStyle name="5_משקל בתא100_דיווחים נוספים_1 2_דיווחים נוספים_פירוט אגח תשואה מעל 10% " xfId="4485"/>
    <cellStyle name="5_משקל בתא100_דיווחים נוספים_1 2_דיווחים נוספים_פירוט אגח תשואה מעל 10% _15" xfId="4486"/>
    <cellStyle name="5_משקל בתא100_דיווחים נוספים_1 2_פירוט אגח תשואה מעל 10% " xfId="4487"/>
    <cellStyle name="5_משקל בתא100_דיווחים נוספים_1 2_פירוט אגח תשואה מעל 10% _15" xfId="4488"/>
    <cellStyle name="5_משקל בתא100_דיווחים נוספים_1_15" xfId="4489"/>
    <cellStyle name="5_משקל בתא100_דיווחים נוספים_1_4.4." xfId="4490"/>
    <cellStyle name="5_משקל בתא100_דיווחים נוספים_1_4.4. 2" xfId="4491"/>
    <cellStyle name="5_משקל בתא100_דיווחים נוספים_1_4.4. 2_15" xfId="4492"/>
    <cellStyle name="5_משקל בתא100_דיווחים נוספים_1_4.4. 2_דיווחים נוספים" xfId="4493"/>
    <cellStyle name="5_משקל בתא100_דיווחים נוספים_1_4.4. 2_דיווחים נוספים_1" xfId="4494"/>
    <cellStyle name="5_משקל בתא100_דיווחים נוספים_1_4.4. 2_דיווחים נוספים_1_15" xfId="4495"/>
    <cellStyle name="5_משקל בתא100_דיווחים נוספים_1_4.4. 2_דיווחים נוספים_15" xfId="4496"/>
    <cellStyle name="5_משקל בתא100_דיווחים נוספים_1_4.4. 2_דיווחים נוספים_פירוט אגח תשואה מעל 10% " xfId="4497"/>
    <cellStyle name="5_משקל בתא100_דיווחים נוספים_1_4.4. 2_דיווחים נוספים_פירוט אגח תשואה מעל 10% _15" xfId="4498"/>
    <cellStyle name="5_משקל בתא100_דיווחים נוספים_1_4.4. 2_פירוט אגח תשואה מעל 10% " xfId="4499"/>
    <cellStyle name="5_משקל בתא100_דיווחים נוספים_1_4.4. 2_פירוט אגח תשואה מעל 10% _15" xfId="4500"/>
    <cellStyle name="5_משקל בתא100_דיווחים נוספים_1_4.4._15" xfId="4501"/>
    <cellStyle name="5_משקל בתא100_דיווחים נוספים_1_4.4._דיווחים נוספים" xfId="4502"/>
    <cellStyle name="5_משקל בתא100_דיווחים נוספים_1_4.4._דיווחים נוספים_15" xfId="4503"/>
    <cellStyle name="5_משקל בתא100_דיווחים נוספים_1_4.4._פירוט אגח תשואה מעל 10% " xfId="4504"/>
    <cellStyle name="5_משקל בתא100_דיווחים נוספים_1_4.4._פירוט אגח תשואה מעל 10% _15" xfId="4505"/>
    <cellStyle name="5_משקל בתא100_דיווחים נוספים_1_דיווחים נוספים" xfId="4506"/>
    <cellStyle name="5_משקל בתא100_דיווחים נוספים_1_דיווחים נוספים 2" xfId="4507"/>
    <cellStyle name="5_משקל בתא100_דיווחים נוספים_1_דיווחים נוספים 2_15" xfId="4508"/>
    <cellStyle name="5_משקל בתא100_דיווחים נוספים_1_דיווחים נוספים 2_דיווחים נוספים" xfId="4509"/>
    <cellStyle name="5_משקל בתא100_דיווחים נוספים_1_דיווחים נוספים 2_דיווחים נוספים_1" xfId="4510"/>
    <cellStyle name="5_משקל בתא100_דיווחים נוספים_1_דיווחים נוספים 2_דיווחים נוספים_1_15" xfId="4511"/>
    <cellStyle name="5_משקל בתא100_דיווחים נוספים_1_דיווחים נוספים 2_דיווחים נוספים_15" xfId="4512"/>
    <cellStyle name="5_משקל בתא100_דיווחים נוספים_1_דיווחים נוספים 2_דיווחים נוספים_פירוט אגח תשואה מעל 10% " xfId="4513"/>
    <cellStyle name="5_משקל בתא100_דיווחים נוספים_1_דיווחים נוספים 2_דיווחים נוספים_פירוט אגח תשואה מעל 10% _15" xfId="4514"/>
    <cellStyle name="5_משקל בתא100_דיווחים נוספים_1_דיווחים נוספים 2_פירוט אגח תשואה מעל 10% " xfId="4515"/>
    <cellStyle name="5_משקל בתא100_דיווחים נוספים_1_דיווחים נוספים 2_פירוט אגח תשואה מעל 10% _15" xfId="4516"/>
    <cellStyle name="5_משקל בתא100_דיווחים נוספים_1_דיווחים נוספים_1" xfId="4517"/>
    <cellStyle name="5_משקל בתא100_דיווחים נוספים_1_דיווחים נוספים_1_15" xfId="4518"/>
    <cellStyle name="5_משקל בתא100_דיווחים נוספים_1_דיווחים נוספים_15" xfId="4519"/>
    <cellStyle name="5_משקל בתא100_דיווחים נוספים_1_דיווחים נוספים_4.4." xfId="4520"/>
    <cellStyle name="5_משקל בתא100_דיווחים נוספים_1_דיווחים נוספים_4.4. 2" xfId="4521"/>
    <cellStyle name="5_משקל בתא100_דיווחים נוספים_1_דיווחים נוספים_4.4. 2_15" xfId="4522"/>
    <cellStyle name="5_משקל בתא100_דיווחים נוספים_1_דיווחים נוספים_4.4. 2_דיווחים נוספים" xfId="4523"/>
    <cellStyle name="5_משקל בתא100_דיווחים נוספים_1_דיווחים נוספים_4.4. 2_דיווחים נוספים_1" xfId="4524"/>
    <cellStyle name="5_משקל בתא100_דיווחים נוספים_1_דיווחים נוספים_4.4. 2_דיווחים נוספים_1_15" xfId="4525"/>
    <cellStyle name="5_משקל בתא100_דיווחים נוספים_1_דיווחים נוספים_4.4. 2_דיווחים נוספים_15" xfId="4526"/>
    <cellStyle name="5_משקל בתא100_דיווחים נוספים_1_דיווחים נוספים_4.4. 2_דיווחים נוספים_פירוט אגח תשואה מעל 10% " xfId="4527"/>
    <cellStyle name="5_משקל בתא100_דיווחים נוספים_1_דיווחים נוספים_4.4. 2_דיווחים נוספים_פירוט אגח תשואה מעל 10% _15" xfId="4528"/>
    <cellStyle name="5_משקל בתא100_דיווחים נוספים_1_דיווחים נוספים_4.4. 2_פירוט אגח תשואה מעל 10% " xfId="4529"/>
    <cellStyle name="5_משקל בתא100_דיווחים נוספים_1_דיווחים נוספים_4.4. 2_פירוט אגח תשואה מעל 10% _15" xfId="4530"/>
    <cellStyle name="5_משקל בתא100_דיווחים נוספים_1_דיווחים נוספים_4.4._15" xfId="4531"/>
    <cellStyle name="5_משקל בתא100_דיווחים נוספים_1_דיווחים נוספים_4.4._דיווחים נוספים" xfId="4532"/>
    <cellStyle name="5_משקל בתא100_דיווחים נוספים_1_דיווחים נוספים_4.4._דיווחים נוספים_15" xfId="4533"/>
    <cellStyle name="5_משקל בתא100_דיווחים נוספים_1_דיווחים נוספים_4.4._פירוט אגח תשואה מעל 10% " xfId="4534"/>
    <cellStyle name="5_משקל בתא100_דיווחים נוספים_1_דיווחים נוספים_4.4._פירוט אגח תשואה מעל 10% _15" xfId="4535"/>
    <cellStyle name="5_משקל בתא100_דיווחים נוספים_1_דיווחים נוספים_דיווחים נוספים" xfId="4536"/>
    <cellStyle name="5_משקל בתא100_דיווחים נוספים_1_דיווחים נוספים_דיווחים נוספים_15" xfId="4537"/>
    <cellStyle name="5_משקל בתא100_דיווחים נוספים_1_דיווחים נוספים_פירוט אגח תשואה מעל 10% " xfId="4538"/>
    <cellStyle name="5_משקל בתא100_דיווחים נוספים_1_דיווחים נוספים_פירוט אגח תשואה מעל 10% _15" xfId="4539"/>
    <cellStyle name="5_משקל בתא100_דיווחים נוספים_1_פירוט אגח תשואה מעל 10% " xfId="4540"/>
    <cellStyle name="5_משקל בתא100_דיווחים נוספים_1_פירוט אגח תשואה מעל 10% _15" xfId="4541"/>
    <cellStyle name="5_משקל בתא100_דיווחים נוספים_15" xfId="4542"/>
    <cellStyle name="5_משקל בתא100_דיווחים נוספים_2" xfId="4543"/>
    <cellStyle name="5_משקל בתא100_דיווחים נוספים_2 2" xfId="4544"/>
    <cellStyle name="5_משקל בתא100_דיווחים נוספים_2 2_15" xfId="4545"/>
    <cellStyle name="5_משקל בתא100_דיווחים נוספים_2 2_דיווחים נוספים" xfId="4546"/>
    <cellStyle name="5_משקל בתא100_דיווחים נוספים_2 2_דיווחים נוספים_1" xfId="4547"/>
    <cellStyle name="5_משקל בתא100_דיווחים נוספים_2 2_דיווחים נוספים_1_15" xfId="4548"/>
    <cellStyle name="5_משקל בתא100_דיווחים נוספים_2 2_דיווחים נוספים_15" xfId="4549"/>
    <cellStyle name="5_משקל בתא100_דיווחים נוספים_2 2_דיווחים נוספים_פירוט אגח תשואה מעל 10% " xfId="4550"/>
    <cellStyle name="5_משקל בתא100_דיווחים נוספים_2 2_דיווחים נוספים_פירוט אגח תשואה מעל 10% _15" xfId="4551"/>
    <cellStyle name="5_משקל בתא100_דיווחים נוספים_2 2_פירוט אגח תשואה מעל 10% " xfId="4552"/>
    <cellStyle name="5_משקל בתא100_דיווחים נוספים_2 2_פירוט אגח תשואה מעל 10% _15" xfId="4553"/>
    <cellStyle name="5_משקל בתא100_דיווחים נוספים_2_15" xfId="4554"/>
    <cellStyle name="5_משקל בתא100_דיווחים נוספים_2_4.4." xfId="4555"/>
    <cellStyle name="5_משקל בתא100_דיווחים נוספים_2_4.4. 2" xfId="4556"/>
    <cellStyle name="5_משקל בתא100_דיווחים נוספים_2_4.4. 2_15" xfId="4557"/>
    <cellStyle name="5_משקל בתא100_דיווחים נוספים_2_4.4. 2_דיווחים נוספים" xfId="4558"/>
    <cellStyle name="5_משקל בתא100_דיווחים נוספים_2_4.4. 2_דיווחים נוספים_1" xfId="4559"/>
    <cellStyle name="5_משקל בתא100_דיווחים נוספים_2_4.4. 2_דיווחים נוספים_1_15" xfId="4560"/>
    <cellStyle name="5_משקל בתא100_דיווחים נוספים_2_4.4. 2_דיווחים נוספים_15" xfId="4561"/>
    <cellStyle name="5_משקל בתא100_דיווחים נוספים_2_4.4. 2_דיווחים נוספים_פירוט אגח תשואה מעל 10% " xfId="4562"/>
    <cellStyle name="5_משקל בתא100_דיווחים נוספים_2_4.4. 2_דיווחים נוספים_פירוט אגח תשואה מעל 10% _15" xfId="4563"/>
    <cellStyle name="5_משקל בתא100_דיווחים נוספים_2_4.4. 2_פירוט אגח תשואה מעל 10% " xfId="4564"/>
    <cellStyle name="5_משקל בתא100_דיווחים נוספים_2_4.4. 2_פירוט אגח תשואה מעל 10% _15" xfId="4565"/>
    <cellStyle name="5_משקל בתא100_דיווחים נוספים_2_4.4._15" xfId="4566"/>
    <cellStyle name="5_משקל בתא100_דיווחים נוספים_2_4.4._דיווחים נוספים" xfId="4567"/>
    <cellStyle name="5_משקל בתא100_דיווחים נוספים_2_4.4._דיווחים נוספים_15" xfId="4568"/>
    <cellStyle name="5_משקל בתא100_דיווחים נוספים_2_4.4._פירוט אגח תשואה מעל 10% " xfId="4569"/>
    <cellStyle name="5_משקל בתא100_דיווחים נוספים_2_4.4._פירוט אגח תשואה מעל 10% _15" xfId="4570"/>
    <cellStyle name="5_משקל בתא100_דיווחים נוספים_2_דיווחים נוספים" xfId="4571"/>
    <cellStyle name="5_משקל בתא100_דיווחים נוספים_2_דיווחים נוספים_15" xfId="4572"/>
    <cellStyle name="5_משקל בתא100_דיווחים נוספים_2_פירוט אגח תשואה מעל 10% " xfId="4573"/>
    <cellStyle name="5_משקל בתא100_דיווחים נוספים_2_פירוט אגח תשואה מעל 10% _15" xfId="4574"/>
    <cellStyle name="5_משקל בתא100_דיווחים נוספים_3" xfId="4575"/>
    <cellStyle name="5_משקל בתא100_דיווחים נוספים_3_15" xfId="4576"/>
    <cellStyle name="5_משקל בתא100_דיווחים נוספים_4.4." xfId="4577"/>
    <cellStyle name="5_משקל בתא100_דיווחים נוספים_4.4. 2" xfId="4578"/>
    <cellStyle name="5_משקל בתא100_דיווחים נוספים_4.4. 2_15" xfId="4579"/>
    <cellStyle name="5_משקל בתא100_דיווחים נוספים_4.4. 2_דיווחים נוספים" xfId="4580"/>
    <cellStyle name="5_משקל בתא100_דיווחים נוספים_4.4. 2_דיווחים נוספים_1" xfId="4581"/>
    <cellStyle name="5_משקל בתא100_דיווחים נוספים_4.4. 2_דיווחים נוספים_1_15" xfId="4582"/>
    <cellStyle name="5_משקל בתא100_דיווחים נוספים_4.4. 2_דיווחים נוספים_15" xfId="4583"/>
    <cellStyle name="5_משקל בתא100_דיווחים נוספים_4.4. 2_דיווחים נוספים_פירוט אגח תשואה מעל 10% " xfId="4584"/>
    <cellStyle name="5_משקל בתא100_דיווחים נוספים_4.4. 2_דיווחים נוספים_פירוט אגח תשואה מעל 10% _15" xfId="4585"/>
    <cellStyle name="5_משקל בתא100_דיווחים נוספים_4.4. 2_פירוט אגח תשואה מעל 10% " xfId="4586"/>
    <cellStyle name="5_משקל בתא100_דיווחים נוספים_4.4. 2_פירוט אגח תשואה מעל 10% _15" xfId="4587"/>
    <cellStyle name="5_משקל בתא100_דיווחים נוספים_4.4._15" xfId="4588"/>
    <cellStyle name="5_משקל בתא100_דיווחים נוספים_4.4._דיווחים נוספים" xfId="4589"/>
    <cellStyle name="5_משקל בתא100_דיווחים נוספים_4.4._דיווחים נוספים_15" xfId="4590"/>
    <cellStyle name="5_משקל בתא100_דיווחים נוספים_4.4._פירוט אגח תשואה מעל 10% " xfId="4591"/>
    <cellStyle name="5_משקל בתא100_דיווחים נוספים_4.4._פירוט אגח תשואה מעל 10% _15" xfId="4592"/>
    <cellStyle name="5_משקל בתא100_דיווחים נוספים_דיווחים נוספים" xfId="4593"/>
    <cellStyle name="5_משקל בתא100_דיווחים נוספים_דיווחים נוספים 2" xfId="4594"/>
    <cellStyle name="5_משקל בתא100_דיווחים נוספים_דיווחים נוספים 2_15" xfId="4595"/>
    <cellStyle name="5_משקל בתא100_דיווחים נוספים_דיווחים נוספים 2_דיווחים נוספים" xfId="4596"/>
    <cellStyle name="5_משקל בתא100_דיווחים נוספים_דיווחים נוספים 2_דיווחים נוספים_1" xfId="4597"/>
    <cellStyle name="5_משקל בתא100_דיווחים נוספים_דיווחים נוספים 2_דיווחים נוספים_1_15" xfId="4598"/>
    <cellStyle name="5_משקל בתא100_דיווחים נוספים_דיווחים נוספים 2_דיווחים נוספים_15" xfId="4599"/>
    <cellStyle name="5_משקל בתא100_דיווחים נוספים_דיווחים נוספים 2_דיווחים נוספים_פירוט אגח תשואה מעל 10% " xfId="4600"/>
    <cellStyle name="5_משקל בתא100_דיווחים נוספים_דיווחים נוספים 2_דיווחים נוספים_פירוט אגח תשואה מעל 10% _15" xfId="4601"/>
    <cellStyle name="5_משקל בתא100_דיווחים נוספים_דיווחים נוספים 2_פירוט אגח תשואה מעל 10% " xfId="4602"/>
    <cellStyle name="5_משקל בתא100_דיווחים נוספים_דיווחים נוספים 2_פירוט אגח תשואה מעל 10% _15" xfId="4603"/>
    <cellStyle name="5_משקל בתא100_דיווחים נוספים_דיווחים נוספים_1" xfId="4604"/>
    <cellStyle name="5_משקל בתא100_דיווחים נוספים_דיווחים נוספים_1_15" xfId="4605"/>
    <cellStyle name="5_משקל בתא100_דיווחים נוספים_דיווחים נוספים_15" xfId="4606"/>
    <cellStyle name="5_משקל בתא100_דיווחים נוספים_דיווחים נוספים_4.4." xfId="4607"/>
    <cellStyle name="5_משקל בתא100_דיווחים נוספים_דיווחים נוספים_4.4. 2" xfId="4608"/>
    <cellStyle name="5_משקל בתא100_דיווחים נוספים_דיווחים נוספים_4.4. 2_15" xfId="4609"/>
    <cellStyle name="5_משקל בתא100_דיווחים נוספים_דיווחים נוספים_4.4. 2_דיווחים נוספים" xfId="4610"/>
    <cellStyle name="5_משקל בתא100_דיווחים נוספים_דיווחים נוספים_4.4. 2_דיווחים נוספים_1" xfId="4611"/>
    <cellStyle name="5_משקל בתא100_דיווחים נוספים_דיווחים נוספים_4.4. 2_דיווחים נוספים_1_15" xfId="4612"/>
    <cellStyle name="5_משקל בתא100_דיווחים נוספים_דיווחים נוספים_4.4. 2_דיווחים נוספים_15" xfId="4613"/>
    <cellStyle name="5_משקל בתא100_דיווחים נוספים_דיווחים נוספים_4.4. 2_דיווחים נוספים_פירוט אגח תשואה מעל 10% " xfId="4614"/>
    <cellStyle name="5_משקל בתא100_דיווחים נוספים_דיווחים נוספים_4.4. 2_דיווחים נוספים_פירוט אגח תשואה מעל 10% _15" xfId="4615"/>
    <cellStyle name="5_משקל בתא100_דיווחים נוספים_דיווחים נוספים_4.4. 2_פירוט אגח תשואה מעל 10% " xfId="4616"/>
    <cellStyle name="5_משקל בתא100_דיווחים נוספים_דיווחים נוספים_4.4. 2_פירוט אגח תשואה מעל 10% _15" xfId="4617"/>
    <cellStyle name="5_משקל בתא100_דיווחים נוספים_דיווחים נוספים_4.4._15" xfId="4618"/>
    <cellStyle name="5_משקל בתא100_דיווחים נוספים_דיווחים נוספים_4.4._דיווחים נוספים" xfId="4619"/>
    <cellStyle name="5_משקל בתא100_דיווחים נוספים_דיווחים נוספים_4.4._דיווחים נוספים_15" xfId="4620"/>
    <cellStyle name="5_משקל בתא100_דיווחים נוספים_דיווחים נוספים_4.4._פירוט אגח תשואה מעל 10% " xfId="4621"/>
    <cellStyle name="5_משקל בתא100_דיווחים נוספים_דיווחים נוספים_4.4._פירוט אגח תשואה מעל 10% _15" xfId="4622"/>
    <cellStyle name="5_משקל בתא100_דיווחים נוספים_דיווחים נוספים_דיווחים נוספים" xfId="4623"/>
    <cellStyle name="5_משקל בתא100_דיווחים נוספים_דיווחים נוספים_דיווחים נוספים_15" xfId="4624"/>
    <cellStyle name="5_משקל בתא100_דיווחים נוספים_דיווחים נוספים_פירוט אגח תשואה מעל 10% " xfId="4625"/>
    <cellStyle name="5_משקל בתא100_דיווחים נוספים_דיווחים נוספים_פירוט אגח תשואה מעל 10% _15" xfId="4626"/>
    <cellStyle name="5_משקל בתא100_דיווחים נוספים_פירוט אגח תשואה מעל 10% " xfId="4627"/>
    <cellStyle name="5_משקל בתא100_דיווחים נוספים_פירוט אגח תשואה מעל 10% _15" xfId="4628"/>
    <cellStyle name="5_משקל בתא100_הערות" xfId="4629"/>
    <cellStyle name="5_משקל בתא100_הערות 2" xfId="4630"/>
    <cellStyle name="5_משקל בתא100_הערות 2_15" xfId="4631"/>
    <cellStyle name="5_משקל בתא100_הערות 2_דיווחים נוספים" xfId="4632"/>
    <cellStyle name="5_משקל בתא100_הערות 2_דיווחים נוספים_1" xfId="4633"/>
    <cellStyle name="5_משקל בתא100_הערות 2_דיווחים נוספים_1_15" xfId="4634"/>
    <cellStyle name="5_משקל בתא100_הערות 2_דיווחים נוספים_15" xfId="4635"/>
    <cellStyle name="5_משקל בתא100_הערות 2_דיווחים נוספים_פירוט אגח תשואה מעל 10% " xfId="4636"/>
    <cellStyle name="5_משקל בתא100_הערות 2_דיווחים נוספים_פירוט אגח תשואה מעל 10% _15" xfId="4637"/>
    <cellStyle name="5_משקל בתא100_הערות 2_פירוט אגח תשואה מעל 10% " xfId="4638"/>
    <cellStyle name="5_משקל בתא100_הערות 2_פירוט אגח תשואה מעל 10% _15" xfId="4639"/>
    <cellStyle name="5_משקל בתא100_הערות_15" xfId="4640"/>
    <cellStyle name="5_משקל בתא100_הערות_4.4." xfId="4641"/>
    <cellStyle name="5_משקל בתא100_הערות_4.4. 2" xfId="4642"/>
    <cellStyle name="5_משקל בתא100_הערות_4.4. 2_15" xfId="4643"/>
    <cellStyle name="5_משקל בתא100_הערות_4.4. 2_דיווחים נוספים" xfId="4644"/>
    <cellStyle name="5_משקל בתא100_הערות_4.4. 2_דיווחים נוספים_1" xfId="4645"/>
    <cellStyle name="5_משקל בתא100_הערות_4.4. 2_דיווחים נוספים_1_15" xfId="4646"/>
    <cellStyle name="5_משקל בתא100_הערות_4.4. 2_דיווחים נוספים_15" xfId="4647"/>
    <cellStyle name="5_משקל בתא100_הערות_4.4. 2_דיווחים נוספים_פירוט אגח תשואה מעל 10% " xfId="4648"/>
    <cellStyle name="5_משקל בתא100_הערות_4.4. 2_דיווחים נוספים_פירוט אגח תשואה מעל 10% _15" xfId="4649"/>
    <cellStyle name="5_משקל בתא100_הערות_4.4. 2_פירוט אגח תשואה מעל 10% " xfId="4650"/>
    <cellStyle name="5_משקל בתא100_הערות_4.4. 2_פירוט אגח תשואה מעל 10% _15" xfId="4651"/>
    <cellStyle name="5_משקל בתא100_הערות_4.4._15" xfId="4652"/>
    <cellStyle name="5_משקל בתא100_הערות_4.4._דיווחים נוספים" xfId="4653"/>
    <cellStyle name="5_משקל בתא100_הערות_4.4._דיווחים נוספים_15" xfId="4654"/>
    <cellStyle name="5_משקל בתא100_הערות_4.4._פירוט אגח תשואה מעל 10% " xfId="4655"/>
    <cellStyle name="5_משקל בתא100_הערות_4.4._פירוט אגח תשואה מעל 10% _15" xfId="4656"/>
    <cellStyle name="5_משקל בתא100_הערות_דיווחים נוספים" xfId="4657"/>
    <cellStyle name="5_משקל בתא100_הערות_דיווחים נוספים_1" xfId="4658"/>
    <cellStyle name="5_משקל בתא100_הערות_דיווחים נוספים_1_15" xfId="4659"/>
    <cellStyle name="5_משקל בתא100_הערות_דיווחים נוספים_15" xfId="4660"/>
    <cellStyle name="5_משקל בתא100_הערות_דיווחים נוספים_פירוט אגח תשואה מעל 10% " xfId="4661"/>
    <cellStyle name="5_משקל בתא100_הערות_דיווחים נוספים_פירוט אגח תשואה מעל 10% _15" xfId="4662"/>
    <cellStyle name="5_משקל בתא100_הערות_פירוט אגח תשואה מעל 10% " xfId="4663"/>
    <cellStyle name="5_משקל בתא100_הערות_פירוט אגח תשואה מעל 10% _15" xfId="4664"/>
    <cellStyle name="5_משקל בתא100_יתרת מסגרות אשראי לניצול " xfId="4665"/>
    <cellStyle name="5_משקל בתא100_יתרת מסגרות אשראי לניצול  2" xfId="4666"/>
    <cellStyle name="5_משקל בתא100_יתרת מסגרות אשראי לניצול  2_15" xfId="4667"/>
    <cellStyle name="5_משקל בתא100_יתרת מסגרות אשראי לניצול  2_דיווחים נוספים" xfId="4668"/>
    <cellStyle name="5_משקל בתא100_יתרת מסגרות אשראי לניצול  2_דיווחים נוספים_1" xfId="4669"/>
    <cellStyle name="5_משקל בתא100_יתרת מסגרות אשראי לניצול  2_דיווחים נוספים_1_15" xfId="4670"/>
    <cellStyle name="5_משקל בתא100_יתרת מסגרות אשראי לניצול  2_דיווחים נוספים_15" xfId="4671"/>
    <cellStyle name="5_משקל בתא100_יתרת מסגרות אשראי לניצול  2_דיווחים נוספים_פירוט אגח תשואה מעל 10% " xfId="4672"/>
    <cellStyle name="5_משקל בתא100_יתרת מסגרות אשראי לניצול  2_דיווחים נוספים_פירוט אגח תשואה מעל 10% _15" xfId="4673"/>
    <cellStyle name="5_משקל בתא100_יתרת מסגרות אשראי לניצול  2_פירוט אגח תשואה מעל 10% " xfId="4674"/>
    <cellStyle name="5_משקל בתא100_יתרת מסגרות אשראי לניצול  2_פירוט אגח תשואה מעל 10% _15" xfId="4675"/>
    <cellStyle name="5_משקל בתא100_יתרת מסגרות אשראי לניצול _15" xfId="4676"/>
    <cellStyle name="5_משקל בתא100_יתרת מסגרות אשראי לניצול _4.4." xfId="4677"/>
    <cellStyle name="5_משקל בתא100_יתרת מסגרות אשראי לניצול _4.4. 2" xfId="4678"/>
    <cellStyle name="5_משקל בתא100_יתרת מסגרות אשראי לניצול _4.4. 2_15" xfId="4679"/>
    <cellStyle name="5_משקל בתא100_יתרת מסגרות אשראי לניצול _4.4. 2_דיווחים נוספים" xfId="4680"/>
    <cellStyle name="5_משקל בתא100_יתרת מסגרות אשראי לניצול _4.4. 2_דיווחים נוספים_1" xfId="4681"/>
    <cellStyle name="5_משקל בתא100_יתרת מסגרות אשראי לניצול _4.4. 2_דיווחים נוספים_1_15" xfId="4682"/>
    <cellStyle name="5_משקל בתא100_יתרת מסגרות אשראי לניצול _4.4. 2_דיווחים נוספים_15" xfId="4683"/>
    <cellStyle name="5_משקל בתא100_יתרת מסגרות אשראי לניצול _4.4. 2_דיווחים נוספים_פירוט אגח תשואה מעל 10% " xfId="4684"/>
    <cellStyle name="5_משקל בתא100_יתרת מסגרות אשראי לניצול _4.4. 2_דיווחים נוספים_פירוט אגח תשואה מעל 10% _15" xfId="4685"/>
    <cellStyle name="5_משקל בתא100_יתרת מסגרות אשראי לניצול _4.4. 2_פירוט אגח תשואה מעל 10% " xfId="4686"/>
    <cellStyle name="5_משקל בתא100_יתרת מסגרות אשראי לניצול _4.4. 2_פירוט אגח תשואה מעל 10% _15" xfId="4687"/>
    <cellStyle name="5_משקל בתא100_יתרת מסגרות אשראי לניצול _4.4._15" xfId="4688"/>
    <cellStyle name="5_משקל בתא100_יתרת מסגרות אשראי לניצול _4.4._דיווחים נוספים" xfId="4689"/>
    <cellStyle name="5_משקל בתא100_יתרת מסגרות אשראי לניצול _4.4._דיווחים נוספים_15" xfId="4690"/>
    <cellStyle name="5_משקל בתא100_יתרת מסגרות אשראי לניצול _4.4._פירוט אגח תשואה מעל 10% " xfId="4691"/>
    <cellStyle name="5_משקל בתא100_יתרת מסגרות אשראי לניצול _4.4._פירוט אגח תשואה מעל 10% _15" xfId="4692"/>
    <cellStyle name="5_משקל בתא100_יתרת מסגרות אשראי לניצול _דיווחים נוספים" xfId="4693"/>
    <cellStyle name="5_משקל בתא100_יתרת מסגרות אשראי לניצול _דיווחים נוספים_1" xfId="4694"/>
    <cellStyle name="5_משקל בתא100_יתרת מסגרות אשראי לניצול _דיווחים נוספים_1_15" xfId="4695"/>
    <cellStyle name="5_משקל בתא100_יתרת מסגרות אשראי לניצול _דיווחים נוספים_15" xfId="4696"/>
    <cellStyle name="5_משקל בתא100_יתרת מסגרות אשראי לניצול _דיווחים נוספים_פירוט אגח תשואה מעל 10% " xfId="4697"/>
    <cellStyle name="5_משקל בתא100_יתרת מסגרות אשראי לניצול _דיווחים נוספים_פירוט אגח תשואה מעל 10% _15" xfId="4698"/>
    <cellStyle name="5_משקל בתא100_יתרת מסגרות אשראי לניצול _פירוט אגח תשואה מעל 10% " xfId="4699"/>
    <cellStyle name="5_משקל בתא100_יתרת מסגרות אשראי לניצול _פירוט אגח תשואה מעל 10% _15" xfId="4700"/>
    <cellStyle name="5_משקל בתא100_עסקאות שאושרו וטרם בוצעו  " xfId="4701"/>
    <cellStyle name="5_משקל בתא100_עסקאות שאושרו וטרם בוצעו   2" xfId="4702"/>
    <cellStyle name="5_משקל בתא100_עסקאות שאושרו וטרם בוצעו   2_15" xfId="4703"/>
    <cellStyle name="5_משקל בתא100_עסקאות שאושרו וטרם בוצעו   2_דיווחים נוספים" xfId="4704"/>
    <cellStyle name="5_משקל בתא100_עסקאות שאושרו וטרם בוצעו   2_דיווחים נוספים_1" xfId="4705"/>
    <cellStyle name="5_משקל בתא100_עסקאות שאושרו וטרם בוצעו   2_דיווחים נוספים_1_15" xfId="4706"/>
    <cellStyle name="5_משקל בתא100_עסקאות שאושרו וטרם בוצעו   2_דיווחים נוספים_15" xfId="4707"/>
    <cellStyle name="5_משקל בתא100_עסקאות שאושרו וטרם בוצעו   2_דיווחים נוספים_פירוט אגח תשואה מעל 10% " xfId="4708"/>
    <cellStyle name="5_משקל בתא100_עסקאות שאושרו וטרם בוצעו   2_דיווחים נוספים_פירוט אגח תשואה מעל 10% _15" xfId="4709"/>
    <cellStyle name="5_משקל בתא100_עסקאות שאושרו וטרם בוצעו   2_פירוט אגח תשואה מעל 10% " xfId="4710"/>
    <cellStyle name="5_משקל בתא100_עסקאות שאושרו וטרם בוצעו   2_פירוט אגח תשואה מעל 10% _15" xfId="4711"/>
    <cellStyle name="5_משקל בתא100_עסקאות שאושרו וטרם בוצעו  _1" xfId="4712"/>
    <cellStyle name="5_משקל בתא100_עסקאות שאושרו וטרם בוצעו  _1 2" xfId="4713"/>
    <cellStyle name="5_משקל בתא100_עסקאות שאושרו וטרם בוצעו  _1 2_15" xfId="4714"/>
    <cellStyle name="5_משקל בתא100_עסקאות שאושרו וטרם בוצעו  _1 2_דיווחים נוספים" xfId="4715"/>
    <cellStyle name="5_משקל בתא100_עסקאות שאושרו וטרם בוצעו  _1 2_דיווחים נוספים_1" xfId="4716"/>
    <cellStyle name="5_משקל בתא100_עסקאות שאושרו וטרם בוצעו  _1 2_דיווחים נוספים_1_15" xfId="4717"/>
    <cellStyle name="5_משקל בתא100_עסקאות שאושרו וטרם בוצעו  _1 2_דיווחים נוספים_15" xfId="4718"/>
    <cellStyle name="5_משקל בתא100_עסקאות שאושרו וטרם בוצעו  _1 2_דיווחים נוספים_פירוט אגח תשואה מעל 10% " xfId="4719"/>
    <cellStyle name="5_משקל בתא100_עסקאות שאושרו וטרם בוצעו  _1 2_דיווחים נוספים_פירוט אגח תשואה מעל 10% _15" xfId="4720"/>
    <cellStyle name="5_משקל בתא100_עסקאות שאושרו וטרם בוצעו  _1 2_פירוט אגח תשואה מעל 10% " xfId="4721"/>
    <cellStyle name="5_משקל בתא100_עסקאות שאושרו וטרם בוצעו  _1 2_פירוט אגח תשואה מעל 10% _15" xfId="4722"/>
    <cellStyle name="5_משקל בתא100_עסקאות שאושרו וטרם בוצעו  _1_15" xfId="4723"/>
    <cellStyle name="5_משקל בתא100_עסקאות שאושרו וטרם בוצעו  _1_דיווחים נוספים" xfId="4724"/>
    <cellStyle name="5_משקל בתא100_עסקאות שאושרו וטרם בוצעו  _1_דיווחים נוספים_15" xfId="4725"/>
    <cellStyle name="5_משקל בתא100_עסקאות שאושרו וטרם בוצעו  _1_פירוט אגח תשואה מעל 10% " xfId="4726"/>
    <cellStyle name="5_משקל בתא100_עסקאות שאושרו וטרם בוצעו  _1_פירוט אגח תשואה מעל 10% _15" xfId="4727"/>
    <cellStyle name="5_משקל בתא100_עסקאות שאושרו וטרם בוצעו  _15" xfId="4728"/>
    <cellStyle name="5_משקל בתא100_עסקאות שאושרו וטרם בוצעו  _4.4." xfId="4729"/>
    <cellStyle name="5_משקל בתא100_עסקאות שאושרו וטרם בוצעו  _4.4. 2" xfId="4730"/>
    <cellStyle name="5_משקל בתא100_עסקאות שאושרו וטרם בוצעו  _4.4. 2_15" xfId="4731"/>
    <cellStyle name="5_משקל בתא100_עסקאות שאושרו וטרם בוצעו  _4.4. 2_דיווחים נוספים" xfId="4732"/>
    <cellStyle name="5_משקל בתא100_עסקאות שאושרו וטרם בוצעו  _4.4. 2_דיווחים נוספים_1" xfId="4733"/>
    <cellStyle name="5_משקל בתא100_עסקאות שאושרו וטרם בוצעו  _4.4. 2_דיווחים נוספים_1_15" xfId="4734"/>
    <cellStyle name="5_משקל בתא100_עסקאות שאושרו וטרם בוצעו  _4.4. 2_דיווחים נוספים_15" xfId="4735"/>
    <cellStyle name="5_משקל בתא100_עסקאות שאושרו וטרם בוצעו  _4.4. 2_דיווחים נוספים_פירוט אגח תשואה מעל 10% " xfId="4736"/>
    <cellStyle name="5_משקל בתא100_עסקאות שאושרו וטרם בוצעו  _4.4. 2_דיווחים נוספים_פירוט אגח תשואה מעל 10% _15" xfId="4737"/>
    <cellStyle name="5_משקל בתא100_עסקאות שאושרו וטרם בוצעו  _4.4. 2_פירוט אגח תשואה מעל 10% " xfId="4738"/>
    <cellStyle name="5_משקל בתא100_עסקאות שאושרו וטרם בוצעו  _4.4. 2_פירוט אגח תשואה מעל 10% _15" xfId="4739"/>
    <cellStyle name="5_משקל בתא100_עסקאות שאושרו וטרם בוצעו  _4.4._15" xfId="4740"/>
    <cellStyle name="5_משקל בתא100_עסקאות שאושרו וטרם בוצעו  _4.4._דיווחים נוספים" xfId="4741"/>
    <cellStyle name="5_משקל בתא100_עסקאות שאושרו וטרם בוצעו  _4.4._דיווחים נוספים_15" xfId="4742"/>
    <cellStyle name="5_משקל בתא100_עסקאות שאושרו וטרם בוצעו  _4.4._פירוט אגח תשואה מעל 10% " xfId="4743"/>
    <cellStyle name="5_משקל בתא100_עסקאות שאושרו וטרם בוצעו  _4.4._פירוט אגח תשואה מעל 10% _15" xfId="4744"/>
    <cellStyle name="5_משקל בתא100_עסקאות שאושרו וטרם בוצעו  _דיווחים נוספים" xfId="4745"/>
    <cellStyle name="5_משקל בתא100_עסקאות שאושרו וטרם בוצעו  _דיווחים נוספים_1" xfId="4746"/>
    <cellStyle name="5_משקל בתא100_עסקאות שאושרו וטרם בוצעו  _דיווחים נוספים_1_15" xfId="4747"/>
    <cellStyle name="5_משקל בתא100_עסקאות שאושרו וטרם בוצעו  _דיווחים נוספים_15" xfId="4748"/>
    <cellStyle name="5_משקל בתא100_עסקאות שאושרו וטרם בוצעו  _דיווחים נוספים_פירוט אגח תשואה מעל 10% " xfId="4749"/>
    <cellStyle name="5_משקל בתא100_עסקאות שאושרו וטרם בוצעו  _דיווחים נוספים_פירוט אגח תשואה מעל 10% _15" xfId="4750"/>
    <cellStyle name="5_משקל בתא100_עסקאות שאושרו וטרם בוצעו  _פירוט אגח תשואה מעל 10% " xfId="4751"/>
    <cellStyle name="5_משקל בתא100_עסקאות שאושרו וטרם בוצעו  _פירוט אגח תשואה מעל 10% _15" xfId="4752"/>
    <cellStyle name="5_משקל בתא100_פירוט אגח תשואה מעל 10% " xfId="4753"/>
    <cellStyle name="5_משקל בתא100_פירוט אגח תשואה מעל 10%  2" xfId="4754"/>
    <cellStyle name="5_משקל בתא100_פירוט אגח תשואה מעל 10%  2_15" xfId="4755"/>
    <cellStyle name="5_משקל בתא100_פירוט אגח תשואה מעל 10%  2_דיווחים נוספים" xfId="4756"/>
    <cellStyle name="5_משקל בתא100_פירוט אגח תשואה מעל 10%  2_דיווחים נוספים_1" xfId="4757"/>
    <cellStyle name="5_משקל בתא100_פירוט אגח תשואה מעל 10%  2_דיווחים נוספים_1_15" xfId="4758"/>
    <cellStyle name="5_משקל בתא100_פירוט אגח תשואה מעל 10%  2_דיווחים נוספים_15" xfId="4759"/>
    <cellStyle name="5_משקל בתא100_פירוט אגח תשואה מעל 10%  2_דיווחים נוספים_פירוט אגח תשואה מעל 10% " xfId="4760"/>
    <cellStyle name="5_משקל בתא100_פירוט אגח תשואה מעל 10%  2_דיווחים נוספים_פירוט אגח תשואה מעל 10% _15" xfId="4761"/>
    <cellStyle name="5_משקל בתא100_פירוט אגח תשואה מעל 10%  2_פירוט אגח תשואה מעל 10% " xfId="4762"/>
    <cellStyle name="5_משקל בתא100_פירוט אגח תשואה מעל 10%  2_פירוט אגח תשואה מעל 10% _15" xfId="4763"/>
    <cellStyle name="5_משקל בתא100_פירוט אגח תשואה מעל 10% _1" xfId="4764"/>
    <cellStyle name="5_משקל בתא100_פירוט אגח תשואה מעל 10% _1_15" xfId="4765"/>
    <cellStyle name="5_משקל בתא100_פירוט אגח תשואה מעל 10% _15" xfId="4766"/>
    <cellStyle name="5_משקל בתא100_פירוט אגח תשואה מעל 10% _4.4." xfId="4767"/>
    <cellStyle name="5_משקל בתא100_פירוט אגח תשואה מעל 10% _4.4. 2" xfId="4768"/>
    <cellStyle name="5_משקל בתא100_פירוט אגח תשואה מעל 10% _4.4. 2_15" xfId="4769"/>
    <cellStyle name="5_משקל בתא100_פירוט אגח תשואה מעל 10% _4.4. 2_דיווחים נוספים" xfId="4770"/>
    <cellStyle name="5_משקל בתא100_פירוט אגח תשואה מעל 10% _4.4. 2_דיווחים נוספים_1" xfId="4771"/>
    <cellStyle name="5_משקל בתא100_פירוט אגח תשואה מעל 10% _4.4. 2_דיווחים נוספים_1_15" xfId="4772"/>
    <cellStyle name="5_משקל בתא100_פירוט אגח תשואה מעל 10% _4.4. 2_דיווחים נוספים_15" xfId="4773"/>
    <cellStyle name="5_משקל בתא100_פירוט אגח תשואה מעל 10% _4.4. 2_דיווחים נוספים_פירוט אגח תשואה מעל 10% " xfId="4774"/>
    <cellStyle name="5_משקל בתא100_פירוט אגח תשואה מעל 10% _4.4. 2_דיווחים נוספים_פירוט אגח תשואה מעל 10% _15" xfId="4775"/>
    <cellStyle name="5_משקל בתא100_פירוט אגח תשואה מעל 10% _4.4. 2_פירוט אגח תשואה מעל 10% " xfId="4776"/>
    <cellStyle name="5_משקל בתא100_פירוט אגח תשואה מעל 10% _4.4. 2_פירוט אגח תשואה מעל 10% _15" xfId="4777"/>
    <cellStyle name="5_משקל בתא100_פירוט אגח תשואה מעל 10% _4.4._15" xfId="4778"/>
    <cellStyle name="5_משקל בתא100_פירוט אגח תשואה מעל 10% _4.4._דיווחים נוספים" xfId="4779"/>
    <cellStyle name="5_משקל בתא100_פירוט אגח תשואה מעל 10% _4.4._דיווחים נוספים_15" xfId="4780"/>
    <cellStyle name="5_משקל בתא100_פירוט אגח תשואה מעל 10% _4.4._פירוט אגח תשואה מעל 10% " xfId="4781"/>
    <cellStyle name="5_משקל בתא100_פירוט אגח תשואה מעל 10% _4.4._פירוט אגח תשואה מעל 10% _15" xfId="4782"/>
    <cellStyle name="5_משקל בתא100_פירוט אגח תשואה מעל 10% _דיווחים נוספים" xfId="4783"/>
    <cellStyle name="5_משקל בתא100_פירוט אגח תשואה מעל 10% _דיווחים נוספים_1" xfId="4784"/>
    <cellStyle name="5_משקל בתא100_פירוט אגח תשואה מעל 10% _דיווחים נוספים_1_15" xfId="4785"/>
    <cellStyle name="5_משקל בתא100_פירוט אגח תשואה מעל 10% _דיווחים נוספים_15" xfId="4786"/>
    <cellStyle name="5_משקל בתא100_פירוט אגח תשואה מעל 10% _דיווחים נוספים_פירוט אגח תשואה מעל 10% " xfId="4787"/>
    <cellStyle name="5_משקל בתא100_פירוט אגח תשואה מעל 10% _דיווחים נוספים_פירוט אגח תשואה מעל 10% _15" xfId="4788"/>
    <cellStyle name="5_משקל בתא100_פירוט אגח תשואה מעל 10% _פירוט אגח תשואה מעל 10% " xfId="4789"/>
    <cellStyle name="5_משקל בתא100_פירוט אגח תשואה מעל 10% _פירוט אגח תשואה מעל 10% _15" xfId="4790"/>
    <cellStyle name="5_עסקאות שאושרו וטרם בוצעו  " xfId="4791"/>
    <cellStyle name="5_עסקאות שאושרו וטרם בוצעו   2" xfId="4792"/>
    <cellStyle name="5_עסקאות שאושרו וטרם בוצעו   2_15" xfId="4793"/>
    <cellStyle name="5_עסקאות שאושרו וטרם בוצעו   2_דיווחים נוספים" xfId="4794"/>
    <cellStyle name="5_עסקאות שאושרו וטרם בוצעו   2_דיווחים נוספים_1" xfId="4795"/>
    <cellStyle name="5_עסקאות שאושרו וטרם בוצעו   2_דיווחים נוספים_1_15" xfId="4796"/>
    <cellStyle name="5_עסקאות שאושרו וטרם בוצעו   2_דיווחים נוספים_15" xfId="4797"/>
    <cellStyle name="5_עסקאות שאושרו וטרם בוצעו   2_דיווחים נוספים_פירוט אגח תשואה מעל 10% " xfId="4798"/>
    <cellStyle name="5_עסקאות שאושרו וטרם בוצעו   2_דיווחים נוספים_פירוט אגח תשואה מעל 10% _15" xfId="4799"/>
    <cellStyle name="5_עסקאות שאושרו וטרם בוצעו   2_פירוט אגח תשואה מעל 10% " xfId="4800"/>
    <cellStyle name="5_עסקאות שאושרו וטרם בוצעו   2_פירוט אגח תשואה מעל 10% _15" xfId="4801"/>
    <cellStyle name="5_עסקאות שאושרו וטרם בוצעו  _1" xfId="4802"/>
    <cellStyle name="5_עסקאות שאושרו וטרם בוצעו  _1 2" xfId="4803"/>
    <cellStyle name="5_עסקאות שאושרו וטרם בוצעו  _1 2_15" xfId="4804"/>
    <cellStyle name="5_עסקאות שאושרו וטרם בוצעו  _1 2_דיווחים נוספים" xfId="4805"/>
    <cellStyle name="5_עסקאות שאושרו וטרם בוצעו  _1 2_דיווחים נוספים_1" xfId="4806"/>
    <cellStyle name="5_עסקאות שאושרו וטרם בוצעו  _1 2_דיווחים נוספים_1_15" xfId="4807"/>
    <cellStyle name="5_עסקאות שאושרו וטרם בוצעו  _1 2_דיווחים נוספים_15" xfId="4808"/>
    <cellStyle name="5_עסקאות שאושרו וטרם בוצעו  _1 2_דיווחים נוספים_פירוט אגח תשואה מעל 10% " xfId="4809"/>
    <cellStyle name="5_עסקאות שאושרו וטרם בוצעו  _1 2_דיווחים נוספים_פירוט אגח תשואה מעל 10% _15" xfId="4810"/>
    <cellStyle name="5_עסקאות שאושרו וטרם בוצעו  _1 2_פירוט אגח תשואה מעל 10% " xfId="4811"/>
    <cellStyle name="5_עסקאות שאושרו וטרם בוצעו  _1 2_פירוט אגח תשואה מעל 10% _15" xfId="4812"/>
    <cellStyle name="5_עסקאות שאושרו וטרם בוצעו  _1_15" xfId="4813"/>
    <cellStyle name="5_עסקאות שאושרו וטרם בוצעו  _1_דיווחים נוספים" xfId="4814"/>
    <cellStyle name="5_עסקאות שאושרו וטרם בוצעו  _1_דיווחים נוספים_15" xfId="4815"/>
    <cellStyle name="5_עסקאות שאושרו וטרם בוצעו  _1_פירוט אגח תשואה מעל 10% " xfId="4816"/>
    <cellStyle name="5_עסקאות שאושרו וטרם בוצעו  _1_פירוט אגח תשואה מעל 10% _15" xfId="4817"/>
    <cellStyle name="5_עסקאות שאושרו וטרם בוצעו  _15" xfId="4818"/>
    <cellStyle name="5_עסקאות שאושרו וטרם בוצעו  _4.4." xfId="4819"/>
    <cellStyle name="5_עסקאות שאושרו וטרם בוצעו  _4.4. 2" xfId="4820"/>
    <cellStyle name="5_עסקאות שאושרו וטרם בוצעו  _4.4. 2_15" xfId="4821"/>
    <cellStyle name="5_עסקאות שאושרו וטרם בוצעו  _4.4. 2_דיווחים נוספים" xfId="4822"/>
    <cellStyle name="5_עסקאות שאושרו וטרם בוצעו  _4.4. 2_דיווחים נוספים_1" xfId="4823"/>
    <cellStyle name="5_עסקאות שאושרו וטרם בוצעו  _4.4. 2_דיווחים נוספים_1_15" xfId="4824"/>
    <cellStyle name="5_עסקאות שאושרו וטרם בוצעו  _4.4. 2_דיווחים נוספים_15" xfId="4825"/>
    <cellStyle name="5_עסקאות שאושרו וטרם בוצעו  _4.4. 2_דיווחים נוספים_פירוט אגח תשואה מעל 10% " xfId="4826"/>
    <cellStyle name="5_עסקאות שאושרו וטרם בוצעו  _4.4. 2_דיווחים נוספים_פירוט אגח תשואה מעל 10% _15" xfId="4827"/>
    <cellStyle name="5_עסקאות שאושרו וטרם בוצעו  _4.4. 2_פירוט אגח תשואה מעל 10% " xfId="4828"/>
    <cellStyle name="5_עסקאות שאושרו וטרם בוצעו  _4.4. 2_פירוט אגח תשואה מעל 10% _15" xfId="4829"/>
    <cellStyle name="5_עסקאות שאושרו וטרם בוצעו  _4.4._15" xfId="4830"/>
    <cellStyle name="5_עסקאות שאושרו וטרם בוצעו  _4.4._דיווחים נוספים" xfId="4831"/>
    <cellStyle name="5_עסקאות שאושרו וטרם בוצעו  _4.4._דיווחים נוספים_15" xfId="4832"/>
    <cellStyle name="5_עסקאות שאושרו וטרם בוצעו  _4.4._פירוט אגח תשואה מעל 10% " xfId="4833"/>
    <cellStyle name="5_עסקאות שאושרו וטרם בוצעו  _4.4._פירוט אגח תשואה מעל 10% _15" xfId="4834"/>
    <cellStyle name="5_עסקאות שאושרו וטרם בוצעו  _דיווחים נוספים" xfId="4835"/>
    <cellStyle name="5_עסקאות שאושרו וטרם בוצעו  _דיווחים נוספים_1" xfId="4836"/>
    <cellStyle name="5_עסקאות שאושרו וטרם בוצעו  _דיווחים נוספים_1_15" xfId="4837"/>
    <cellStyle name="5_עסקאות שאושרו וטרם בוצעו  _דיווחים נוספים_15" xfId="4838"/>
    <cellStyle name="5_עסקאות שאושרו וטרם בוצעו  _דיווחים נוספים_פירוט אגח תשואה מעל 10% " xfId="4839"/>
    <cellStyle name="5_עסקאות שאושרו וטרם בוצעו  _דיווחים נוספים_פירוט אגח תשואה מעל 10% _15" xfId="4840"/>
    <cellStyle name="5_עסקאות שאושרו וטרם בוצעו  _פירוט אגח תשואה מעל 10% " xfId="4841"/>
    <cellStyle name="5_עסקאות שאושרו וטרם בוצעו  _פירוט אגח תשואה מעל 10% _15" xfId="4842"/>
    <cellStyle name="5_פירוט אגח תשואה מעל 10% " xfId="4843"/>
    <cellStyle name="5_פירוט אגח תשואה מעל 10%  2" xfId="4844"/>
    <cellStyle name="5_פירוט אגח תשואה מעל 10%  2_15" xfId="4845"/>
    <cellStyle name="5_פירוט אגח תשואה מעל 10%  2_דיווחים נוספים" xfId="4846"/>
    <cellStyle name="5_פירוט אגח תשואה מעל 10%  2_דיווחים נוספים_1" xfId="4847"/>
    <cellStyle name="5_פירוט אגח תשואה מעל 10%  2_דיווחים נוספים_1_15" xfId="4848"/>
    <cellStyle name="5_פירוט אגח תשואה מעל 10%  2_דיווחים נוספים_15" xfId="4849"/>
    <cellStyle name="5_פירוט אגח תשואה מעל 10%  2_דיווחים נוספים_פירוט אגח תשואה מעל 10% " xfId="4850"/>
    <cellStyle name="5_פירוט אגח תשואה מעל 10%  2_דיווחים נוספים_פירוט אגח תשואה מעל 10% _15" xfId="4851"/>
    <cellStyle name="5_פירוט אגח תשואה מעל 10%  2_פירוט אגח תשואה מעל 10% " xfId="4852"/>
    <cellStyle name="5_פירוט אגח תשואה מעל 10%  2_פירוט אגח תשואה מעל 10% _15" xfId="4853"/>
    <cellStyle name="5_פירוט אגח תשואה מעל 10% _1" xfId="4854"/>
    <cellStyle name="5_פירוט אגח תשואה מעל 10% _1_15" xfId="4855"/>
    <cellStyle name="5_פירוט אגח תשואה מעל 10% _15" xfId="4856"/>
    <cellStyle name="5_פירוט אגח תשואה מעל 10% _4.4." xfId="4857"/>
    <cellStyle name="5_פירוט אגח תשואה מעל 10% _4.4. 2" xfId="4858"/>
    <cellStyle name="5_פירוט אגח תשואה מעל 10% _4.4. 2_15" xfId="4859"/>
    <cellStyle name="5_פירוט אגח תשואה מעל 10% _4.4. 2_דיווחים נוספים" xfId="4860"/>
    <cellStyle name="5_פירוט אגח תשואה מעל 10% _4.4. 2_דיווחים נוספים_1" xfId="4861"/>
    <cellStyle name="5_פירוט אגח תשואה מעל 10% _4.4. 2_דיווחים נוספים_1_15" xfId="4862"/>
    <cellStyle name="5_פירוט אגח תשואה מעל 10% _4.4. 2_דיווחים נוספים_15" xfId="4863"/>
    <cellStyle name="5_פירוט אגח תשואה מעל 10% _4.4. 2_דיווחים נוספים_פירוט אגח תשואה מעל 10% " xfId="4864"/>
    <cellStyle name="5_פירוט אגח תשואה מעל 10% _4.4. 2_דיווחים נוספים_פירוט אגח תשואה מעל 10% _15" xfId="4865"/>
    <cellStyle name="5_פירוט אגח תשואה מעל 10% _4.4. 2_פירוט אגח תשואה מעל 10% " xfId="4866"/>
    <cellStyle name="5_פירוט אגח תשואה מעל 10% _4.4. 2_פירוט אגח תשואה מעל 10% _15" xfId="4867"/>
    <cellStyle name="5_פירוט אגח תשואה מעל 10% _4.4._15" xfId="4868"/>
    <cellStyle name="5_פירוט אגח תשואה מעל 10% _4.4._דיווחים נוספים" xfId="4869"/>
    <cellStyle name="5_פירוט אגח תשואה מעל 10% _4.4._דיווחים נוספים_15" xfId="4870"/>
    <cellStyle name="5_פירוט אגח תשואה מעל 10% _4.4._פירוט אגח תשואה מעל 10% " xfId="4871"/>
    <cellStyle name="5_פירוט אגח תשואה מעל 10% _4.4._פירוט אגח תשואה מעל 10% _15" xfId="4872"/>
    <cellStyle name="5_פירוט אגח תשואה מעל 10% _דיווחים נוספים" xfId="4873"/>
    <cellStyle name="5_פירוט אגח תשואה מעל 10% _דיווחים נוספים_1" xfId="4874"/>
    <cellStyle name="5_פירוט אגח תשואה מעל 10% _דיווחים נוספים_1_15" xfId="4875"/>
    <cellStyle name="5_פירוט אגח תשואה מעל 10% _דיווחים נוספים_15" xfId="4876"/>
    <cellStyle name="5_פירוט אגח תשואה מעל 10% _דיווחים נוספים_פירוט אגח תשואה מעל 10% " xfId="4877"/>
    <cellStyle name="5_פירוט אגח תשואה מעל 10% _דיווחים נוספים_פירוט אגח תשואה מעל 10% _15" xfId="4878"/>
    <cellStyle name="5_פירוט אגח תשואה מעל 10% _פירוט אגח תשואה מעל 10% " xfId="4879"/>
    <cellStyle name="5_פירוט אגח תשואה מעל 10% _פירוט אגח תשואה מעל 10% _15" xfId="4880"/>
    <cellStyle name="6" xfId="4881"/>
    <cellStyle name="6 2" xfId="4882"/>
    <cellStyle name="6 2 2" xfId="4883"/>
    <cellStyle name="6 2_15" xfId="4884"/>
    <cellStyle name="6 3" xfId="4885"/>
    <cellStyle name="6_15" xfId="4886"/>
    <cellStyle name="6_15_1" xfId="4887"/>
    <cellStyle name="6_16" xfId="4888"/>
    <cellStyle name="6_4.4." xfId="4889"/>
    <cellStyle name="6_4.4. 2" xfId="4890"/>
    <cellStyle name="6_4.4. 2_15" xfId="4891"/>
    <cellStyle name="6_4.4. 2_דיווחים נוספים" xfId="4892"/>
    <cellStyle name="6_4.4. 2_דיווחים נוספים_1" xfId="4893"/>
    <cellStyle name="6_4.4. 2_דיווחים נוספים_1_15" xfId="4894"/>
    <cellStyle name="6_4.4. 2_דיווחים נוספים_15" xfId="4895"/>
    <cellStyle name="6_4.4. 2_דיווחים נוספים_פירוט אגח תשואה מעל 10% " xfId="4896"/>
    <cellStyle name="6_4.4. 2_דיווחים נוספים_פירוט אגח תשואה מעל 10% _15" xfId="4897"/>
    <cellStyle name="6_4.4. 2_פירוט אגח תשואה מעל 10% " xfId="4898"/>
    <cellStyle name="6_4.4. 2_פירוט אגח תשואה מעל 10% _15" xfId="4899"/>
    <cellStyle name="6_4.4._15" xfId="4900"/>
    <cellStyle name="6_4.4._דיווחים נוספים" xfId="4901"/>
    <cellStyle name="6_4.4._דיווחים נוספים_15" xfId="4902"/>
    <cellStyle name="6_4.4._פירוט אגח תשואה מעל 10% " xfId="4903"/>
    <cellStyle name="6_4.4._פירוט אגח תשואה מעל 10% _15" xfId="4904"/>
    <cellStyle name="6_Anafim" xfId="4905"/>
    <cellStyle name="6_Anafim 2" xfId="4906"/>
    <cellStyle name="6_Anafim 2 2" xfId="4907"/>
    <cellStyle name="6_Anafim 2 2_15" xfId="4908"/>
    <cellStyle name="6_Anafim 2 2_דיווחים נוספים" xfId="4909"/>
    <cellStyle name="6_Anafim 2 2_דיווחים נוספים_1" xfId="4910"/>
    <cellStyle name="6_Anafim 2 2_דיווחים נוספים_1_15" xfId="4911"/>
    <cellStyle name="6_Anafim 2 2_דיווחים נוספים_15" xfId="4912"/>
    <cellStyle name="6_Anafim 2 2_דיווחים נוספים_פירוט אגח תשואה מעל 10% " xfId="4913"/>
    <cellStyle name="6_Anafim 2 2_דיווחים נוספים_פירוט אגח תשואה מעל 10% _15" xfId="4914"/>
    <cellStyle name="6_Anafim 2 2_פירוט אגח תשואה מעל 10% " xfId="4915"/>
    <cellStyle name="6_Anafim 2 2_פירוט אגח תשואה מעל 10% _15" xfId="4916"/>
    <cellStyle name="6_Anafim 2_15" xfId="4917"/>
    <cellStyle name="6_Anafim 2_4.4." xfId="4918"/>
    <cellStyle name="6_Anafim 2_4.4. 2" xfId="4919"/>
    <cellStyle name="6_Anafim 2_4.4. 2_15" xfId="4920"/>
    <cellStyle name="6_Anafim 2_4.4. 2_דיווחים נוספים" xfId="4921"/>
    <cellStyle name="6_Anafim 2_4.4. 2_דיווחים נוספים_1" xfId="4922"/>
    <cellStyle name="6_Anafim 2_4.4. 2_דיווחים נוספים_1_15" xfId="4923"/>
    <cellStyle name="6_Anafim 2_4.4. 2_דיווחים נוספים_15" xfId="4924"/>
    <cellStyle name="6_Anafim 2_4.4. 2_דיווחים נוספים_פירוט אגח תשואה מעל 10% " xfId="4925"/>
    <cellStyle name="6_Anafim 2_4.4. 2_דיווחים נוספים_פירוט אגח תשואה מעל 10% _15" xfId="4926"/>
    <cellStyle name="6_Anafim 2_4.4. 2_פירוט אגח תשואה מעל 10% " xfId="4927"/>
    <cellStyle name="6_Anafim 2_4.4. 2_פירוט אגח תשואה מעל 10% _15" xfId="4928"/>
    <cellStyle name="6_Anafim 2_4.4._15" xfId="4929"/>
    <cellStyle name="6_Anafim 2_4.4._דיווחים נוספים" xfId="4930"/>
    <cellStyle name="6_Anafim 2_4.4._דיווחים נוספים_15" xfId="4931"/>
    <cellStyle name="6_Anafim 2_4.4._פירוט אגח תשואה מעל 10% " xfId="4932"/>
    <cellStyle name="6_Anafim 2_4.4._פירוט אגח תשואה מעל 10% _15" xfId="4933"/>
    <cellStyle name="6_Anafim 2_דיווחים נוספים" xfId="4934"/>
    <cellStyle name="6_Anafim 2_דיווחים נוספים 2" xfId="4935"/>
    <cellStyle name="6_Anafim 2_דיווחים נוספים 2_15" xfId="4936"/>
    <cellStyle name="6_Anafim 2_דיווחים נוספים 2_דיווחים נוספים" xfId="4937"/>
    <cellStyle name="6_Anafim 2_דיווחים נוספים 2_דיווחים נוספים_1" xfId="4938"/>
    <cellStyle name="6_Anafim 2_דיווחים נוספים 2_דיווחים נוספים_1_15" xfId="4939"/>
    <cellStyle name="6_Anafim 2_דיווחים נוספים 2_דיווחים נוספים_15" xfId="4940"/>
    <cellStyle name="6_Anafim 2_דיווחים נוספים 2_דיווחים נוספים_פירוט אגח תשואה מעל 10% " xfId="4941"/>
    <cellStyle name="6_Anafim 2_דיווחים נוספים 2_דיווחים נוספים_פירוט אגח תשואה מעל 10% _15" xfId="4942"/>
    <cellStyle name="6_Anafim 2_דיווחים נוספים 2_פירוט אגח תשואה מעל 10% " xfId="4943"/>
    <cellStyle name="6_Anafim 2_דיווחים נוספים 2_פירוט אגח תשואה מעל 10% _15" xfId="4944"/>
    <cellStyle name="6_Anafim 2_דיווחים נוספים_1" xfId="4945"/>
    <cellStyle name="6_Anafim 2_דיווחים נוספים_1 2" xfId="4946"/>
    <cellStyle name="6_Anafim 2_דיווחים נוספים_1 2_15" xfId="4947"/>
    <cellStyle name="6_Anafim 2_דיווחים נוספים_1 2_דיווחים נוספים" xfId="4948"/>
    <cellStyle name="6_Anafim 2_דיווחים נוספים_1 2_דיווחים נוספים_1" xfId="4949"/>
    <cellStyle name="6_Anafim 2_דיווחים נוספים_1 2_דיווחים נוספים_1_15" xfId="4950"/>
    <cellStyle name="6_Anafim 2_דיווחים נוספים_1 2_דיווחים נוספים_15" xfId="4951"/>
    <cellStyle name="6_Anafim 2_דיווחים נוספים_1 2_דיווחים נוספים_פירוט אגח תשואה מעל 10% " xfId="4952"/>
    <cellStyle name="6_Anafim 2_דיווחים נוספים_1 2_דיווחים נוספים_פירוט אגח תשואה מעל 10% _15" xfId="4953"/>
    <cellStyle name="6_Anafim 2_דיווחים נוספים_1 2_פירוט אגח תשואה מעל 10% " xfId="4954"/>
    <cellStyle name="6_Anafim 2_דיווחים נוספים_1 2_פירוט אגח תשואה מעל 10% _15" xfId="4955"/>
    <cellStyle name="6_Anafim 2_דיווחים נוספים_1_15" xfId="4956"/>
    <cellStyle name="6_Anafim 2_דיווחים נוספים_1_4.4." xfId="4957"/>
    <cellStyle name="6_Anafim 2_דיווחים נוספים_1_4.4. 2" xfId="4958"/>
    <cellStyle name="6_Anafim 2_דיווחים נוספים_1_4.4. 2_15" xfId="4959"/>
    <cellStyle name="6_Anafim 2_דיווחים נוספים_1_4.4. 2_דיווחים נוספים" xfId="4960"/>
    <cellStyle name="6_Anafim 2_דיווחים נוספים_1_4.4. 2_דיווחים נוספים_1" xfId="4961"/>
    <cellStyle name="6_Anafim 2_דיווחים נוספים_1_4.4. 2_דיווחים נוספים_1_15" xfId="4962"/>
    <cellStyle name="6_Anafim 2_דיווחים נוספים_1_4.4. 2_דיווחים נוספים_15" xfId="4963"/>
    <cellStyle name="6_Anafim 2_דיווחים נוספים_1_4.4. 2_דיווחים נוספים_פירוט אגח תשואה מעל 10% " xfId="4964"/>
    <cellStyle name="6_Anafim 2_דיווחים נוספים_1_4.4. 2_דיווחים נוספים_פירוט אגח תשואה מעל 10% _15" xfId="4965"/>
    <cellStyle name="6_Anafim 2_דיווחים נוספים_1_4.4. 2_פירוט אגח תשואה מעל 10% " xfId="4966"/>
    <cellStyle name="6_Anafim 2_דיווחים נוספים_1_4.4. 2_פירוט אגח תשואה מעל 10% _15" xfId="4967"/>
    <cellStyle name="6_Anafim 2_דיווחים נוספים_1_4.4._15" xfId="4968"/>
    <cellStyle name="6_Anafim 2_דיווחים נוספים_1_4.4._דיווחים נוספים" xfId="4969"/>
    <cellStyle name="6_Anafim 2_דיווחים נוספים_1_4.4._דיווחים נוספים_15" xfId="4970"/>
    <cellStyle name="6_Anafim 2_דיווחים נוספים_1_4.4._פירוט אגח תשואה מעל 10% " xfId="4971"/>
    <cellStyle name="6_Anafim 2_דיווחים נוספים_1_4.4._פירוט אגח תשואה מעל 10% _15" xfId="4972"/>
    <cellStyle name="6_Anafim 2_דיווחים נוספים_1_דיווחים נוספים" xfId="4973"/>
    <cellStyle name="6_Anafim 2_דיווחים נוספים_1_דיווחים נוספים_15" xfId="4974"/>
    <cellStyle name="6_Anafim 2_דיווחים נוספים_1_פירוט אגח תשואה מעל 10% " xfId="4975"/>
    <cellStyle name="6_Anafim 2_דיווחים נוספים_1_פירוט אגח תשואה מעל 10% _15" xfId="4976"/>
    <cellStyle name="6_Anafim 2_דיווחים נוספים_15" xfId="4977"/>
    <cellStyle name="6_Anafim 2_דיווחים נוספים_2" xfId="4978"/>
    <cellStyle name="6_Anafim 2_דיווחים נוספים_2_15" xfId="4979"/>
    <cellStyle name="6_Anafim 2_דיווחים נוספים_4.4." xfId="4980"/>
    <cellStyle name="6_Anafim 2_דיווחים נוספים_4.4. 2" xfId="4981"/>
    <cellStyle name="6_Anafim 2_דיווחים נוספים_4.4. 2_15" xfId="4982"/>
    <cellStyle name="6_Anafim 2_דיווחים נוספים_4.4. 2_דיווחים נוספים" xfId="4983"/>
    <cellStyle name="6_Anafim 2_דיווחים נוספים_4.4. 2_דיווחים נוספים_1" xfId="4984"/>
    <cellStyle name="6_Anafim 2_דיווחים נוספים_4.4. 2_דיווחים נוספים_1_15" xfId="4985"/>
    <cellStyle name="6_Anafim 2_דיווחים נוספים_4.4. 2_דיווחים נוספים_15" xfId="4986"/>
    <cellStyle name="6_Anafim 2_דיווחים נוספים_4.4. 2_דיווחים נוספים_פירוט אגח תשואה מעל 10% " xfId="4987"/>
    <cellStyle name="6_Anafim 2_דיווחים נוספים_4.4. 2_דיווחים נוספים_פירוט אגח תשואה מעל 10% _15" xfId="4988"/>
    <cellStyle name="6_Anafim 2_דיווחים נוספים_4.4. 2_פירוט אגח תשואה מעל 10% " xfId="4989"/>
    <cellStyle name="6_Anafim 2_דיווחים נוספים_4.4. 2_פירוט אגח תשואה מעל 10% _15" xfId="4990"/>
    <cellStyle name="6_Anafim 2_דיווחים נוספים_4.4._15" xfId="4991"/>
    <cellStyle name="6_Anafim 2_דיווחים נוספים_4.4._דיווחים נוספים" xfId="4992"/>
    <cellStyle name="6_Anafim 2_דיווחים נוספים_4.4._דיווחים נוספים_15" xfId="4993"/>
    <cellStyle name="6_Anafim 2_דיווחים נוספים_4.4._פירוט אגח תשואה מעל 10% " xfId="4994"/>
    <cellStyle name="6_Anafim 2_דיווחים נוספים_4.4._פירוט אגח תשואה מעל 10% _15" xfId="4995"/>
    <cellStyle name="6_Anafim 2_דיווחים נוספים_דיווחים נוספים" xfId="4996"/>
    <cellStyle name="6_Anafim 2_דיווחים נוספים_דיווחים נוספים 2" xfId="4997"/>
    <cellStyle name="6_Anafim 2_דיווחים נוספים_דיווחים נוספים 2_15" xfId="4998"/>
    <cellStyle name="6_Anafim 2_דיווחים נוספים_דיווחים נוספים 2_דיווחים נוספים" xfId="4999"/>
    <cellStyle name="6_Anafim 2_דיווחים נוספים_דיווחים נוספים 2_דיווחים נוספים_1" xfId="5000"/>
    <cellStyle name="6_Anafim 2_דיווחים נוספים_דיווחים נוספים 2_דיווחים נוספים_1_15" xfId="5001"/>
    <cellStyle name="6_Anafim 2_דיווחים נוספים_דיווחים נוספים 2_דיווחים נוספים_15" xfId="5002"/>
    <cellStyle name="6_Anafim 2_דיווחים נוספים_דיווחים נוספים 2_דיווחים נוספים_פירוט אגח תשואה מעל 10% " xfId="5003"/>
    <cellStyle name="6_Anafim 2_דיווחים נוספים_דיווחים נוספים 2_דיווחים נוספים_פירוט אגח תשואה מעל 10% _15" xfId="5004"/>
    <cellStyle name="6_Anafim 2_דיווחים נוספים_דיווחים נוספים 2_פירוט אגח תשואה מעל 10% " xfId="5005"/>
    <cellStyle name="6_Anafim 2_דיווחים נוספים_דיווחים נוספים 2_פירוט אגח תשואה מעל 10% _15" xfId="5006"/>
    <cellStyle name="6_Anafim 2_דיווחים נוספים_דיווחים נוספים_1" xfId="5007"/>
    <cellStyle name="6_Anafim 2_דיווחים נוספים_דיווחים נוספים_1_15" xfId="5008"/>
    <cellStyle name="6_Anafim 2_דיווחים נוספים_דיווחים נוספים_15" xfId="5009"/>
    <cellStyle name="6_Anafim 2_דיווחים נוספים_דיווחים נוספים_4.4." xfId="5010"/>
    <cellStyle name="6_Anafim 2_דיווחים נוספים_דיווחים נוספים_4.4. 2" xfId="5011"/>
    <cellStyle name="6_Anafim 2_דיווחים נוספים_דיווחים נוספים_4.4. 2_15" xfId="5012"/>
    <cellStyle name="6_Anafim 2_דיווחים נוספים_דיווחים נוספים_4.4. 2_דיווחים נוספים" xfId="5013"/>
    <cellStyle name="6_Anafim 2_דיווחים נוספים_דיווחים נוספים_4.4. 2_דיווחים נוספים_1" xfId="5014"/>
    <cellStyle name="6_Anafim 2_דיווחים נוספים_דיווחים נוספים_4.4. 2_דיווחים נוספים_1_15" xfId="5015"/>
    <cellStyle name="6_Anafim 2_דיווחים נוספים_דיווחים נוספים_4.4. 2_דיווחים נוספים_15" xfId="5016"/>
    <cellStyle name="6_Anafim 2_דיווחים נוספים_דיווחים נוספים_4.4. 2_דיווחים נוספים_פירוט אגח תשואה מעל 10% " xfId="5017"/>
    <cellStyle name="6_Anafim 2_דיווחים נוספים_דיווחים נוספים_4.4. 2_דיווחים נוספים_פירוט אגח תשואה מעל 10% _15" xfId="5018"/>
    <cellStyle name="6_Anafim 2_דיווחים נוספים_דיווחים נוספים_4.4. 2_פירוט אגח תשואה מעל 10% " xfId="5019"/>
    <cellStyle name="6_Anafim 2_דיווחים נוספים_דיווחים נוספים_4.4. 2_פירוט אגח תשואה מעל 10% _15" xfId="5020"/>
    <cellStyle name="6_Anafim 2_דיווחים נוספים_דיווחים נוספים_4.4._15" xfId="5021"/>
    <cellStyle name="6_Anafim 2_דיווחים נוספים_דיווחים נוספים_4.4._דיווחים נוספים" xfId="5022"/>
    <cellStyle name="6_Anafim 2_דיווחים נוספים_דיווחים נוספים_4.4._דיווחים נוספים_15" xfId="5023"/>
    <cellStyle name="6_Anafim 2_דיווחים נוספים_דיווחים נוספים_4.4._פירוט אגח תשואה מעל 10% " xfId="5024"/>
    <cellStyle name="6_Anafim 2_דיווחים נוספים_דיווחים נוספים_4.4._פירוט אגח תשואה מעל 10% _15" xfId="5025"/>
    <cellStyle name="6_Anafim 2_דיווחים נוספים_דיווחים נוספים_דיווחים נוספים" xfId="5026"/>
    <cellStyle name="6_Anafim 2_דיווחים נוספים_דיווחים נוספים_דיווחים נוספים_15" xfId="5027"/>
    <cellStyle name="6_Anafim 2_דיווחים נוספים_דיווחים נוספים_פירוט אגח תשואה מעל 10% " xfId="5028"/>
    <cellStyle name="6_Anafim 2_דיווחים נוספים_דיווחים נוספים_פירוט אגח תשואה מעל 10% _15" xfId="5029"/>
    <cellStyle name="6_Anafim 2_דיווחים נוספים_פירוט אגח תשואה מעל 10% " xfId="5030"/>
    <cellStyle name="6_Anafim 2_דיווחים נוספים_פירוט אגח תשואה מעל 10% _15" xfId="5031"/>
    <cellStyle name="6_Anafim 2_עסקאות שאושרו וטרם בוצעו  " xfId="5032"/>
    <cellStyle name="6_Anafim 2_עסקאות שאושרו וטרם בוצעו   2" xfId="5033"/>
    <cellStyle name="6_Anafim 2_עסקאות שאושרו וטרם בוצעו   2_15" xfId="5034"/>
    <cellStyle name="6_Anafim 2_עסקאות שאושרו וטרם בוצעו   2_דיווחים נוספים" xfId="5035"/>
    <cellStyle name="6_Anafim 2_עסקאות שאושרו וטרם בוצעו   2_דיווחים נוספים_1" xfId="5036"/>
    <cellStyle name="6_Anafim 2_עסקאות שאושרו וטרם בוצעו   2_דיווחים נוספים_1_15" xfId="5037"/>
    <cellStyle name="6_Anafim 2_עסקאות שאושרו וטרם בוצעו   2_דיווחים נוספים_15" xfId="5038"/>
    <cellStyle name="6_Anafim 2_עסקאות שאושרו וטרם בוצעו   2_דיווחים נוספים_פירוט אגח תשואה מעל 10% " xfId="5039"/>
    <cellStyle name="6_Anafim 2_עסקאות שאושרו וטרם בוצעו   2_דיווחים נוספים_פירוט אגח תשואה מעל 10% _15" xfId="5040"/>
    <cellStyle name="6_Anafim 2_עסקאות שאושרו וטרם בוצעו   2_פירוט אגח תשואה מעל 10% " xfId="5041"/>
    <cellStyle name="6_Anafim 2_עסקאות שאושרו וטרם בוצעו   2_פירוט אגח תשואה מעל 10% _15" xfId="5042"/>
    <cellStyle name="6_Anafim 2_עסקאות שאושרו וטרם בוצעו  _15" xfId="5043"/>
    <cellStyle name="6_Anafim 2_עסקאות שאושרו וטרם בוצעו  _דיווחים נוספים" xfId="5044"/>
    <cellStyle name="6_Anafim 2_עסקאות שאושרו וטרם בוצעו  _דיווחים נוספים_15" xfId="5045"/>
    <cellStyle name="6_Anafim 2_עסקאות שאושרו וטרם בוצעו  _פירוט אגח תשואה מעל 10% " xfId="5046"/>
    <cellStyle name="6_Anafim 2_עסקאות שאושרו וטרם בוצעו  _פירוט אגח תשואה מעל 10% _15" xfId="5047"/>
    <cellStyle name="6_Anafim 2_פירוט אגח תשואה מעל 10% " xfId="5048"/>
    <cellStyle name="6_Anafim 2_פירוט אגח תשואה מעל 10%  2" xfId="5049"/>
    <cellStyle name="6_Anafim 2_פירוט אגח תשואה מעל 10%  2_15" xfId="5050"/>
    <cellStyle name="6_Anafim 2_פירוט אגח תשואה מעל 10%  2_דיווחים נוספים" xfId="5051"/>
    <cellStyle name="6_Anafim 2_פירוט אגח תשואה מעל 10%  2_דיווחים נוספים_1" xfId="5052"/>
    <cellStyle name="6_Anafim 2_פירוט אגח תשואה מעל 10%  2_דיווחים נוספים_1_15" xfId="5053"/>
    <cellStyle name="6_Anafim 2_פירוט אגח תשואה מעל 10%  2_דיווחים נוספים_15" xfId="5054"/>
    <cellStyle name="6_Anafim 2_פירוט אגח תשואה מעל 10%  2_דיווחים נוספים_פירוט אגח תשואה מעל 10% " xfId="5055"/>
    <cellStyle name="6_Anafim 2_פירוט אגח תשואה מעל 10%  2_דיווחים נוספים_פירוט אגח תשואה מעל 10% _15" xfId="5056"/>
    <cellStyle name="6_Anafim 2_פירוט אגח תשואה מעל 10%  2_פירוט אגח תשואה מעל 10% " xfId="5057"/>
    <cellStyle name="6_Anafim 2_פירוט אגח תשואה מעל 10%  2_פירוט אגח תשואה מעל 10% _15" xfId="5058"/>
    <cellStyle name="6_Anafim 2_פירוט אגח תשואה מעל 10% _1" xfId="5059"/>
    <cellStyle name="6_Anafim 2_פירוט אגח תשואה מעל 10% _1_15" xfId="5060"/>
    <cellStyle name="6_Anafim 2_פירוט אגח תשואה מעל 10% _15" xfId="5061"/>
    <cellStyle name="6_Anafim 2_פירוט אגח תשואה מעל 10% _4.4." xfId="5062"/>
    <cellStyle name="6_Anafim 2_פירוט אגח תשואה מעל 10% _4.4. 2" xfId="5063"/>
    <cellStyle name="6_Anafim 2_פירוט אגח תשואה מעל 10% _4.4. 2_15" xfId="5064"/>
    <cellStyle name="6_Anafim 2_פירוט אגח תשואה מעל 10% _4.4. 2_דיווחים נוספים" xfId="5065"/>
    <cellStyle name="6_Anafim 2_פירוט אגח תשואה מעל 10% _4.4. 2_דיווחים נוספים_1" xfId="5066"/>
    <cellStyle name="6_Anafim 2_פירוט אגח תשואה מעל 10% _4.4. 2_דיווחים נוספים_1_15" xfId="5067"/>
    <cellStyle name="6_Anafim 2_פירוט אגח תשואה מעל 10% _4.4. 2_דיווחים נוספים_15" xfId="5068"/>
    <cellStyle name="6_Anafim 2_פירוט אגח תשואה מעל 10% _4.4. 2_דיווחים נוספים_פירוט אגח תשואה מעל 10% " xfId="5069"/>
    <cellStyle name="6_Anafim 2_פירוט אגח תשואה מעל 10% _4.4. 2_דיווחים נוספים_פירוט אגח תשואה מעל 10% _15" xfId="5070"/>
    <cellStyle name="6_Anafim 2_פירוט אגח תשואה מעל 10% _4.4. 2_פירוט אגח תשואה מעל 10% " xfId="5071"/>
    <cellStyle name="6_Anafim 2_פירוט אגח תשואה מעל 10% _4.4. 2_פירוט אגח תשואה מעל 10% _15" xfId="5072"/>
    <cellStyle name="6_Anafim 2_פירוט אגח תשואה מעל 10% _4.4._15" xfId="5073"/>
    <cellStyle name="6_Anafim 2_פירוט אגח תשואה מעל 10% _4.4._דיווחים נוספים" xfId="5074"/>
    <cellStyle name="6_Anafim 2_פירוט אגח תשואה מעל 10% _4.4._דיווחים נוספים_15" xfId="5075"/>
    <cellStyle name="6_Anafim 2_פירוט אגח תשואה מעל 10% _4.4._פירוט אגח תשואה מעל 10% " xfId="5076"/>
    <cellStyle name="6_Anafim 2_פירוט אגח תשואה מעל 10% _4.4._פירוט אגח תשואה מעל 10% _15" xfId="5077"/>
    <cellStyle name="6_Anafim 2_פירוט אגח תשואה מעל 10% _דיווחים נוספים" xfId="5078"/>
    <cellStyle name="6_Anafim 2_פירוט אגח תשואה מעל 10% _דיווחים נוספים_1" xfId="5079"/>
    <cellStyle name="6_Anafim 2_פירוט אגח תשואה מעל 10% _דיווחים נוספים_1_15" xfId="5080"/>
    <cellStyle name="6_Anafim 2_פירוט אגח תשואה מעל 10% _דיווחים נוספים_15" xfId="5081"/>
    <cellStyle name="6_Anafim 2_פירוט אגח תשואה מעל 10% _דיווחים נוספים_פירוט אגח תשואה מעל 10% " xfId="5082"/>
    <cellStyle name="6_Anafim 2_פירוט אגח תשואה מעל 10% _דיווחים נוספים_פירוט אגח תשואה מעל 10% _15" xfId="5083"/>
    <cellStyle name="6_Anafim 2_פירוט אגח תשואה מעל 10% _פירוט אגח תשואה מעל 10% " xfId="5084"/>
    <cellStyle name="6_Anafim 2_פירוט אגח תשואה מעל 10% _פירוט אגח תשואה מעל 10% _15" xfId="5085"/>
    <cellStyle name="6_Anafim 3" xfId="5086"/>
    <cellStyle name="6_Anafim 3_15" xfId="5087"/>
    <cellStyle name="6_Anafim 3_דיווחים נוספים" xfId="5088"/>
    <cellStyle name="6_Anafim 3_דיווחים נוספים_1" xfId="5089"/>
    <cellStyle name="6_Anafim 3_דיווחים נוספים_1_15" xfId="5090"/>
    <cellStyle name="6_Anafim 3_דיווחים נוספים_15" xfId="5091"/>
    <cellStyle name="6_Anafim 3_דיווחים נוספים_פירוט אגח תשואה מעל 10% " xfId="5092"/>
    <cellStyle name="6_Anafim 3_דיווחים נוספים_פירוט אגח תשואה מעל 10% _15" xfId="5093"/>
    <cellStyle name="6_Anafim 3_פירוט אגח תשואה מעל 10% " xfId="5094"/>
    <cellStyle name="6_Anafim 3_פירוט אגח תשואה מעל 10% _15" xfId="5095"/>
    <cellStyle name="6_Anafim_15" xfId="5096"/>
    <cellStyle name="6_Anafim_4.4." xfId="5097"/>
    <cellStyle name="6_Anafim_4.4. 2" xfId="5098"/>
    <cellStyle name="6_Anafim_4.4. 2_15" xfId="5099"/>
    <cellStyle name="6_Anafim_4.4. 2_דיווחים נוספים" xfId="5100"/>
    <cellStyle name="6_Anafim_4.4. 2_דיווחים נוספים_1" xfId="5101"/>
    <cellStyle name="6_Anafim_4.4. 2_דיווחים נוספים_1_15" xfId="5102"/>
    <cellStyle name="6_Anafim_4.4. 2_דיווחים נוספים_15" xfId="5103"/>
    <cellStyle name="6_Anafim_4.4. 2_דיווחים נוספים_פירוט אגח תשואה מעל 10% " xfId="5104"/>
    <cellStyle name="6_Anafim_4.4. 2_דיווחים נוספים_פירוט אגח תשואה מעל 10% _15" xfId="5105"/>
    <cellStyle name="6_Anafim_4.4. 2_פירוט אגח תשואה מעל 10% " xfId="5106"/>
    <cellStyle name="6_Anafim_4.4. 2_פירוט אגח תשואה מעל 10% _15" xfId="5107"/>
    <cellStyle name="6_Anafim_4.4._15" xfId="5108"/>
    <cellStyle name="6_Anafim_4.4._דיווחים נוספים" xfId="5109"/>
    <cellStyle name="6_Anafim_4.4._דיווחים נוספים_15" xfId="5110"/>
    <cellStyle name="6_Anafim_4.4._פירוט אגח תשואה מעל 10% " xfId="5111"/>
    <cellStyle name="6_Anafim_4.4._פירוט אגח תשואה מעל 10% _15" xfId="5112"/>
    <cellStyle name="6_Anafim_דיווחים נוספים" xfId="5113"/>
    <cellStyle name="6_Anafim_דיווחים נוספים 2" xfId="5114"/>
    <cellStyle name="6_Anafim_דיווחים נוספים 2_15" xfId="5115"/>
    <cellStyle name="6_Anafim_דיווחים נוספים 2_דיווחים נוספים" xfId="5116"/>
    <cellStyle name="6_Anafim_דיווחים נוספים 2_דיווחים נוספים_1" xfId="5117"/>
    <cellStyle name="6_Anafim_דיווחים נוספים 2_דיווחים נוספים_1_15" xfId="5118"/>
    <cellStyle name="6_Anafim_דיווחים נוספים 2_דיווחים נוספים_15" xfId="5119"/>
    <cellStyle name="6_Anafim_דיווחים נוספים 2_דיווחים נוספים_פירוט אגח תשואה מעל 10% " xfId="5120"/>
    <cellStyle name="6_Anafim_דיווחים נוספים 2_דיווחים נוספים_פירוט אגח תשואה מעל 10% _15" xfId="5121"/>
    <cellStyle name="6_Anafim_דיווחים נוספים 2_פירוט אגח תשואה מעל 10% " xfId="5122"/>
    <cellStyle name="6_Anafim_דיווחים נוספים 2_פירוט אגח תשואה מעל 10% _15" xfId="5123"/>
    <cellStyle name="6_Anafim_דיווחים נוספים_1" xfId="5124"/>
    <cellStyle name="6_Anafim_דיווחים נוספים_1 2" xfId="5125"/>
    <cellStyle name="6_Anafim_דיווחים נוספים_1 2_15" xfId="5126"/>
    <cellStyle name="6_Anafim_דיווחים נוספים_1 2_דיווחים נוספים" xfId="5127"/>
    <cellStyle name="6_Anafim_דיווחים נוספים_1 2_דיווחים נוספים_1" xfId="5128"/>
    <cellStyle name="6_Anafim_דיווחים נוספים_1 2_דיווחים נוספים_1_15" xfId="5129"/>
    <cellStyle name="6_Anafim_דיווחים נוספים_1 2_דיווחים נוספים_15" xfId="5130"/>
    <cellStyle name="6_Anafim_דיווחים נוספים_1 2_דיווחים נוספים_פירוט אגח תשואה מעל 10% " xfId="5131"/>
    <cellStyle name="6_Anafim_דיווחים נוספים_1 2_דיווחים נוספים_פירוט אגח תשואה מעל 10% _15" xfId="5132"/>
    <cellStyle name="6_Anafim_דיווחים נוספים_1 2_פירוט אגח תשואה מעל 10% " xfId="5133"/>
    <cellStyle name="6_Anafim_דיווחים נוספים_1 2_פירוט אגח תשואה מעל 10% _15" xfId="5134"/>
    <cellStyle name="6_Anafim_דיווחים נוספים_1_15" xfId="5135"/>
    <cellStyle name="6_Anafim_דיווחים נוספים_1_4.4." xfId="5136"/>
    <cellStyle name="6_Anafim_דיווחים נוספים_1_4.4. 2" xfId="5137"/>
    <cellStyle name="6_Anafim_דיווחים נוספים_1_4.4. 2_15" xfId="5138"/>
    <cellStyle name="6_Anafim_דיווחים נוספים_1_4.4. 2_דיווחים נוספים" xfId="5139"/>
    <cellStyle name="6_Anafim_דיווחים נוספים_1_4.4. 2_דיווחים נוספים_1" xfId="5140"/>
    <cellStyle name="6_Anafim_דיווחים נוספים_1_4.4. 2_דיווחים נוספים_1_15" xfId="5141"/>
    <cellStyle name="6_Anafim_דיווחים נוספים_1_4.4. 2_דיווחים נוספים_15" xfId="5142"/>
    <cellStyle name="6_Anafim_דיווחים נוספים_1_4.4. 2_דיווחים נוספים_פירוט אגח תשואה מעל 10% " xfId="5143"/>
    <cellStyle name="6_Anafim_דיווחים נוספים_1_4.4. 2_דיווחים נוספים_פירוט אגח תשואה מעל 10% _15" xfId="5144"/>
    <cellStyle name="6_Anafim_דיווחים נוספים_1_4.4. 2_פירוט אגח תשואה מעל 10% " xfId="5145"/>
    <cellStyle name="6_Anafim_דיווחים נוספים_1_4.4. 2_פירוט אגח תשואה מעל 10% _15" xfId="5146"/>
    <cellStyle name="6_Anafim_דיווחים נוספים_1_4.4._15" xfId="5147"/>
    <cellStyle name="6_Anafim_דיווחים נוספים_1_4.4._דיווחים נוספים" xfId="5148"/>
    <cellStyle name="6_Anafim_דיווחים נוספים_1_4.4._דיווחים נוספים_15" xfId="5149"/>
    <cellStyle name="6_Anafim_דיווחים נוספים_1_4.4._פירוט אגח תשואה מעל 10% " xfId="5150"/>
    <cellStyle name="6_Anafim_דיווחים נוספים_1_4.4._פירוט אגח תשואה מעל 10% _15" xfId="5151"/>
    <cellStyle name="6_Anafim_דיווחים נוספים_1_דיווחים נוספים" xfId="5152"/>
    <cellStyle name="6_Anafim_דיווחים נוספים_1_דיווחים נוספים 2" xfId="5153"/>
    <cellStyle name="6_Anafim_דיווחים נוספים_1_דיווחים נוספים 2_15" xfId="5154"/>
    <cellStyle name="6_Anafim_דיווחים נוספים_1_דיווחים נוספים 2_דיווחים נוספים" xfId="5155"/>
    <cellStyle name="6_Anafim_דיווחים נוספים_1_דיווחים נוספים 2_דיווחים נוספים_1" xfId="5156"/>
    <cellStyle name="6_Anafim_דיווחים נוספים_1_דיווחים נוספים 2_דיווחים נוספים_1_15" xfId="5157"/>
    <cellStyle name="6_Anafim_דיווחים נוספים_1_דיווחים נוספים 2_דיווחים נוספים_15" xfId="5158"/>
    <cellStyle name="6_Anafim_דיווחים נוספים_1_דיווחים נוספים 2_דיווחים נוספים_פירוט אגח תשואה מעל 10% " xfId="5159"/>
    <cellStyle name="6_Anafim_דיווחים נוספים_1_דיווחים נוספים 2_דיווחים נוספים_פירוט אגח תשואה מעל 10% _15" xfId="5160"/>
    <cellStyle name="6_Anafim_דיווחים נוספים_1_דיווחים נוספים 2_פירוט אגח תשואה מעל 10% " xfId="5161"/>
    <cellStyle name="6_Anafim_דיווחים נוספים_1_דיווחים נוספים 2_פירוט אגח תשואה מעל 10% _15" xfId="5162"/>
    <cellStyle name="6_Anafim_דיווחים נוספים_1_דיווחים נוספים_1" xfId="5163"/>
    <cellStyle name="6_Anafim_דיווחים נוספים_1_דיווחים נוספים_1_15" xfId="5164"/>
    <cellStyle name="6_Anafim_דיווחים נוספים_1_דיווחים נוספים_15" xfId="5165"/>
    <cellStyle name="6_Anafim_דיווחים נוספים_1_דיווחים נוספים_4.4." xfId="5166"/>
    <cellStyle name="6_Anafim_דיווחים נוספים_1_דיווחים נוספים_4.4. 2" xfId="5167"/>
    <cellStyle name="6_Anafim_דיווחים נוספים_1_דיווחים נוספים_4.4. 2_15" xfId="5168"/>
    <cellStyle name="6_Anafim_דיווחים נוספים_1_דיווחים נוספים_4.4. 2_דיווחים נוספים" xfId="5169"/>
    <cellStyle name="6_Anafim_דיווחים נוספים_1_דיווחים נוספים_4.4. 2_דיווחים נוספים_1" xfId="5170"/>
    <cellStyle name="6_Anafim_דיווחים נוספים_1_דיווחים נוספים_4.4. 2_דיווחים נוספים_1_15" xfId="5171"/>
    <cellStyle name="6_Anafim_דיווחים נוספים_1_דיווחים נוספים_4.4. 2_דיווחים נוספים_15" xfId="5172"/>
    <cellStyle name="6_Anafim_דיווחים נוספים_1_דיווחים נוספים_4.4. 2_דיווחים נוספים_פירוט אגח תשואה מעל 10% " xfId="5173"/>
    <cellStyle name="6_Anafim_דיווחים נוספים_1_דיווחים נוספים_4.4. 2_דיווחים נוספים_פירוט אגח תשואה מעל 10% _15" xfId="5174"/>
    <cellStyle name="6_Anafim_דיווחים נוספים_1_דיווחים נוספים_4.4. 2_פירוט אגח תשואה מעל 10% " xfId="5175"/>
    <cellStyle name="6_Anafim_דיווחים נוספים_1_דיווחים נוספים_4.4. 2_פירוט אגח תשואה מעל 10% _15" xfId="5176"/>
    <cellStyle name="6_Anafim_דיווחים נוספים_1_דיווחים נוספים_4.4._15" xfId="5177"/>
    <cellStyle name="6_Anafim_דיווחים נוספים_1_דיווחים נוספים_4.4._דיווחים נוספים" xfId="5178"/>
    <cellStyle name="6_Anafim_דיווחים נוספים_1_דיווחים נוספים_4.4._דיווחים נוספים_15" xfId="5179"/>
    <cellStyle name="6_Anafim_דיווחים נוספים_1_דיווחים נוספים_4.4._פירוט אגח תשואה מעל 10% " xfId="5180"/>
    <cellStyle name="6_Anafim_דיווחים נוספים_1_דיווחים נוספים_4.4._פירוט אגח תשואה מעל 10% _15" xfId="5181"/>
    <cellStyle name="6_Anafim_דיווחים נוספים_1_דיווחים נוספים_דיווחים נוספים" xfId="5182"/>
    <cellStyle name="6_Anafim_דיווחים נוספים_1_דיווחים נוספים_דיווחים נוספים_15" xfId="5183"/>
    <cellStyle name="6_Anafim_דיווחים נוספים_1_דיווחים נוספים_פירוט אגח תשואה מעל 10% " xfId="5184"/>
    <cellStyle name="6_Anafim_דיווחים נוספים_1_דיווחים נוספים_פירוט אגח תשואה מעל 10% _15" xfId="5185"/>
    <cellStyle name="6_Anafim_דיווחים נוספים_1_פירוט אגח תשואה מעל 10% " xfId="5186"/>
    <cellStyle name="6_Anafim_דיווחים נוספים_1_פירוט אגח תשואה מעל 10% _15" xfId="5187"/>
    <cellStyle name="6_Anafim_דיווחים נוספים_15" xfId="5188"/>
    <cellStyle name="6_Anafim_דיווחים נוספים_2" xfId="5189"/>
    <cellStyle name="6_Anafim_דיווחים נוספים_2 2" xfId="5190"/>
    <cellStyle name="6_Anafim_דיווחים נוספים_2 2_15" xfId="5191"/>
    <cellStyle name="6_Anafim_דיווחים נוספים_2 2_דיווחים נוספים" xfId="5192"/>
    <cellStyle name="6_Anafim_דיווחים נוספים_2 2_דיווחים נוספים_1" xfId="5193"/>
    <cellStyle name="6_Anafim_דיווחים נוספים_2 2_דיווחים נוספים_1_15" xfId="5194"/>
    <cellStyle name="6_Anafim_דיווחים נוספים_2 2_דיווחים נוספים_15" xfId="5195"/>
    <cellStyle name="6_Anafim_דיווחים נוספים_2 2_דיווחים נוספים_פירוט אגח תשואה מעל 10% " xfId="5196"/>
    <cellStyle name="6_Anafim_דיווחים נוספים_2 2_דיווחים נוספים_פירוט אגח תשואה מעל 10% _15" xfId="5197"/>
    <cellStyle name="6_Anafim_דיווחים נוספים_2 2_פירוט אגח תשואה מעל 10% " xfId="5198"/>
    <cellStyle name="6_Anafim_דיווחים נוספים_2 2_פירוט אגח תשואה מעל 10% _15" xfId="5199"/>
    <cellStyle name="6_Anafim_דיווחים נוספים_2_15" xfId="5200"/>
    <cellStyle name="6_Anafim_דיווחים נוספים_2_4.4." xfId="5201"/>
    <cellStyle name="6_Anafim_דיווחים נוספים_2_4.4. 2" xfId="5202"/>
    <cellStyle name="6_Anafim_דיווחים נוספים_2_4.4. 2_15" xfId="5203"/>
    <cellStyle name="6_Anafim_דיווחים נוספים_2_4.4. 2_דיווחים נוספים" xfId="5204"/>
    <cellStyle name="6_Anafim_דיווחים נוספים_2_4.4. 2_דיווחים נוספים_1" xfId="5205"/>
    <cellStyle name="6_Anafim_דיווחים נוספים_2_4.4. 2_דיווחים נוספים_1_15" xfId="5206"/>
    <cellStyle name="6_Anafim_דיווחים נוספים_2_4.4. 2_דיווחים נוספים_15" xfId="5207"/>
    <cellStyle name="6_Anafim_דיווחים נוספים_2_4.4. 2_דיווחים נוספים_פירוט אגח תשואה מעל 10% " xfId="5208"/>
    <cellStyle name="6_Anafim_דיווחים נוספים_2_4.4. 2_דיווחים נוספים_פירוט אגח תשואה מעל 10% _15" xfId="5209"/>
    <cellStyle name="6_Anafim_דיווחים נוספים_2_4.4. 2_פירוט אגח תשואה מעל 10% " xfId="5210"/>
    <cellStyle name="6_Anafim_דיווחים נוספים_2_4.4. 2_פירוט אגח תשואה מעל 10% _15" xfId="5211"/>
    <cellStyle name="6_Anafim_דיווחים נוספים_2_4.4._15" xfId="5212"/>
    <cellStyle name="6_Anafim_דיווחים נוספים_2_4.4._דיווחים נוספים" xfId="5213"/>
    <cellStyle name="6_Anafim_דיווחים נוספים_2_4.4._דיווחים נוספים_15" xfId="5214"/>
    <cellStyle name="6_Anafim_דיווחים נוספים_2_4.4._פירוט אגח תשואה מעל 10% " xfId="5215"/>
    <cellStyle name="6_Anafim_דיווחים נוספים_2_4.4._פירוט אגח תשואה מעל 10% _15" xfId="5216"/>
    <cellStyle name="6_Anafim_דיווחים נוספים_2_דיווחים נוספים" xfId="5217"/>
    <cellStyle name="6_Anafim_דיווחים נוספים_2_דיווחים נוספים_15" xfId="5218"/>
    <cellStyle name="6_Anafim_דיווחים נוספים_2_פירוט אגח תשואה מעל 10% " xfId="5219"/>
    <cellStyle name="6_Anafim_דיווחים נוספים_2_פירוט אגח תשואה מעל 10% _15" xfId="5220"/>
    <cellStyle name="6_Anafim_דיווחים נוספים_3" xfId="5221"/>
    <cellStyle name="6_Anafim_דיווחים נוספים_3_15" xfId="5222"/>
    <cellStyle name="6_Anafim_דיווחים נוספים_4.4." xfId="5223"/>
    <cellStyle name="6_Anafim_דיווחים נוספים_4.4. 2" xfId="5224"/>
    <cellStyle name="6_Anafim_דיווחים נוספים_4.4. 2_15" xfId="5225"/>
    <cellStyle name="6_Anafim_דיווחים נוספים_4.4. 2_דיווחים נוספים" xfId="5226"/>
    <cellStyle name="6_Anafim_דיווחים נוספים_4.4. 2_דיווחים נוספים_1" xfId="5227"/>
    <cellStyle name="6_Anafim_דיווחים נוספים_4.4. 2_דיווחים נוספים_1_15" xfId="5228"/>
    <cellStyle name="6_Anafim_דיווחים נוספים_4.4. 2_דיווחים נוספים_15" xfId="5229"/>
    <cellStyle name="6_Anafim_דיווחים נוספים_4.4. 2_דיווחים נוספים_פירוט אגח תשואה מעל 10% " xfId="5230"/>
    <cellStyle name="6_Anafim_דיווחים נוספים_4.4. 2_דיווחים נוספים_פירוט אגח תשואה מעל 10% _15" xfId="5231"/>
    <cellStyle name="6_Anafim_דיווחים נוספים_4.4. 2_פירוט אגח תשואה מעל 10% " xfId="5232"/>
    <cellStyle name="6_Anafim_דיווחים נוספים_4.4. 2_פירוט אגח תשואה מעל 10% _15" xfId="5233"/>
    <cellStyle name="6_Anafim_דיווחים נוספים_4.4._15" xfId="5234"/>
    <cellStyle name="6_Anafim_דיווחים נוספים_4.4._דיווחים נוספים" xfId="5235"/>
    <cellStyle name="6_Anafim_דיווחים נוספים_4.4._דיווחים נוספים_15" xfId="5236"/>
    <cellStyle name="6_Anafim_דיווחים נוספים_4.4._פירוט אגח תשואה מעל 10% " xfId="5237"/>
    <cellStyle name="6_Anafim_דיווחים נוספים_4.4._פירוט אגח תשואה מעל 10% _15" xfId="5238"/>
    <cellStyle name="6_Anafim_דיווחים נוספים_דיווחים נוספים" xfId="5239"/>
    <cellStyle name="6_Anafim_דיווחים נוספים_דיווחים נוספים 2" xfId="5240"/>
    <cellStyle name="6_Anafim_דיווחים נוספים_דיווחים נוספים 2_15" xfId="5241"/>
    <cellStyle name="6_Anafim_דיווחים נוספים_דיווחים נוספים 2_דיווחים נוספים" xfId="5242"/>
    <cellStyle name="6_Anafim_דיווחים נוספים_דיווחים נוספים 2_דיווחים נוספים_1" xfId="5243"/>
    <cellStyle name="6_Anafim_דיווחים נוספים_דיווחים נוספים 2_דיווחים נוספים_1_15" xfId="5244"/>
    <cellStyle name="6_Anafim_דיווחים נוספים_דיווחים נוספים 2_דיווחים נוספים_15" xfId="5245"/>
    <cellStyle name="6_Anafim_דיווחים נוספים_דיווחים נוספים 2_דיווחים נוספים_פירוט אגח תשואה מעל 10% " xfId="5246"/>
    <cellStyle name="6_Anafim_דיווחים נוספים_דיווחים נוספים 2_דיווחים נוספים_פירוט אגח תשואה מעל 10% _15" xfId="5247"/>
    <cellStyle name="6_Anafim_דיווחים נוספים_דיווחים נוספים 2_פירוט אגח תשואה מעל 10% " xfId="5248"/>
    <cellStyle name="6_Anafim_דיווחים נוספים_דיווחים נוספים 2_פירוט אגח תשואה מעל 10% _15" xfId="5249"/>
    <cellStyle name="6_Anafim_דיווחים נוספים_דיווחים נוספים_1" xfId="5250"/>
    <cellStyle name="6_Anafim_דיווחים נוספים_דיווחים נוספים_1_15" xfId="5251"/>
    <cellStyle name="6_Anafim_דיווחים נוספים_דיווחים נוספים_15" xfId="5252"/>
    <cellStyle name="6_Anafim_דיווחים נוספים_דיווחים נוספים_4.4." xfId="5253"/>
    <cellStyle name="6_Anafim_דיווחים נוספים_דיווחים נוספים_4.4. 2" xfId="5254"/>
    <cellStyle name="6_Anafim_דיווחים נוספים_דיווחים נוספים_4.4. 2_15" xfId="5255"/>
    <cellStyle name="6_Anafim_דיווחים נוספים_דיווחים נוספים_4.4. 2_דיווחים נוספים" xfId="5256"/>
    <cellStyle name="6_Anafim_דיווחים נוספים_דיווחים נוספים_4.4. 2_דיווחים נוספים_1" xfId="5257"/>
    <cellStyle name="6_Anafim_דיווחים נוספים_דיווחים נוספים_4.4. 2_דיווחים נוספים_1_15" xfId="5258"/>
    <cellStyle name="6_Anafim_דיווחים נוספים_דיווחים נוספים_4.4. 2_דיווחים נוספים_15" xfId="5259"/>
    <cellStyle name="6_Anafim_דיווחים נוספים_דיווחים נוספים_4.4. 2_דיווחים נוספים_פירוט אגח תשואה מעל 10% " xfId="5260"/>
    <cellStyle name="6_Anafim_דיווחים נוספים_דיווחים נוספים_4.4. 2_דיווחים נוספים_פירוט אגח תשואה מעל 10% _15" xfId="5261"/>
    <cellStyle name="6_Anafim_דיווחים נוספים_דיווחים נוספים_4.4. 2_פירוט אגח תשואה מעל 10% " xfId="5262"/>
    <cellStyle name="6_Anafim_דיווחים נוספים_דיווחים נוספים_4.4. 2_פירוט אגח תשואה מעל 10% _15" xfId="5263"/>
    <cellStyle name="6_Anafim_דיווחים נוספים_דיווחים נוספים_4.4._15" xfId="5264"/>
    <cellStyle name="6_Anafim_דיווחים נוספים_דיווחים נוספים_4.4._דיווחים נוספים" xfId="5265"/>
    <cellStyle name="6_Anafim_דיווחים נוספים_דיווחים נוספים_4.4._דיווחים נוספים_15" xfId="5266"/>
    <cellStyle name="6_Anafim_דיווחים נוספים_דיווחים נוספים_4.4._פירוט אגח תשואה מעל 10% " xfId="5267"/>
    <cellStyle name="6_Anafim_דיווחים נוספים_דיווחים נוספים_4.4._פירוט אגח תשואה מעל 10% _15" xfId="5268"/>
    <cellStyle name="6_Anafim_דיווחים נוספים_דיווחים נוספים_דיווחים נוספים" xfId="5269"/>
    <cellStyle name="6_Anafim_דיווחים נוספים_דיווחים נוספים_דיווחים נוספים_15" xfId="5270"/>
    <cellStyle name="6_Anafim_דיווחים נוספים_דיווחים נוספים_פירוט אגח תשואה מעל 10% " xfId="5271"/>
    <cellStyle name="6_Anafim_דיווחים נוספים_דיווחים נוספים_פירוט אגח תשואה מעל 10% _15" xfId="5272"/>
    <cellStyle name="6_Anafim_דיווחים נוספים_פירוט אגח תשואה מעל 10% " xfId="5273"/>
    <cellStyle name="6_Anafim_דיווחים נוספים_פירוט אגח תשואה מעל 10% _15" xfId="5274"/>
    <cellStyle name="6_Anafim_הערות" xfId="5275"/>
    <cellStyle name="6_Anafim_הערות 2" xfId="5276"/>
    <cellStyle name="6_Anafim_הערות 2_15" xfId="5277"/>
    <cellStyle name="6_Anafim_הערות 2_דיווחים נוספים" xfId="5278"/>
    <cellStyle name="6_Anafim_הערות 2_דיווחים נוספים_1" xfId="5279"/>
    <cellStyle name="6_Anafim_הערות 2_דיווחים נוספים_1_15" xfId="5280"/>
    <cellStyle name="6_Anafim_הערות 2_דיווחים נוספים_15" xfId="5281"/>
    <cellStyle name="6_Anafim_הערות 2_דיווחים נוספים_פירוט אגח תשואה מעל 10% " xfId="5282"/>
    <cellStyle name="6_Anafim_הערות 2_דיווחים נוספים_פירוט אגח תשואה מעל 10% _15" xfId="5283"/>
    <cellStyle name="6_Anafim_הערות 2_פירוט אגח תשואה מעל 10% " xfId="5284"/>
    <cellStyle name="6_Anafim_הערות 2_פירוט אגח תשואה מעל 10% _15" xfId="5285"/>
    <cellStyle name="6_Anafim_הערות_15" xfId="5286"/>
    <cellStyle name="6_Anafim_הערות_4.4." xfId="5287"/>
    <cellStyle name="6_Anafim_הערות_4.4. 2" xfId="5288"/>
    <cellStyle name="6_Anafim_הערות_4.4. 2_15" xfId="5289"/>
    <cellStyle name="6_Anafim_הערות_4.4. 2_דיווחים נוספים" xfId="5290"/>
    <cellStyle name="6_Anafim_הערות_4.4. 2_דיווחים נוספים_1" xfId="5291"/>
    <cellStyle name="6_Anafim_הערות_4.4. 2_דיווחים נוספים_1_15" xfId="5292"/>
    <cellStyle name="6_Anafim_הערות_4.4. 2_דיווחים נוספים_15" xfId="5293"/>
    <cellStyle name="6_Anafim_הערות_4.4. 2_דיווחים נוספים_פירוט אגח תשואה מעל 10% " xfId="5294"/>
    <cellStyle name="6_Anafim_הערות_4.4. 2_דיווחים נוספים_פירוט אגח תשואה מעל 10% _15" xfId="5295"/>
    <cellStyle name="6_Anafim_הערות_4.4. 2_פירוט אגח תשואה מעל 10% " xfId="5296"/>
    <cellStyle name="6_Anafim_הערות_4.4. 2_פירוט אגח תשואה מעל 10% _15" xfId="5297"/>
    <cellStyle name="6_Anafim_הערות_4.4._15" xfId="5298"/>
    <cellStyle name="6_Anafim_הערות_4.4._דיווחים נוספים" xfId="5299"/>
    <cellStyle name="6_Anafim_הערות_4.4._דיווחים נוספים_15" xfId="5300"/>
    <cellStyle name="6_Anafim_הערות_4.4._פירוט אגח תשואה מעל 10% " xfId="5301"/>
    <cellStyle name="6_Anafim_הערות_4.4._פירוט אגח תשואה מעל 10% _15" xfId="5302"/>
    <cellStyle name="6_Anafim_הערות_דיווחים נוספים" xfId="5303"/>
    <cellStyle name="6_Anafim_הערות_דיווחים נוספים_1" xfId="5304"/>
    <cellStyle name="6_Anafim_הערות_דיווחים נוספים_1_15" xfId="5305"/>
    <cellStyle name="6_Anafim_הערות_דיווחים נוספים_15" xfId="5306"/>
    <cellStyle name="6_Anafim_הערות_דיווחים נוספים_פירוט אגח תשואה מעל 10% " xfId="5307"/>
    <cellStyle name="6_Anafim_הערות_דיווחים נוספים_פירוט אגח תשואה מעל 10% _15" xfId="5308"/>
    <cellStyle name="6_Anafim_הערות_פירוט אגח תשואה מעל 10% " xfId="5309"/>
    <cellStyle name="6_Anafim_הערות_פירוט אגח תשואה מעל 10% _15" xfId="5310"/>
    <cellStyle name="6_Anafim_יתרת מסגרות אשראי לניצול " xfId="5311"/>
    <cellStyle name="6_Anafim_יתרת מסגרות אשראי לניצול  2" xfId="5312"/>
    <cellStyle name="6_Anafim_יתרת מסגרות אשראי לניצול  2_15" xfId="5313"/>
    <cellStyle name="6_Anafim_יתרת מסגרות אשראי לניצול  2_דיווחים נוספים" xfId="5314"/>
    <cellStyle name="6_Anafim_יתרת מסגרות אשראי לניצול  2_דיווחים נוספים_1" xfId="5315"/>
    <cellStyle name="6_Anafim_יתרת מסגרות אשראי לניצול  2_דיווחים נוספים_1_15" xfId="5316"/>
    <cellStyle name="6_Anafim_יתרת מסגרות אשראי לניצול  2_דיווחים נוספים_15" xfId="5317"/>
    <cellStyle name="6_Anafim_יתרת מסגרות אשראי לניצול  2_דיווחים נוספים_פירוט אגח תשואה מעל 10% " xfId="5318"/>
    <cellStyle name="6_Anafim_יתרת מסגרות אשראי לניצול  2_דיווחים נוספים_פירוט אגח תשואה מעל 10% _15" xfId="5319"/>
    <cellStyle name="6_Anafim_יתרת מסגרות אשראי לניצול  2_פירוט אגח תשואה מעל 10% " xfId="5320"/>
    <cellStyle name="6_Anafim_יתרת מסגרות אשראי לניצול  2_פירוט אגח תשואה מעל 10% _15" xfId="5321"/>
    <cellStyle name="6_Anafim_יתרת מסגרות אשראי לניצול _15" xfId="5322"/>
    <cellStyle name="6_Anafim_יתרת מסגרות אשראי לניצול _4.4." xfId="5323"/>
    <cellStyle name="6_Anafim_יתרת מסגרות אשראי לניצול _4.4. 2" xfId="5324"/>
    <cellStyle name="6_Anafim_יתרת מסגרות אשראי לניצול _4.4. 2_15" xfId="5325"/>
    <cellStyle name="6_Anafim_יתרת מסגרות אשראי לניצול _4.4. 2_דיווחים נוספים" xfId="5326"/>
    <cellStyle name="6_Anafim_יתרת מסגרות אשראי לניצול _4.4. 2_דיווחים נוספים_1" xfId="5327"/>
    <cellStyle name="6_Anafim_יתרת מסגרות אשראי לניצול _4.4. 2_דיווחים נוספים_1_15" xfId="5328"/>
    <cellStyle name="6_Anafim_יתרת מסגרות אשראי לניצול _4.4. 2_דיווחים נוספים_15" xfId="5329"/>
    <cellStyle name="6_Anafim_יתרת מסגרות אשראי לניצול _4.4. 2_דיווחים נוספים_פירוט אגח תשואה מעל 10% " xfId="5330"/>
    <cellStyle name="6_Anafim_יתרת מסגרות אשראי לניצול _4.4. 2_דיווחים נוספים_פירוט אגח תשואה מעל 10% _15" xfId="5331"/>
    <cellStyle name="6_Anafim_יתרת מסגרות אשראי לניצול _4.4. 2_פירוט אגח תשואה מעל 10% " xfId="5332"/>
    <cellStyle name="6_Anafim_יתרת מסגרות אשראי לניצול _4.4. 2_פירוט אגח תשואה מעל 10% _15" xfId="5333"/>
    <cellStyle name="6_Anafim_יתרת מסגרות אשראי לניצול _4.4._15" xfId="5334"/>
    <cellStyle name="6_Anafim_יתרת מסגרות אשראי לניצול _4.4._דיווחים נוספים" xfId="5335"/>
    <cellStyle name="6_Anafim_יתרת מסגרות אשראי לניצול _4.4._דיווחים נוספים_15" xfId="5336"/>
    <cellStyle name="6_Anafim_יתרת מסגרות אשראי לניצול _4.4._פירוט אגח תשואה מעל 10% " xfId="5337"/>
    <cellStyle name="6_Anafim_יתרת מסגרות אשראי לניצול _4.4._פירוט אגח תשואה מעל 10% _15" xfId="5338"/>
    <cellStyle name="6_Anafim_יתרת מסגרות אשראי לניצול _דיווחים נוספים" xfId="5339"/>
    <cellStyle name="6_Anafim_יתרת מסגרות אשראי לניצול _דיווחים נוספים_1" xfId="5340"/>
    <cellStyle name="6_Anafim_יתרת מסגרות אשראי לניצול _דיווחים נוספים_1_15" xfId="5341"/>
    <cellStyle name="6_Anafim_יתרת מסגרות אשראי לניצול _דיווחים נוספים_15" xfId="5342"/>
    <cellStyle name="6_Anafim_יתרת מסגרות אשראי לניצול _דיווחים נוספים_פירוט אגח תשואה מעל 10% " xfId="5343"/>
    <cellStyle name="6_Anafim_יתרת מסגרות אשראי לניצול _דיווחים נוספים_פירוט אגח תשואה מעל 10% _15" xfId="5344"/>
    <cellStyle name="6_Anafim_יתרת מסגרות אשראי לניצול _פירוט אגח תשואה מעל 10% " xfId="5345"/>
    <cellStyle name="6_Anafim_יתרת מסגרות אשראי לניצול _פירוט אגח תשואה מעל 10% _15" xfId="5346"/>
    <cellStyle name="6_Anafim_עסקאות שאושרו וטרם בוצעו  " xfId="5347"/>
    <cellStyle name="6_Anafim_עסקאות שאושרו וטרם בוצעו   2" xfId="5348"/>
    <cellStyle name="6_Anafim_עסקאות שאושרו וטרם בוצעו   2_15" xfId="5349"/>
    <cellStyle name="6_Anafim_עסקאות שאושרו וטרם בוצעו   2_דיווחים נוספים" xfId="5350"/>
    <cellStyle name="6_Anafim_עסקאות שאושרו וטרם בוצעו   2_דיווחים נוספים_1" xfId="5351"/>
    <cellStyle name="6_Anafim_עסקאות שאושרו וטרם בוצעו   2_דיווחים נוספים_1_15" xfId="5352"/>
    <cellStyle name="6_Anafim_עסקאות שאושרו וטרם בוצעו   2_דיווחים נוספים_15" xfId="5353"/>
    <cellStyle name="6_Anafim_עסקאות שאושרו וטרם בוצעו   2_דיווחים נוספים_פירוט אגח תשואה מעל 10% " xfId="5354"/>
    <cellStyle name="6_Anafim_עסקאות שאושרו וטרם בוצעו   2_דיווחים נוספים_פירוט אגח תשואה מעל 10% _15" xfId="5355"/>
    <cellStyle name="6_Anafim_עסקאות שאושרו וטרם בוצעו   2_פירוט אגח תשואה מעל 10% " xfId="5356"/>
    <cellStyle name="6_Anafim_עסקאות שאושרו וטרם בוצעו   2_פירוט אגח תשואה מעל 10% _15" xfId="5357"/>
    <cellStyle name="6_Anafim_עסקאות שאושרו וטרם בוצעו  _1" xfId="5358"/>
    <cellStyle name="6_Anafim_עסקאות שאושרו וטרם בוצעו  _1 2" xfId="5359"/>
    <cellStyle name="6_Anafim_עסקאות שאושרו וטרם בוצעו  _1 2_15" xfId="5360"/>
    <cellStyle name="6_Anafim_עסקאות שאושרו וטרם בוצעו  _1 2_דיווחים נוספים" xfId="5361"/>
    <cellStyle name="6_Anafim_עסקאות שאושרו וטרם בוצעו  _1 2_דיווחים נוספים_1" xfId="5362"/>
    <cellStyle name="6_Anafim_עסקאות שאושרו וטרם בוצעו  _1 2_דיווחים נוספים_1_15" xfId="5363"/>
    <cellStyle name="6_Anafim_עסקאות שאושרו וטרם בוצעו  _1 2_דיווחים נוספים_15" xfId="5364"/>
    <cellStyle name="6_Anafim_עסקאות שאושרו וטרם בוצעו  _1 2_דיווחים נוספים_פירוט אגח תשואה מעל 10% " xfId="5365"/>
    <cellStyle name="6_Anafim_עסקאות שאושרו וטרם בוצעו  _1 2_דיווחים נוספים_פירוט אגח תשואה מעל 10% _15" xfId="5366"/>
    <cellStyle name="6_Anafim_עסקאות שאושרו וטרם בוצעו  _1 2_פירוט אגח תשואה מעל 10% " xfId="5367"/>
    <cellStyle name="6_Anafim_עסקאות שאושרו וטרם בוצעו  _1 2_פירוט אגח תשואה מעל 10% _15" xfId="5368"/>
    <cellStyle name="6_Anafim_עסקאות שאושרו וטרם בוצעו  _1_15" xfId="5369"/>
    <cellStyle name="6_Anafim_עסקאות שאושרו וטרם בוצעו  _1_דיווחים נוספים" xfId="5370"/>
    <cellStyle name="6_Anafim_עסקאות שאושרו וטרם בוצעו  _1_דיווחים נוספים_15" xfId="5371"/>
    <cellStyle name="6_Anafim_עסקאות שאושרו וטרם בוצעו  _1_פירוט אגח תשואה מעל 10% " xfId="5372"/>
    <cellStyle name="6_Anafim_עסקאות שאושרו וטרם בוצעו  _1_פירוט אגח תשואה מעל 10% _15" xfId="5373"/>
    <cellStyle name="6_Anafim_עסקאות שאושרו וטרם בוצעו  _15" xfId="5374"/>
    <cellStyle name="6_Anafim_עסקאות שאושרו וטרם בוצעו  _4.4." xfId="5375"/>
    <cellStyle name="6_Anafim_עסקאות שאושרו וטרם בוצעו  _4.4. 2" xfId="5376"/>
    <cellStyle name="6_Anafim_עסקאות שאושרו וטרם בוצעו  _4.4. 2_15" xfId="5377"/>
    <cellStyle name="6_Anafim_עסקאות שאושרו וטרם בוצעו  _4.4. 2_דיווחים נוספים" xfId="5378"/>
    <cellStyle name="6_Anafim_עסקאות שאושרו וטרם בוצעו  _4.4. 2_דיווחים נוספים_1" xfId="5379"/>
    <cellStyle name="6_Anafim_עסקאות שאושרו וטרם בוצעו  _4.4. 2_דיווחים נוספים_1_15" xfId="5380"/>
    <cellStyle name="6_Anafim_עסקאות שאושרו וטרם בוצעו  _4.4. 2_דיווחים נוספים_15" xfId="5381"/>
    <cellStyle name="6_Anafim_עסקאות שאושרו וטרם בוצעו  _4.4. 2_דיווחים נוספים_פירוט אגח תשואה מעל 10% " xfId="5382"/>
    <cellStyle name="6_Anafim_עסקאות שאושרו וטרם בוצעו  _4.4. 2_דיווחים נוספים_פירוט אגח תשואה מעל 10% _15" xfId="5383"/>
    <cellStyle name="6_Anafim_עסקאות שאושרו וטרם בוצעו  _4.4. 2_פירוט אגח תשואה מעל 10% " xfId="5384"/>
    <cellStyle name="6_Anafim_עסקאות שאושרו וטרם בוצעו  _4.4. 2_פירוט אגח תשואה מעל 10% _15" xfId="5385"/>
    <cellStyle name="6_Anafim_עסקאות שאושרו וטרם בוצעו  _4.4._15" xfId="5386"/>
    <cellStyle name="6_Anafim_עסקאות שאושרו וטרם בוצעו  _4.4._דיווחים נוספים" xfId="5387"/>
    <cellStyle name="6_Anafim_עסקאות שאושרו וטרם בוצעו  _4.4._דיווחים נוספים_15" xfId="5388"/>
    <cellStyle name="6_Anafim_עסקאות שאושרו וטרם בוצעו  _4.4._פירוט אגח תשואה מעל 10% " xfId="5389"/>
    <cellStyle name="6_Anafim_עסקאות שאושרו וטרם בוצעו  _4.4._פירוט אגח תשואה מעל 10% _15" xfId="5390"/>
    <cellStyle name="6_Anafim_עסקאות שאושרו וטרם בוצעו  _דיווחים נוספים" xfId="5391"/>
    <cellStyle name="6_Anafim_עסקאות שאושרו וטרם בוצעו  _דיווחים נוספים_1" xfId="5392"/>
    <cellStyle name="6_Anafim_עסקאות שאושרו וטרם בוצעו  _דיווחים נוספים_1_15" xfId="5393"/>
    <cellStyle name="6_Anafim_עסקאות שאושרו וטרם בוצעו  _דיווחים נוספים_15" xfId="5394"/>
    <cellStyle name="6_Anafim_עסקאות שאושרו וטרם בוצעו  _דיווחים נוספים_פירוט אגח תשואה מעל 10% " xfId="5395"/>
    <cellStyle name="6_Anafim_עסקאות שאושרו וטרם בוצעו  _דיווחים נוספים_פירוט אגח תשואה מעל 10% _15" xfId="5396"/>
    <cellStyle name="6_Anafim_עסקאות שאושרו וטרם בוצעו  _פירוט אגח תשואה מעל 10% " xfId="5397"/>
    <cellStyle name="6_Anafim_עסקאות שאושרו וטרם בוצעו  _פירוט אגח תשואה מעל 10% _15" xfId="5398"/>
    <cellStyle name="6_Anafim_פירוט אגח תשואה מעל 10% " xfId="5399"/>
    <cellStyle name="6_Anafim_פירוט אגח תשואה מעל 10%  2" xfId="5400"/>
    <cellStyle name="6_Anafim_פירוט אגח תשואה מעל 10%  2_15" xfId="5401"/>
    <cellStyle name="6_Anafim_פירוט אגח תשואה מעל 10%  2_דיווחים נוספים" xfId="5402"/>
    <cellStyle name="6_Anafim_פירוט אגח תשואה מעל 10%  2_דיווחים נוספים_1" xfId="5403"/>
    <cellStyle name="6_Anafim_פירוט אגח תשואה מעל 10%  2_דיווחים נוספים_1_15" xfId="5404"/>
    <cellStyle name="6_Anafim_פירוט אגח תשואה מעל 10%  2_דיווחים נוספים_15" xfId="5405"/>
    <cellStyle name="6_Anafim_פירוט אגח תשואה מעל 10%  2_דיווחים נוספים_פירוט אגח תשואה מעל 10% " xfId="5406"/>
    <cellStyle name="6_Anafim_פירוט אגח תשואה מעל 10%  2_דיווחים נוספים_פירוט אגח תשואה מעל 10% _15" xfId="5407"/>
    <cellStyle name="6_Anafim_פירוט אגח תשואה מעל 10%  2_פירוט אגח תשואה מעל 10% " xfId="5408"/>
    <cellStyle name="6_Anafim_פירוט אגח תשואה מעל 10%  2_פירוט אגח תשואה מעל 10% _15" xfId="5409"/>
    <cellStyle name="6_Anafim_פירוט אגח תשואה מעל 10% _1" xfId="5410"/>
    <cellStyle name="6_Anafim_פירוט אגח תשואה מעל 10% _1_15" xfId="5411"/>
    <cellStyle name="6_Anafim_פירוט אגח תשואה מעל 10% _15" xfId="5412"/>
    <cellStyle name="6_Anafim_פירוט אגח תשואה מעל 10% _2" xfId="5413"/>
    <cellStyle name="6_Anafim_פירוט אגח תשואה מעל 10% _2_15" xfId="5414"/>
    <cellStyle name="6_Anafim_פירוט אגח תשואה מעל 10% _4.4." xfId="5415"/>
    <cellStyle name="6_Anafim_פירוט אגח תשואה מעל 10% _4.4. 2" xfId="5416"/>
    <cellStyle name="6_Anafim_פירוט אגח תשואה מעל 10% _4.4. 2_15" xfId="5417"/>
    <cellStyle name="6_Anafim_פירוט אגח תשואה מעל 10% _4.4. 2_דיווחים נוספים" xfId="5418"/>
    <cellStyle name="6_Anafim_פירוט אגח תשואה מעל 10% _4.4. 2_דיווחים נוספים_1" xfId="5419"/>
    <cellStyle name="6_Anafim_פירוט אגח תשואה מעל 10% _4.4. 2_דיווחים נוספים_1_15" xfId="5420"/>
    <cellStyle name="6_Anafim_פירוט אגח תשואה מעל 10% _4.4. 2_דיווחים נוספים_1_פירוט אגח תשואה מעל 10% " xfId="5421"/>
    <cellStyle name="6_Anafim_פירוט אגח תשואה מעל 10% _4.4. 2_דיווחים נוספים_1_פירוט אגח תשואה מעל 10% _15" xfId="5422"/>
    <cellStyle name="6_Anafim_פירוט אגח תשואה מעל 10% _4.4. 2_דיווחים נוספים_15" xfId="5423"/>
    <cellStyle name="6_Anafim_פירוט אגח תשואה מעל 10% _4.4. 2_דיווחים נוספים_פירוט אגח תשואה מעל 10% " xfId="5424"/>
    <cellStyle name="6_Anafim_פירוט אגח תשואה מעל 10% _4.4. 2_דיווחים נוספים_פירוט אגח תשואה מעל 10% _15" xfId="5425"/>
    <cellStyle name="6_Anafim_פירוט אגח תשואה מעל 10% _4.4. 2_פירוט אגח תשואה מעל 10% " xfId="5426"/>
    <cellStyle name="6_Anafim_פירוט אגח תשואה מעל 10% _4.4. 2_פירוט אגח תשואה מעל 10% _1" xfId="5427"/>
    <cellStyle name="6_Anafim_פירוט אגח תשואה מעל 10% _4.4. 2_פירוט אגח תשואה מעל 10% _1_15" xfId="5428"/>
    <cellStyle name="6_Anafim_פירוט אגח תשואה מעל 10% _4.4. 2_פירוט אגח תשואה מעל 10% _15" xfId="5429"/>
    <cellStyle name="6_Anafim_פירוט אגח תשואה מעל 10% _4.4. 2_פירוט אגח תשואה מעל 10% _פירוט אגח תשואה מעל 10% " xfId="5430"/>
    <cellStyle name="6_Anafim_פירוט אגח תשואה מעל 10% _4.4. 2_פירוט אגח תשואה מעל 10% _פירוט אגח תשואה מעל 10% _15" xfId="5431"/>
    <cellStyle name="6_Anafim_פירוט אגח תשואה מעל 10% _4.4._15" xfId="5432"/>
    <cellStyle name="6_Anafim_פירוט אגח תשואה מעל 10% _4.4._דיווחים נוספים" xfId="5433"/>
    <cellStyle name="6_Anafim_פירוט אגח תשואה מעל 10% _4.4._דיווחים נוספים_15" xfId="5434"/>
    <cellStyle name="6_Anafim_פירוט אגח תשואה מעל 10% _4.4._דיווחים נוספים_פירוט אגח תשואה מעל 10% " xfId="5435"/>
    <cellStyle name="6_Anafim_פירוט אגח תשואה מעל 10% _4.4._דיווחים נוספים_פירוט אגח תשואה מעל 10% _15" xfId="5436"/>
    <cellStyle name="6_Anafim_פירוט אגח תשואה מעל 10% _4.4._פירוט אגח תשואה מעל 10% " xfId="5437"/>
    <cellStyle name="6_Anafim_פירוט אגח תשואה מעל 10% _4.4._פירוט אגח תשואה מעל 10% _1" xfId="5438"/>
    <cellStyle name="6_Anafim_פירוט אגח תשואה מעל 10% _4.4._פירוט אגח תשואה מעל 10% _1_15" xfId="5439"/>
    <cellStyle name="6_Anafim_פירוט אגח תשואה מעל 10% _4.4._פירוט אגח תשואה מעל 10% _15" xfId="5440"/>
    <cellStyle name="6_Anafim_פירוט אגח תשואה מעל 10% _4.4._פירוט אגח תשואה מעל 10% _פירוט אגח תשואה מעל 10% " xfId="5441"/>
    <cellStyle name="6_Anafim_פירוט אגח תשואה מעל 10% _4.4._פירוט אגח תשואה מעל 10% _פירוט אגח תשואה מעל 10% _15" xfId="5442"/>
    <cellStyle name="6_Anafim_פירוט אגח תשואה מעל 10% _דיווחים נוספים" xfId="5443"/>
    <cellStyle name="6_Anafim_פירוט אגח תשואה מעל 10% _דיווחים נוספים_1" xfId="5444"/>
    <cellStyle name="6_Anafim_פירוט אגח תשואה מעל 10% _דיווחים נוספים_1_15" xfId="5445"/>
    <cellStyle name="6_Anafim_פירוט אגח תשואה מעל 10% _דיווחים נוספים_1_פירוט אגח תשואה מעל 10% " xfId="5446"/>
    <cellStyle name="6_Anafim_פירוט אגח תשואה מעל 10% _דיווחים נוספים_1_פירוט אגח תשואה מעל 10% _15" xfId="5447"/>
    <cellStyle name="6_Anafim_פירוט אגח תשואה מעל 10% _דיווחים נוספים_15" xfId="5448"/>
    <cellStyle name="6_Anafim_פירוט אגח תשואה מעל 10% _דיווחים נוספים_פירוט אגח תשואה מעל 10% " xfId="5449"/>
    <cellStyle name="6_Anafim_פירוט אגח תשואה מעל 10% _דיווחים נוספים_פירוט אגח תשואה מעל 10% _15" xfId="5450"/>
    <cellStyle name="6_Anafim_פירוט אגח תשואה מעל 10% _פירוט אגח תשואה מעל 10% " xfId="5451"/>
    <cellStyle name="6_Anafim_פירוט אגח תשואה מעל 10% _פירוט אגח תשואה מעל 10% _1" xfId="5452"/>
    <cellStyle name="6_Anafim_פירוט אגח תשואה מעל 10% _פירוט אגח תשואה מעל 10% _1_15" xfId="5453"/>
    <cellStyle name="6_Anafim_פירוט אגח תשואה מעל 10% _פירוט אגח תשואה מעל 10% _15" xfId="5454"/>
    <cellStyle name="6_אחזקות בעלי ענין -DATA - ערכים" xfId="5455"/>
    <cellStyle name="6_דיווחים נוספים" xfId="5456"/>
    <cellStyle name="6_דיווחים נוספים 2" xfId="5457"/>
    <cellStyle name="6_דיווחים נוספים 2_15" xfId="5458"/>
    <cellStyle name="6_דיווחים נוספים 2_דיווחים נוספים" xfId="5459"/>
    <cellStyle name="6_דיווחים נוספים 2_דיווחים נוספים_1" xfId="5460"/>
    <cellStyle name="6_דיווחים נוספים 2_דיווחים נוספים_1_15" xfId="5461"/>
    <cellStyle name="6_דיווחים נוספים 2_דיווחים נוספים_1_פירוט אגח תשואה מעל 10% " xfId="5462"/>
    <cellStyle name="6_דיווחים נוספים 2_דיווחים נוספים_1_פירוט אגח תשואה מעל 10% _15" xfId="5463"/>
    <cellStyle name="6_דיווחים נוספים 2_דיווחים נוספים_15" xfId="5464"/>
    <cellStyle name="6_דיווחים נוספים 2_דיווחים נוספים_פירוט אגח תשואה מעל 10% " xfId="5465"/>
    <cellStyle name="6_דיווחים נוספים 2_דיווחים נוספים_פירוט אגח תשואה מעל 10% _15" xfId="5466"/>
    <cellStyle name="6_דיווחים נוספים 2_פירוט אגח תשואה מעל 10% " xfId="5467"/>
    <cellStyle name="6_דיווחים נוספים 2_פירוט אגח תשואה מעל 10% _1" xfId="5468"/>
    <cellStyle name="6_דיווחים נוספים 2_פירוט אגח תשואה מעל 10% _1_15" xfId="5469"/>
    <cellStyle name="6_דיווחים נוספים 2_פירוט אגח תשואה מעל 10% _15" xfId="5470"/>
    <cellStyle name="6_דיווחים נוספים 2_פירוט אגח תשואה מעל 10% _פירוט אגח תשואה מעל 10% " xfId="5471"/>
    <cellStyle name="6_דיווחים נוספים 2_פירוט אגח תשואה מעל 10% _פירוט אגח תשואה מעל 10% _15" xfId="5472"/>
    <cellStyle name="6_דיווחים נוספים_1" xfId="5473"/>
    <cellStyle name="6_דיווחים נוספים_1 2" xfId="5474"/>
    <cellStyle name="6_דיווחים נוספים_1 2_15" xfId="5475"/>
    <cellStyle name="6_דיווחים נוספים_1 2_דיווחים נוספים" xfId="5476"/>
    <cellStyle name="6_דיווחים נוספים_1 2_דיווחים נוספים_1" xfId="5477"/>
    <cellStyle name="6_דיווחים נוספים_1 2_דיווחים נוספים_1_15" xfId="5478"/>
    <cellStyle name="6_דיווחים נוספים_1 2_דיווחים נוספים_1_פירוט אגח תשואה מעל 10% " xfId="5479"/>
    <cellStyle name="6_דיווחים נוספים_1 2_דיווחים נוספים_1_פירוט אגח תשואה מעל 10% _15" xfId="5480"/>
    <cellStyle name="6_דיווחים נוספים_1 2_דיווחים נוספים_15" xfId="5481"/>
    <cellStyle name="6_דיווחים נוספים_1 2_דיווחים נוספים_פירוט אגח תשואה מעל 10% " xfId="5482"/>
    <cellStyle name="6_דיווחים נוספים_1 2_דיווחים נוספים_פירוט אגח תשואה מעל 10% _15" xfId="5483"/>
    <cellStyle name="6_דיווחים נוספים_1 2_פירוט אגח תשואה מעל 10% " xfId="5484"/>
    <cellStyle name="6_דיווחים נוספים_1 2_פירוט אגח תשואה מעל 10% _1" xfId="5485"/>
    <cellStyle name="6_דיווחים נוספים_1 2_פירוט אגח תשואה מעל 10% _1_15" xfId="5486"/>
    <cellStyle name="6_דיווחים נוספים_1 2_פירוט אגח תשואה מעל 10% _15" xfId="5487"/>
    <cellStyle name="6_דיווחים נוספים_1 2_פירוט אגח תשואה מעל 10% _פירוט אגח תשואה מעל 10% " xfId="5488"/>
    <cellStyle name="6_דיווחים נוספים_1 2_פירוט אגח תשואה מעל 10% _פירוט אגח תשואה מעל 10% _15" xfId="5489"/>
    <cellStyle name="6_דיווחים נוספים_1_15" xfId="5490"/>
    <cellStyle name="6_דיווחים נוספים_1_4.4." xfId="5491"/>
    <cellStyle name="6_דיווחים נוספים_1_4.4. 2" xfId="5492"/>
    <cellStyle name="6_דיווחים נוספים_1_4.4. 2_15" xfId="5493"/>
    <cellStyle name="6_דיווחים נוספים_1_4.4. 2_דיווחים נוספים" xfId="5494"/>
    <cellStyle name="6_דיווחים נוספים_1_4.4. 2_דיווחים נוספים_1" xfId="5495"/>
    <cellStyle name="6_דיווחים נוספים_1_4.4. 2_דיווחים נוספים_1_15" xfId="5496"/>
    <cellStyle name="6_דיווחים נוספים_1_4.4. 2_דיווחים נוספים_1_פירוט אגח תשואה מעל 10% " xfId="5497"/>
    <cellStyle name="6_דיווחים נוספים_1_4.4. 2_דיווחים נוספים_1_פירוט אגח תשואה מעל 10% _15" xfId="5498"/>
    <cellStyle name="6_דיווחים נוספים_1_4.4. 2_דיווחים נוספים_15" xfId="5499"/>
    <cellStyle name="6_דיווחים נוספים_1_4.4. 2_דיווחים נוספים_פירוט אגח תשואה מעל 10% " xfId="5500"/>
    <cellStyle name="6_דיווחים נוספים_1_4.4. 2_דיווחים נוספים_פירוט אגח תשואה מעל 10% _15" xfId="5501"/>
    <cellStyle name="6_דיווחים נוספים_1_4.4. 2_פירוט אגח תשואה מעל 10% " xfId="5502"/>
    <cellStyle name="6_דיווחים נוספים_1_4.4. 2_פירוט אגח תשואה מעל 10% _1" xfId="5503"/>
    <cellStyle name="6_דיווחים נוספים_1_4.4. 2_פירוט אגח תשואה מעל 10% _1_15" xfId="5504"/>
    <cellStyle name="6_דיווחים נוספים_1_4.4. 2_פירוט אגח תשואה מעל 10% _15" xfId="5505"/>
    <cellStyle name="6_דיווחים נוספים_1_4.4. 2_פירוט אגח תשואה מעל 10% _פירוט אגח תשואה מעל 10% " xfId="5506"/>
    <cellStyle name="6_דיווחים נוספים_1_4.4. 2_פירוט אגח תשואה מעל 10% _פירוט אגח תשואה מעל 10% _15" xfId="5507"/>
    <cellStyle name="6_דיווחים נוספים_1_4.4._15" xfId="5508"/>
    <cellStyle name="6_דיווחים נוספים_1_4.4._דיווחים נוספים" xfId="5509"/>
    <cellStyle name="6_דיווחים נוספים_1_4.4._דיווחים נוספים_15" xfId="5510"/>
    <cellStyle name="6_דיווחים נוספים_1_4.4._דיווחים נוספים_פירוט אגח תשואה מעל 10% " xfId="5511"/>
    <cellStyle name="6_דיווחים נוספים_1_4.4._דיווחים נוספים_פירוט אגח תשואה מעל 10% _15" xfId="5512"/>
    <cellStyle name="6_דיווחים נוספים_1_4.4._פירוט אגח תשואה מעל 10% " xfId="5513"/>
    <cellStyle name="6_דיווחים נוספים_1_4.4._פירוט אגח תשואה מעל 10% _1" xfId="5514"/>
    <cellStyle name="6_דיווחים נוספים_1_4.4._פירוט אגח תשואה מעל 10% _1_15" xfId="5515"/>
    <cellStyle name="6_דיווחים נוספים_1_4.4._פירוט אגח תשואה מעל 10% _15" xfId="5516"/>
    <cellStyle name="6_דיווחים נוספים_1_4.4._פירוט אגח תשואה מעל 10% _פירוט אגח תשואה מעל 10% " xfId="5517"/>
    <cellStyle name="6_דיווחים נוספים_1_4.4._פירוט אגח תשואה מעל 10% _פירוט אגח תשואה מעל 10% _15" xfId="5518"/>
    <cellStyle name="6_דיווחים נוספים_1_דיווחים נוספים" xfId="5519"/>
    <cellStyle name="6_דיווחים נוספים_1_דיווחים נוספים 2" xfId="5520"/>
    <cellStyle name="6_דיווחים נוספים_1_דיווחים נוספים 2_15" xfId="5521"/>
    <cellStyle name="6_דיווחים נוספים_1_דיווחים נוספים 2_דיווחים נוספים" xfId="5522"/>
    <cellStyle name="6_דיווחים נוספים_1_דיווחים נוספים 2_דיווחים נוספים_1" xfId="5523"/>
    <cellStyle name="6_דיווחים נוספים_1_דיווחים נוספים 2_דיווחים נוספים_1_15" xfId="5524"/>
    <cellStyle name="6_דיווחים נוספים_1_דיווחים נוספים 2_דיווחים נוספים_1_פירוט אגח תשואה מעל 10% " xfId="5525"/>
    <cellStyle name="6_דיווחים נוספים_1_דיווחים נוספים 2_דיווחים נוספים_1_פירוט אגח תשואה מעל 10% _15" xfId="5526"/>
    <cellStyle name="6_דיווחים נוספים_1_דיווחים נוספים 2_דיווחים נוספים_15" xfId="5527"/>
    <cellStyle name="6_דיווחים נוספים_1_דיווחים נוספים 2_דיווחים נוספים_פירוט אגח תשואה מעל 10% " xfId="5528"/>
    <cellStyle name="6_דיווחים נוספים_1_דיווחים נוספים 2_דיווחים נוספים_פירוט אגח תשואה מעל 10% _15" xfId="5529"/>
    <cellStyle name="6_דיווחים נוספים_1_דיווחים נוספים 2_פירוט אגח תשואה מעל 10% " xfId="5530"/>
    <cellStyle name="6_דיווחים נוספים_1_דיווחים נוספים 2_פירוט אגח תשואה מעל 10% _1" xfId="5531"/>
    <cellStyle name="6_דיווחים נוספים_1_דיווחים נוספים 2_פירוט אגח תשואה מעל 10% _1_15" xfId="5532"/>
    <cellStyle name="6_דיווחים נוספים_1_דיווחים נוספים 2_פירוט אגח תשואה מעל 10% _15" xfId="5533"/>
    <cellStyle name="6_דיווחים נוספים_1_דיווחים נוספים 2_פירוט אגח תשואה מעל 10% _פירוט אגח תשואה מעל 10% " xfId="5534"/>
    <cellStyle name="6_דיווחים נוספים_1_דיווחים נוספים 2_פירוט אגח תשואה מעל 10% _פירוט אגח תשואה מעל 10% _15" xfId="5535"/>
    <cellStyle name="6_דיווחים נוספים_1_דיווחים נוספים_1" xfId="5536"/>
    <cellStyle name="6_דיווחים נוספים_1_דיווחים נוספים_1_15" xfId="5537"/>
    <cellStyle name="6_דיווחים נוספים_1_דיווחים נוספים_1_פירוט אגח תשואה מעל 10% " xfId="5538"/>
    <cellStyle name="6_דיווחים נוספים_1_דיווחים נוספים_1_פירוט אגח תשואה מעל 10% _15" xfId="5539"/>
    <cellStyle name="6_דיווחים נוספים_1_דיווחים נוספים_15" xfId="5540"/>
    <cellStyle name="6_דיווחים נוספים_1_דיווחים נוספים_4.4." xfId="5541"/>
    <cellStyle name="6_דיווחים נוספים_1_דיווחים נוספים_4.4. 2" xfId="5542"/>
    <cellStyle name="6_דיווחים נוספים_1_דיווחים נוספים_4.4. 2_15" xfId="5543"/>
    <cellStyle name="6_דיווחים נוספים_1_דיווחים נוספים_4.4. 2_דיווחים נוספים" xfId="5544"/>
    <cellStyle name="6_דיווחים נוספים_1_דיווחים נוספים_4.4. 2_דיווחים נוספים_1" xfId="5545"/>
    <cellStyle name="6_דיווחים נוספים_1_דיווחים נוספים_4.4. 2_דיווחים נוספים_1_15" xfId="5546"/>
    <cellStyle name="6_דיווחים נוספים_1_דיווחים נוספים_4.4. 2_דיווחים נוספים_1_פירוט אגח תשואה מעל 10% " xfId="5547"/>
    <cellStyle name="6_דיווחים נוספים_1_דיווחים נוספים_4.4. 2_דיווחים נוספים_1_פירוט אגח תשואה מעל 10% _15" xfId="5548"/>
    <cellStyle name="6_דיווחים נוספים_1_דיווחים נוספים_4.4. 2_דיווחים נוספים_15" xfId="5549"/>
    <cellStyle name="6_דיווחים נוספים_1_דיווחים נוספים_4.4. 2_דיווחים נוספים_פירוט אגח תשואה מעל 10% " xfId="5550"/>
    <cellStyle name="6_דיווחים נוספים_1_דיווחים נוספים_4.4. 2_דיווחים נוספים_פירוט אגח תשואה מעל 10% _15" xfId="5551"/>
    <cellStyle name="6_דיווחים נוספים_1_דיווחים נוספים_4.4. 2_פירוט אגח תשואה מעל 10% " xfId="5552"/>
    <cellStyle name="6_דיווחים נוספים_1_דיווחים נוספים_4.4. 2_פירוט אגח תשואה מעל 10% _1" xfId="5553"/>
    <cellStyle name="6_דיווחים נוספים_1_דיווחים נוספים_4.4. 2_פירוט אגח תשואה מעל 10% _1_15" xfId="5554"/>
    <cellStyle name="6_דיווחים נוספים_1_דיווחים נוספים_4.4. 2_פירוט אגח תשואה מעל 10% _15" xfId="5555"/>
    <cellStyle name="6_דיווחים נוספים_1_דיווחים נוספים_4.4. 2_פירוט אגח תשואה מעל 10% _פירוט אגח תשואה מעל 10% " xfId="5556"/>
    <cellStyle name="6_דיווחים נוספים_1_דיווחים נוספים_4.4. 2_פירוט אגח תשואה מעל 10% _פירוט אגח תשואה מעל 10% _15" xfId="5557"/>
    <cellStyle name="6_דיווחים נוספים_1_דיווחים נוספים_4.4._15" xfId="5558"/>
    <cellStyle name="6_דיווחים נוספים_1_דיווחים נוספים_4.4._דיווחים נוספים" xfId="5559"/>
    <cellStyle name="6_דיווחים נוספים_1_דיווחים נוספים_4.4._דיווחים נוספים_15" xfId="5560"/>
    <cellStyle name="6_דיווחים נוספים_1_דיווחים נוספים_4.4._דיווחים נוספים_פירוט אגח תשואה מעל 10% " xfId="5561"/>
    <cellStyle name="6_דיווחים נוספים_1_דיווחים נוספים_4.4._דיווחים נוספים_פירוט אגח תשואה מעל 10% _15" xfId="5562"/>
    <cellStyle name="6_דיווחים נוספים_1_דיווחים נוספים_4.4._פירוט אגח תשואה מעל 10% " xfId="5563"/>
    <cellStyle name="6_דיווחים נוספים_1_דיווחים נוספים_4.4._פירוט אגח תשואה מעל 10% _1" xfId="5564"/>
    <cellStyle name="6_דיווחים נוספים_1_דיווחים נוספים_4.4._פירוט אגח תשואה מעל 10% _1_15" xfId="5565"/>
    <cellStyle name="6_דיווחים נוספים_1_דיווחים נוספים_4.4._פירוט אגח תשואה מעל 10% _15" xfId="5566"/>
    <cellStyle name="6_דיווחים נוספים_1_דיווחים נוספים_4.4._פירוט אגח תשואה מעל 10% _פירוט אגח תשואה מעל 10% " xfId="5567"/>
    <cellStyle name="6_דיווחים נוספים_1_דיווחים נוספים_4.4._פירוט אגח תשואה מעל 10% _פירוט אגח תשואה מעל 10% _15" xfId="5568"/>
    <cellStyle name="6_דיווחים נוספים_1_דיווחים נוספים_דיווחים נוספים" xfId="5569"/>
    <cellStyle name="6_דיווחים נוספים_1_דיווחים נוספים_דיווחים נוספים_15" xfId="5570"/>
    <cellStyle name="6_דיווחים נוספים_1_דיווחים נוספים_דיווחים נוספים_פירוט אגח תשואה מעל 10% " xfId="5571"/>
    <cellStyle name="6_דיווחים נוספים_1_דיווחים נוספים_דיווחים נוספים_פירוט אגח תשואה מעל 10% _15" xfId="5572"/>
    <cellStyle name="6_דיווחים נוספים_1_דיווחים נוספים_פירוט אגח תשואה מעל 10% " xfId="5573"/>
    <cellStyle name="6_דיווחים נוספים_1_דיווחים נוספים_פירוט אגח תשואה מעל 10% _1" xfId="5574"/>
    <cellStyle name="6_דיווחים נוספים_1_דיווחים נוספים_פירוט אגח תשואה מעל 10% _1_15" xfId="5575"/>
    <cellStyle name="6_דיווחים נוספים_1_דיווחים נוספים_פירוט אגח תשואה מעל 10% _15" xfId="5576"/>
    <cellStyle name="6_דיווחים נוספים_1_דיווחים נוספים_פירוט אגח תשואה מעל 10% _פירוט אגח תשואה מעל 10% " xfId="5577"/>
    <cellStyle name="6_דיווחים נוספים_1_דיווחים נוספים_פירוט אגח תשואה מעל 10% _פירוט אגח תשואה מעל 10% _15" xfId="5578"/>
    <cellStyle name="6_דיווחים נוספים_1_פירוט אגח תשואה מעל 10% " xfId="5579"/>
    <cellStyle name="6_דיווחים נוספים_1_פירוט אגח תשואה מעל 10% _1" xfId="5580"/>
    <cellStyle name="6_דיווחים נוספים_1_פירוט אגח תשואה מעל 10% _1_15" xfId="5581"/>
    <cellStyle name="6_דיווחים נוספים_1_פירוט אגח תשואה מעל 10% _15" xfId="5582"/>
    <cellStyle name="6_דיווחים נוספים_1_פירוט אגח תשואה מעל 10% _פירוט אגח תשואה מעל 10% " xfId="5583"/>
    <cellStyle name="6_דיווחים נוספים_1_פירוט אגח תשואה מעל 10% _פירוט אגח תשואה מעל 10% _15" xfId="5584"/>
    <cellStyle name="6_דיווחים נוספים_15" xfId="5585"/>
    <cellStyle name="6_דיווחים נוספים_2" xfId="5586"/>
    <cellStyle name="6_דיווחים נוספים_2 2" xfId="5587"/>
    <cellStyle name="6_דיווחים נוספים_2 2_15" xfId="5588"/>
    <cellStyle name="6_דיווחים נוספים_2 2_דיווחים נוספים" xfId="5589"/>
    <cellStyle name="6_דיווחים נוספים_2 2_דיווחים נוספים_1" xfId="5590"/>
    <cellStyle name="6_דיווחים נוספים_2 2_דיווחים נוספים_1_15" xfId="5591"/>
    <cellStyle name="6_דיווחים נוספים_2 2_דיווחים נוספים_1_פירוט אגח תשואה מעל 10% " xfId="5592"/>
    <cellStyle name="6_דיווחים נוספים_2 2_דיווחים נוספים_1_פירוט אגח תשואה מעל 10% _15" xfId="5593"/>
    <cellStyle name="6_דיווחים נוספים_2 2_דיווחים נוספים_15" xfId="5594"/>
    <cellStyle name="6_דיווחים נוספים_2 2_דיווחים נוספים_פירוט אגח תשואה מעל 10% " xfId="5595"/>
    <cellStyle name="6_דיווחים נוספים_2 2_דיווחים נוספים_פירוט אגח תשואה מעל 10% _15" xfId="5596"/>
    <cellStyle name="6_דיווחים נוספים_2 2_פירוט אגח תשואה מעל 10% " xfId="5597"/>
    <cellStyle name="6_דיווחים נוספים_2 2_פירוט אגח תשואה מעל 10% _1" xfId="5598"/>
    <cellStyle name="6_דיווחים נוספים_2 2_פירוט אגח תשואה מעל 10% _1_15" xfId="5599"/>
    <cellStyle name="6_דיווחים נוספים_2 2_פירוט אגח תשואה מעל 10% _15" xfId="5600"/>
    <cellStyle name="6_דיווחים נוספים_2 2_פירוט אגח תשואה מעל 10% _פירוט אגח תשואה מעל 10% " xfId="5601"/>
    <cellStyle name="6_דיווחים נוספים_2 2_פירוט אגח תשואה מעל 10% _פירוט אגח תשואה מעל 10% _15" xfId="5602"/>
    <cellStyle name="6_דיווחים נוספים_2_15" xfId="5603"/>
    <cellStyle name="6_דיווחים נוספים_2_4.4." xfId="5604"/>
    <cellStyle name="6_דיווחים נוספים_2_4.4. 2" xfId="5605"/>
    <cellStyle name="6_דיווחים נוספים_2_4.4. 2_15" xfId="5606"/>
    <cellStyle name="6_דיווחים נוספים_2_4.4. 2_דיווחים נוספים" xfId="5607"/>
    <cellStyle name="6_דיווחים נוספים_2_4.4. 2_דיווחים נוספים_1" xfId="5608"/>
    <cellStyle name="6_דיווחים נוספים_2_4.4. 2_דיווחים נוספים_1_15" xfId="5609"/>
    <cellStyle name="6_דיווחים נוספים_2_4.4. 2_דיווחים נוספים_1_פירוט אגח תשואה מעל 10% " xfId="5610"/>
    <cellStyle name="6_דיווחים נוספים_2_4.4. 2_דיווחים נוספים_1_פירוט אגח תשואה מעל 10% _15" xfId="5611"/>
    <cellStyle name="6_דיווחים נוספים_2_4.4. 2_דיווחים נוספים_15" xfId="5612"/>
    <cellStyle name="6_דיווחים נוספים_2_4.4. 2_דיווחים נוספים_פירוט אגח תשואה מעל 10% " xfId="5613"/>
    <cellStyle name="6_דיווחים נוספים_2_4.4. 2_דיווחים נוספים_פירוט אגח תשואה מעל 10% _15" xfId="5614"/>
    <cellStyle name="6_דיווחים נוספים_2_4.4. 2_פירוט אגח תשואה מעל 10% " xfId="5615"/>
    <cellStyle name="6_דיווחים נוספים_2_4.4. 2_פירוט אגח תשואה מעל 10% _1" xfId="5616"/>
    <cellStyle name="6_דיווחים נוספים_2_4.4. 2_פירוט אגח תשואה מעל 10% _1_15" xfId="5617"/>
    <cellStyle name="6_דיווחים נוספים_2_4.4. 2_פירוט אגח תשואה מעל 10% _15" xfId="5618"/>
    <cellStyle name="6_דיווחים נוספים_2_4.4. 2_פירוט אגח תשואה מעל 10% _פירוט אגח תשואה מעל 10% " xfId="5619"/>
    <cellStyle name="6_דיווחים נוספים_2_4.4. 2_פירוט אגח תשואה מעל 10% _פירוט אגח תשואה מעל 10% _15" xfId="5620"/>
    <cellStyle name="6_דיווחים נוספים_2_4.4._15" xfId="5621"/>
    <cellStyle name="6_דיווחים נוספים_2_4.4._דיווחים נוספים" xfId="5622"/>
    <cellStyle name="6_דיווחים נוספים_2_4.4._דיווחים נוספים_15" xfId="5623"/>
    <cellStyle name="6_דיווחים נוספים_2_4.4._דיווחים נוספים_פירוט אגח תשואה מעל 10% " xfId="5624"/>
    <cellStyle name="6_דיווחים נוספים_2_4.4._דיווחים נוספים_פירוט אגח תשואה מעל 10% _15" xfId="5625"/>
    <cellStyle name="6_דיווחים נוספים_2_4.4._פירוט אגח תשואה מעל 10% " xfId="5626"/>
    <cellStyle name="6_דיווחים נוספים_2_4.4._פירוט אגח תשואה מעל 10% _1" xfId="5627"/>
    <cellStyle name="6_דיווחים נוספים_2_4.4._פירוט אגח תשואה מעל 10% _1_15" xfId="5628"/>
    <cellStyle name="6_דיווחים נוספים_2_4.4._פירוט אגח תשואה מעל 10% _15" xfId="5629"/>
    <cellStyle name="6_דיווחים נוספים_2_4.4._פירוט אגח תשואה מעל 10% _פירוט אגח תשואה מעל 10% " xfId="5630"/>
    <cellStyle name="6_דיווחים נוספים_2_4.4._פירוט אגח תשואה מעל 10% _פירוט אגח תשואה מעל 10% _15" xfId="5631"/>
    <cellStyle name="6_דיווחים נוספים_2_דיווחים נוספים" xfId="5632"/>
    <cellStyle name="6_דיווחים נוספים_2_דיווחים נוספים_15" xfId="5633"/>
    <cellStyle name="6_דיווחים נוספים_2_דיווחים נוספים_פירוט אגח תשואה מעל 10% " xfId="5634"/>
    <cellStyle name="6_דיווחים נוספים_2_דיווחים נוספים_פירוט אגח תשואה מעל 10% _15" xfId="5635"/>
    <cellStyle name="6_דיווחים נוספים_2_פירוט אגח תשואה מעל 10% " xfId="5636"/>
    <cellStyle name="6_דיווחים נוספים_2_פירוט אגח תשואה מעל 10% _1" xfId="5637"/>
    <cellStyle name="6_דיווחים נוספים_2_פירוט אגח תשואה מעל 10% _1_15" xfId="5638"/>
    <cellStyle name="6_דיווחים נוספים_2_פירוט אגח תשואה מעל 10% _15" xfId="5639"/>
    <cellStyle name="6_דיווחים נוספים_2_פירוט אגח תשואה מעל 10% _פירוט אגח תשואה מעל 10% " xfId="5640"/>
    <cellStyle name="6_דיווחים נוספים_2_פירוט אגח תשואה מעל 10% _פירוט אגח תשואה מעל 10% _15" xfId="5641"/>
    <cellStyle name="6_דיווחים נוספים_3" xfId="5642"/>
    <cellStyle name="6_דיווחים נוספים_3_15" xfId="5643"/>
    <cellStyle name="6_דיווחים נוספים_3_פירוט אגח תשואה מעל 10% " xfId="5644"/>
    <cellStyle name="6_דיווחים נוספים_3_פירוט אגח תשואה מעל 10% _15" xfId="5645"/>
    <cellStyle name="6_דיווחים נוספים_4.4." xfId="5646"/>
    <cellStyle name="6_דיווחים נוספים_4.4. 2" xfId="5647"/>
    <cellStyle name="6_דיווחים נוספים_4.4. 2_15" xfId="5648"/>
    <cellStyle name="6_דיווחים נוספים_4.4. 2_דיווחים נוספים" xfId="5649"/>
    <cellStyle name="6_דיווחים נוספים_4.4. 2_דיווחים נוספים_1" xfId="5650"/>
    <cellStyle name="6_דיווחים נוספים_4.4. 2_דיווחים נוספים_1_15" xfId="5651"/>
    <cellStyle name="6_דיווחים נוספים_4.4. 2_דיווחים נוספים_1_פירוט אגח תשואה מעל 10% " xfId="5652"/>
    <cellStyle name="6_דיווחים נוספים_4.4. 2_דיווחים נוספים_1_פירוט אגח תשואה מעל 10% _15" xfId="5653"/>
    <cellStyle name="6_דיווחים נוספים_4.4. 2_דיווחים נוספים_15" xfId="5654"/>
    <cellStyle name="6_דיווחים נוספים_4.4. 2_דיווחים נוספים_פירוט אגח תשואה מעל 10% " xfId="5655"/>
    <cellStyle name="6_דיווחים נוספים_4.4. 2_דיווחים נוספים_פירוט אגח תשואה מעל 10% _15" xfId="5656"/>
    <cellStyle name="6_דיווחים נוספים_4.4. 2_פירוט אגח תשואה מעל 10% " xfId="5657"/>
    <cellStyle name="6_דיווחים נוספים_4.4. 2_פירוט אגח תשואה מעל 10% _1" xfId="5658"/>
    <cellStyle name="6_דיווחים נוספים_4.4. 2_פירוט אגח תשואה מעל 10% _1_15" xfId="5659"/>
    <cellStyle name="6_דיווחים נוספים_4.4. 2_פירוט אגח תשואה מעל 10% _15" xfId="5660"/>
    <cellStyle name="6_דיווחים נוספים_4.4. 2_פירוט אגח תשואה מעל 10% _פירוט אגח תשואה מעל 10% " xfId="5661"/>
    <cellStyle name="6_דיווחים נוספים_4.4. 2_פירוט אגח תשואה מעל 10% _פירוט אגח תשואה מעל 10% _15" xfId="5662"/>
    <cellStyle name="6_דיווחים נוספים_4.4._15" xfId="5663"/>
    <cellStyle name="6_דיווחים נוספים_4.4._דיווחים נוספים" xfId="5664"/>
    <cellStyle name="6_דיווחים נוספים_4.4._דיווחים נוספים_15" xfId="5665"/>
    <cellStyle name="6_דיווחים נוספים_4.4._דיווחים נוספים_פירוט אגח תשואה מעל 10% " xfId="5666"/>
    <cellStyle name="6_דיווחים נוספים_4.4._דיווחים נוספים_פירוט אגח תשואה מעל 10% _15" xfId="5667"/>
    <cellStyle name="6_דיווחים נוספים_4.4._פירוט אגח תשואה מעל 10% " xfId="5668"/>
    <cellStyle name="6_דיווחים נוספים_4.4._פירוט אגח תשואה מעל 10% _1" xfId="5669"/>
    <cellStyle name="6_דיווחים נוספים_4.4._פירוט אגח תשואה מעל 10% _1_15" xfId="5670"/>
    <cellStyle name="6_דיווחים נוספים_4.4._פירוט אגח תשואה מעל 10% _15" xfId="5671"/>
    <cellStyle name="6_דיווחים נוספים_4.4._פירוט אגח תשואה מעל 10% _פירוט אגח תשואה מעל 10% " xfId="5672"/>
    <cellStyle name="6_דיווחים נוספים_4.4._פירוט אגח תשואה מעל 10% _פירוט אגח תשואה מעל 10% _15" xfId="5673"/>
    <cellStyle name="6_דיווחים נוספים_דיווחים נוספים" xfId="5674"/>
    <cellStyle name="6_דיווחים נוספים_דיווחים נוספים 2" xfId="5675"/>
    <cellStyle name="6_דיווחים נוספים_דיווחים נוספים 2_15" xfId="5676"/>
    <cellStyle name="6_דיווחים נוספים_דיווחים נוספים 2_דיווחים נוספים" xfId="5677"/>
    <cellStyle name="6_דיווחים נוספים_דיווחים נוספים 2_דיווחים נוספים_1" xfId="5678"/>
    <cellStyle name="6_דיווחים נוספים_דיווחים נוספים 2_דיווחים נוספים_1_15" xfId="5679"/>
    <cellStyle name="6_דיווחים נוספים_דיווחים נוספים 2_דיווחים נוספים_1_פירוט אגח תשואה מעל 10% " xfId="5680"/>
    <cellStyle name="6_דיווחים נוספים_דיווחים נוספים 2_דיווחים נוספים_1_פירוט אגח תשואה מעל 10% _15" xfId="5681"/>
    <cellStyle name="6_דיווחים נוספים_דיווחים נוספים 2_דיווחים נוספים_15" xfId="5682"/>
    <cellStyle name="6_דיווחים נוספים_דיווחים נוספים 2_דיווחים נוספים_פירוט אגח תשואה מעל 10% " xfId="5683"/>
    <cellStyle name="6_דיווחים נוספים_דיווחים נוספים 2_דיווחים נוספים_פירוט אגח תשואה מעל 10% _15" xfId="5684"/>
    <cellStyle name="6_דיווחים נוספים_דיווחים נוספים 2_פירוט אגח תשואה מעל 10% " xfId="5685"/>
    <cellStyle name="6_דיווחים נוספים_דיווחים נוספים 2_פירוט אגח תשואה מעל 10% _1" xfId="5686"/>
    <cellStyle name="6_דיווחים נוספים_דיווחים נוספים 2_פירוט אגח תשואה מעל 10% _1_15" xfId="5687"/>
    <cellStyle name="6_דיווחים נוספים_דיווחים נוספים 2_פירוט אגח תשואה מעל 10% _15" xfId="5688"/>
    <cellStyle name="6_דיווחים נוספים_דיווחים נוספים 2_פירוט אגח תשואה מעל 10% _פירוט אגח תשואה מעל 10% " xfId="5689"/>
    <cellStyle name="6_דיווחים נוספים_דיווחים נוספים 2_פירוט אגח תשואה מעל 10% _פירוט אגח תשואה מעל 10% _15" xfId="5690"/>
    <cellStyle name="6_דיווחים נוספים_דיווחים נוספים_1" xfId="5691"/>
    <cellStyle name="6_דיווחים נוספים_דיווחים נוספים_1_15" xfId="5692"/>
    <cellStyle name="6_דיווחים נוספים_דיווחים נוספים_1_פירוט אגח תשואה מעל 10% " xfId="5693"/>
    <cellStyle name="6_דיווחים נוספים_דיווחים נוספים_1_פירוט אגח תשואה מעל 10% _15" xfId="5694"/>
    <cellStyle name="6_דיווחים נוספים_דיווחים נוספים_15" xfId="5695"/>
    <cellStyle name="6_דיווחים נוספים_דיווחים נוספים_4.4." xfId="5696"/>
    <cellStyle name="6_דיווחים נוספים_דיווחים נוספים_4.4. 2" xfId="5697"/>
    <cellStyle name="6_דיווחים נוספים_דיווחים נוספים_4.4. 2_15" xfId="5698"/>
    <cellStyle name="6_דיווחים נוספים_דיווחים נוספים_4.4. 2_דיווחים נוספים" xfId="5699"/>
    <cellStyle name="6_דיווחים נוספים_דיווחים נוספים_4.4. 2_דיווחים נוספים_1" xfId="5700"/>
    <cellStyle name="6_דיווחים נוספים_דיווחים נוספים_4.4. 2_דיווחים נוספים_1_15" xfId="5701"/>
    <cellStyle name="6_דיווחים נוספים_דיווחים נוספים_4.4. 2_דיווחים נוספים_1_פירוט אגח תשואה מעל 10% " xfId="5702"/>
    <cellStyle name="6_דיווחים נוספים_דיווחים נוספים_4.4. 2_דיווחים נוספים_1_פירוט אגח תשואה מעל 10% _15" xfId="5703"/>
    <cellStyle name="6_דיווחים נוספים_דיווחים נוספים_4.4. 2_דיווחים נוספים_15" xfId="5704"/>
    <cellStyle name="6_דיווחים נוספים_דיווחים נוספים_4.4. 2_דיווחים נוספים_פירוט אגח תשואה מעל 10% " xfId="5705"/>
    <cellStyle name="6_דיווחים נוספים_דיווחים נוספים_4.4. 2_דיווחים נוספים_פירוט אגח תשואה מעל 10% _15" xfId="5706"/>
    <cellStyle name="6_דיווחים נוספים_דיווחים נוספים_4.4. 2_פירוט אגח תשואה מעל 10% " xfId="5707"/>
    <cellStyle name="6_דיווחים נוספים_דיווחים נוספים_4.4. 2_פירוט אגח תשואה מעל 10% _1" xfId="5708"/>
    <cellStyle name="6_דיווחים נוספים_דיווחים נוספים_4.4. 2_פירוט אגח תשואה מעל 10% _1_15" xfId="5709"/>
    <cellStyle name="6_דיווחים נוספים_דיווחים נוספים_4.4. 2_פירוט אגח תשואה מעל 10% _15" xfId="5710"/>
    <cellStyle name="6_דיווחים נוספים_דיווחים נוספים_4.4. 2_פירוט אגח תשואה מעל 10% _פירוט אגח תשואה מעל 10% " xfId="5711"/>
    <cellStyle name="6_דיווחים נוספים_דיווחים נוספים_4.4. 2_פירוט אגח תשואה מעל 10% _פירוט אגח תשואה מעל 10% _15" xfId="5712"/>
    <cellStyle name="6_דיווחים נוספים_דיווחים נוספים_4.4._15" xfId="5713"/>
    <cellStyle name="6_דיווחים נוספים_דיווחים נוספים_4.4._דיווחים נוספים" xfId="5714"/>
    <cellStyle name="6_דיווחים נוספים_דיווחים נוספים_4.4._דיווחים נוספים_15" xfId="5715"/>
    <cellStyle name="6_דיווחים נוספים_דיווחים נוספים_4.4._דיווחים נוספים_פירוט אגח תשואה מעל 10% " xfId="5716"/>
    <cellStyle name="6_דיווחים נוספים_דיווחים נוספים_4.4._דיווחים נוספים_פירוט אגח תשואה מעל 10% _15" xfId="5717"/>
    <cellStyle name="6_דיווחים נוספים_דיווחים נוספים_4.4._פירוט אגח תשואה מעל 10% " xfId="5718"/>
    <cellStyle name="6_דיווחים נוספים_דיווחים נוספים_4.4._פירוט אגח תשואה מעל 10% _1" xfId="5719"/>
    <cellStyle name="6_דיווחים נוספים_דיווחים נוספים_4.4._פירוט אגח תשואה מעל 10% _1_15" xfId="5720"/>
    <cellStyle name="6_דיווחים נוספים_דיווחים נוספים_4.4._פירוט אגח תשואה מעל 10% _15" xfId="5721"/>
    <cellStyle name="6_דיווחים נוספים_דיווחים נוספים_4.4._פירוט אגח תשואה מעל 10% _פירוט אגח תשואה מעל 10% " xfId="5722"/>
    <cellStyle name="6_דיווחים נוספים_דיווחים נוספים_4.4._פירוט אגח תשואה מעל 10% _פירוט אגח תשואה מעל 10% _15" xfId="5723"/>
    <cellStyle name="6_דיווחים נוספים_דיווחים נוספים_דיווחים נוספים" xfId="5724"/>
    <cellStyle name="6_דיווחים נוספים_דיווחים נוספים_דיווחים נוספים_15" xfId="5725"/>
    <cellStyle name="6_דיווחים נוספים_דיווחים נוספים_דיווחים נוספים_פירוט אגח תשואה מעל 10% " xfId="5726"/>
    <cellStyle name="6_דיווחים נוספים_דיווחים נוספים_דיווחים נוספים_פירוט אגח תשואה מעל 10% _15" xfId="5727"/>
    <cellStyle name="6_דיווחים נוספים_דיווחים נוספים_פירוט אגח תשואה מעל 10% " xfId="5728"/>
    <cellStyle name="6_דיווחים נוספים_דיווחים נוספים_פירוט אגח תשואה מעל 10% _1" xfId="5729"/>
    <cellStyle name="6_דיווחים נוספים_דיווחים נוספים_פירוט אגח תשואה מעל 10% _1_15" xfId="5730"/>
    <cellStyle name="6_דיווחים נוספים_דיווחים נוספים_פירוט אגח תשואה מעל 10% _15" xfId="5731"/>
    <cellStyle name="6_דיווחים נוספים_דיווחים נוספים_פירוט אגח תשואה מעל 10% _פירוט אגח תשואה מעל 10% " xfId="5732"/>
    <cellStyle name="6_דיווחים נוספים_דיווחים נוספים_פירוט אגח תשואה מעל 10% _פירוט אגח תשואה מעל 10% _15" xfId="5733"/>
    <cellStyle name="6_דיווחים נוספים_פירוט אגח תשואה מעל 10% " xfId="5734"/>
    <cellStyle name="6_דיווחים נוספים_פירוט אגח תשואה מעל 10% _1" xfId="5735"/>
    <cellStyle name="6_דיווחים נוספים_פירוט אגח תשואה מעל 10% _1_15" xfId="5736"/>
    <cellStyle name="6_דיווחים נוספים_פירוט אגח תשואה מעל 10% _15" xfId="5737"/>
    <cellStyle name="6_דיווחים נוספים_פירוט אגח תשואה מעל 10% _פירוט אגח תשואה מעל 10% " xfId="5738"/>
    <cellStyle name="6_דיווחים נוספים_פירוט אגח תשואה מעל 10% _פירוט אגח תשואה מעל 10% _15" xfId="5739"/>
    <cellStyle name="6_הערות" xfId="5740"/>
    <cellStyle name="6_הערות 2" xfId="5741"/>
    <cellStyle name="6_הערות 2_15" xfId="5742"/>
    <cellStyle name="6_הערות 2_דיווחים נוספים" xfId="5743"/>
    <cellStyle name="6_הערות 2_דיווחים נוספים_1" xfId="5744"/>
    <cellStyle name="6_הערות 2_דיווחים נוספים_1_15" xfId="5745"/>
    <cellStyle name="6_הערות 2_דיווחים נוספים_1_פירוט אגח תשואה מעל 10% " xfId="5746"/>
    <cellStyle name="6_הערות 2_דיווחים נוספים_1_פירוט אגח תשואה מעל 10% _15" xfId="5747"/>
    <cellStyle name="6_הערות 2_דיווחים נוספים_15" xfId="5748"/>
    <cellStyle name="6_הערות 2_דיווחים נוספים_פירוט אגח תשואה מעל 10% " xfId="5749"/>
    <cellStyle name="6_הערות 2_דיווחים נוספים_פירוט אגח תשואה מעל 10% _15" xfId="5750"/>
    <cellStyle name="6_הערות 2_פירוט אגח תשואה מעל 10% " xfId="5751"/>
    <cellStyle name="6_הערות 2_פירוט אגח תשואה מעל 10% _1" xfId="5752"/>
    <cellStyle name="6_הערות 2_פירוט אגח תשואה מעל 10% _1_15" xfId="5753"/>
    <cellStyle name="6_הערות 2_פירוט אגח תשואה מעל 10% _15" xfId="5754"/>
    <cellStyle name="6_הערות 2_פירוט אגח תשואה מעל 10% _פירוט אגח תשואה מעל 10% " xfId="5755"/>
    <cellStyle name="6_הערות 2_פירוט אגח תשואה מעל 10% _פירוט אגח תשואה מעל 10% _15" xfId="5756"/>
    <cellStyle name="6_הערות_15" xfId="5757"/>
    <cellStyle name="6_הערות_4.4." xfId="5758"/>
    <cellStyle name="6_הערות_4.4. 2" xfId="5759"/>
    <cellStyle name="6_הערות_4.4. 2_15" xfId="5760"/>
    <cellStyle name="6_הערות_4.4. 2_דיווחים נוספים" xfId="5761"/>
    <cellStyle name="6_הערות_4.4. 2_דיווחים נוספים_1" xfId="5762"/>
    <cellStyle name="6_הערות_4.4. 2_דיווחים נוספים_1_15" xfId="5763"/>
    <cellStyle name="6_הערות_4.4. 2_דיווחים נוספים_1_פירוט אגח תשואה מעל 10% " xfId="5764"/>
    <cellStyle name="6_הערות_4.4. 2_דיווחים נוספים_1_פירוט אגח תשואה מעל 10% _15" xfId="5765"/>
    <cellStyle name="6_הערות_4.4. 2_דיווחים נוספים_15" xfId="5766"/>
    <cellStyle name="6_הערות_4.4. 2_דיווחים נוספים_פירוט אגח תשואה מעל 10% " xfId="5767"/>
    <cellStyle name="6_הערות_4.4. 2_דיווחים נוספים_פירוט אגח תשואה מעל 10% _15" xfId="5768"/>
    <cellStyle name="6_הערות_4.4. 2_פירוט אגח תשואה מעל 10% " xfId="5769"/>
    <cellStyle name="6_הערות_4.4. 2_פירוט אגח תשואה מעל 10% _1" xfId="5770"/>
    <cellStyle name="6_הערות_4.4. 2_פירוט אגח תשואה מעל 10% _1_15" xfId="5771"/>
    <cellStyle name="6_הערות_4.4. 2_פירוט אגח תשואה מעל 10% _15" xfId="5772"/>
    <cellStyle name="6_הערות_4.4. 2_פירוט אגח תשואה מעל 10% _פירוט אגח תשואה מעל 10% " xfId="5773"/>
    <cellStyle name="6_הערות_4.4. 2_פירוט אגח תשואה מעל 10% _פירוט אגח תשואה מעל 10% _15" xfId="5774"/>
    <cellStyle name="6_הערות_4.4._15" xfId="5775"/>
    <cellStyle name="6_הערות_4.4._דיווחים נוספים" xfId="5776"/>
    <cellStyle name="6_הערות_4.4._דיווחים נוספים_15" xfId="5777"/>
    <cellStyle name="6_הערות_4.4._דיווחים נוספים_פירוט אגח תשואה מעל 10% " xfId="5778"/>
    <cellStyle name="6_הערות_4.4._דיווחים נוספים_פירוט אגח תשואה מעל 10% _15" xfId="5779"/>
    <cellStyle name="6_הערות_4.4._פירוט אגח תשואה מעל 10% " xfId="5780"/>
    <cellStyle name="6_הערות_4.4._פירוט אגח תשואה מעל 10% _1" xfId="5781"/>
    <cellStyle name="6_הערות_4.4._פירוט אגח תשואה מעל 10% _1_15" xfId="5782"/>
    <cellStyle name="6_הערות_4.4._פירוט אגח תשואה מעל 10% _15" xfId="5783"/>
    <cellStyle name="6_הערות_4.4._פירוט אגח תשואה מעל 10% _פירוט אגח תשואה מעל 10% " xfId="5784"/>
    <cellStyle name="6_הערות_4.4._פירוט אגח תשואה מעל 10% _פירוט אגח תשואה מעל 10% _15" xfId="5785"/>
    <cellStyle name="6_הערות_דיווחים נוספים" xfId="5786"/>
    <cellStyle name="6_הערות_דיווחים נוספים_1" xfId="5787"/>
    <cellStyle name="6_הערות_דיווחים נוספים_1_15" xfId="5788"/>
    <cellStyle name="6_הערות_דיווחים נוספים_1_פירוט אגח תשואה מעל 10% " xfId="5789"/>
    <cellStyle name="6_הערות_דיווחים נוספים_1_פירוט אגח תשואה מעל 10% _15" xfId="5790"/>
    <cellStyle name="6_הערות_דיווחים נוספים_15" xfId="5791"/>
    <cellStyle name="6_הערות_דיווחים נוספים_פירוט אגח תשואה מעל 10% " xfId="5792"/>
    <cellStyle name="6_הערות_דיווחים נוספים_פירוט אגח תשואה מעל 10% _15" xfId="5793"/>
    <cellStyle name="6_הערות_פירוט אגח תשואה מעל 10% " xfId="5794"/>
    <cellStyle name="6_הערות_פירוט אגח תשואה מעל 10% _1" xfId="5795"/>
    <cellStyle name="6_הערות_פירוט אגח תשואה מעל 10% _1_15" xfId="5796"/>
    <cellStyle name="6_הערות_פירוט אגח תשואה מעל 10% _15" xfId="5797"/>
    <cellStyle name="6_הערות_פירוט אגח תשואה מעל 10% _פירוט אגח תשואה מעל 10% " xfId="5798"/>
    <cellStyle name="6_הערות_פירוט אגח תשואה מעל 10% _פירוט אגח תשואה מעל 10% _15" xfId="5799"/>
    <cellStyle name="6_יתרת מסגרות אשראי לניצול " xfId="5800"/>
    <cellStyle name="6_יתרת מסגרות אשראי לניצול  2" xfId="5801"/>
    <cellStyle name="6_יתרת מסגרות אשראי לניצול  2_15" xfId="5802"/>
    <cellStyle name="6_יתרת מסגרות אשראי לניצול  2_דיווחים נוספים" xfId="5803"/>
    <cellStyle name="6_יתרת מסגרות אשראי לניצול  2_דיווחים נוספים_1" xfId="5804"/>
    <cellStyle name="6_יתרת מסגרות אשראי לניצול  2_דיווחים נוספים_1_15" xfId="5805"/>
    <cellStyle name="6_יתרת מסגרות אשראי לניצול  2_דיווחים נוספים_1_פירוט אגח תשואה מעל 10% " xfId="5806"/>
    <cellStyle name="6_יתרת מסגרות אשראי לניצול  2_דיווחים נוספים_1_פירוט אגח תשואה מעל 10% _15" xfId="5807"/>
    <cellStyle name="6_יתרת מסגרות אשראי לניצול  2_דיווחים נוספים_15" xfId="5808"/>
    <cellStyle name="6_יתרת מסגרות אשראי לניצול  2_דיווחים נוספים_פירוט אגח תשואה מעל 10% " xfId="5809"/>
    <cellStyle name="6_יתרת מסגרות אשראי לניצול  2_דיווחים נוספים_פירוט אגח תשואה מעל 10% _15" xfId="5810"/>
    <cellStyle name="6_יתרת מסגרות אשראי לניצול  2_פירוט אגח תשואה מעל 10% " xfId="5811"/>
    <cellStyle name="6_יתרת מסגרות אשראי לניצול  2_פירוט אגח תשואה מעל 10% _1" xfId="5812"/>
    <cellStyle name="6_יתרת מסגרות אשראי לניצול  2_פירוט אגח תשואה מעל 10% _1_15" xfId="5813"/>
    <cellStyle name="6_יתרת מסגרות אשראי לניצול  2_פירוט אגח תשואה מעל 10% _15" xfId="5814"/>
    <cellStyle name="6_יתרת מסגרות אשראי לניצול  2_פירוט אגח תשואה מעל 10% _פירוט אגח תשואה מעל 10% " xfId="5815"/>
    <cellStyle name="6_יתרת מסגרות אשראי לניצול  2_פירוט אגח תשואה מעל 10% _פירוט אגח תשואה מעל 10% _15" xfId="5816"/>
    <cellStyle name="6_יתרת מסגרות אשראי לניצול _15" xfId="5817"/>
    <cellStyle name="6_יתרת מסגרות אשראי לניצול _4.4." xfId="5818"/>
    <cellStyle name="6_יתרת מסגרות אשראי לניצול _4.4. 2" xfId="5819"/>
    <cellStyle name="6_יתרת מסגרות אשראי לניצול _4.4. 2_15" xfId="5820"/>
    <cellStyle name="6_יתרת מסגרות אשראי לניצול _4.4. 2_דיווחים נוספים" xfId="5821"/>
    <cellStyle name="6_יתרת מסגרות אשראי לניצול _4.4. 2_דיווחים נוספים_1" xfId="5822"/>
    <cellStyle name="6_יתרת מסגרות אשראי לניצול _4.4. 2_דיווחים נוספים_1_15" xfId="5823"/>
    <cellStyle name="6_יתרת מסגרות אשראי לניצול _4.4. 2_דיווחים נוספים_1_פירוט אגח תשואה מעל 10% " xfId="5824"/>
    <cellStyle name="6_יתרת מסגרות אשראי לניצול _4.4. 2_דיווחים נוספים_1_פירוט אגח תשואה מעל 10% _15" xfId="5825"/>
    <cellStyle name="6_יתרת מסגרות אשראי לניצול _4.4. 2_דיווחים נוספים_15" xfId="5826"/>
    <cellStyle name="6_יתרת מסגרות אשראי לניצול _4.4. 2_דיווחים נוספים_פירוט אגח תשואה מעל 10% " xfId="5827"/>
    <cellStyle name="6_יתרת מסגרות אשראי לניצול _4.4. 2_דיווחים נוספים_פירוט אגח תשואה מעל 10% _15" xfId="5828"/>
    <cellStyle name="6_יתרת מסגרות אשראי לניצול _4.4. 2_פירוט אגח תשואה מעל 10% " xfId="5829"/>
    <cellStyle name="6_יתרת מסגרות אשראי לניצול _4.4. 2_פירוט אגח תשואה מעל 10% _1" xfId="5830"/>
    <cellStyle name="6_יתרת מסגרות אשראי לניצול _4.4. 2_פירוט אגח תשואה מעל 10% _1_15" xfId="5831"/>
    <cellStyle name="6_יתרת מסגרות אשראי לניצול _4.4. 2_פירוט אגח תשואה מעל 10% _15" xfId="5832"/>
    <cellStyle name="6_יתרת מסגרות אשראי לניצול _4.4. 2_פירוט אגח תשואה מעל 10% _פירוט אגח תשואה מעל 10% " xfId="5833"/>
    <cellStyle name="6_יתרת מסגרות אשראי לניצול _4.4. 2_פירוט אגח תשואה מעל 10% _פירוט אגח תשואה מעל 10% _15" xfId="5834"/>
    <cellStyle name="6_יתרת מסגרות אשראי לניצול _4.4._15" xfId="5835"/>
    <cellStyle name="6_יתרת מסגרות אשראי לניצול _4.4._דיווחים נוספים" xfId="5836"/>
    <cellStyle name="6_יתרת מסגרות אשראי לניצול _4.4._דיווחים נוספים_15" xfId="5837"/>
    <cellStyle name="6_יתרת מסגרות אשראי לניצול _4.4._דיווחים נוספים_פירוט אגח תשואה מעל 10% " xfId="5838"/>
    <cellStyle name="6_יתרת מסגרות אשראי לניצול _4.4._דיווחים נוספים_פירוט אגח תשואה מעל 10% _15" xfId="5839"/>
    <cellStyle name="6_יתרת מסגרות אשראי לניצול _4.4._פירוט אגח תשואה מעל 10% " xfId="5840"/>
    <cellStyle name="6_יתרת מסגרות אשראי לניצול _4.4._פירוט אגח תשואה מעל 10% _1" xfId="5841"/>
    <cellStyle name="6_יתרת מסגרות אשראי לניצול _4.4._פירוט אגח תשואה מעל 10% _1_15" xfId="5842"/>
    <cellStyle name="6_יתרת מסגרות אשראי לניצול _4.4._פירוט אגח תשואה מעל 10% _15" xfId="5843"/>
    <cellStyle name="6_יתרת מסגרות אשראי לניצול _4.4._פירוט אגח תשואה מעל 10% _פירוט אגח תשואה מעל 10% " xfId="5844"/>
    <cellStyle name="6_יתרת מסגרות אשראי לניצול _4.4._פירוט אגח תשואה מעל 10% _פירוט אגח תשואה מעל 10% _15" xfId="5845"/>
    <cellStyle name="6_יתרת מסגרות אשראי לניצול _דיווחים נוספים" xfId="5846"/>
    <cellStyle name="6_יתרת מסגרות אשראי לניצול _דיווחים נוספים_1" xfId="5847"/>
    <cellStyle name="6_יתרת מסגרות אשראי לניצול _דיווחים נוספים_1_15" xfId="5848"/>
    <cellStyle name="6_יתרת מסגרות אשראי לניצול _דיווחים נוספים_1_פירוט אגח תשואה מעל 10% " xfId="5849"/>
    <cellStyle name="6_יתרת מסגרות אשראי לניצול _דיווחים נוספים_1_פירוט אגח תשואה מעל 10% _15" xfId="5850"/>
    <cellStyle name="6_יתרת מסגרות אשראי לניצול _דיווחים נוספים_15" xfId="5851"/>
    <cellStyle name="6_יתרת מסגרות אשראי לניצול _דיווחים נוספים_פירוט אגח תשואה מעל 10% " xfId="5852"/>
    <cellStyle name="6_יתרת מסגרות אשראי לניצול _דיווחים נוספים_פירוט אגח תשואה מעל 10% _15" xfId="5853"/>
    <cellStyle name="6_יתרת מסגרות אשראי לניצול _פירוט אגח תשואה מעל 10% " xfId="5854"/>
    <cellStyle name="6_יתרת מסגרות אשראי לניצול _פירוט אגח תשואה מעל 10% _1" xfId="5855"/>
    <cellStyle name="6_יתרת מסגרות אשראי לניצול _פירוט אגח תשואה מעל 10% _1_15" xfId="5856"/>
    <cellStyle name="6_יתרת מסגרות אשראי לניצול _פירוט אגח תשואה מעל 10% _15" xfId="5857"/>
    <cellStyle name="6_יתרת מסגרות אשראי לניצול _פירוט אגח תשואה מעל 10% _פירוט אגח תשואה מעל 10% " xfId="5858"/>
    <cellStyle name="6_יתרת מסגרות אשראי לניצול _פירוט אגח תשואה מעל 10% _פירוט אגח תשואה מעל 10% _15" xfId="5859"/>
    <cellStyle name="6_משקל בתא100" xfId="5860"/>
    <cellStyle name="6_משקל בתא100 2" xfId="5861"/>
    <cellStyle name="6_משקל בתא100 2 2" xfId="5862"/>
    <cellStyle name="6_משקל בתא100 2 2_15" xfId="5863"/>
    <cellStyle name="6_משקל בתא100 2 2_דיווחים נוספים" xfId="5864"/>
    <cellStyle name="6_משקל בתא100 2 2_דיווחים נוספים_1" xfId="5865"/>
    <cellStyle name="6_משקל בתא100 2 2_דיווחים נוספים_1_15" xfId="5866"/>
    <cellStyle name="6_משקל בתא100 2 2_דיווחים נוספים_1_פירוט אגח תשואה מעל 10% " xfId="5867"/>
    <cellStyle name="6_משקל בתא100 2 2_דיווחים נוספים_1_פירוט אגח תשואה מעל 10% _15" xfId="5868"/>
    <cellStyle name="6_משקל בתא100 2 2_דיווחים נוספים_15" xfId="5869"/>
    <cellStyle name="6_משקל בתא100 2 2_דיווחים נוספים_פירוט אגח תשואה מעל 10% " xfId="5870"/>
    <cellStyle name="6_משקל בתא100 2 2_דיווחים נוספים_פירוט אגח תשואה מעל 10% _15" xfId="5871"/>
    <cellStyle name="6_משקל בתא100 2 2_פירוט אגח תשואה מעל 10% " xfId="5872"/>
    <cellStyle name="6_משקל בתא100 2 2_פירוט אגח תשואה מעל 10% _1" xfId="5873"/>
    <cellStyle name="6_משקל בתא100 2 2_פירוט אגח תשואה מעל 10% _1_15" xfId="5874"/>
    <cellStyle name="6_משקל בתא100 2 2_פירוט אגח תשואה מעל 10% _15" xfId="5875"/>
    <cellStyle name="6_משקל בתא100 2 2_פירוט אגח תשואה מעל 10% _פירוט אגח תשואה מעל 10% " xfId="5876"/>
    <cellStyle name="6_משקל בתא100 2 2_פירוט אגח תשואה מעל 10% _פירוט אגח תשואה מעל 10% _15" xfId="5877"/>
    <cellStyle name="6_משקל בתא100 2_15" xfId="5878"/>
    <cellStyle name="6_משקל בתא100 2_4.4." xfId="5879"/>
    <cellStyle name="6_משקל בתא100 2_4.4. 2" xfId="5880"/>
    <cellStyle name="6_משקל בתא100 2_4.4. 2_15" xfId="5881"/>
    <cellStyle name="6_משקל בתא100 2_4.4. 2_דיווחים נוספים" xfId="5882"/>
    <cellStyle name="6_משקל בתא100 2_4.4. 2_דיווחים נוספים_1" xfId="5883"/>
    <cellStyle name="6_משקל בתא100 2_4.4. 2_דיווחים נוספים_1_15" xfId="5884"/>
    <cellStyle name="6_משקל בתא100 2_4.4. 2_דיווחים נוספים_1_פירוט אגח תשואה מעל 10% " xfId="5885"/>
    <cellStyle name="6_משקל בתא100 2_4.4. 2_דיווחים נוספים_1_פירוט אגח תשואה מעל 10% _15" xfId="5886"/>
    <cellStyle name="6_משקל בתא100 2_4.4. 2_דיווחים נוספים_15" xfId="5887"/>
    <cellStyle name="6_משקל בתא100 2_4.4. 2_דיווחים נוספים_פירוט אגח תשואה מעל 10% " xfId="5888"/>
    <cellStyle name="6_משקל בתא100 2_4.4. 2_דיווחים נוספים_פירוט אגח תשואה מעל 10% _15" xfId="5889"/>
    <cellStyle name="6_משקל בתא100 2_4.4. 2_פירוט אגח תשואה מעל 10% " xfId="5890"/>
    <cellStyle name="6_משקל בתא100 2_4.4. 2_פירוט אגח תשואה מעל 10% _1" xfId="5891"/>
    <cellStyle name="6_משקל בתא100 2_4.4. 2_פירוט אגח תשואה מעל 10% _1_15" xfId="5892"/>
    <cellStyle name="6_משקל בתא100 2_4.4. 2_פירוט אגח תשואה מעל 10% _15" xfId="5893"/>
    <cellStyle name="6_משקל בתא100 2_4.4. 2_פירוט אגח תשואה מעל 10% _פירוט אגח תשואה מעל 10% " xfId="5894"/>
    <cellStyle name="6_משקל בתא100 2_4.4. 2_פירוט אגח תשואה מעל 10% _פירוט אגח תשואה מעל 10% _15" xfId="5895"/>
    <cellStyle name="6_משקל בתא100 2_4.4._15" xfId="5896"/>
    <cellStyle name="6_משקל בתא100 2_4.4._דיווחים נוספים" xfId="5897"/>
    <cellStyle name="6_משקל בתא100 2_4.4._דיווחים נוספים_15" xfId="5898"/>
    <cellStyle name="6_משקל בתא100 2_4.4._דיווחים נוספים_פירוט אגח תשואה מעל 10% " xfId="5899"/>
    <cellStyle name="6_משקל בתא100 2_4.4._דיווחים נוספים_פירוט אגח תשואה מעל 10% _15" xfId="5900"/>
    <cellStyle name="6_משקל בתא100 2_4.4._פירוט אגח תשואה מעל 10% " xfId="5901"/>
    <cellStyle name="6_משקל בתא100 2_4.4._פירוט אגח תשואה מעל 10% _1" xfId="5902"/>
    <cellStyle name="6_משקל בתא100 2_4.4._פירוט אגח תשואה מעל 10% _1_15" xfId="5903"/>
    <cellStyle name="6_משקל בתא100 2_4.4._פירוט אגח תשואה מעל 10% _15" xfId="5904"/>
    <cellStyle name="6_משקל בתא100 2_4.4._פירוט אגח תשואה מעל 10% _פירוט אגח תשואה מעל 10% " xfId="5905"/>
    <cellStyle name="6_משקל בתא100 2_4.4._פירוט אגח תשואה מעל 10% _פירוט אגח תשואה מעל 10% _15" xfId="5906"/>
    <cellStyle name="6_משקל בתא100 2_דיווחים נוספים" xfId="5907"/>
    <cellStyle name="6_משקל בתא100 2_דיווחים נוספים 2" xfId="5908"/>
    <cellStyle name="6_משקל בתא100 2_דיווחים נוספים 2_15" xfId="5909"/>
    <cellStyle name="6_משקל בתא100 2_דיווחים נוספים 2_דיווחים נוספים" xfId="5910"/>
    <cellStyle name="6_משקל בתא100 2_דיווחים נוספים 2_דיווחים נוספים_1" xfId="5911"/>
    <cellStyle name="6_משקל בתא100 2_דיווחים נוספים 2_דיווחים נוספים_1_15" xfId="5912"/>
    <cellStyle name="6_משקל בתא100 2_דיווחים נוספים 2_דיווחים נוספים_1_פירוט אגח תשואה מעל 10% " xfId="5913"/>
    <cellStyle name="6_משקל בתא100 2_דיווחים נוספים 2_דיווחים נוספים_1_פירוט אגח תשואה מעל 10% _15" xfId="5914"/>
    <cellStyle name="6_משקל בתא100 2_דיווחים נוספים 2_דיווחים נוספים_15" xfId="5915"/>
    <cellStyle name="6_משקל בתא100 2_דיווחים נוספים 2_דיווחים נוספים_פירוט אגח תשואה מעל 10% " xfId="5916"/>
    <cellStyle name="6_משקל בתא100 2_דיווחים נוספים 2_דיווחים נוספים_פירוט אגח תשואה מעל 10% _15" xfId="5917"/>
    <cellStyle name="6_משקל בתא100 2_דיווחים נוספים 2_פירוט אגח תשואה מעל 10% " xfId="5918"/>
    <cellStyle name="6_משקל בתא100 2_דיווחים נוספים 2_פירוט אגח תשואה מעל 10% _1" xfId="5919"/>
    <cellStyle name="6_משקל בתא100 2_דיווחים נוספים 2_פירוט אגח תשואה מעל 10% _1_15" xfId="5920"/>
    <cellStyle name="6_משקל בתא100 2_דיווחים נוספים 2_פירוט אגח תשואה מעל 10% _15" xfId="5921"/>
    <cellStyle name="6_משקל בתא100 2_דיווחים נוספים 2_פירוט אגח תשואה מעל 10% _פירוט אגח תשואה מעל 10% " xfId="5922"/>
    <cellStyle name="6_משקל בתא100 2_דיווחים נוספים 2_פירוט אגח תשואה מעל 10% _פירוט אגח תשואה מעל 10% _15" xfId="5923"/>
    <cellStyle name="6_משקל בתא100 2_דיווחים נוספים_1" xfId="5924"/>
    <cellStyle name="6_משקל בתא100 2_דיווחים נוספים_1 2" xfId="5925"/>
    <cellStyle name="6_משקל בתא100 2_דיווחים נוספים_1 2_15" xfId="5926"/>
    <cellStyle name="6_משקל בתא100 2_דיווחים נוספים_1 2_דיווחים נוספים" xfId="5927"/>
    <cellStyle name="6_משקל בתא100 2_דיווחים נוספים_1 2_דיווחים נוספים_1" xfId="5928"/>
    <cellStyle name="6_משקל בתא100 2_דיווחים נוספים_1 2_דיווחים נוספים_1_15" xfId="5929"/>
    <cellStyle name="6_משקל בתא100 2_דיווחים נוספים_1 2_דיווחים נוספים_1_פירוט אגח תשואה מעל 10% " xfId="5930"/>
    <cellStyle name="6_משקל בתא100 2_דיווחים נוספים_1 2_דיווחים נוספים_1_פירוט אגח תשואה מעל 10% _15" xfId="5931"/>
    <cellStyle name="6_משקל בתא100 2_דיווחים נוספים_1 2_דיווחים נוספים_15" xfId="5932"/>
    <cellStyle name="6_משקל בתא100 2_דיווחים נוספים_1 2_דיווחים נוספים_פירוט אגח תשואה מעל 10% " xfId="5933"/>
    <cellStyle name="6_משקל בתא100 2_דיווחים נוספים_1 2_דיווחים נוספים_פירוט אגח תשואה מעל 10% _15" xfId="5934"/>
    <cellStyle name="6_משקל בתא100 2_דיווחים נוספים_1 2_פירוט אגח תשואה מעל 10% " xfId="5935"/>
    <cellStyle name="6_משקל בתא100 2_דיווחים נוספים_1 2_פירוט אגח תשואה מעל 10% _1" xfId="5936"/>
    <cellStyle name="6_משקל בתא100 2_דיווחים נוספים_1 2_פירוט אגח תשואה מעל 10% _1_15" xfId="5937"/>
    <cellStyle name="6_משקל בתא100 2_דיווחים נוספים_1 2_פירוט אגח תשואה מעל 10% _15" xfId="5938"/>
    <cellStyle name="6_משקל בתא100 2_דיווחים נוספים_1 2_פירוט אגח תשואה מעל 10% _פירוט אגח תשואה מעל 10% " xfId="5939"/>
    <cellStyle name="6_משקל בתא100 2_דיווחים נוספים_1 2_פירוט אגח תשואה מעל 10% _פירוט אגח תשואה מעל 10% _15" xfId="5940"/>
    <cellStyle name="6_משקל בתא100 2_דיווחים נוספים_1_15" xfId="5941"/>
    <cellStyle name="6_משקל בתא100 2_דיווחים נוספים_1_4.4." xfId="5942"/>
    <cellStyle name="6_משקל בתא100 2_דיווחים נוספים_1_4.4. 2" xfId="5943"/>
    <cellStyle name="6_משקל בתא100 2_דיווחים נוספים_1_4.4. 2_15" xfId="5944"/>
    <cellStyle name="6_משקל בתא100 2_דיווחים נוספים_1_4.4. 2_דיווחים נוספים" xfId="5945"/>
    <cellStyle name="6_משקל בתא100 2_דיווחים נוספים_1_4.4. 2_דיווחים נוספים_1" xfId="5946"/>
    <cellStyle name="6_משקל בתא100 2_דיווחים נוספים_1_4.4. 2_דיווחים נוספים_1_15" xfId="5947"/>
    <cellStyle name="6_משקל בתא100 2_דיווחים נוספים_1_4.4. 2_דיווחים נוספים_1_פירוט אגח תשואה מעל 10% " xfId="5948"/>
    <cellStyle name="6_משקל בתא100 2_דיווחים נוספים_1_4.4. 2_דיווחים נוספים_1_פירוט אגח תשואה מעל 10% _15" xfId="5949"/>
    <cellStyle name="6_משקל בתא100 2_דיווחים נוספים_1_4.4. 2_דיווחים נוספים_15" xfId="5950"/>
    <cellStyle name="6_משקל בתא100 2_דיווחים נוספים_1_4.4. 2_דיווחים נוספים_פירוט אגח תשואה מעל 10% " xfId="5951"/>
    <cellStyle name="6_משקל בתא100 2_דיווחים נוספים_1_4.4. 2_דיווחים נוספים_פירוט אגח תשואה מעל 10% _15" xfId="5952"/>
    <cellStyle name="6_משקל בתא100 2_דיווחים נוספים_1_4.4. 2_פירוט אגח תשואה מעל 10% " xfId="5953"/>
    <cellStyle name="6_משקל בתא100 2_דיווחים נוספים_1_4.4. 2_פירוט אגח תשואה מעל 10% _1" xfId="5954"/>
    <cellStyle name="6_משקל בתא100 2_דיווחים נוספים_1_4.4. 2_פירוט אגח תשואה מעל 10% _1_15" xfId="5955"/>
    <cellStyle name="6_משקל בתא100 2_דיווחים נוספים_1_4.4. 2_פירוט אגח תשואה מעל 10% _15" xfId="5956"/>
    <cellStyle name="6_משקל בתא100 2_דיווחים נוספים_1_4.4. 2_פירוט אגח תשואה מעל 10% _פירוט אגח תשואה מעל 10% " xfId="5957"/>
    <cellStyle name="6_משקל בתא100 2_דיווחים נוספים_1_4.4. 2_פירוט אגח תשואה מעל 10% _פירוט אגח תשואה מעל 10% _15" xfId="5958"/>
    <cellStyle name="6_משקל בתא100 2_דיווחים נוספים_1_4.4._15" xfId="5959"/>
    <cellStyle name="6_משקל בתא100 2_דיווחים נוספים_1_4.4._דיווחים נוספים" xfId="5960"/>
    <cellStyle name="6_משקל בתא100 2_דיווחים נוספים_1_4.4._דיווחים נוספים_15" xfId="5961"/>
    <cellStyle name="6_משקל בתא100 2_דיווחים נוספים_1_4.4._דיווחים נוספים_פירוט אגח תשואה מעל 10% " xfId="5962"/>
    <cellStyle name="6_משקל בתא100 2_דיווחים נוספים_1_4.4._דיווחים נוספים_פירוט אגח תשואה מעל 10% _15" xfId="5963"/>
    <cellStyle name="6_משקל בתא100 2_דיווחים נוספים_1_4.4._פירוט אגח תשואה מעל 10% " xfId="5964"/>
    <cellStyle name="6_משקל בתא100 2_דיווחים נוספים_1_4.4._פירוט אגח תשואה מעל 10% _1" xfId="5965"/>
    <cellStyle name="6_משקל בתא100 2_דיווחים נוספים_1_4.4._פירוט אגח תשואה מעל 10% _1_15" xfId="5966"/>
    <cellStyle name="6_משקל בתא100 2_דיווחים נוספים_1_4.4._פירוט אגח תשואה מעל 10% _15" xfId="5967"/>
    <cellStyle name="6_משקל בתא100 2_דיווחים נוספים_1_4.4._פירוט אגח תשואה מעל 10% _פירוט אגח תשואה מעל 10% " xfId="5968"/>
    <cellStyle name="6_משקל בתא100 2_דיווחים נוספים_1_4.4._פירוט אגח תשואה מעל 10% _פירוט אגח תשואה מעל 10% _15" xfId="5969"/>
    <cellStyle name="6_משקל בתא100 2_דיווחים נוספים_1_דיווחים נוספים" xfId="5970"/>
    <cellStyle name="6_משקל בתא100 2_דיווחים נוספים_1_דיווחים נוספים_15" xfId="5971"/>
    <cellStyle name="6_משקל בתא100 2_דיווחים נוספים_1_דיווחים נוספים_פירוט אגח תשואה מעל 10% " xfId="5972"/>
    <cellStyle name="6_משקל בתא100 2_דיווחים נוספים_1_דיווחים נוספים_פירוט אגח תשואה מעל 10% _15" xfId="5973"/>
    <cellStyle name="6_משקל בתא100 2_דיווחים נוספים_1_פירוט אגח תשואה מעל 10% " xfId="5974"/>
    <cellStyle name="6_משקל בתא100 2_דיווחים נוספים_1_פירוט אגח תשואה מעל 10% _1" xfId="5975"/>
    <cellStyle name="6_משקל בתא100 2_דיווחים נוספים_1_פירוט אגח תשואה מעל 10% _1_15" xfId="5976"/>
    <cellStyle name="6_משקל בתא100 2_דיווחים נוספים_1_פירוט אגח תשואה מעל 10% _15" xfId="5977"/>
    <cellStyle name="6_משקל בתא100 2_דיווחים נוספים_1_פירוט אגח תשואה מעל 10% _פירוט אגח תשואה מעל 10% " xfId="5978"/>
    <cellStyle name="6_משקל בתא100 2_דיווחים נוספים_1_פירוט אגח תשואה מעל 10% _פירוט אגח תשואה מעל 10% _15" xfId="5979"/>
    <cellStyle name="6_משקל בתא100 2_דיווחים נוספים_15" xfId="5980"/>
    <cellStyle name="6_משקל בתא100 2_דיווחים נוספים_2" xfId="5981"/>
    <cellStyle name="6_משקל בתא100 2_דיווחים נוספים_2_15" xfId="5982"/>
    <cellStyle name="6_משקל בתא100 2_דיווחים נוספים_2_פירוט אגח תשואה מעל 10% " xfId="5983"/>
    <cellStyle name="6_משקל בתא100 2_דיווחים נוספים_2_פירוט אגח תשואה מעל 10% _15" xfId="5984"/>
    <cellStyle name="6_משקל בתא100 2_דיווחים נוספים_4.4." xfId="5985"/>
    <cellStyle name="6_משקל בתא100 2_דיווחים נוספים_4.4. 2" xfId="5986"/>
    <cellStyle name="6_משקל בתא100 2_דיווחים נוספים_4.4. 2_15" xfId="5987"/>
    <cellStyle name="6_משקל בתא100 2_דיווחים נוספים_4.4. 2_דיווחים נוספים" xfId="5988"/>
    <cellStyle name="6_משקל בתא100 2_דיווחים נוספים_4.4. 2_דיווחים נוספים_1" xfId="5989"/>
    <cellStyle name="6_משקל בתא100 2_דיווחים נוספים_4.4. 2_דיווחים נוספים_1_15" xfId="5990"/>
    <cellStyle name="6_משקל בתא100 2_דיווחים נוספים_4.4. 2_דיווחים נוספים_1_פירוט אגח תשואה מעל 10% " xfId="5991"/>
    <cellStyle name="6_משקל בתא100 2_דיווחים נוספים_4.4. 2_דיווחים נוספים_1_פירוט אגח תשואה מעל 10% _15" xfId="5992"/>
    <cellStyle name="6_משקל בתא100 2_דיווחים נוספים_4.4. 2_דיווחים נוספים_15" xfId="5993"/>
    <cellStyle name="6_משקל בתא100 2_דיווחים נוספים_4.4. 2_דיווחים נוספים_פירוט אגח תשואה מעל 10% " xfId="5994"/>
    <cellStyle name="6_משקל בתא100 2_דיווחים נוספים_4.4. 2_דיווחים נוספים_פירוט אגח תשואה מעל 10% _15" xfId="5995"/>
    <cellStyle name="6_משקל בתא100 2_דיווחים נוספים_4.4. 2_פירוט אגח תשואה מעל 10% " xfId="5996"/>
    <cellStyle name="6_משקל בתא100 2_דיווחים נוספים_4.4. 2_פירוט אגח תשואה מעל 10% _1" xfId="5997"/>
    <cellStyle name="6_משקל בתא100 2_דיווחים נוספים_4.4. 2_פירוט אגח תשואה מעל 10% _1_15" xfId="5998"/>
    <cellStyle name="6_משקל בתא100 2_דיווחים נוספים_4.4. 2_פירוט אגח תשואה מעל 10% _15" xfId="5999"/>
    <cellStyle name="6_משקל בתא100 2_דיווחים נוספים_4.4. 2_פירוט אגח תשואה מעל 10% _פירוט אגח תשואה מעל 10% " xfId="6000"/>
    <cellStyle name="6_משקל בתא100 2_דיווחים נוספים_4.4. 2_פירוט אגח תשואה מעל 10% _פירוט אגח תשואה מעל 10% _15" xfId="6001"/>
    <cellStyle name="6_משקל בתא100 2_דיווחים נוספים_4.4._15" xfId="6002"/>
    <cellStyle name="6_משקל בתא100 2_דיווחים נוספים_4.4._דיווחים נוספים" xfId="6003"/>
    <cellStyle name="6_משקל בתא100 2_דיווחים נוספים_4.4._דיווחים נוספים_15" xfId="6004"/>
    <cellStyle name="6_משקל בתא100 2_דיווחים נוספים_4.4._דיווחים נוספים_פירוט אגח תשואה מעל 10% " xfId="6005"/>
    <cellStyle name="6_משקל בתא100 2_דיווחים נוספים_4.4._דיווחים נוספים_פירוט אגח תשואה מעל 10% _15" xfId="6006"/>
    <cellStyle name="6_משקל בתא100 2_דיווחים נוספים_4.4._פירוט אגח תשואה מעל 10% " xfId="6007"/>
    <cellStyle name="6_משקל בתא100 2_דיווחים נוספים_4.4._פירוט אגח תשואה מעל 10% _1" xfId="6008"/>
    <cellStyle name="6_משקל בתא100 2_דיווחים נוספים_4.4._פירוט אגח תשואה מעל 10% _1_15" xfId="6009"/>
    <cellStyle name="6_משקל בתא100 2_דיווחים נוספים_4.4._פירוט אגח תשואה מעל 10% _15" xfId="6010"/>
    <cellStyle name="6_משקל בתא100 2_דיווחים נוספים_4.4._פירוט אגח תשואה מעל 10% _פירוט אגח תשואה מעל 10% " xfId="6011"/>
    <cellStyle name="6_משקל בתא100 2_דיווחים נוספים_4.4._פירוט אגח תשואה מעל 10% _פירוט אגח תשואה מעל 10% _15" xfId="6012"/>
    <cellStyle name="6_משקל בתא100 2_דיווחים נוספים_דיווחים נוספים" xfId="6013"/>
    <cellStyle name="6_משקל בתא100 2_דיווחים נוספים_דיווחים נוספים 2" xfId="6014"/>
    <cellStyle name="6_משקל בתא100 2_דיווחים נוספים_דיווחים נוספים 2_15" xfId="6015"/>
    <cellStyle name="6_משקל בתא100 2_דיווחים נוספים_דיווחים נוספים 2_דיווחים נוספים" xfId="6016"/>
    <cellStyle name="6_משקל בתא100 2_דיווחים נוספים_דיווחים נוספים 2_דיווחים נוספים_1" xfId="6017"/>
    <cellStyle name="6_משקל בתא100 2_דיווחים נוספים_דיווחים נוספים 2_דיווחים נוספים_1_15" xfId="6018"/>
    <cellStyle name="6_משקל בתא100 2_דיווחים נוספים_דיווחים נוספים 2_דיווחים נוספים_1_פירוט אגח תשואה מעל 10% " xfId="6019"/>
    <cellStyle name="6_משקל בתא100 2_דיווחים נוספים_דיווחים נוספים 2_דיווחים נוספים_1_פירוט אגח תשואה מעל 10% _15" xfId="6020"/>
    <cellStyle name="6_משקל בתא100 2_דיווחים נוספים_דיווחים נוספים 2_דיווחים נוספים_15" xfId="6021"/>
    <cellStyle name="6_משקל בתא100 2_דיווחים נוספים_דיווחים נוספים 2_דיווחים נוספים_פירוט אגח תשואה מעל 10% " xfId="6022"/>
    <cellStyle name="6_משקל בתא100 2_דיווחים נוספים_דיווחים נוספים 2_דיווחים נוספים_פירוט אגח תשואה מעל 10% _15" xfId="6023"/>
    <cellStyle name="6_משקל בתא100 2_דיווחים נוספים_דיווחים נוספים 2_פירוט אגח תשואה מעל 10% " xfId="6024"/>
    <cellStyle name="6_משקל בתא100 2_דיווחים נוספים_דיווחים נוספים 2_פירוט אגח תשואה מעל 10% _1" xfId="6025"/>
    <cellStyle name="6_משקל בתא100 2_דיווחים נוספים_דיווחים נוספים 2_פירוט אגח תשואה מעל 10% _1_15" xfId="6026"/>
    <cellStyle name="6_משקל בתא100 2_דיווחים נוספים_דיווחים נוספים 2_פירוט אגח תשואה מעל 10% _15" xfId="6027"/>
    <cellStyle name="6_משקל בתא100 2_דיווחים נוספים_דיווחים נוספים 2_פירוט אגח תשואה מעל 10% _פירוט אגח תשואה מעל 10% " xfId="6028"/>
    <cellStyle name="6_משקל בתא100 2_דיווחים נוספים_דיווחים נוספים 2_פירוט אגח תשואה מעל 10% _פירוט אגח תשואה מעל 10% _15" xfId="6029"/>
    <cellStyle name="6_משקל בתא100 2_דיווחים נוספים_דיווחים נוספים_1" xfId="6030"/>
    <cellStyle name="6_משקל בתא100 2_דיווחים נוספים_דיווחים נוספים_1_15" xfId="6031"/>
    <cellStyle name="6_משקל בתא100 2_דיווחים נוספים_דיווחים נוספים_1_פירוט אגח תשואה מעל 10% " xfId="6032"/>
    <cellStyle name="6_משקל בתא100 2_דיווחים נוספים_דיווחים נוספים_1_פירוט אגח תשואה מעל 10% _15" xfId="6033"/>
    <cellStyle name="6_משקל בתא100 2_דיווחים נוספים_דיווחים נוספים_15" xfId="6034"/>
    <cellStyle name="6_משקל בתא100 2_דיווחים נוספים_דיווחים נוספים_4.4." xfId="6035"/>
    <cellStyle name="6_משקל בתא100 2_דיווחים נוספים_דיווחים נוספים_4.4. 2" xfId="6036"/>
    <cellStyle name="6_משקל בתא100 2_דיווחים נוספים_דיווחים נוספים_4.4. 2_15" xfId="6037"/>
    <cellStyle name="6_משקל בתא100 2_דיווחים נוספים_דיווחים נוספים_4.4. 2_דיווחים נוספים" xfId="6038"/>
    <cellStyle name="6_משקל בתא100 2_דיווחים נוספים_דיווחים נוספים_4.4. 2_דיווחים נוספים_1" xfId="6039"/>
    <cellStyle name="6_משקל בתא100 2_דיווחים נוספים_דיווחים נוספים_4.4. 2_דיווחים נוספים_1_15" xfId="6040"/>
    <cellStyle name="6_משקל בתא100 2_דיווחים נוספים_דיווחים נוספים_4.4. 2_דיווחים נוספים_1_פירוט אגח תשואה מעל 10% " xfId="6041"/>
    <cellStyle name="6_משקל בתא100 2_דיווחים נוספים_דיווחים נוספים_4.4. 2_דיווחים נוספים_1_פירוט אגח תשואה מעל 10% _15" xfId="6042"/>
    <cellStyle name="6_משקל בתא100 2_דיווחים נוספים_דיווחים נוספים_4.4. 2_דיווחים נוספים_15" xfId="6043"/>
    <cellStyle name="6_משקל בתא100 2_דיווחים נוספים_דיווחים נוספים_4.4. 2_דיווחים נוספים_פירוט אגח תשואה מעל 10% " xfId="6044"/>
    <cellStyle name="6_משקל בתא100 2_דיווחים נוספים_דיווחים נוספים_4.4. 2_דיווחים נוספים_פירוט אגח תשואה מעל 10% _15" xfId="6045"/>
    <cellStyle name="6_משקל בתא100 2_דיווחים נוספים_דיווחים נוספים_4.4. 2_פירוט אגח תשואה מעל 10% " xfId="6046"/>
    <cellStyle name="6_משקל בתא100 2_דיווחים נוספים_דיווחים נוספים_4.4. 2_פירוט אגח תשואה מעל 10% _1" xfId="6047"/>
    <cellStyle name="6_משקל בתא100 2_דיווחים נוספים_דיווחים נוספים_4.4. 2_פירוט אגח תשואה מעל 10% _1_15" xfId="6048"/>
    <cellStyle name="6_משקל בתא100 2_דיווחים נוספים_דיווחים נוספים_4.4. 2_פירוט אגח תשואה מעל 10% _15" xfId="6049"/>
    <cellStyle name="6_משקל בתא100 2_דיווחים נוספים_דיווחים נוספים_4.4. 2_פירוט אגח תשואה מעל 10% _פירוט אגח תשואה מעל 10% " xfId="6050"/>
    <cellStyle name="6_משקל בתא100 2_דיווחים נוספים_דיווחים נוספים_4.4. 2_פירוט אגח תשואה מעל 10% _פירוט אגח תשואה מעל 10% _15" xfId="6051"/>
    <cellStyle name="6_משקל בתא100 2_דיווחים נוספים_דיווחים נוספים_4.4._15" xfId="6052"/>
    <cellStyle name="6_משקל בתא100 2_דיווחים נוספים_דיווחים נוספים_4.4._דיווחים נוספים" xfId="6053"/>
    <cellStyle name="6_משקל בתא100 2_דיווחים נוספים_דיווחים נוספים_4.4._דיווחים נוספים_15" xfId="6054"/>
    <cellStyle name="6_משקל בתא100 2_דיווחים נוספים_דיווחים נוספים_4.4._דיווחים נוספים_פירוט אגח תשואה מעל 10% " xfId="6055"/>
    <cellStyle name="6_משקל בתא100 2_דיווחים נוספים_דיווחים נוספים_4.4._דיווחים נוספים_פירוט אגח תשואה מעל 10% _15" xfId="6056"/>
    <cellStyle name="6_משקל בתא100 2_דיווחים נוספים_דיווחים נוספים_4.4._פירוט אגח תשואה מעל 10% " xfId="6057"/>
    <cellStyle name="6_משקל בתא100 2_דיווחים נוספים_דיווחים נוספים_4.4._פירוט אגח תשואה מעל 10% _1" xfId="6058"/>
    <cellStyle name="6_משקל בתא100 2_דיווחים נוספים_דיווחים נוספים_4.4._פירוט אגח תשואה מעל 10% _1_15" xfId="6059"/>
    <cellStyle name="6_משקל בתא100 2_דיווחים נוספים_דיווחים נוספים_4.4._פירוט אגח תשואה מעל 10% _15" xfId="6060"/>
    <cellStyle name="6_משקל בתא100 2_דיווחים נוספים_דיווחים נוספים_4.4._פירוט אגח תשואה מעל 10% _פירוט אגח תשואה מעל 10% " xfId="6061"/>
    <cellStyle name="6_משקל בתא100 2_דיווחים נוספים_דיווחים נוספים_4.4._פירוט אגח תשואה מעל 10% _פירוט אגח תשואה מעל 10% _15" xfId="6062"/>
    <cellStyle name="6_משקל בתא100 2_דיווחים נוספים_דיווחים נוספים_דיווחים נוספים" xfId="6063"/>
    <cellStyle name="6_משקל בתא100 2_דיווחים נוספים_דיווחים נוספים_דיווחים נוספים_15" xfId="6064"/>
    <cellStyle name="6_משקל בתא100 2_דיווחים נוספים_דיווחים נוספים_דיווחים נוספים_פירוט אגח תשואה מעל 10% " xfId="6065"/>
    <cellStyle name="6_משקל בתא100 2_דיווחים נוספים_דיווחים נוספים_דיווחים נוספים_פירוט אגח תשואה מעל 10% _15" xfId="6066"/>
    <cellStyle name="6_משקל בתא100 2_דיווחים נוספים_דיווחים נוספים_פירוט אגח תשואה מעל 10% " xfId="6067"/>
    <cellStyle name="6_משקל בתא100 2_דיווחים נוספים_דיווחים נוספים_פירוט אגח תשואה מעל 10% _1" xfId="6068"/>
    <cellStyle name="6_משקל בתא100 2_דיווחים נוספים_דיווחים נוספים_פירוט אגח תשואה מעל 10% _1_15" xfId="6069"/>
    <cellStyle name="6_משקל בתא100 2_דיווחים נוספים_דיווחים נוספים_פירוט אגח תשואה מעל 10% _15" xfId="6070"/>
    <cellStyle name="6_משקל בתא100 2_דיווחים נוספים_דיווחים נוספים_פירוט אגח תשואה מעל 10% _פירוט אגח תשואה מעל 10% " xfId="6071"/>
    <cellStyle name="6_משקל בתא100 2_דיווחים נוספים_דיווחים נוספים_פירוט אגח תשואה מעל 10% _פירוט אגח תשואה מעל 10% _15" xfId="6072"/>
    <cellStyle name="6_משקל בתא100 2_דיווחים נוספים_פירוט אגח תשואה מעל 10% " xfId="6073"/>
    <cellStyle name="6_משקל בתא100 2_דיווחים נוספים_פירוט אגח תשואה מעל 10% _1" xfId="6074"/>
    <cellStyle name="6_משקל בתא100 2_דיווחים נוספים_פירוט אגח תשואה מעל 10% _1_15" xfId="6075"/>
    <cellStyle name="6_משקל בתא100 2_דיווחים נוספים_פירוט אגח תשואה מעל 10% _15" xfId="6076"/>
    <cellStyle name="6_משקל בתא100 2_דיווחים נוספים_פירוט אגח תשואה מעל 10% _פירוט אגח תשואה מעל 10% " xfId="6077"/>
    <cellStyle name="6_משקל בתא100 2_דיווחים נוספים_פירוט אגח תשואה מעל 10% _פירוט אגח תשואה מעל 10% _15" xfId="6078"/>
    <cellStyle name="6_משקל בתא100 2_עסקאות שאושרו וטרם בוצעו  " xfId="6079"/>
    <cellStyle name="6_משקל בתא100 2_עסקאות שאושרו וטרם בוצעו   2" xfId="6080"/>
    <cellStyle name="6_משקל בתא100 2_עסקאות שאושרו וטרם בוצעו   2_15" xfId="6081"/>
    <cellStyle name="6_משקל בתא100 2_עסקאות שאושרו וטרם בוצעו   2_דיווחים נוספים" xfId="6082"/>
    <cellStyle name="6_משקל בתא100 2_עסקאות שאושרו וטרם בוצעו   2_דיווחים נוספים_1" xfId="6083"/>
    <cellStyle name="6_משקל בתא100 2_עסקאות שאושרו וטרם בוצעו   2_דיווחים נוספים_1_15" xfId="6084"/>
    <cellStyle name="6_משקל בתא100 2_עסקאות שאושרו וטרם בוצעו   2_דיווחים נוספים_1_פירוט אגח תשואה מעל 10% " xfId="6085"/>
    <cellStyle name="6_משקל בתא100 2_עסקאות שאושרו וטרם בוצעו   2_דיווחים נוספים_1_פירוט אגח תשואה מעל 10% _15" xfId="6086"/>
    <cellStyle name="6_משקל בתא100 2_עסקאות שאושרו וטרם בוצעו   2_דיווחים נוספים_15" xfId="6087"/>
    <cellStyle name="6_משקל בתא100 2_עסקאות שאושרו וטרם בוצעו   2_דיווחים נוספים_פירוט אגח תשואה מעל 10% " xfId="6088"/>
    <cellStyle name="6_משקל בתא100 2_עסקאות שאושרו וטרם בוצעו   2_דיווחים נוספים_פירוט אגח תשואה מעל 10% _15" xfId="6089"/>
    <cellStyle name="6_משקל בתא100 2_עסקאות שאושרו וטרם בוצעו   2_פירוט אגח תשואה מעל 10% " xfId="6090"/>
    <cellStyle name="6_משקל בתא100 2_עסקאות שאושרו וטרם בוצעו   2_פירוט אגח תשואה מעל 10% _1" xfId="6091"/>
    <cellStyle name="6_משקל בתא100 2_עסקאות שאושרו וטרם בוצעו   2_פירוט אגח תשואה מעל 10% _1_15" xfId="6092"/>
    <cellStyle name="6_משקל בתא100 2_עסקאות שאושרו וטרם בוצעו   2_פירוט אגח תשואה מעל 10% _15" xfId="6093"/>
    <cellStyle name="6_משקל בתא100 2_עסקאות שאושרו וטרם בוצעו   2_פירוט אגח תשואה מעל 10% _פירוט אגח תשואה מעל 10% " xfId="6094"/>
    <cellStyle name="6_משקל בתא100 2_עסקאות שאושרו וטרם בוצעו   2_פירוט אגח תשואה מעל 10% _פירוט אגח תשואה מעל 10% _15" xfId="6095"/>
    <cellStyle name="6_משקל בתא100 2_עסקאות שאושרו וטרם בוצעו  _15" xfId="6096"/>
    <cellStyle name="6_משקל בתא100 2_עסקאות שאושרו וטרם בוצעו  _דיווחים נוספים" xfId="6097"/>
    <cellStyle name="6_משקל בתא100 2_עסקאות שאושרו וטרם בוצעו  _דיווחים נוספים_15" xfId="6098"/>
    <cellStyle name="6_משקל בתא100 2_עסקאות שאושרו וטרם בוצעו  _דיווחים נוספים_פירוט אגח תשואה מעל 10% " xfId="6099"/>
    <cellStyle name="6_משקל בתא100 2_עסקאות שאושרו וטרם בוצעו  _דיווחים נוספים_פירוט אגח תשואה מעל 10% _15" xfId="6100"/>
    <cellStyle name="6_משקל בתא100 2_עסקאות שאושרו וטרם בוצעו  _פירוט אגח תשואה מעל 10% " xfId="6101"/>
    <cellStyle name="6_משקל בתא100 2_עסקאות שאושרו וטרם בוצעו  _פירוט אגח תשואה מעל 10% _1" xfId="6102"/>
    <cellStyle name="6_משקל בתא100 2_עסקאות שאושרו וטרם בוצעו  _פירוט אגח תשואה מעל 10% _1_15" xfId="6103"/>
    <cellStyle name="6_משקל בתא100 2_עסקאות שאושרו וטרם בוצעו  _פירוט אגח תשואה מעל 10% _15" xfId="6104"/>
    <cellStyle name="6_משקל בתא100 2_עסקאות שאושרו וטרם בוצעו  _פירוט אגח תשואה מעל 10% _פירוט אגח תשואה מעל 10% " xfId="6105"/>
    <cellStyle name="6_משקל בתא100 2_עסקאות שאושרו וטרם בוצעו  _פירוט אגח תשואה מעל 10% _פירוט אגח תשואה מעל 10% _15" xfId="6106"/>
    <cellStyle name="6_משקל בתא100 2_פירוט אגח תשואה מעל 10% " xfId="6107"/>
    <cellStyle name="6_משקל בתא100 2_פירוט אגח תשואה מעל 10%  2" xfId="6108"/>
    <cellStyle name="6_משקל בתא100 2_פירוט אגח תשואה מעל 10%  2_15" xfId="6109"/>
    <cellStyle name="6_משקל בתא100 2_פירוט אגח תשואה מעל 10%  2_דיווחים נוספים" xfId="6110"/>
    <cellStyle name="6_משקל בתא100 2_פירוט אגח תשואה מעל 10%  2_דיווחים נוספים_1" xfId="6111"/>
    <cellStyle name="6_משקל בתא100 2_פירוט אגח תשואה מעל 10%  2_דיווחים נוספים_1_15" xfId="6112"/>
    <cellStyle name="6_משקל בתא100 2_פירוט אגח תשואה מעל 10%  2_דיווחים נוספים_1_פירוט אגח תשואה מעל 10% " xfId="6113"/>
    <cellStyle name="6_משקל בתא100 2_פירוט אגח תשואה מעל 10%  2_דיווחים נוספים_1_פירוט אגח תשואה מעל 10% _15" xfId="6114"/>
    <cellStyle name="6_משקל בתא100 2_פירוט אגח תשואה מעל 10%  2_דיווחים נוספים_15" xfId="6115"/>
    <cellStyle name="6_משקל בתא100 2_פירוט אגח תשואה מעל 10%  2_דיווחים נוספים_פירוט אגח תשואה מעל 10% " xfId="6116"/>
    <cellStyle name="6_משקל בתא100 2_פירוט אגח תשואה מעל 10%  2_דיווחים נוספים_פירוט אגח תשואה מעל 10% _15" xfId="6117"/>
    <cellStyle name="6_משקל בתא100 2_פירוט אגח תשואה מעל 10%  2_פירוט אגח תשואה מעל 10% " xfId="6118"/>
    <cellStyle name="6_משקל בתא100 2_פירוט אגח תשואה מעל 10%  2_פירוט אגח תשואה מעל 10% _1" xfId="6119"/>
    <cellStyle name="6_משקל בתא100 2_פירוט אגח תשואה מעל 10%  2_פירוט אגח תשואה מעל 10% _1_15" xfId="6120"/>
    <cellStyle name="6_משקל בתא100 2_פירוט אגח תשואה מעל 10%  2_פירוט אגח תשואה מעל 10% _15" xfId="6121"/>
    <cellStyle name="6_משקל בתא100 2_פירוט אגח תשואה מעל 10%  2_פירוט אגח תשואה מעל 10% _פירוט אגח תשואה מעל 10% " xfId="6122"/>
    <cellStyle name="6_משקל בתא100 2_פירוט אגח תשואה מעל 10%  2_פירוט אגח תשואה מעל 10% _פירוט אגח תשואה מעל 10% _15" xfId="6123"/>
    <cellStyle name="6_משקל בתא100 2_פירוט אגח תשואה מעל 10% _1" xfId="6124"/>
    <cellStyle name="6_משקל בתא100 2_פירוט אגח תשואה מעל 10% _1_15" xfId="6125"/>
    <cellStyle name="6_משקל בתא100 2_פירוט אגח תשואה מעל 10% _1_פירוט אגח תשואה מעל 10% " xfId="6126"/>
    <cellStyle name="6_משקל בתא100 2_פירוט אגח תשואה מעל 10% _1_פירוט אגח תשואה מעל 10% _15" xfId="6127"/>
    <cellStyle name="6_משקל בתא100 2_פירוט אגח תשואה מעל 10% _15" xfId="6128"/>
    <cellStyle name="6_משקל בתא100 2_פירוט אגח תשואה מעל 10% _2" xfId="6129"/>
    <cellStyle name="6_משקל בתא100 2_פירוט אגח תשואה מעל 10% _2_15" xfId="6130"/>
    <cellStyle name="6_משקל בתא100 2_פירוט אגח תשואה מעל 10% _4.4." xfId="6131"/>
    <cellStyle name="6_משקל בתא100 2_פירוט אגח תשואה מעל 10% _4.4. 2" xfId="6132"/>
    <cellStyle name="6_משקל בתא100 2_פירוט אגח תשואה מעל 10% _4.4. 2_15" xfId="6133"/>
    <cellStyle name="6_משקל בתא100 2_פירוט אגח תשואה מעל 10% _4.4. 2_דיווחים נוספים" xfId="6134"/>
    <cellStyle name="6_משקל בתא100 2_פירוט אגח תשואה מעל 10% _4.4. 2_דיווחים נוספים_1" xfId="6135"/>
    <cellStyle name="6_משקל בתא100 2_פירוט אגח תשואה מעל 10% _4.4. 2_דיווחים נוספים_1_15" xfId="6136"/>
    <cellStyle name="6_משקל בתא100 2_פירוט אגח תשואה מעל 10% _4.4. 2_דיווחים נוספים_1_פירוט אגח תשואה מעל 10% " xfId="6137"/>
    <cellStyle name="6_משקל בתא100 2_פירוט אגח תשואה מעל 10% _4.4. 2_דיווחים נוספים_1_פירוט אגח תשואה מעל 10% _15" xfId="6138"/>
    <cellStyle name="6_משקל בתא100 2_פירוט אגח תשואה מעל 10% _4.4. 2_דיווחים נוספים_15" xfId="6139"/>
    <cellStyle name="6_משקל בתא100 2_פירוט אגח תשואה מעל 10% _4.4. 2_דיווחים נוספים_פירוט אגח תשואה מעל 10% " xfId="6140"/>
    <cellStyle name="6_משקל בתא100 2_פירוט אגח תשואה מעל 10% _4.4. 2_דיווחים נוספים_פירוט אגח תשואה מעל 10% _15" xfId="6141"/>
    <cellStyle name="6_משקל בתא100 2_פירוט אגח תשואה מעל 10% _4.4. 2_פירוט אגח תשואה מעל 10% " xfId="6142"/>
    <cellStyle name="6_משקל בתא100 2_פירוט אגח תשואה מעל 10% _4.4. 2_פירוט אגח תשואה מעל 10% _1" xfId="6143"/>
    <cellStyle name="6_משקל בתא100 2_פירוט אגח תשואה מעל 10% _4.4. 2_פירוט אגח תשואה מעל 10% _1_15" xfId="6144"/>
    <cellStyle name="6_משקל בתא100 2_פירוט אגח תשואה מעל 10% _4.4. 2_פירוט אגח תשואה מעל 10% _15" xfId="6145"/>
    <cellStyle name="6_משקל בתא100 2_פירוט אגח תשואה מעל 10% _4.4. 2_פירוט אגח תשואה מעל 10% _פירוט אגח תשואה מעל 10% " xfId="6146"/>
    <cellStyle name="6_משקל בתא100 2_פירוט אגח תשואה מעל 10% _4.4. 2_פירוט אגח תשואה מעל 10% _פירוט אגח תשואה מעל 10% _15" xfId="6147"/>
    <cellStyle name="6_משקל בתא100 2_פירוט אגח תשואה מעל 10% _4.4._15" xfId="6148"/>
    <cellStyle name="6_משקל בתא100 2_פירוט אגח תשואה מעל 10% _4.4._דיווחים נוספים" xfId="6149"/>
    <cellStyle name="6_משקל בתא100 2_פירוט אגח תשואה מעל 10% _4.4._דיווחים נוספים_15" xfId="6150"/>
    <cellStyle name="6_משקל בתא100 2_פירוט אגח תשואה מעל 10% _4.4._דיווחים נוספים_פירוט אגח תשואה מעל 10% " xfId="6151"/>
    <cellStyle name="6_משקל בתא100 2_פירוט אגח תשואה מעל 10% _4.4._דיווחים נוספים_פירוט אגח תשואה מעל 10% _15" xfId="6152"/>
    <cellStyle name="6_משקל בתא100 2_פירוט אגח תשואה מעל 10% _4.4._פירוט אגח תשואה מעל 10% " xfId="6153"/>
    <cellStyle name="6_משקל בתא100 2_פירוט אגח תשואה מעל 10% _4.4._פירוט אגח תשואה מעל 10% _1" xfId="6154"/>
    <cellStyle name="6_משקל בתא100 2_פירוט אגח תשואה מעל 10% _4.4._פירוט אגח תשואה מעל 10% _1_15" xfId="6155"/>
    <cellStyle name="6_משקל בתא100 2_פירוט אגח תשואה מעל 10% _4.4._פירוט אגח תשואה מעל 10% _15" xfId="6156"/>
    <cellStyle name="6_משקל בתא100 2_פירוט אגח תשואה מעל 10% _4.4._פירוט אגח תשואה מעל 10% _פירוט אגח תשואה מעל 10% " xfId="6157"/>
    <cellStyle name="6_משקל בתא100 2_פירוט אגח תשואה מעל 10% _4.4._פירוט אגח תשואה מעל 10% _פירוט אגח תשואה מעל 10% _15" xfId="6158"/>
    <cellStyle name="6_משקל בתא100 2_פירוט אגח תשואה מעל 10% _דיווחים נוספים" xfId="6159"/>
    <cellStyle name="6_משקל בתא100 2_פירוט אגח תשואה מעל 10% _דיווחים נוספים_1" xfId="6160"/>
    <cellStyle name="6_משקל בתא100 2_פירוט אגח תשואה מעל 10% _דיווחים נוספים_1_15" xfId="6161"/>
    <cellStyle name="6_משקל בתא100 2_פירוט אגח תשואה מעל 10% _דיווחים נוספים_1_פירוט אגח תשואה מעל 10% " xfId="6162"/>
    <cellStyle name="6_משקל בתא100 2_פירוט אגח תשואה מעל 10% _דיווחים נוספים_1_פירוט אגח תשואה מעל 10% _15" xfId="6163"/>
    <cellStyle name="6_משקל בתא100 2_פירוט אגח תשואה מעל 10% _דיווחים נוספים_15" xfId="6164"/>
    <cellStyle name="6_משקל בתא100 2_פירוט אגח תשואה מעל 10% _דיווחים נוספים_פירוט אגח תשואה מעל 10% " xfId="6165"/>
    <cellStyle name="6_משקל בתא100 2_פירוט אגח תשואה מעל 10% _דיווחים נוספים_פירוט אגח תשואה מעל 10% _15" xfId="6166"/>
    <cellStyle name="6_משקל בתא100 2_פירוט אגח תשואה מעל 10% _פירוט אגח תשואה מעל 10% " xfId="6167"/>
    <cellStyle name="6_משקל בתא100 2_פירוט אגח תשואה מעל 10% _פירוט אגח תשואה מעל 10% _1" xfId="6168"/>
    <cellStyle name="6_משקל בתא100 2_פירוט אגח תשואה מעל 10% _פירוט אגח תשואה מעל 10% _1_15" xfId="6169"/>
    <cellStyle name="6_משקל בתא100 2_פירוט אגח תשואה מעל 10% _פירוט אגח תשואה מעל 10% _15" xfId="6170"/>
    <cellStyle name="6_משקל בתא100 2_פירוט אגח תשואה מעל 10% _פירוט אגח תשואה מעל 10% _פירוט אגח תשואה מעל 10% " xfId="6171"/>
    <cellStyle name="6_משקל בתא100 2_פירוט אגח תשואה מעל 10% _פירוט אגח תשואה מעל 10% _פירוט אגח תשואה מעל 10% _15" xfId="6172"/>
    <cellStyle name="6_משקל בתא100 3" xfId="6173"/>
    <cellStyle name="6_משקל בתא100 3_15" xfId="6174"/>
    <cellStyle name="6_משקל בתא100 3_דיווחים נוספים" xfId="6175"/>
    <cellStyle name="6_משקל בתא100 3_דיווחים נוספים_1" xfId="6176"/>
    <cellStyle name="6_משקל בתא100 3_דיווחים נוספים_1_15" xfId="6177"/>
    <cellStyle name="6_משקל בתא100 3_דיווחים נוספים_1_פירוט אגח תשואה מעל 10% " xfId="6178"/>
    <cellStyle name="6_משקל בתא100 3_דיווחים נוספים_1_פירוט אגח תשואה מעל 10% _15" xfId="6179"/>
    <cellStyle name="6_משקל בתא100 3_דיווחים נוספים_15" xfId="6180"/>
    <cellStyle name="6_משקל בתא100 3_דיווחים נוספים_פירוט אגח תשואה מעל 10% " xfId="6181"/>
    <cellStyle name="6_משקל בתא100 3_דיווחים נוספים_פירוט אגח תשואה מעל 10% _15" xfId="6182"/>
    <cellStyle name="6_משקל בתא100 3_פירוט אגח תשואה מעל 10% " xfId="6183"/>
    <cellStyle name="6_משקל בתא100 3_פירוט אגח תשואה מעל 10% _1" xfId="6184"/>
    <cellStyle name="6_משקל בתא100 3_פירוט אגח תשואה מעל 10% _1_15" xfId="6185"/>
    <cellStyle name="6_משקל בתא100 3_פירוט אגח תשואה מעל 10% _15" xfId="6186"/>
    <cellStyle name="6_משקל בתא100 3_פירוט אגח תשואה מעל 10% _פירוט אגח תשואה מעל 10% " xfId="6187"/>
    <cellStyle name="6_משקל בתא100 3_פירוט אגח תשואה מעל 10% _פירוט אגח תשואה מעל 10% _15" xfId="6188"/>
    <cellStyle name="6_משקל בתא100_15" xfId="6189"/>
    <cellStyle name="6_משקל בתא100_4.4." xfId="6190"/>
    <cellStyle name="6_משקל בתא100_4.4. 2" xfId="6191"/>
    <cellStyle name="6_משקל בתא100_4.4. 2_15" xfId="6192"/>
    <cellStyle name="6_משקל בתא100_4.4. 2_דיווחים נוספים" xfId="6193"/>
    <cellStyle name="6_משקל בתא100_4.4. 2_דיווחים נוספים_1" xfId="6194"/>
    <cellStyle name="6_משקל בתא100_4.4. 2_דיווחים נוספים_1_15" xfId="6195"/>
    <cellStyle name="6_משקל בתא100_4.4. 2_דיווחים נוספים_1_פירוט אגח תשואה מעל 10% " xfId="6196"/>
    <cellStyle name="6_משקל בתא100_4.4. 2_דיווחים נוספים_1_פירוט אגח תשואה מעל 10% _15" xfId="6197"/>
    <cellStyle name="6_משקל בתא100_4.4. 2_דיווחים נוספים_15" xfId="6198"/>
    <cellStyle name="6_משקל בתא100_4.4. 2_דיווחים נוספים_פירוט אגח תשואה מעל 10% " xfId="6199"/>
    <cellStyle name="6_משקל בתא100_4.4. 2_דיווחים נוספים_פירוט אגח תשואה מעל 10% _15" xfId="6200"/>
    <cellStyle name="6_משקל בתא100_4.4. 2_פירוט אגח תשואה מעל 10% " xfId="6201"/>
    <cellStyle name="6_משקל בתא100_4.4. 2_פירוט אגח תשואה מעל 10% _1" xfId="6202"/>
    <cellStyle name="6_משקל בתא100_4.4. 2_פירוט אגח תשואה מעל 10% _1_15" xfId="6203"/>
    <cellStyle name="6_משקל בתא100_4.4. 2_פירוט אגח תשואה מעל 10% _15" xfId="6204"/>
    <cellStyle name="6_משקל בתא100_4.4. 2_פירוט אגח תשואה מעל 10% _פירוט אגח תשואה מעל 10% " xfId="6205"/>
    <cellStyle name="6_משקל בתא100_4.4. 2_פירוט אגח תשואה מעל 10% _פירוט אגח תשואה מעל 10% _15" xfId="6206"/>
    <cellStyle name="6_משקל בתא100_4.4._15" xfId="6207"/>
    <cellStyle name="6_משקל בתא100_4.4._דיווחים נוספים" xfId="6208"/>
    <cellStyle name="6_משקל בתא100_4.4._דיווחים נוספים_15" xfId="6209"/>
    <cellStyle name="6_משקל בתא100_4.4._דיווחים נוספים_פירוט אגח תשואה מעל 10% " xfId="6210"/>
    <cellStyle name="6_משקל בתא100_4.4._דיווחים נוספים_פירוט אגח תשואה מעל 10% _15" xfId="6211"/>
    <cellStyle name="6_משקל בתא100_4.4._פירוט אגח תשואה מעל 10% " xfId="6212"/>
    <cellStyle name="6_משקל בתא100_4.4._פירוט אגח תשואה מעל 10% _1" xfId="6213"/>
    <cellStyle name="6_משקל בתא100_4.4._פירוט אגח תשואה מעל 10% _1_15" xfId="6214"/>
    <cellStyle name="6_משקל בתא100_4.4._פירוט אגח תשואה מעל 10% _15" xfId="6215"/>
    <cellStyle name="6_משקל בתא100_4.4._פירוט אגח תשואה מעל 10% _פירוט אגח תשואה מעל 10% " xfId="6216"/>
    <cellStyle name="6_משקל בתא100_4.4._פירוט אגח תשואה מעל 10% _פירוט אגח תשואה מעל 10% _15" xfId="6217"/>
    <cellStyle name="6_משקל בתא100_דיווחים נוספים" xfId="6218"/>
    <cellStyle name="6_משקל בתא100_דיווחים נוספים 2" xfId="6219"/>
    <cellStyle name="6_משקל בתא100_דיווחים נוספים 2_15" xfId="6220"/>
    <cellStyle name="6_משקל בתא100_דיווחים נוספים 2_דיווחים נוספים" xfId="6221"/>
    <cellStyle name="6_משקל בתא100_דיווחים נוספים 2_דיווחים נוספים_1" xfId="6222"/>
    <cellStyle name="6_משקל בתא100_דיווחים נוספים 2_דיווחים נוספים_1_15" xfId="6223"/>
    <cellStyle name="6_משקל בתא100_דיווחים נוספים 2_דיווחים נוספים_1_פירוט אגח תשואה מעל 10% " xfId="6224"/>
    <cellStyle name="6_משקל בתא100_דיווחים נוספים 2_דיווחים נוספים_1_פירוט אגח תשואה מעל 10% _15" xfId="6225"/>
    <cellStyle name="6_משקל בתא100_דיווחים נוספים 2_דיווחים נוספים_15" xfId="6226"/>
    <cellStyle name="6_משקל בתא100_דיווחים נוספים 2_דיווחים נוספים_פירוט אגח תשואה מעל 10% " xfId="6227"/>
    <cellStyle name="6_משקל בתא100_דיווחים נוספים 2_דיווחים נוספים_פירוט אגח תשואה מעל 10% _15" xfId="6228"/>
    <cellStyle name="6_משקל בתא100_דיווחים נוספים 2_פירוט אגח תשואה מעל 10% " xfId="6229"/>
    <cellStyle name="6_משקל בתא100_דיווחים נוספים 2_פירוט אגח תשואה מעל 10% _1" xfId="6230"/>
    <cellStyle name="6_משקל בתא100_דיווחים נוספים 2_פירוט אגח תשואה מעל 10% _1_15" xfId="6231"/>
    <cellStyle name="6_משקל בתא100_דיווחים נוספים 2_פירוט אגח תשואה מעל 10% _15" xfId="6232"/>
    <cellStyle name="6_משקל בתא100_דיווחים נוספים 2_פירוט אגח תשואה מעל 10% _פירוט אגח תשואה מעל 10% " xfId="6233"/>
    <cellStyle name="6_משקל בתא100_דיווחים נוספים 2_פירוט אגח תשואה מעל 10% _פירוט אגח תשואה מעל 10% _15" xfId="6234"/>
    <cellStyle name="6_משקל בתא100_דיווחים נוספים_1" xfId="6235"/>
    <cellStyle name="6_משקל בתא100_דיווחים נוספים_1 2" xfId="6236"/>
    <cellStyle name="6_משקל בתא100_דיווחים נוספים_1 2_15" xfId="6237"/>
    <cellStyle name="6_משקל בתא100_דיווחים נוספים_1 2_דיווחים נוספים" xfId="6238"/>
    <cellStyle name="6_משקל בתא100_דיווחים נוספים_1 2_דיווחים נוספים_1" xfId="6239"/>
    <cellStyle name="6_משקל בתא100_דיווחים נוספים_1 2_דיווחים נוספים_1_15" xfId="6240"/>
    <cellStyle name="6_משקל בתא100_דיווחים נוספים_1 2_דיווחים נוספים_1_פירוט אגח תשואה מעל 10% " xfId="6241"/>
    <cellStyle name="6_משקל בתא100_דיווחים נוספים_1 2_דיווחים נוספים_1_פירוט אגח תשואה מעל 10% _15" xfId="6242"/>
    <cellStyle name="6_משקל בתא100_דיווחים נוספים_1 2_דיווחים נוספים_15" xfId="6243"/>
    <cellStyle name="6_משקל בתא100_דיווחים נוספים_1 2_דיווחים נוספים_פירוט אגח תשואה מעל 10% " xfId="6244"/>
    <cellStyle name="6_משקל בתא100_דיווחים נוספים_1 2_דיווחים נוספים_פירוט אגח תשואה מעל 10% _15" xfId="6245"/>
    <cellStyle name="6_משקל בתא100_דיווחים נוספים_1 2_פירוט אגח תשואה מעל 10% " xfId="6246"/>
    <cellStyle name="6_משקל בתא100_דיווחים נוספים_1 2_פירוט אגח תשואה מעל 10% _1" xfId="6247"/>
    <cellStyle name="6_משקל בתא100_דיווחים נוספים_1 2_פירוט אגח תשואה מעל 10% _1_15" xfId="6248"/>
    <cellStyle name="6_משקל בתא100_דיווחים נוספים_1 2_פירוט אגח תשואה מעל 10% _15" xfId="6249"/>
    <cellStyle name="6_משקל בתא100_דיווחים נוספים_1 2_פירוט אגח תשואה מעל 10% _פירוט אגח תשואה מעל 10% " xfId="6250"/>
    <cellStyle name="6_משקל בתא100_דיווחים נוספים_1 2_פירוט אגח תשואה מעל 10% _פירוט אגח תשואה מעל 10% _15" xfId="6251"/>
    <cellStyle name="6_משקל בתא100_דיווחים נוספים_1_15" xfId="6252"/>
    <cellStyle name="6_משקל בתא100_דיווחים נוספים_1_4.4." xfId="6253"/>
    <cellStyle name="6_משקל בתא100_דיווחים נוספים_1_4.4. 2" xfId="6254"/>
    <cellStyle name="6_משקל בתא100_דיווחים נוספים_1_4.4. 2_15" xfId="6255"/>
    <cellStyle name="6_משקל בתא100_דיווחים נוספים_1_4.4. 2_דיווחים נוספים" xfId="6256"/>
    <cellStyle name="6_משקל בתא100_דיווחים נוספים_1_4.4. 2_דיווחים נוספים_1" xfId="6257"/>
    <cellStyle name="6_משקל בתא100_דיווחים נוספים_1_4.4. 2_דיווחים נוספים_1_15" xfId="6258"/>
    <cellStyle name="6_משקל בתא100_דיווחים נוספים_1_4.4. 2_דיווחים נוספים_1_פירוט אגח תשואה מעל 10% " xfId="6259"/>
    <cellStyle name="6_משקל בתא100_דיווחים נוספים_1_4.4. 2_דיווחים נוספים_1_פירוט אגח תשואה מעל 10% _15" xfId="6260"/>
    <cellStyle name="6_משקל בתא100_דיווחים נוספים_1_4.4. 2_דיווחים נוספים_15" xfId="6261"/>
    <cellStyle name="6_משקל בתא100_דיווחים נוספים_1_4.4. 2_דיווחים נוספים_פירוט אגח תשואה מעל 10% " xfId="6262"/>
    <cellStyle name="6_משקל בתא100_דיווחים נוספים_1_4.4. 2_דיווחים נוספים_פירוט אגח תשואה מעל 10% _15" xfId="6263"/>
    <cellStyle name="6_משקל בתא100_דיווחים נוספים_1_4.4. 2_פירוט אגח תשואה מעל 10% " xfId="6264"/>
    <cellStyle name="6_משקל בתא100_דיווחים נוספים_1_4.4. 2_פירוט אגח תשואה מעל 10% _1" xfId="6265"/>
    <cellStyle name="6_משקל בתא100_דיווחים נוספים_1_4.4. 2_פירוט אגח תשואה מעל 10% _1_15" xfId="6266"/>
    <cellStyle name="6_משקל בתא100_דיווחים נוספים_1_4.4. 2_פירוט אגח תשואה מעל 10% _15" xfId="6267"/>
    <cellStyle name="6_משקל בתא100_דיווחים נוספים_1_4.4. 2_פירוט אגח תשואה מעל 10% _פירוט אגח תשואה מעל 10% " xfId="6268"/>
    <cellStyle name="6_משקל בתא100_דיווחים נוספים_1_4.4. 2_פירוט אגח תשואה מעל 10% _פירוט אגח תשואה מעל 10% _15" xfId="6269"/>
    <cellStyle name="6_משקל בתא100_דיווחים נוספים_1_4.4._15" xfId="6270"/>
    <cellStyle name="6_משקל בתא100_דיווחים נוספים_1_4.4._דיווחים נוספים" xfId="6271"/>
    <cellStyle name="6_משקל בתא100_דיווחים נוספים_1_4.4._דיווחים נוספים_15" xfId="6272"/>
    <cellStyle name="6_משקל בתא100_דיווחים נוספים_1_4.4._דיווחים נוספים_פירוט אגח תשואה מעל 10% " xfId="6273"/>
    <cellStyle name="6_משקל בתא100_דיווחים נוספים_1_4.4._דיווחים נוספים_פירוט אגח תשואה מעל 10% _15" xfId="6274"/>
    <cellStyle name="6_משקל בתא100_דיווחים נוספים_1_4.4._פירוט אגח תשואה מעל 10% " xfId="6275"/>
    <cellStyle name="6_משקל בתא100_דיווחים נוספים_1_4.4._פירוט אגח תשואה מעל 10% _1" xfId="6276"/>
    <cellStyle name="6_משקל בתא100_דיווחים נוספים_1_4.4._פירוט אגח תשואה מעל 10% _1_15" xfId="6277"/>
    <cellStyle name="6_משקל בתא100_דיווחים נוספים_1_4.4._פירוט אגח תשואה מעל 10% _15" xfId="6278"/>
    <cellStyle name="6_משקל בתא100_דיווחים נוספים_1_4.4._פירוט אגח תשואה מעל 10% _פירוט אגח תשואה מעל 10% " xfId="6279"/>
    <cellStyle name="6_משקל בתא100_דיווחים נוספים_1_4.4._פירוט אגח תשואה מעל 10% _פירוט אגח תשואה מעל 10% _15" xfId="6280"/>
    <cellStyle name="6_משקל בתא100_דיווחים נוספים_1_דיווחים נוספים" xfId="6281"/>
    <cellStyle name="6_משקל בתא100_דיווחים נוספים_1_דיווחים נוספים 2" xfId="6282"/>
    <cellStyle name="6_משקל בתא100_דיווחים נוספים_1_דיווחים נוספים 2_15" xfId="6283"/>
    <cellStyle name="6_משקל בתא100_דיווחים נוספים_1_דיווחים נוספים 2_דיווחים נוספים" xfId="6284"/>
    <cellStyle name="6_משקל בתא100_דיווחים נוספים_1_דיווחים נוספים 2_דיווחים נוספים_1" xfId="6285"/>
    <cellStyle name="6_משקל בתא100_דיווחים נוספים_1_דיווחים נוספים 2_דיווחים נוספים_1_15" xfId="6286"/>
    <cellStyle name="6_משקל בתא100_דיווחים נוספים_1_דיווחים נוספים 2_דיווחים נוספים_1_פירוט אגח תשואה מעל 10% " xfId="6287"/>
    <cellStyle name="6_משקל בתא100_דיווחים נוספים_1_דיווחים נוספים 2_דיווחים נוספים_1_פירוט אגח תשואה מעל 10% _15" xfId="6288"/>
    <cellStyle name="6_משקל בתא100_דיווחים נוספים_1_דיווחים נוספים 2_דיווחים נוספים_15" xfId="6289"/>
    <cellStyle name="6_משקל בתא100_דיווחים נוספים_1_דיווחים נוספים 2_דיווחים נוספים_פירוט אגח תשואה מעל 10% " xfId="6290"/>
    <cellStyle name="6_משקל בתא100_דיווחים נוספים_1_דיווחים נוספים 2_דיווחים נוספים_פירוט אגח תשואה מעל 10% _15" xfId="6291"/>
    <cellStyle name="6_משקל בתא100_דיווחים נוספים_1_דיווחים נוספים 2_פירוט אגח תשואה מעל 10% " xfId="6292"/>
    <cellStyle name="6_משקל בתא100_דיווחים נוספים_1_דיווחים נוספים 2_פירוט אגח תשואה מעל 10% _1" xfId="6293"/>
    <cellStyle name="6_משקל בתא100_דיווחים נוספים_1_דיווחים נוספים 2_פירוט אגח תשואה מעל 10% _1_15" xfId="6294"/>
    <cellStyle name="6_משקל בתא100_דיווחים נוספים_1_דיווחים נוספים 2_פירוט אגח תשואה מעל 10% _15" xfId="6295"/>
    <cellStyle name="6_משקל בתא100_דיווחים נוספים_1_דיווחים נוספים 2_פירוט אגח תשואה מעל 10% _פירוט אגח תשואה מעל 10% " xfId="6296"/>
    <cellStyle name="6_משקל בתא100_דיווחים נוספים_1_דיווחים נוספים 2_פירוט אגח תשואה מעל 10% _פירוט אגח תשואה מעל 10% _15" xfId="6297"/>
    <cellStyle name="6_משקל בתא100_דיווחים נוספים_1_דיווחים נוספים_1" xfId="6298"/>
    <cellStyle name="6_משקל בתא100_דיווחים נוספים_1_דיווחים נוספים_1_15" xfId="6299"/>
    <cellStyle name="6_משקל בתא100_דיווחים נוספים_1_דיווחים נוספים_1_פירוט אגח תשואה מעל 10% " xfId="6300"/>
    <cellStyle name="6_משקל בתא100_דיווחים נוספים_1_דיווחים נוספים_1_פירוט אגח תשואה מעל 10% _15" xfId="6301"/>
    <cellStyle name="6_משקל בתא100_דיווחים נוספים_1_דיווחים נוספים_15" xfId="6302"/>
    <cellStyle name="6_משקל בתא100_דיווחים נוספים_1_דיווחים נוספים_4.4." xfId="6303"/>
    <cellStyle name="6_משקל בתא100_דיווחים נוספים_1_דיווחים נוספים_4.4. 2" xfId="6304"/>
    <cellStyle name="6_משקל בתא100_דיווחים נוספים_1_דיווחים נוספים_4.4. 2_15" xfId="6305"/>
    <cellStyle name="6_משקל בתא100_דיווחים נוספים_1_דיווחים נוספים_4.4. 2_דיווחים נוספים" xfId="6306"/>
    <cellStyle name="6_משקל בתא100_דיווחים נוספים_1_דיווחים נוספים_4.4. 2_דיווחים נוספים_1" xfId="6307"/>
    <cellStyle name="6_משקל בתא100_דיווחים נוספים_1_דיווחים נוספים_4.4. 2_דיווחים נוספים_1_15" xfId="6308"/>
    <cellStyle name="6_משקל בתא100_דיווחים נוספים_1_דיווחים נוספים_4.4. 2_דיווחים נוספים_1_פירוט אגח תשואה מעל 10% " xfId="6309"/>
    <cellStyle name="6_משקל בתא100_דיווחים נוספים_1_דיווחים נוספים_4.4. 2_דיווחים נוספים_1_פירוט אגח תשואה מעל 10% _15" xfId="6310"/>
    <cellStyle name="6_משקל בתא100_דיווחים נוספים_1_דיווחים נוספים_4.4. 2_דיווחים נוספים_15" xfId="6311"/>
    <cellStyle name="6_משקל בתא100_דיווחים נוספים_1_דיווחים נוספים_4.4. 2_דיווחים נוספים_פירוט אגח תשואה מעל 10% " xfId="6312"/>
    <cellStyle name="6_משקל בתא100_דיווחים נוספים_1_דיווחים נוספים_4.4. 2_דיווחים נוספים_פירוט אגח תשואה מעל 10% _15" xfId="6313"/>
    <cellStyle name="6_משקל בתא100_דיווחים נוספים_1_דיווחים נוספים_4.4. 2_פירוט אגח תשואה מעל 10% " xfId="6314"/>
    <cellStyle name="6_משקל בתא100_דיווחים נוספים_1_דיווחים נוספים_4.4. 2_פירוט אגח תשואה מעל 10% _1" xfId="6315"/>
    <cellStyle name="6_משקל בתא100_דיווחים נוספים_1_דיווחים נוספים_4.4. 2_פירוט אגח תשואה מעל 10% _1_15" xfId="6316"/>
    <cellStyle name="6_משקל בתא100_דיווחים נוספים_1_דיווחים נוספים_4.4. 2_פירוט אגח תשואה מעל 10% _15" xfId="6317"/>
    <cellStyle name="6_משקל בתא100_דיווחים נוספים_1_דיווחים נוספים_4.4. 2_פירוט אגח תשואה מעל 10% _פירוט אגח תשואה מעל 10% " xfId="6318"/>
    <cellStyle name="6_משקל בתא100_דיווחים נוספים_1_דיווחים נוספים_4.4. 2_פירוט אגח תשואה מעל 10% _פירוט אגח תשואה מעל 10% _15" xfId="6319"/>
    <cellStyle name="6_משקל בתא100_דיווחים נוספים_1_דיווחים נוספים_4.4._15" xfId="6320"/>
    <cellStyle name="6_משקל בתא100_דיווחים נוספים_1_דיווחים נוספים_4.4._דיווחים נוספים" xfId="6321"/>
    <cellStyle name="6_משקל בתא100_דיווחים נוספים_1_דיווחים נוספים_4.4._דיווחים נוספים_15" xfId="6322"/>
    <cellStyle name="6_משקל בתא100_דיווחים נוספים_1_דיווחים נוספים_4.4._דיווחים נוספים_פירוט אגח תשואה מעל 10% " xfId="6323"/>
    <cellStyle name="6_משקל בתא100_דיווחים נוספים_1_דיווחים נוספים_4.4._דיווחים נוספים_פירוט אגח תשואה מעל 10% _15" xfId="6324"/>
    <cellStyle name="6_משקל בתא100_דיווחים נוספים_1_דיווחים נוספים_4.4._פירוט אגח תשואה מעל 10% " xfId="6325"/>
    <cellStyle name="6_משקל בתא100_דיווחים נוספים_1_דיווחים נוספים_4.4._פירוט אגח תשואה מעל 10% _1" xfId="6326"/>
    <cellStyle name="6_משקל בתא100_דיווחים נוספים_1_דיווחים נוספים_4.4._פירוט אגח תשואה מעל 10% _1_15" xfId="6327"/>
    <cellStyle name="6_משקל בתא100_דיווחים נוספים_1_דיווחים נוספים_4.4._פירוט אגח תשואה מעל 10% _15" xfId="6328"/>
    <cellStyle name="6_משקל בתא100_דיווחים נוספים_1_דיווחים נוספים_4.4._פירוט אגח תשואה מעל 10% _פירוט אגח תשואה מעל 10% " xfId="6329"/>
    <cellStyle name="6_משקל בתא100_דיווחים נוספים_1_דיווחים נוספים_4.4._פירוט אגח תשואה מעל 10% _פירוט אגח תשואה מעל 10% _15" xfId="6330"/>
    <cellStyle name="6_משקל בתא100_דיווחים נוספים_1_דיווחים נוספים_דיווחים נוספים" xfId="6331"/>
    <cellStyle name="6_משקל בתא100_דיווחים נוספים_1_דיווחים נוספים_דיווחים נוספים_15" xfId="6332"/>
    <cellStyle name="6_משקל בתא100_דיווחים נוספים_1_דיווחים נוספים_דיווחים נוספים_פירוט אגח תשואה מעל 10% " xfId="6333"/>
    <cellStyle name="6_משקל בתא100_דיווחים נוספים_1_דיווחים נוספים_דיווחים נוספים_פירוט אגח תשואה מעל 10% _15" xfId="6334"/>
    <cellStyle name="6_משקל בתא100_דיווחים נוספים_1_דיווחים נוספים_פירוט אגח תשואה מעל 10% " xfId="6335"/>
    <cellStyle name="6_משקל בתא100_דיווחים נוספים_1_דיווחים נוספים_פירוט אגח תשואה מעל 10% _1" xfId="6336"/>
    <cellStyle name="6_משקל בתא100_דיווחים נוספים_1_דיווחים נוספים_פירוט אגח תשואה מעל 10% _1_15" xfId="6337"/>
    <cellStyle name="6_משקל בתא100_דיווחים נוספים_1_דיווחים נוספים_פירוט אגח תשואה מעל 10% _15" xfId="6338"/>
    <cellStyle name="6_משקל בתא100_דיווחים נוספים_1_דיווחים נוספים_פירוט אגח תשואה מעל 10% _פירוט אגח תשואה מעל 10% " xfId="6339"/>
    <cellStyle name="6_משקל בתא100_דיווחים נוספים_1_דיווחים נוספים_פירוט אגח תשואה מעל 10% _פירוט אגח תשואה מעל 10% _15" xfId="6340"/>
    <cellStyle name="6_משקל בתא100_דיווחים נוספים_1_פירוט אגח תשואה מעל 10% " xfId="6341"/>
    <cellStyle name="6_משקל בתא100_דיווחים נוספים_1_פירוט אגח תשואה מעל 10% _1" xfId="6342"/>
    <cellStyle name="6_משקל בתא100_דיווחים נוספים_1_פירוט אגח תשואה מעל 10% _1_15" xfId="6343"/>
    <cellStyle name="6_משקל בתא100_דיווחים נוספים_1_פירוט אגח תשואה מעל 10% _15" xfId="6344"/>
    <cellStyle name="6_משקל בתא100_דיווחים נוספים_1_פירוט אגח תשואה מעל 10% _פירוט אגח תשואה מעל 10% " xfId="6345"/>
    <cellStyle name="6_משקל בתא100_דיווחים נוספים_1_פירוט אגח תשואה מעל 10% _פירוט אגח תשואה מעל 10% _15" xfId="6346"/>
    <cellStyle name="6_משקל בתא100_דיווחים נוספים_15" xfId="6347"/>
    <cellStyle name="6_משקל בתא100_דיווחים נוספים_2" xfId="6348"/>
    <cellStyle name="6_משקל בתא100_דיווחים נוספים_2 2" xfId="6349"/>
    <cellStyle name="6_משקל בתא100_דיווחים נוספים_2 2_15" xfId="6350"/>
    <cellStyle name="6_משקל בתא100_דיווחים נוספים_2 2_דיווחים נוספים" xfId="6351"/>
    <cellStyle name="6_משקל בתא100_דיווחים נוספים_2 2_דיווחים נוספים_1" xfId="6352"/>
    <cellStyle name="6_משקל בתא100_דיווחים נוספים_2 2_דיווחים נוספים_1_15" xfId="6353"/>
    <cellStyle name="6_משקל בתא100_דיווחים נוספים_2 2_דיווחים נוספים_1_פירוט אגח תשואה מעל 10% " xfId="6354"/>
    <cellStyle name="6_משקל בתא100_דיווחים נוספים_2 2_דיווחים נוספים_1_פירוט אגח תשואה מעל 10% _15" xfId="6355"/>
    <cellStyle name="6_משקל בתא100_דיווחים נוספים_2 2_דיווחים נוספים_15" xfId="6356"/>
    <cellStyle name="6_משקל בתא100_דיווחים נוספים_2 2_דיווחים נוספים_פירוט אגח תשואה מעל 10% " xfId="6357"/>
    <cellStyle name="6_משקל בתא100_דיווחים נוספים_2 2_דיווחים נוספים_פירוט אגח תשואה מעל 10% _15" xfId="6358"/>
    <cellStyle name="6_משקל בתא100_דיווחים נוספים_2 2_פירוט אגח תשואה מעל 10% " xfId="6359"/>
    <cellStyle name="6_משקל בתא100_דיווחים נוספים_2 2_פירוט אגח תשואה מעל 10% _1" xfId="6360"/>
    <cellStyle name="6_משקל בתא100_דיווחים נוספים_2 2_פירוט אגח תשואה מעל 10% _1_15" xfId="6361"/>
    <cellStyle name="6_משקל בתא100_דיווחים נוספים_2 2_פירוט אגח תשואה מעל 10% _15" xfId="6362"/>
    <cellStyle name="6_משקל בתא100_דיווחים נוספים_2 2_פירוט אגח תשואה מעל 10% _פירוט אגח תשואה מעל 10% " xfId="6363"/>
    <cellStyle name="6_משקל בתא100_דיווחים נוספים_2 2_פירוט אגח תשואה מעל 10% _פירוט אגח תשואה מעל 10% _15" xfId="6364"/>
    <cellStyle name="6_משקל בתא100_דיווחים נוספים_2_15" xfId="6365"/>
    <cellStyle name="6_משקל בתא100_דיווחים נוספים_2_4.4." xfId="6366"/>
    <cellStyle name="6_משקל בתא100_דיווחים נוספים_2_4.4. 2" xfId="6367"/>
    <cellStyle name="6_משקל בתא100_דיווחים נוספים_2_4.4. 2_15" xfId="6368"/>
    <cellStyle name="6_משקל בתא100_דיווחים נוספים_2_4.4. 2_דיווחים נוספים" xfId="6369"/>
    <cellStyle name="6_משקל בתא100_דיווחים נוספים_2_4.4. 2_דיווחים נוספים_1" xfId="6370"/>
    <cellStyle name="6_משקל בתא100_דיווחים נוספים_2_4.4. 2_דיווחים נוספים_1_15" xfId="6371"/>
    <cellStyle name="6_משקל בתא100_דיווחים נוספים_2_4.4. 2_דיווחים נוספים_1_פירוט אגח תשואה מעל 10% " xfId="6372"/>
    <cellStyle name="6_משקל בתא100_דיווחים נוספים_2_4.4. 2_דיווחים נוספים_1_פירוט אגח תשואה מעל 10% _15" xfId="6373"/>
    <cellStyle name="6_משקל בתא100_דיווחים נוספים_2_4.4. 2_דיווחים נוספים_15" xfId="6374"/>
    <cellStyle name="6_משקל בתא100_דיווחים נוספים_2_4.4. 2_דיווחים נוספים_פירוט אגח תשואה מעל 10% " xfId="6375"/>
    <cellStyle name="6_משקל בתא100_דיווחים נוספים_2_4.4. 2_דיווחים נוספים_פירוט אגח תשואה מעל 10% _15" xfId="6376"/>
    <cellStyle name="6_משקל בתא100_דיווחים נוספים_2_4.4. 2_פירוט אגח תשואה מעל 10% " xfId="6377"/>
    <cellStyle name="6_משקל בתא100_דיווחים נוספים_2_4.4. 2_פירוט אגח תשואה מעל 10% _1" xfId="6378"/>
    <cellStyle name="6_משקל בתא100_דיווחים נוספים_2_4.4. 2_פירוט אגח תשואה מעל 10% _1_15" xfId="6379"/>
    <cellStyle name="6_משקל בתא100_דיווחים נוספים_2_4.4. 2_פירוט אגח תשואה מעל 10% _15" xfId="6380"/>
    <cellStyle name="6_משקל בתא100_דיווחים נוספים_2_4.4. 2_פירוט אגח תשואה מעל 10% _פירוט אגח תשואה מעל 10% " xfId="6381"/>
    <cellStyle name="6_משקל בתא100_דיווחים נוספים_2_4.4. 2_פירוט אגח תשואה מעל 10% _פירוט אגח תשואה מעל 10% _15" xfId="6382"/>
    <cellStyle name="6_משקל בתא100_דיווחים נוספים_2_4.4._15" xfId="6383"/>
    <cellStyle name="6_משקל בתא100_דיווחים נוספים_2_4.4._דיווחים נוספים" xfId="6384"/>
    <cellStyle name="6_משקל בתא100_דיווחים נוספים_2_4.4._דיווחים נוספים_15" xfId="6385"/>
    <cellStyle name="6_משקל בתא100_דיווחים נוספים_2_4.4._דיווחים נוספים_פירוט אגח תשואה מעל 10% " xfId="6386"/>
    <cellStyle name="6_משקל בתא100_דיווחים נוספים_2_4.4._דיווחים נוספים_פירוט אגח תשואה מעל 10% _15" xfId="6387"/>
    <cellStyle name="6_משקל בתא100_דיווחים נוספים_2_4.4._פירוט אגח תשואה מעל 10% " xfId="6388"/>
    <cellStyle name="6_משקל בתא100_דיווחים נוספים_2_4.4._פירוט אגח תשואה מעל 10% _1" xfId="6389"/>
    <cellStyle name="6_משקל בתא100_דיווחים נוספים_2_4.4._פירוט אגח תשואה מעל 10% _1_15" xfId="6390"/>
    <cellStyle name="6_משקל בתא100_דיווחים נוספים_2_4.4._פירוט אגח תשואה מעל 10% _15" xfId="6391"/>
    <cellStyle name="6_משקל בתא100_דיווחים נוספים_2_4.4._פירוט אגח תשואה מעל 10% _פירוט אגח תשואה מעל 10% " xfId="6392"/>
    <cellStyle name="6_משקל בתא100_דיווחים נוספים_2_4.4._פירוט אגח תשואה מעל 10% _פירוט אגח תשואה מעל 10% _15" xfId="6393"/>
    <cellStyle name="6_משקל בתא100_דיווחים נוספים_2_דיווחים נוספים" xfId="6394"/>
    <cellStyle name="6_משקל בתא100_דיווחים נוספים_2_דיווחים נוספים_15" xfId="6395"/>
    <cellStyle name="6_משקל בתא100_דיווחים נוספים_2_דיווחים נוספים_פירוט אגח תשואה מעל 10% " xfId="6396"/>
    <cellStyle name="6_משקל בתא100_דיווחים נוספים_2_דיווחים נוספים_פירוט אגח תשואה מעל 10% _15" xfId="6397"/>
    <cellStyle name="6_משקל בתא100_דיווחים נוספים_2_פירוט אגח תשואה מעל 10% " xfId="6398"/>
    <cellStyle name="6_משקל בתא100_דיווחים נוספים_2_פירוט אגח תשואה מעל 10% _1" xfId="6399"/>
    <cellStyle name="6_משקל בתא100_דיווחים נוספים_2_פירוט אגח תשואה מעל 10% _1_15" xfId="6400"/>
    <cellStyle name="6_משקל בתא100_דיווחים נוספים_2_פירוט אגח תשואה מעל 10% _15" xfId="6401"/>
    <cellStyle name="6_משקל בתא100_דיווחים נוספים_2_פירוט אגח תשואה מעל 10% _פירוט אגח תשואה מעל 10% " xfId="6402"/>
    <cellStyle name="6_משקל בתא100_דיווחים נוספים_2_פירוט אגח תשואה מעל 10% _פירוט אגח תשואה מעל 10% _15" xfId="6403"/>
    <cellStyle name="6_משקל בתא100_דיווחים נוספים_3" xfId="6404"/>
    <cellStyle name="6_משקל בתא100_דיווחים נוספים_3_15" xfId="6405"/>
    <cellStyle name="6_משקל בתא100_דיווחים נוספים_3_פירוט אגח תשואה מעל 10% " xfId="6406"/>
    <cellStyle name="6_משקל בתא100_דיווחים נוספים_3_פירוט אגח תשואה מעל 10% _15" xfId="6407"/>
    <cellStyle name="6_משקל בתא100_דיווחים נוספים_4.4." xfId="6408"/>
    <cellStyle name="6_משקל בתא100_דיווחים נוספים_4.4. 2" xfId="6409"/>
    <cellStyle name="6_משקל בתא100_דיווחים נוספים_4.4. 2_15" xfId="6410"/>
    <cellStyle name="6_משקל בתא100_דיווחים נוספים_4.4. 2_דיווחים נוספים" xfId="6411"/>
    <cellStyle name="6_משקל בתא100_דיווחים נוספים_4.4. 2_דיווחים נוספים_1" xfId="6412"/>
    <cellStyle name="6_משקל בתא100_דיווחים נוספים_4.4. 2_דיווחים נוספים_1_15" xfId="6413"/>
    <cellStyle name="6_משקל בתא100_דיווחים נוספים_4.4. 2_דיווחים נוספים_1_פירוט אגח תשואה מעל 10% " xfId="6414"/>
    <cellStyle name="6_משקל בתא100_דיווחים נוספים_4.4. 2_דיווחים נוספים_1_פירוט אגח תשואה מעל 10% _15" xfId="6415"/>
    <cellStyle name="6_משקל בתא100_דיווחים נוספים_4.4. 2_דיווחים נוספים_15" xfId="6416"/>
    <cellStyle name="6_משקל בתא100_דיווחים נוספים_4.4. 2_דיווחים נוספים_פירוט אגח תשואה מעל 10% " xfId="6417"/>
    <cellStyle name="6_משקל בתא100_דיווחים נוספים_4.4. 2_דיווחים נוספים_פירוט אגח תשואה מעל 10% _15" xfId="6418"/>
    <cellStyle name="6_משקל בתא100_דיווחים נוספים_4.4. 2_פירוט אגח תשואה מעל 10% " xfId="6419"/>
    <cellStyle name="6_משקל בתא100_דיווחים נוספים_4.4. 2_פירוט אגח תשואה מעל 10% _1" xfId="6420"/>
    <cellStyle name="6_משקל בתא100_דיווחים נוספים_4.4. 2_פירוט אגח תשואה מעל 10% _1_15" xfId="6421"/>
    <cellStyle name="6_משקל בתא100_דיווחים נוספים_4.4. 2_פירוט אגח תשואה מעל 10% _15" xfId="6422"/>
    <cellStyle name="6_משקל בתא100_דיווחים נוספים_4.4. 2_פירוט אגח תשואה מעל 10% _פירוט אגח תשואה מעל 10% " xfId="6423"/>
    <cellStyle name="6_משקל בתא100_דיווחים נוספים_4.4. 2_פירוט אגח תשואה מעל 10% _פירוט אגח תשואה מעל 10% _15" xfId="6424"/>
    <cellStyle name="6_משקל בתא100_דיווחים נוספים_4.4._15" xfId="6425"/>
    <cellStyle name="6_משקל בתא100_דיווחים נוספים_4.4._דיווחים נוספים" xfId="6426"/>
    <cellStyle name="6_משקל בתא100_דיווחים נוספים_4.4._דיווחים נוספים_15" xfId="6427"/>
    <cellStyle name="6_משקל בתא100_דיווחים נוספים_4.4._דיווחים נוספים_פירוט אגח תשואה מעל 10% " xfId="6428"/>
    <cellStyle name="6_משקל בתא100_דיווחים נוספים_4.4._דיווחים נוספים_פירוט אגח תשואה מעל 10% _15" xfId="6429"/>
    <cellStyle name="6_משקל בתא100_דיווחים נוספים_4.4._פירוט אגח תשואה מעל 10% " xfId="6430"/>
    <cellStyle name="6_משקל בתא100_דיווחים נוספים_4.4._פירוט אגח תשואה מעל 10% _1" xfId="6431"/>
    <cellStyle name="6_משקל בתא100_דיווחים נוספים_4.4._פירוט אגח תשואה מעל 10% _1_15" xfId="6432"/>
    <cellStyle name="6_משקל בתא100_דיווחים נוספים_4.4._פירוט אגח תשואה מעל 10% _15" xfId="6433"/>
    <cellStyle name="6_משקל בתא100_דיווחים נוספים_4.4._פירוט אגח תשואה מעל 10% _פירוט אגח תשואה מעל 10% " xfId="6434"/>
    <cellStyle name="6_משקל בתא100_דיווחים נוספים_4.4._פירוט אגח תשואה מעל 10% _פירוט אגח תשואה מעל 10% _15" xfId="6435"/>
    <cellStyle name="6_משקל בתא100_דיווחים נוספים_דיווחים נוספים" xfId="6436"/>
    <cellStyle name="6_משקל בתא100_דיווחים נוספים_דיווחים נוספים 2" xfId="6437"/>
    <cellStyle name="6_משקל בתא100_דיווחים נוספים_דיווחים נוספים 2_15" xfId="6438"/>
    <cellStyle name="6_משקל בתא100_דיווחים נוספים_דיווחים נוספים 2_דיווחים נוספים" xfId="6439"/>
    <cellStyle name="6_משקל בתא100_דיווחים נוספים_דיווחים נוספים 2_דיווחים נוספים_1" xfId="6440"/>
    <cellStyle name="6_משקל בתא100_דיווחים נוספים_דיווחים נוספים 2_דיווחים נוספים_1_15" xfId="6441"/>
    <cellStyle name="6_משקל בתא100_דיווחים נוספים_דיווחים נוספים 2_דיווחים נוספים_1_פירוט אגח תשואה מעל 10% " xfId="6442"/>
    <cellStyle name="6_משקל בתא100_דיווחים נוספים_דיווחים נוספים 2_דיווחים נוספים_1_פירוט אגח תשואה מעל 10% _15" xfId="6443"/>
    <cellStyle name="6_משקל בתא100_דיווחים נוספים_דיווחים נוספים 2_דיווחים נוספים_15" xfId="6444"/>
    <cellStyle name="6_משקל בתא100_דיווחים נוספים_דיווחים נוספים 2_דיווחים נוספים_פירוט אגח תשואה מעל 10% " xfId="6445"/>
    <cellStyle name="6_משקל בתא100_דיווחים נוספים_דיווחים נוספים 2_דיווחים נוספים_פירוט אגח תשואה מעל 10% _15" xfId="6446"/>
    <cellStyle name="6_משקל בתא100_דיווחים נוספים_דיווחים נוספים 2_פירוט אגח תשואה מעל 10% " xfId="6447"/>
    <cellStyle name="6_משקל בתא100_דיווחים נוספים_דיווחים נוספים 2_פירוט אגח תשואה מעל 10% _1" xfId="6448"/>
    <cellStyle name="6_משקל בתא100_דיווחים נוספים_דיווחים נוספים 2_פירוט אגח תשואה מעל 10% _1_15" xfId="6449"/>
    <cellStyle name="6_משקל בתא100_דיווחים נוספים_דיווחים נוספים 2_פירוט אגח תשואה מעל 10% _15" xfId="6450"/>
    <cellStyle name="6_משקל בתא100_דיווחים נוספים_דיווחים נוספים 2_פירוט אגח תשואה מעל 10% _פירוט אגח תשואה מעל 10% " xfId="6451"/>
    <cellStyle name="6_משקל בתא100_דיווחים נוספים_דיווחים נוספים 2_פירוט אגח תשואה מעל 10% _פירוט אגח תשואה מעל 10% _15" xfId="6452"/>
    <cellStyle name="6_משקל בתא100_דיווחים נוספים_דיווחים נוספים_1" xfId="6453"/>
    <cellStyle name="6_משקל בתא100_דיווחים נוספים_דיווחים נוספים_1_15" xfId="6454"/>
    <cellStyle name="6_משקל בתא100_דיווחים נוספים_דיווחים נוספים_1_פירוט אגח תשואה מעל 10% " xfId="6455"/>
    <cellStyle name="6_משקל בתא100_דיווחים נוספים_דיווחים נוספים_1_פירוט אגח תשואה מעל 10% _15" xfId="6456"/>
    <cellStyle name="6_משקל בתא100_דיווחים נוספים_דיווחים נוספים_15" xfId="6457"/>
    <cellStyle name="6_משקל בתא100_דיווחים נוספים_דיווחים נוספים_4.4." xfId="6458"/>
    <cellStyle name="6_משקל בתא100_דיווחים נוספים_דיווחים נוספים_4.4. 2" xfId="6459"/>
    <cellStyle name="6_משקל בתא100_דיווחים נוספים_דיווחים נוספים_4.4. 2_15" xfId="6460"/>
    <cellStyle name="6_משקל בתא100_דיווחים נוספים_דיווחים נוספים_4.4. 2_דיווחים נוספים" xfId="6461"/>
    <cellStyle name="6_משקל בתא100_דיווחים נוספים_דיווחים נוספים_4.4. 2_דיווחים נוספים_1" xfId="6462"/>
    <cellStyle name="6_משקל בתא100_דיווחים נוספים_דיווחים נוספים_4.4. 2_דיווחים נוספים_1_15" xfId="6463"/>
    <cellStyle name="6_משקל בתא100_דיווחים נוספים_דיווחים נוספים_4.4. 2_דיווחים נוספים_1_פירוט אגח תשואה מעל 10% " xfId="6464"/>
    <cellStyle name="6_משקל בתא100_דיווחים נוספים_דיווחים נוספים_4.4. 2_דיווחים נוספים_1_פירוט אגח תשואה מעל 10% _15" xfId="6465"/>
    <cellStyle name="6_משקל בתא100_דיווחים נוספים_דיווחים נוספים_4.4. 2_דיווחים נוספים_15" xfId="6466"/>
    <cellStyle name="6_משקל בתא100_דיווחים נוספים_דיווחים נוספים_4.4. 2_דיווחים נוספים_פירוט אגח תשואה מעל 10% " xfId="6467"/>
    <cellStyle name="6_משקל בתא100_דיווחים נוספים_דיווחים נוספים_4.4. 2_דיווחים נוספים_פירוט אגח תשואה מעל 10% _15" xfId="6468"/>
    <cellStyle name="6_משקל בתא100_דיווחים נוספים_דיווחים נוספים_4.4. 2_פירוט אגח תשואה מעל 10% " xfId="6469"/>
    <cellStyle name="6_משקל בתא100_דיווחים נוספים_דיווחים נוספים_4.4. 2_פירוט אגח תשואה מעל 10% _1" xfId="6470"/>
    <cellStyle name="6_משקל בתא100_דיווחים נוספים_דיווחים נוספים_4.4. 2_פירוט אגח תשואה מעל 10% _1_15" xfId="6471"/>
    <cellStyle name="6_משקל בתא100_דיווחים נוספים_דיווחים נוספים_4.4. 2_פירוט אגח תשואה מעל 10% _15" xfId="6472"/>
    <cellStyle name="6_משקל בתא100_דיווחים נוספים_דיווחים נוספים_4.4. 2_פירוט אגח תשואה מעל 10% _פירוט אגח תשואה מעל 10% " xfId="6473"/>
    <cellStyle name="6_משקל בתא100_דיווחים נוספים_דיווחים נוספים_4.4. 2_פירוט אגח תשואה מעל 10% _פירוט אגח תשואה מעל 10% _15" xfId="6474"/>
    <cellStyle name="6_משקל בתא100_דיווחים נוספים_דיווחים נוספים_4.4._15" xfId="6475"/>
    <cellStyle name="6_משקל בתא100_דיווחים נוספים_דיווחים נוספים_4.4._דיווחים נוספים" xfId="6476"/>
    <cellStyle name="6_משקל בתא100_דיווחים נוספים_דיווחים נוספים_4.4._דיווחים נוספים_15" xfId="6477"/>
    <cellStyle name="6_משקל בתא100_דיווחים נוספים_דיווחים נוספים_4.4._דיווחים נוספים_פירוט אגח תשואה מעל 10% " xfId="6478"/>
    <cellStyle name="6_משקל בתא100_דיווחים נוספים_דיווחים נוספים_4.4._דיווחים נוספים_פירוט אגח תשואה מעל 10% _15" xfId="6479"/>
    <cellStyle name="6_משקל בתא100_דיווחים נוספים_דיווחים נוספים_4.4._פירוט אגח תשואה מעל 10% " xfId="6480"/>
    <cellStyle name="6_משקל בתא100_דיווחים נוספים_דיווחים נוספים_4.4._פירוט אגח תשואה מעל 10% _1" xfId="6481"/>
    <cellStyle name="6_משקל בתא100_דיווחים נוספים_דיווחים נוספים_4.4._פירוט אגח תשואה מעל 10% _1_15" xfId="6482"/>
    <cellStyle name="6_משקל בתא100_דיווחים נוספים_דיווחים נוספים_4.4._פירוט אגח תשואה מעל 10% _15" xfId="6483"/>
    <cellStyle name="6_משקל בתא100_דיווחים נוספים_דיווחים נוספים_4.4._פירוט אגח תשואה מעל 10% _פירוט אגח תשואה מעל 10% " xfId="6484"/>
    <cellStyle name="6_משקל בתא100_דיווחים נוספים_דיווחים נוספים_4.4._פירוט אגח תשואה מעל 10% _פירוט אגח תשואה מעל 10% _15" xfId="6485"/>
    <cellStyle name="6_משקל בתא100_דיווחים נוספים_דיווחים נוספים_דיווחים נוספים" xfId="6486"/>
    <cellStyle name="6_משקל בתא100_דיווחים נוספים_דיווחים נוספים_דיווחים נוספים_15" xfId="6487"/>
    <cellStyle name="6_משקל בתא100_דיווחים נוספים_דיווחים נוספים_דיווחים נוספים_פירוט אגח תשואה מעל 10% " xfId="6488"/>
    <cellStyle name="6_משקל בתא100_דיווחים נוספים_דיווחים נוספים_דיווחים נוספים_פירוט אגח תשואה מעל 10% _15" xfId="6489"/>
    <cellStyle name="6_משקל בתא100_דיווחים נוספים_דיווחים נוספים_פירוט אגח תשואה מעל 10% " xfId="6490"/>
    <cellStyle name="6_משקל בתא100_דיווחים נוספים_דיווחים נוספים_פירוט אגח תשואה מעל 10% _1" xfId="6491"/>
    <cellStyle name="6_משקל בתא100_דיווחים נוספים_דיווחים נוספים_פירוט אגח תשואה מעל 10% _1_15" xfId="6492"/>
    <cellStyle name="6_משקל בתא100_דיווחים נוספים_דיווחים נוספים_פירוט אגח תשואה מעל 10% _15" xfId="6493"/>
    <cellStyle name="6_משקל בתא100_דיווחים נוספים_דיווחים נוספים_פירוט אגח תשואה מעל 10% _פירוט אגח תשואה מעל 10% " xfId="6494"/>
    <cellStyle name="6_משקל בתא100_דיווחים נוספים_דיווחים נוספים_פירוט אגח תשואה מעל 10% _פירוט אגח תשואה מעל 10% _15" xfId="6495"/>
    <cellStyle name="6_משקל בתא100_דיווחים נוספים_פירוט אגח תשואה מעל 10% " xfId="6496"/>
    <cellStyle name="6_משקל בתא100_דיווחים נוספים_פירוט אגח תשואה מעל 10% _1" xfId="6497"/>
    <cellStyle name="6_משקל בתא100_דיווחים נוספים_פירוט אגח תשואה מעל 10% _1_15" xfId="6498"/>
    <cellStyle name="6_משקל בתא100_דיווחים נוספים_פירוט אגח תשואה מעל 10% _15" xfId="6499"/>
    <cellStyle name="6_משקל בתא100_דיווחים נוספים_פירוט אגח תשואה מעל 10% _פירוט אגח תשואה מעל 10% " xfId="6500"/>
    <cellStyle name="6_משקל בתא100_דיווחים נוספים_פירוט אגח תשואה מעל 10% _פירוט אגח תשואה מעל 10% _15" xfId="6501"/>
    <cellStyle name="6_משקל בתא100_הערות" xfId="6502"/>
    <cellStyle name="6_משקל בתא100_הערות 2" xfId="6503"/>
    <cellStyle name="6_משקל בתא100_הערות 2_15" xfId="6504"/>
    <cellStyle name="6_משקל בתא100_הערות 2_דיווחים נוספים" xfId="6505"/>
    <cellStyle name="6_משקל בתא100_הערות 2_דיווחים נוספים_1" xfId="6506"/>
    <cellStyle name="6_משקל בתא100_הערות 2_דיווחים נוספים_1_15" xfId="6507"/>
    <cellStyle name="6_משקל בתא100_הערות 2_דיווחים נוספים_1_פירוט אגח תשואה מעל 10% " xfId="6508"/>
    <cellStyle name="6_משקל בתא100_הערות 2_דיווחים נוספים_1_פירוט אגח תשואה מעל 10% _15" xfId="6509"/>
    <cellStyle name="6_משקל בתא100_הערות 2_דיווחים נוספים_15" xfId="6510"/>
    <cellStyle name="6_משקל בתא100_הערות 2_דיווחים נוספים_פירוט אגח תשואה מעל 10% " xfId="6511"/>
    <cellStyle name="6_משקל בתא100_הערות 2_דיווחים נוספים_פירוט אגח תשואה מעל 10% _15" xfId="6512"/>
    <cellStyle name="6_משקל בתא100_הערות 2_פירוט אגח תשואה מעל 10% " xfId="6513"/>
    <cellStyle name="6_משקל בתא100_הערות 2_פירוט אגח תשואה מעל 10% _1" xfId="6514"/>
    <cellStyle name="6_משקל בתא100_הערות 2_פירוט אגח תשואה מעל 10% _1_15" xfId="6515"/>
    <cellStyle name="6_משקל בתא100_הערות 2_פירוט אגח תשואה מעל 10% _15" xfId="6516"/>
    <cellStyle name="6_משקל בתא100_הערות 2_פירוט אגח תשואה מעל 10% _פירוט אגח תשואה מעל 10% " xfId="6517"/>
    <cellStyle name="6_משקל בתא100_הערות 2_פירוט אגח תשואה מעל 10% _פירוט אגח תשואה מעל 10% _15" xfId="6518"/>
    <cellStyle name="6_משקל בתא100_הערות_15" xfId="6519"/>
    <cellStyle name="6_משקל בתא100_הערות_4.4." xfId="6520"/>
    <cellStyle name="6_משקל בתא100_הערות_4.4. 2" xfId="6521"/>
    <cellStyle name="6_משקל בתא100_הערות_4.4. 2_15" xfId="6522"/>
    <cellStyle name="6_משקל בתא100_הערות_4.4. 2_דיווחים נוספים" xfId="6523"/>
    <cellStyle name="6_משקל בתא100_הערות_4.4. 2_דיווחים נוספים_1" xfId="6524"/>
    <cellStyle name="6_משקל בתא100_הערות_4.4. 2_דיווחים נוספים_1_15" xfId="6525"/>
    <cellStyle name="6_משקל בתא100_הערות_4.4. 2_דיווחים נוספים_1_פירוט אגח תשואה מעל 10% " xfId="6526"/>
    <cellStyle name="6_משקל בתא100_הערות_4.4. 2_דיווחים נוספים_1_פירוט אגח תשואה מעל 10% _15" xfId="6527"/>
    <cellStyle name="6_משקל בתא100_הערות_4.4. 2_דיווחים נוספים_15" xfId="6528"/>
    <cellStyle name="6_משקל בתא100_הערות_4.4. 2_דיווחים נוספים_פירוט אגח תשואה מעל 10% " xfId="6529"/>
    <cellStyle name="6_משקל בתא100_הערות_4.4. 2_דיווחים נוספים_פירוט אגח תשואה מעל 10% _15" xfId="6530"/>
    <cellStyle name="6_משקל בתא100_הערות_4.4. 2_פירוט אגח תשואה מעל 10% " xfId="6531"/>
    <cellStyle name="6_משקל בתא100_הערות_4.4. 2_פירוט אגח תשואה מעל 10% _1" xfId="6532"/>
    <cellStyle name="6_משקל בתא100_הערות_4.4. 2_פירוט אגח תשואה מעל 10% _1_15" xfId="6533"/>
    <cellStyle name="6_משקל בתא100_הערות_4.4. 2_פירוט אגח תשואה מעל 10% _15" xfId="6534"/>
    <cellStyle name="6_משקל בתא100_הערות_4.4. 2_פירוט אגח תשואה מעל 10% _פירוט אגח תשואה מעל 10% " xfId="6535"/>
    <cellStyle name="6_משקל בתא100_הערות_4.4. 2_פירוט אגח תשואה מעל 10% _פירוט אגח תשואה מעל 10% _15" xfId="6536"/>
    <cellStyle name="6_משקל בתא100_הערות_4.4._15" xfId="6537"/>
    <cellStyle name="6_משקל בתא100_הערות_4.4._דיווחים נוספים" xfId="6538"/>
    <cellStyle name="6_משקל בתא100_הערות_4.4._דיווחים נוספים_15" xfId="6539"/>
    <cellStyle name="6_משקל בתא100_הערות_4.4._דיווחים נוספים_פירוט אגח תשואה מעל 10% " xfId="6540"/>
    <cellStyle name="6_משקל בתא100_הערות_4.4._דיווחים נוספים_פירוט אגח תשואה מעל 10% _15" xfId="6541"/>
    <cellStyle name="6_משקל בתא100_הערות_4.4._פירוט אגח תשואה מעל 10% " xfId="6542"/>
    <cellStyle name="6_משקל בתא100_הערות_4.4._פירוט אגח תשואה מעל 10% _1" xfId="6543"/>
    <cellStyle name="6_משקל בתא100_הערות_4.4._פירוט אגח תשואה מעל 10% _1_15" xfId="6544"/>
    <cellStyle name="6_משקל בתא100_הערות_4.4._פירוט אגח תשואה מעל 10% _15" xfId="6545"/>
    <cellStyle name="6_משקל בתא100_הערות_4.4._פירוט אגח תשואה מעל 10% _פירוט אגח תשואה מעל 10% " xfId="6546"/>
    <cellStyle name="6_משקל בתא100_הערות_4.4._פירוט אגח תשואה מעל 10% _פירוט אגח תשואה מעל 10% _15" xfId="6547"/>
    <cellStyle name="6_משקל בתא100_הערות_דיווחים נוספים" xfId="6548"/>
    <cellStyle name="6_משקל בתא100_הערות_דיווחים נוספים_1" xfId="6549"/>
    <cellStyle name="6_משקל בתא100_הערות_דיווחים נוספים_1_15" xfId="6550"/>
    <cellStyle name="6_משקל בתא100_הערות_דיווחים נוספים_1_פירוט אגח תשואה מעל 10% " xfId="6551"/>
    <cellStyle name="6_משקל בתא100_הערות_דיווחים נוספים_1_פירוט אגח תשואה מעל 10% _15" xfId="6552"/>
    <cellStyle name="6_משקל בתא100_הערות_דיווחים נוספים_15" xfId="6553"/>
    <cellStyle name="6_משקל בתא100_הערות_דיווחים נוספים_פירוט אגח תשואה מעל 10% " xfId="6554"/>
    <cellStyle name="6_משקל בתא100_הערות_דיווחים נוספים_פירוט אגח תשואה מעל 10% _15" xfId="6555"/>
    <cellStyle name="6_משקל בתא100_הערות_פירוט אגח תשואה מעל 10% " xfId="6556"/>
    <cellStyle name="6_משקל בתא100_הערות_פירוט אגח תשואה מעל 10% _1" xfId="6557"/>
    <cellStyle name="6_משקל בתא100_הערות_פירוט אגח תשואה מעל 10% _1_15" xfId="6558"/>
    <cellStyle name="6_משקל בתא100_הערות_פירוט אגח תשואה מעל 10% _15" xfId="6559"/>
    <cellStyle name="6_משקל בתא100_הערות_פירוט אגח תשואה מעל 10% _פירוט אגח תשואה מעל 10% " xfId="6560"/>
    <cellStyle name="6_משקל בתא100_הערות_פירוט אגח תשואה מעל 10% _פירוט אגח תשואה מעל 10% _15" xfId="6561"/>
    <cellStyle name="6_משקל בתא100_יתרת מסגרות אשראי לניצול " xfId="6562"/>
    <cellStyle name="6_משקל בתא100_יתרת מסגרות אשראי לניצול  2" xfId="6563"/>
    <cellStyle name="6_משקל בתא100_יתרת מסגרות אשראי לניצול  2_15" xfId="6564"/>
    <cellStyle name="6_משקל בתא100_יתרת מסגרות אשראי לניצול  2_דיווחים נוספים" xfId="6565"/>
    <cellStyle name="6_משקל בתא100_יתרת מסגרות אשראי לניצול  2_דיווחים נוספים_1" xfId="6566"/>
    <cellStyle name="6_משקל בתא100_יתרת מסגרות אשראי לניצול  2_דיווחים נוספים_1_15" xfId="6567"/>
    <cellStyle name="6_משקל בתא100_יתרת מסגרות אשראי לניצול  2_דיווחים נוספים_1_פירוט אגח תשואה מעל 10% " xfId="6568"/>
    <cellStyle name="6_משקל בתא100_יתרת מסגרות אשראי לניצול  2_דיווחים נוספים_1_פירוט אגח תשואה מעל 10% _15" xfId="6569"/>
    <cellStyle name="6_משקל בתא100_יתרת מסגרות אשראי לניצול  2_דיווחים נוספים_15" xfId="6570"/>
    <cellStyle name="6_משקל בתא100_יתרת מסגרות אשראי לניצול  2_דיווחים נוספים_פירוט אגח תשואה מעל 10% " xfId="6571"/>
    <cellStyle name="6_משקל בתא100_יתרת מסגרות אשראי לניצול  2_דיווחים נוספים_פירוט אגח תשואה מעל 10% _15" xfId="6572"/>
    <cellStyle name="6_משקל בתא100_יתרת מסגרות אשראי לניצול  2_פירוט אגח תשואה מעל 10% " xfId="6573"/>
    <cellStyle name="6_משקל בתא100_יתרת מסגרות אשראי לניצול  2_פירוט אגח תשואה מעל 10% _1" xfId="6574"/>
    <cellStyle name="6_משקל בתא100_יתרת מסגרות אשראי לניצול  2_פירוט אגח תשואה מעל 10% _1_15" xfId="6575"/>
    <cellStyle name="6_משקל בתא100_יתרת מסגרות אשראי לניצול  2_פירוט אגח תשואה מעל 10% _15" xfId="6576"/>
    <cellStyle name="6_משקל בתא100_יתרת מסגרות אשראי לניצול  2_פירוט אגח תשואה מעל 10% _פירוט אגח תשואה מעל 10% " xfId="6577"/>
    <cellStyle name="6_משקל בתא100_יתרת מסגרות אשראי לניצול  2_פירוט אגח תשואה מעל 10% _פירוט אגח תשואה מעל 10% _15" xfId="6578"/>
    <cellStyle name="6_משקל בתא100_יתרת מסגרות אשראי לניצול _15" xfId="6579"/>
    <cellStyle name="6_משקל בתא100_יתרת מסגרות אשראי לניצול _4.4." xfId="6580"/>
    <cellStyle name="6_משקל בתא100_יתרת מסגרות אשראי לניצול _4.4. 2" xfId="6581"/>
    <cellStyle name="6_משקל בתא100_יתרת מסגרות אשראי לניצול _4.4. 2_15" xfId="6582"/>
    <cellStyle name="6_משקל בתא100_יתרת מסגרות אשראי לניצול _4.4. 2_דיווחים נוספים" xfId="6583"/>
    <cellStyle name="6_משקל בתא100_יתרת מסגרות אשראי לניצול _4.4. 2_דיווחים נוספים_1" xfId="6584"/>
    <cellStyle name="6_משקל בתא100_יתרת מסגרות אשראי לניצול _4.4. 2_דיווחים נוספים_1_15" xfId="6585"/>
    <cellStyle name="6_משקל בתא100_יתרת מסגרות אשראי לניצול _4.4. 2_דיווחים נוספים_1_פירוט אגח תשואה מעל 10% " xfId="6586"/>
    <cellStyle name="6_משקל בתא100_יתרת מסגרות אשראי לניצול _4.4. 2_דיווחים נוספים_1_פירוט אגח תשואה מעל 10% _15" xfId="6587"/>
    <cellStyle name="6_משקל בתא100_יתרת מסגרות אשראי לניצול _4.4. 2_דיווחים נוספים_15" xfId="6588"/>
    <cellStyle name="6_משקל בתא100_יתרת מסגרות אשראי לניצול _4.4. 2_דיווחים נוספים_פירוט אגח תשואה מעל 10% " xfId="6589"/>
    <cellStyle name="6_משקל בתא100_יתרת מסגרות אשראי לניצול _4.4. 2_דיווחים נוספים_פירוט אגח תשואה מעל 10% _15" xfId="6590"/>
    <cellStyle name="6_משקל בתא100_יתרת מסגרות אשראי לניצול _4.4. 2_פירוט אגח תשואה מעל 10% " xfId="6591"/>
    <cellStyle name="6_משקל בתא100_יתרת מסגרות אשראי לניצול _4.4. 2_פירוט אגח תשואה מעל 10% _1" xfId="6592"/>
    <cellStyle name="6_משקל בתא100_יתרת מסגרות אשראי לניצול _4.4. 2_פירוט אגח תשואה מעל 10% _1_15" xfId="6593"/>
    <cellStyle name="6_משקל בתא100_יתרת מסגרות אשראי לניצול _4.4. 2_פירוט אגח תשואה מעל 10% _15" xfId="6594"/>
    <cellStyle name="6_משקל בתא100_יתרת מסגרות אשראי לניצול _4.4. 2_פירוט אגח תשואה מעל 10% _פירוט אגח תשואה מעל 10% " xfId="6595"/>
    <cellStyle name="6_משקל בתא100_יתרת מסגרות אשראי לניצול _4.4. 2_פירוט אגח תשואה מעל 10% _פירוט אגח תשואה מעל 10% _15" xfId="6596"/>
    <cellStyle name="6_משקל בתא100_יתרת מסגרות אשראי לניצול _4.4._15" xfId="6597"/>
    <cellStyle name="6_משקל בתא100_יתרת מסגרות אשראי לניצול _4.4._דיווחים נוספים" xfId="6598"/>
    <cellStyle name="6_משקל בתא100_יתרת מסגרות אשראי לניצול _4.4._דיווחים נוספים_15" xfId="6599"/>
    <cellStyle name="6_משקל בתא100_יתרת מסגרות אשראי לניצול _4.4._דיווחים נוספים_פירוט אגח תשואה מעל 10% " xfId="6600"/>
    <cellStyle name="6_משקל בתא100_יתרת מסגרות אשראי לניצול _4.4._דיווחים נוספים_פירוט אגח תשואה מעל 10% _15" xfId="6601"/>
    <cellStyle name="6_משקל בתא100_יתרת מסגרות אשראי לניצול _4.4._פירוט אגח תשואה מעל 10% " xfId="6602"/>
    <cellStyle name="6_משקל בתא100_יתרת מסגרות אשראי לניצול _4.4._פירוט אגח תשואה מעל 10% _1" xfId="6603"/>
    <cellStyle name="6_משקל בתא100_יתרת מסגרות אשראי לניצול _4.4._פירוט אגח תשואה מעל 10% _1_15" xfId="6604"/>
    <cellStyle name="6_משקל בתא100_יתרת מסגרות אשראי לניצול _4.4._פירוט אגח תשואה מעל 10% _15" xfId="6605"/>
    <cellStyle name="6_משקל בתא100_יתרת מסגרות אשראי לניצול _4.4._פירוט אגח תשואה מעל 10% _פירוט אגח תשואה מעל 10% " xfId="6606"/>
    <cellStyle name="6_משקל בתא100_יתרת מסגרות אשראי לניצול _4.4._פירוט אגח תשואה מעל 10% _פירוט אגח תשואה מעל 10% _15" xfId="6607"/>
    <cellStyle name="6_משקל בתא100_יתרת מסגרות אשראי לניצול _דיווחים נוספים" xfId="6608"/>
    <cellStyle name="6_משקל בתא100_יתרת מסגרות אשראי לניצול _דיווחים נוספים_1" xfId="6609"/>
    <cellStyle name="6_משקל בתא100_יתרת מסגרות אשראי לניצול _דיווחים נוספים_1_15" xfId="6610"/>
    <cellStyle name="6_משקל בתא100_יתרת מסגרות אשראי לניצול _דיווחים נוספים_1_פירוט אגח תשואה מעל 10% " xfId="6611"/>
    <cellStyle name="6_משקל בתא100_יתרת מסגרות אשראי לניצול _דיווחים נוספים_1_פירוט אגח תשואה מעל 10% _15" xfId="6612"/>
    <cellStyle name="6_משקל בתא100_יתרת מסגרות אשראי לניצול _דיווחים נוספים_15" xfId="6613"/>
    <cellStyle name="6_משקל בתא100_יתרת מסגרות אשראי לניצול _דיווחים נוספים_פירוט אגח תשואה מעל 10% " xfId="6614"/>
    <cellStyle name="6_משקל בתא100_יתרת מסגרות אשראי לניצול _דיווחים נוספים_פירוט אגח תשואה מעל 10% _15" xfId="6615"/>
    <cellStyle name="6_משקל בתא100_יתרת מסגרות אשראי לניצול _פירוט אגח תשואה מעל 10% " xfId="6616"/>
    <cellStyle name="6_משקל בתא100_יתרת מסגרות אשראי לניצול _פירוט אגח תשואה מעל 10% _1" xfId="6617"/>
    <cellStyle name="6_משקל בתא100_יתרת מסגרות אשראי לניצול _פירוט אגח תשואה מעל 10% _1_15" xfId="6618"/>
    <cellStyle name="6_משקל בתא100_יתרת מסגרות אשראי לניצול _פירוט אגח תשואה מעל 10% _15" xfId="6619"/>
    <cellStyle name="6_משקל בתא100_יתרת מסגרות אשראי לניצול _פירוט אגח תשואה מעל 10% _פירוט אגח תשואה מעל 10% " xfId="6620"/>
    <cellStyle name="6_משקל בתא100_יתרת מסגרות אשראי לניצול _פירוט אגח תשואה מעל 10% _פירוט אגח תשואה מעל 10% _15" xfId="6621"/>
    <cellStyle name="6_משקל בתא100_עסקאות שאושרו וטרם בוצעו  " xfId="6622"/>
    <cellStyle name="6_משקל בתא100_עסקאות שאושרו וטרם בוצעו   2" xfId="6623"/>
    <cellStyle name="6_משקל בתא100_עסקאות שאושרו וטרם בוצעו   2_15" xfId="6624"/>
    <cellStyle name="6_משקל בתא100_עסקאות שאושרו וטרם בוצעו   2_דיווחים נוספים" xfId="6625"/>
    <cellStyle name="6_משקל בתא100_עסקאות שאושרו וטרם בוצעו   2_דיווחים נוספים_1" xfId="6626"/>
    <cellStyle name="6_משקל בתא100_עסקאות שאושרו וטרם בוצעו   2_דיווחים נוספים_1_15" xfId="6627"/>
    <cellStyle name="6_משקל בתא100_עסקאות שאושרו וטרם בוצעו   2_דיווחים נוספים_1_פירוט אגח תשואה מעל 10% " xfId="6628"/>
    <cellStyle name="6_משקל בתא100_עסקאות שאושרו וטרם בוצעו   2_דיווחים נוספים_1_פירוט אגח תשואה מעל 10% _15" xfId="6629"/>
    <cellStyle name="6_משקל בתא100_עסקאות שאושרו וטרם בוצעו   2_דיווחים נוספים_15" xfId="6630"/>
    <cellStyle name="6_משקל בתא100_עסקאות שאושרו וטרם בוצעו   2_דיווחים נוספים_פירוט אגח תשואה מעל 10% " xfId="6631"/>
    <cellStyle name="6_משקל בתא100_עסקאות שאושרו וטרם בוצעו   2_דיווחים נוספים_פירוט אגח תשואה מעל 10% _15" xfId="6632"/>
    <cellStyle name="6_משקל בתא100_עסקאות שאושרו וטרם בוצעו   2_פירוט אגח תשואה מעל 10% " xfId="6633"/>
    <cellStyle name="6_משקל בתא100_עסקאות שאושרו וטרם בוצעו   2_פירוט אגח תשואה מעל 10% _1" xfId="6634"/>
    <cellStyle name="6_משקל בתא100_עסקאות שאושרו וטרם בוצעו   2_פירוט אגח תשואה מעל 10% _1_15" xfId="6635"/>
    <cellStyle name="6_משקל בתא100_עסקאות שאושרו וטרם בוצעו   2_פירוט אגח תשואה מעל 10% _15" xfId="6636"/>
    <cellStyle name="6_משקל בתא100_עסקאות שאושרו וטרם בוצעו   2_פירוט אגח תשואה מעל 10% _פירוט אגח תשואה מעל 10% " xfId="6637"/>
    <cellStyle name="6_משקל בתא100_עסקאות שאושרו וטרם בוצעו   2_פירוט אגח תשואה מעל 10% _פירוט אגח תשואה מעל 10% _15" xfId="6638"/>
    <cellStyle name="6_משקל בתא100_עסקאות שאושרו וטרם בוצעו  _1" xfId="6639"/>
    <cellStyle name="6_משקל בתא100_עסקאות שאושרו וטרם בוצעו  _1 2" xfId="6640"/>
    <cellStyle name="6_משקל בתא100_עסקאות שאושרו וטרם בוצעו  _1 2_15" xfId="6641"/>
    <cellStyle name="6_משקל בתא100_עסקאות שאושרו וטרם בוצעו  _1 2_דיווחים נוספים" xfId="6642"/>
    <cellStyle name="6_משקל בתא100_עסקאות שאושרו וטרם בוצעו  _1 2_דיווחים נוספים_1" xfId="6643"/>
    <cellStyle name="6_משקל בתא100_עסקאות שאושרו וטרם בוצעו  _1 2_דיווחים נוספים_1_15" xfId="6644"/>
    <cellStyle name="6_משקל בתא100_עסקאות שאושרו וטרם בוצעו  _1 2_דיווחים נוספים_1_פירוט אגח תשואה מעל 10% " xfId="6645"/>
    <cellStyle name="6_משקל בתא100_עסקאות שאושרו וטרם בוצעו  _1 2_דיווחים נוספים_1_פירוט אגח תשואה מעל 10% _15" xfId="6646"/>
    <cellStyle name="6_משקל בתא100_עסקאות שאושרו וטרם בוצעו  _1 2_דיווחים נוספים_15" xfId="6647"/>
    <cellStyle name="6_משקל בתא100_עסקאות שאושרו וטרם בוצעו  _1 2_דיווחים נוספים_פירוט אגח תשואה מעל 10% " xfId="6648"/>
    <cellStyle name="6_משקל בתא100_עסקאות שאושרו וטרם בוצעו  _1 2_דיווחים נוספים_פירוט אגח תשואה מעל 10% _15" xfId="6649"/>
    <cellStyle name="6_משקל בתא100_עסקאות שאושרו וטרם בוצעו  _1 2_פירוט אגח תשואה מעל 10% " xfId="6650"/>
    <cellStyle name="6_משקל בתא100_עסקאות שאושרו וטרם בוצעו  _1 2_פירוט אגח תשואה מעל 10% _1" xfId="6651"/>
    <cellStyle name="6_משקל בתא100_עסקאות שאושרו וטרם בוצעו  _1 2_פירוט אגח תשואה מעל 10% _1_15" xfId="6652"/>
    <cellStyle name="6_משקל בתא100_עסקאות שאושרו וטרם בוצעו  _1 2_פירוט אגח תשואה מעל 10% _15" xfId="6653"/>
    <cellStyle name="6_משקל בתא100_עסקאות שאושרו וטרם בוצעו  _1 2_פירוט אגח תשואה מעל 10% _פירוט אגח תשואה מעל 10% " xfId="6654"/>
    <cellStyle name="6_משקל בתא100_עסקאות שאושרו וטרם בוצעו  _1 2_פירוט אגח תשואה מעל 10% _פירוט אגח תשואה מעל 10% _15" xfId="6655"/>
    <cellStyle name="6_משקל בתא100_עסקאות שאושרו וטרם בוצעו  _1_15" xfId="6656"/>
    <cellStyle name="6_משקל בתא100_עסקאות שאושרו וטרם בוצעו  _1_דיווחים נוספים" xfId="6657"/>
    <cellStyle name="6_משקל בתא100_עסקאות שאושרו וטרם בוצעו  _1_דיווחים נוספים_15" xfId="6658"/>
    <cellStyle name="6_משקל בתא100_עסקאות שאושרו וטרם בוצעו  _1_דיווחים נוספים_פירוט אגח תשואה מעל 10% " xfId="6659"/>
    <cellStyle name="6_משקל בתא100_עסקאות שאושרו וטרם בוצעו  _1_דיווחים נוספים_פירוט אגח תשואה מעל 10% _15" xfId="6660"/>
    <cellStyle name="6_משקל בתא100_עסקאות שאושרו וטרם בוצעו  _1_פירוט אגח תשואה מעל 10% " xfId="6661"/>
    <cellStyle name="6_משקל בתא100_עסקאות שאושרו וטרם בוצעו  _1_פירוט אגח תשואה מעל 10% _1" xfId="6662"/>
    <cellStyle name="6_משקל בתא100_עסקאות שאושרו וטרם בוצעו  _1_פירוט אגח תשואה מעל 10% _1_15" xfId="6663"/>
    <cellStyle name="6_משקל בתא100_עסקאות שאושרו וטרם בוצעו  _1_פירוט אגח תשואה מעל 10% _15" xfId="6664"/>
    <cellStyle name="6_משקל בתא100_עסקאות שאושרו וטרם בוצעו  _1_פירוט אגח תשואה מעל 10% _פירוט אגח תשואה מעל 10% " xfId="6665"/>
    <cellStyle name="6_משקל בתא100_עסקאות שאושרו וטרם בוצעו  _1_פירוט אגח תשואה מעל 10% _פירוט אגח תשואה מעל 10% _15" xfId="6666"/>
    <cellStyle name="6_משקל בתא100_עסקאות שאושרו וטרם בוצעו  _15" xfId="6667"/>
    <cellStyle name="6_משקל בתא100_עסקאות שאושרו וטרם בוצעו  _4.4." xfId="6668"/>
    <cellStyle name="6_משקל בתא100_עסקאות שאושרו וטרם בוצעו  _4.4. 2" xfId="6669"/>
    <cellStyle name="6_משקל בתא100_עסקאות שאושרו וטרם בוצעו  _4.4. 2_15" xfId="6670"/>
    <cellStyle name="6_משקל בתא100_עסקאות שאושרו וטרם בוצעו  _4.4. 2_דיווחים נוספים" xfId="6671"/>
    <cellStyle name="6_משקל בתא100_עסקאות שאושרו וטרם בוצעו  _4.4. 2_דיווחים נוספים_1" xfId="6672"/>
    <cellStyle name="6_משקל בתא100_עסקאות שאושרו וטרם בוצעו  _4.4. 2_דיווחים נוספים_1_15" xfId="6673"/>
    <cellStyle name="6_משקל בתא100_עסקאות שאושרו וטרם בוצעו  _4.4. 2_דיווחים נוספים_1_פירוט אגח תשואה מעל 10% " xfId="6674"/>
    <cellStyle name="6_משקל בתא100_עסקאות שאושרו וטרם בוצעו  _4.4. 2_דיווחים נוספים_1_פירוט אגח תשואה מעל 10% _15" xfId="6675"/>
    <cellStyle name="6_משקל בתא100_עסקאות שאושרו וטרם בוצעו  _4.4. 2_דיווחים נוספים_15" xfId="6676"/>
    <cellStyle name="6_משקל בתא100_עסקאות שאושרו וטרם בוצעו  _4.4. 2_דיווחים נוספים_פירוט אגח תשואה מעל 10% " xfId="6677"/>
    <cellStyle name="6_משקל בתא100_עסקאות שאושרו וטרם בוצעו  _4.4. 2_דיווחים נוספים_פירוט אגח תשואה מעל 10% _15" xfId="6678"/>
    <cellStyle name="6_משקל בתא100_עסקאות שאושרו וטרם בוצעו  _4.4. 2_פירוט אגח תשואה מעל 10% " xfId="6679"/>
    <cellStyle name="6_משקל בתא100_עסקאות שאושרו וטרם בוצעו  _4.4. 2_פירוט אגח תשואה מעל 10% _1" xfId="6680"/>
    <cellStyle name="6_משקל בתא100_עסקאות שאושרו וטרם בוצעו  _4.4. 2_פירוט אגח תשואה מעל 10% _1_15" xfId="6681"/>
    <cellStyle name="6_משקל בתא100_עסקאות שאושרו וטרם בוצעו  _4.4. 2_פירוט אגח תשואה מעל 10% _15" xfId="6682"/>
    <cellStyle name="6_משקל בתא100_עסקאות שאושרו וטרם בוצעו  _4.4. 2_פירוט אגח תשואה מעל 10% _פירוט אגח תשואה מעל 10% " xfId="6683"/>
    <cellStyle name="6_משקל בתא100_עסקאות שאושרו וטרם בוצעו  _4.4. 2_פירוט אגח תשואה מעל 10% _פירוט אגח תשואה מעל 10% _15" xfId="6684"/>
    <cellStyle name="6_משקל בתא100_עסקאות שאושרו וטרם בוצעו  _4.4._15" xfId="6685"/>
    <cellStyle name="6_משקל בתא100_עסקאות שאושרו וטרם בוצעו  _4.4._דיווחים נוספים" xfId="6686"/>
    <cellStyle name="6_משקל בתא100_עסקאות שאושרו וטרם בוצעו  _4.4._דיווחים נוספים_15" xfId="6687"/>
    <cellStyle name="6_משקל בתא100_עסקאות שאושרו וטרם בוצעו  _4.4._דיווחים נוספים_פירוט אגח תשואה מעל 10% " xfId="6688"/>
    <cellStyle name="6_משקל בתא100_עסקאות שאושרו וטרם בוצעו  _4.4._דיווחים נוספים_פירוט אגח תשואה מעל 10% _15" xfId="6689"/>
    <cellStyle name="6_משקל בתא100_עסקאות שאושרו וטרם בוצעו  _4.4._פירוט אגח תשואה מעל 10% " xfId="6690"/>
    <cellStyle name="6_משקל בתא100_עסקאות שאושרו וטרם בוצעו  _4.4._פירוט אגח תשואה מעל 10% _1" xfId="6691"/>
    <cellStyle name="6_משקל בתא100_עסקאות שאושרו וטרם בוצעו  _4.4._פירוט אגח תשואה מעל 10% _1_15" xfId="6692"/>
    <cellStyle name="6_משקל בתא100_עסקאות שאושרו וטרם בוצעו  _4.4._פירוט אגח תשואה מעל 10% _15" xfId="6693"/>
    <cellStyle name="6_משקל בתא100_עסקאות שאושרו וטרם בוצעו  _4.4._פירוט אגח תשואה מעל 10% _פירוט אגח תשואה מעל 10% " xfId="6694"/>
    <cellStyle name="6_משקל בתא100_עסקאות שאושרו וטרם בוצעו  _4.4._פירוט אגח תשואה מעל 10% _פירוט אגח תשואה מעל 10% _15" xfId="6695"/>
    <cellStyle name="6_משקל בתא100_עסקאות שאושרו וטרם בוצעו  _דיווחים נוספים" xfId="6696"/>
    <cellStyle name="6_משקל בתא100_עסקאות שאושרו וטרם בוצעו  _דיווחים נוספים_1" xfId="6697"/>
    <cellStyle name="6_משקל בתא100_עסקאות שאושרו וטרם בוצעו  _דיווחים נוספים_1_15" xfId="6698"/>
    <cellStyle name="6_משקל בתא100_עסקאות שאושרו וטרם בוצעו  _דיווחים נוספים_1_פירוט אגח תשואה מעל 10% " xfId="6699"/>
    <cellStyle name="6_משקל בתא100_עסקאות שאושרו וטרם בוצעו  _דיווחים נוספים_1_פירוט אגח תשואה מעל 10% _15" xfId="6700"/>
    <cellStyle name="6_משקל בתא100_עסקאות שאושרו וטרם בוצעו  _דיווחים נוספים_15" xfId="6701"/>
    <cellStyle name="6_משקל בתא100_עסקאות שאושרו וטרם בוצעו  _דיווחים נוספים_פירוט אגח תשואה מעל 10% " xfId="6702"/>
    <cellStyle name="6_משקל בתא100_עסקאות שאושרו וטרם בוצעו  _דיווחים נוספים_פירוט אגח תשואה מעל 10% _15" xfId="6703"/>
    <cellStyle name="6_משקל בתא100_עסקאות שאושרו וטרם בוצעו  _פירוט אגח תשואה מעל 10% " xfId="6704"/>
    <cellStyle name="6_משקל בתא100_עסקאות שאושרו וטרם בוצעו  _פירוט אגח תשואה מעל 10% _1" xfId="6705"/>
    <cellStyle name="6_משקל בתא100_עסקאות שאושרו וטרם בוצעו  _פירוט אגח תשואה מעל 10% _1_15" xfId="6706"/>
    <cellStyle name="6_משקל בתא100_עסקאות שאושרו וטרם בוצעו  _פירוט אגח תשואה מעל 10% _15" xfId="6707"/>
    <cellStyle name="6_משקל בתא100_עסקאות שאושרו וטרם בוצעו  _פירוט אגח תשואה מעל 10% _פירוט אגח תשואה מעל 10% " xfId="6708"/>
    <cellStyle name="6_משקל בתא100_עסקאות שאושרו וטרם בוצעו  _פירוט אגח תשואה מעל 10% _פירוט אגח תשואה מעל 10% _15" xfId="6709"/>
    <cellStyle name="6_משקל בתא100_פירוט אגח תשואה מעל 10% " xfId="6710"/>
    <cellStyle name="6_משקל בתא100_פירוט אגח תשואה מעל 10%  2" xfId="6711"/>
    <cellStyle name="6_משקל בתא100_פירוט אגח תשואה מעל 10%  2_15" xfId="6712"/>
    <cellStyle name="6_משקל בתא100_פירוט אגח תשואה מעל 10%  2_דיווחים נוספים" xfId="6713"/>
    <cellStyle name="6_משקל בתא100_פירוט אגח תשואה מעל 10%  2_דיווחים נוספים_1" xfId="6714"/>
    <cellStyle name="6_משקל בתא100_פירוט אגח תשואה מעל 10%  2_דיווחים נוספים_1_15" xfId="6715"/>
    <cellStyle name="6_משקל בתא100_פירוט אגח תשואה מעל 10%  2_דיווחים נוספים_1_פירוט אגח תשואה מעל 10% " xfId="6716"/>
    <cellStyle name="6_משקל בתא100_פירוט אגח תשואה מעל 10%  2_דיווחים נוספים_1_פירוט אגח תשואה מעל 10% _15" xfId="6717"/>
    <cellStyle name="6_משקל בתא100_פירוט אגח תשואה מעל 10%  2_דיווחים נוספים_15" xfId="6718"/>
    <cellStyle name="6_משקל בתא100_פירוט אגח תשואה מעל 10%  2_דיווחים נוספים_פירוט אגח תשואה מעל 10% " xfId="6719"/>
    <cellStyle name="6_משקל בתא100_פירוט אגח תשואה מעל 10%  2_דיווחים נוספים_פירוט אגח תשואה מעל 10% _15" xfId="6720"/>
    <cellStyle name="6_משקל בתא100_פירוט אגח תשואה מעל 10%  2_פירוט אגח תשואה מעל 10% " xfId="6721"/>
    <cellStyle name="6_משקל בתא100_פירוט אגח תשואה מעל 10%  2_פירוט אגח תשואה מעל 10% _1" xfId="6722"/>
    <cellStyle name="6_משקל בתא100_פירוט אגח תשואה מעל 10%  2_פירוט אגח תשואה מעל 10% _1_15" xfId="6723"/>
    <cellStyle name="6_משקל בתא100_פירוט אגח תשואה מעל 10%  2_פירוט אגח תשואה מעל 10% _15" xfId="6724"/>
    <cellStyle name="6_משקל בתא100_פירוט אגח תשואה מעל 10%  2_פירוט אגח תשואה מעל 10% _פירוט אגח תשואה מעל 10% " xfId="6725"/>
    <cellStyle name="6_משקל בתא100_פירוט אגח תשואה מעל 10%  2_פירוט אגח תשואה מעל 10% _פירוט אגח תשואה מעל 10% _15" xfId="6726"/>
    <cellStyle name="6_משקל בתא100_פירוט אגח תשואה מעל 10% _1" xfId="6727"/>
    <cellStyle name="6_משקל בתא100_פירוט אגח תשואה מעל 10% _1_15" xfId="6728"/>
    <cellStyle name="6_משקל בתא100_פירוט אגח תשואה מעל 10% _1_פירוט אגח תשואה מעל 10% " xfId="6729"/>
    <cellStyle name="6_משקל בתא100_פירוט אגח תשואה מעל 10% _1_פירוט אגח תשואה מעל 10% _15" xfId="6730"/>
    <cellStyle name="6_משקל בתא100_פירוט אגח תשואה מעל 10% _15" xfId="6731"/>
    <cellStyle name="6_משקל בתא100_פירוט אגח תשואה מעל 10% _2" xfId="6732"/>
    <cellStyle name="6_משקל בתא100_פירוט אגח תשואה מעל 10% _2_15" xfId="6733"/>
    <cellStyle name="6_משקל בתא100_פירוט אגח תשואה מעל 10% _4.4." xfId="6734"/>
    <cellStyle name="6_משקל בתא100_פירוט אגח תשואה מעל 10% _4.4. 2" xfId="6735"/>
    <cellStyle name="6_משקל בתא100_פירוט אגח תשואה מעל 10% _4.4. 2_15" xfId="6736"/>
    <cellStyle name="6_משקל בתא100_פירוט אגח תשואה מעל 10% _4.4. 2_דיווחים נוספים" xfId="6737"/>
    <cellStyle name="6_משקל בתא100_פירוט אגח תשואה מעל 10% _4.4. 2_דיווחים נוספים_1" xfId="6738"/>
    <cellStyle name="6_משקל בתא100_פירוט אגח תשואה מעל 10% _4.4. 2_דיווחים נוספים_1_15" xfId="6739"/>
    <cellStyle name="6_משקל בתא100_פירוט אגח תשואה מעל 10% _4.4. 2_דיווחים נוספים_1_פירוט אגח תשואה מעל 10% " xfId="6740"/>
    <cellStyle name="6_משקל בתא100_פירוט אגח תשואה מעל 10% _4.4. 2_דיווחים נוספים_1_פירוט אגח תשואה מעל 10% _15" xfId="6741"/>
    <cellStyle name="6_משקל בתא100_פירוט אגח תשואה מעל 10% _4.4. 2_דיווחים נוספים_15" xfId="6742"/>
    <cellStyle name="6_משקל בתא100_פירוט אגח תשואה מעל 10% _4.4. 2_דיווחים נוספים_פירוט אגח תשואה מעל 10% " xfId="6743"/>
    <cellStyle name="6_משקל בתא100_פירוט אגח תשואה מעל 10% _4.4. 2_דיווחים נוספים_פירוט אגח תשואה מעל 10% _15" xfId="6744"/>
    <cellStyle name="6_משקל בתא100_פירוט אגח תשואה מעל 10% _4.4. 2_פירוט אגח תשואה מעל 10% " xfId="6745"/>
    <cellStyle name="6_משקל בתא100_פירוט אגח תשואה מעל 10% _4.4. 2_פירוט אגח תשואה מעל 10% _1" xfId="6746"/>
    <cellStyle name="6_משקל בתא100_פירוט אגח תשואה מעל 10% _4.4. 2_פירוט אגח תשואה מעל 10% _1_15" xfId="6747"/>
    <cellStyle name="6_משקל בתא100_פירוט אגח תשואה מעל 10% _4.4. 2_פירוט אגח תשואה מעל 10% _15" xfId="6748"/>
    <cellStyle name="6_משקל בתא100_פירוט אגח תשואה מעל 10% _4.4. 2_פירוט אגח תשואה מעל 10% _פירוט אגח תשואה מעל 10% " xfId="6749"/>
    <cellStyle name="6_משקל בתא100_פירוט אגח תשואה מעל 10% _4.4. 2_פירוט אגח תשואה מעל 10% _פירוט אגח תשואה מעל 10% _15" xfId="6750"/>
    <cellStyle name="6_משקל בתא100_פירוט אגח תשואה מעל 10% _4.4._15" xfId="6751"/>
    <cellStyle name="6_משקל בתא100_פירוט אגח תשואה מעל 10% _4.4._דיווחים נוספים" xfId="6752"/>
    <cellStyle name="6_משקל בתא100_פירוט אגח תשואה מעל 10% _4.4._דיווחים נוספים_15" xfId="6753"/>
    <cellStyle name="6_משקל בתא100_פירוט אגח תשואה מעל 10% _4.4._דיווחים נוספים_פירוט אגח תשואה מעל 10% " xfId="6754"/>
    <cellStyle name="6_משקל בתא100_פירוט אגח תשואה מעל 10% _4.4._דיווחים נוספים_פירוט אגח תשואה מעל 10% _15" xfId="6755"/>
    <cellStyle name="6_משקל בתא100_פירוט אגח תשואה מעל 10% _4.4._פירוט אגח תשואה מעל 10% " xfId="6756"/>
    <cellStyle name="6_משקל בתא100_פירוט אגח תשואה מעל 10% _4.4._פירוט אגח תשואה מעל 10% _1" xfId="6757"/>
    <cellStyle name="6_משקל בתא100_פירוט אגח תשואה מעל 10% _4.4._פירוט אגח תשואה מעל 10% _1_15" xfId="6758"/>
    <cellStyle name="6_משקל בתא100_פירוט אגח תשואה מעל 10% _4.4._פירוט אגח תשואה מעל 10% _15" xfId="6759"/>
    <cellStyle name="6_משקל בתא100_פירוט אגח תשואה מעל 10% _4.4._פירוט אגח תשואה מעל 10% _פירוט אגח תשואה מעל 10% " xfId="6760"/>
    <cellStyle name="6_משקל בתא100_פירוט אגח תשואה מעל 10% _4.4._פירוט אגח תשואה מעל 10% _פירוט אגח תשואה מעל 10% _15" xfId="6761"/>
    <cellStyle name="6_משקל בתא100_פירוט אגח תשואה מעל 10% _דיווחים נוספים" xfId="6762"/>
    <cellStyle name="6_משקל בתא100_פירוט אגח תשואה מעל 10% _דיווחים נוספים_1" xfId="6763"/>
    <cellStyle name="6_משקל בתא100_פירוט אגח תשואה מעל 10% _דיווחים נוספים_1_15" xfId="6764"/>
    <cellStyle name="6_משקל בתא100_פירוט אגח תשואה מעל 10% _דיווחים נוספים_1_פירוט אגח תשואה מעל 10% " xfId="6765"/>
    <cellStyle name="6_משקל בתא100_פירוט אגח תשואה מעל 10% _דיווחים נוספים_1_פירוט אגח תשואה מעל 10% _15" xfId="6766"/>
    <cellStyle name="6_משקל בתא100_פירוט אגח תשואה מעל 10% _דיווחים נוספים_15" xfId="6767"/>
    <cellStyle name="6_משקל בתא100_פירוט אגח תשואה מעל 10% _דיווחים נוספים_פירוט אגח תשואה מעל 10% " xfId="6768"/>
    <cellStyle name="6_משקל בתא100_פירוט אגח תשואה מעל 10% _דיווחים נוספים_פירוט אגח תשואה מעל 10% _15" xfId="6769"/>
    <cellStyle name="6_משקל בתא100_פירוט אגח תשואה מעל 10% _פירוט אגח תשואה מעל 10% " xfId="6770"/>
    <cellStyle name="6_משקל בתא100_פירוט אגח תשואה מעל 10% _פירוט אגח תשואה מעל 10% _1" xfId="6771"/>
    <cellStyle name="6_משקל בתא100_פירוט אגח תשואה מעל 10% _פירוט אגח תשואה מעל 10% _1_15" xfId="6772"/>
    <cellStyle name="6_משקל בתא100_פירוט אגח תשואה מעל 10% _פירוט אגח תשואה מעל 10% _15" xfId="6773"/>
    <cellStyle name="6_משקל בתא100_פירוט אגח תשואה מעל 10% _פירוט אגח תשואה מעל 10% _פירוט אגח תשואה מעל 10% " xfId="6774"/>
    <cellStyle name="6_משקל בתא100_פירוט אגח תשואה מעל 10% _פירוט אגח תשואה מעל 10% _פירוט אגח תשואה מעל 10% _15" xfId="6775"/>
    <cellStyle name="6_עסקאות שאושרו וטרם בוצעו  " xfId="6776"/>
    <cellStyle name="6_עסקאות שאושרו וטרם בוצעו   2" xfId="6777"/>
    <cellStyle name="6_עסקאות שאושרו וטרם בוצעו   2_15" xfId="6778"/>
    <cellStyle name="6_עסקאות שאושרו וטרם בוצעו   2_דיווחים נוספים" xfId="6779"/>
    <cellStyle name="6_עסקאות שאושרו וטרם בוצעו   2_דיווחים נוספים_1" xfId="6780"/>
    <cellStyle name="6_עסקאות שאושרו וטרם בוצעו   2_דיווחים נוספים_1_15" xfId="6781"/>
    <cellStyle name="6_עסקאות שאושרו וטרם בוצעו   2_דיווחים נוספים_1_פירוט אגח תשואה מעל 10% " xfId="6782"/>
    <cellStyle name="6_עסקאות שאושרו וטרם בוצעו   2_דיווחים נוספים_1_פירוט אגח תשואה מעל 10% _15" xfId="6783"/>
    <cellStyle name="6_עסקאות שאושרו וטרם בוצעו   2_דיווחים נוספים_15" xfId="6784"/>
    <cellStyle name="6_עסקאות שאושרו וטרם בוצעו   2_דיווחים נוספים_פירוט אגח תשואה מעל 10% " xfId="6785"/>
    <cellStyle name="6_עסקאות שאושרו וטרם בוצעו   2_דיווחים נוספים_פירוט אגח תשואה מעל 10% _15" xfId="6786"/>
    <cellStyle name="6_עסקאות שאושרו וטרם בוצעו   2_פירוט אגח תשואה מעל 10% " xfId="6787"/>
    <cellStyle name="6_עסקאות שאושרו וטרם בוצעו   2_פירוט אגח תשואה מעל 10% _1" xfId="6788"/>
    <cellStyle name="6_עסקאות שאושרו וטרם בוצעו   2_פירוט אגח תשואה מעל 10% _1_15" xfId="6789"/>
    <cellStyle name="6_עסקאות שאושרו וטרם בוצעו   2_פירוט אגח תשואה מעל 10% _15" xfId="6790"/>
    <cellStyle name="6_עסקאות שאושרו וטרם בוצעו   2_פירוט אגח תשואה מעל 10% _פירוט אגח תשואה מעל 10% " xfId="6791"/>
    <cellStyle name="6_עסקאות שאושרו וטרם בוצעו   2_פירוט אגח תשואה מעל 10% _פירוט אגח תשואה מעל 10% _15" xfId="6792"/>
    <cellStyle name="6_עסקאות שאושרו וטרם בוצעו  _1" xfId="6793"/>
    <cellStyle name="6_עסקאות שאושרו וטרם בוצעו  _1 2" xfId="6794"/>
    <cellStyle name="6_עסקאות שאושרו וטרם בוצעו  _1 2_15" xfId="6795"/>
    <cellStyle name="6_עסקאות שאושרו וטרם בוצעו  _1 2_דיווחים נוספים" xfId="6796"/>
    <cellStyle name="6_עסקאות שאושרו וטרם בוצעו  _1 2_דיווחים נוספים_1" xfId="6797"/>
    <cellStyle name="6_עסקאות שאושרו וטרם בוצעו  _1 2_דיווחים נוספים_1_15" xfId="6798"/>
    <cellStyle name="6_עסקאות שאושרו וטרם בוצעו  _1 2_דיווחים נוספים_1_פירוט אגח תשואה מעל 10% " xfId="6799"/>
    <cellStyle name="6_עסקאות שאושרו וטרם בוצעו  _1 2_דיווחים נוספים_1_פירוט אגח תשואה מעל 10% _15" xfId="6800"/>
    <cellStyle name="6_עסקאות שאושרו וטרם בוצעו  _1 2_דיווחים נוספים_15" xfId="6801"/>
    <cellStyle name="6_עסקאות שאושרו וטרם בוצעו  _1 2_דיווחים נוספים_פירוט אגח תשואה מעל 10% " xfId="6802"/>
    <cellStyle name="6_עסקאות שאושרו וטרם בוצעו  _1 2_דיווחים נוספים_פירוט אגח תשואה מעל 10% _15" xfId="6803"/>
    <cellStyle name="6_עסקאות שאושרו וטרם בוצעו  _1 2_פירוט אגח תשואה מעל 10% " xfId="6804"/>
    <cellStyle name="6_עסקאות שאושרו וטרם בוצעו  _1 2_פירוט אגח תשואה מעל 10% _1" xfId="6805"/>
    <cellStyle name="6_עסקאות שאושרו וטרם בוצעו  _1 2_פירוט אגח תשואה מעל 10% _1_15" xfId="6806"/>
    <cellStyle name="6_עסקאות שאושרו וטרם בוצעו  _1 2_פירוט אגח תשואה מעל 10% _15" xfId="6807"/>
    <cellStyle name="6_עסקאות שאושרו וטרם בוצעו  _1 2_פירוט אגח תשואה מעל 10% _פירוט אגח תשואה מעל 10% " xfId="6808"/>
    <cellStyle name="6_עסקאות שאושרו וטרם בוצעו  _1 2_פירוט אגח תשואה מעל 10% _פירוט אגח תשואה מעל 10% _15" xfId="6809"/>
    <cellStyle name="6_עסקאות שאושרו וטרם בוצעו  _1_15" xfId="6810"/>
    <cellStyle name="6_עסקאות שאושרו וטרם בוצעו  _1_דיווחים נוספים" xfId="6811"/>
    <cellStyle name="6_עסקאות שאושרו וטרם בוצעו  _1_דיווחים נוספים_15" xfId="6812"/>
    <cellStyle name="6_עסקאות שאושרו וטרם בוצעו  _1_דיווחים נוספים_פירוט אגח תשואה מעל 10% " xfId="6813"/>
    <cellStyle name="6_עסקאות שאושרו וטרם בוצעו  _1_דיווחים נוספים_פירוט אגח תשואה מעל 10% _15" xfId="6814"/>
    <cellStyle name="6_עסקאות שאושרו וטרם בוצעו  _1_פירוט אגח תשואה מעל 10% " xfId="6815"/>
    <cellStyle name="6_עסקאות שאושרו וטרם בוצעו  _1_פירוט אגח תשואה מעל 10% _1" xfId="6816"/>
    <cellStyle name="6_עסקאות שאושרו וטרם בוצעו  _1_פירוט אגח תשואה מעל 10% _1_15" xfId="6817"/>
    <cellStyle name="6_עסקאות שאושרו וטרם בוצעו  _1_פירוט אגח תשואה מעל 10% _15" xfId="6818"/>
    <cellStyle name="6_עסקאות שאושרו וטרם בוצעו  _1_פירוט אגח תשואה מעל 10% _פירוט אגח תשואה מעל 10% " xfId="6819"/>
    <cellStyle name="6_עסקאות שאושרו וטרם בוצעו  _1_פירוט אגח תשואה מעל 10% _פירוט אגח תשואה מעל 10% _15" xfId="6820"/>
    <cellStyle name="6_עסקאות שאושרו וטרם בוצעו  _15" xfId="6821"/>
    <cellStyle name="6_עסקאות שאושרו וטרם בוצעו  _4.4." xfId="6822"/>
    <cellStyle name="6_עסקאות שאושרו וטרם בוצעו  _4.4. 2" xfId="6823"/>
    <cellStyle name="6_עסקאות שאושרו וטרם בוצעו  _4.4. 2_15" xfId="6824"/>
    <cellStyle name="6_עסקאות שאושרו וטרם בוצעו  _4.4. 2_דיווחים נוספים" xfId="6825"/>
    <cellStyle name="6_עסקאות שאושרו וטרם בוצעו  _4.4. 2_דיווחים נוספים_1" xfId="6826"/>
    <cellStyle name="6_עסקאות שאושרו וטרם בוצעו  _4.4. 2_דיווחים נוספים_1_15" xfId="6827"/>
    <cellStyle name="6_עסקאות שאושרו וטרם בוצעו  _4.4. 2_דיווחים נוספים_1_פירוט אגח תשואה מעל 10% " xfId="6828"/>
    <cellStyle name="6_עסקאות שאושרו וטרם בוצעו  _4.4. 2_דיווחים נוספים_1_פירוט אגח תשואה מעל 10% _15" xfId="6829"/>
    <cellStyle name="6_עסקאות שאושרו וטרם בוצעו  _4.4. 2_דיווחים נוספים_15" xfId="6830"/>
    <cellStyle name="6_עסקאות שאושרו וטרם בוצעו  _4.4. 2_דיווחים נוספים_פירוט אגח תשואה מעל 10% " xfId="6831"/>
    <cellStyle name="6_עסקאות שאושרו וטרם בוצעו  _4.4. 2_דיווחים נוספים_פירוט אגח תשואה מעל 10% _15" xfId="6832"/>
    <cellStyle name="6_עסקאות שאושרו וטרם בוצעו  _4.4. 2_פירוט אגח תשואה מעל 10% " xfId="6833"/>
    <cellStyle name="6_עסקאות שאושרו וטרם בוצעו  _4.4. 2_פירוט אגח תשואה מעל 10% _1" xfId="6834"/>
    <cellStyle name="6_עסקאות שאושרו וטרם בוצעו  _4.4. 2_פירוט אגח תשואה מעל 10% _1_15" xfId="6835"/>
    <cellStyle name="6_עסקאות שאושרו וטרם בוצעו  _4.4. 2_פירוט אגח תשואה מעל 10% _15" xfId="6836"/>
    <cellStyle name="6_עסקאות שאושרו וטרם בוצעו  _4.4. 2_פירוט אגח תשואה מעל 10% _פירוט אגח תשואה מעל 10% " xfId="6837"/>
    <cellStyle name="6_עסקאות שאושרו וטרם בוצעו  _4.4. 2_פירוט אגח תשואה מעל 10% _פירוט אגח תשואה מעל 10% _15" xfId="6838"/>
    <cellStyle name="6_עסקאות שאושרו וטרם בוצעו  _4.4._15" xfId="6839"/>
    <cellStyle name="6_עסקאות שאושרו וטרם בוצעו  _4.4._דיווחים נוספים" xfId="6840"/>
    <cellStyle name="6_עסקאות שאושרו וטרם בוצעו  _4.4._דיווחים נוספים_15" xfId="6841"/>
    <cellStyle name="6_עסקאות שאושרו וטרם בוצעו  _4.4._דיווחים נוספים_פירוט אגח תשואה מעל 10% " xfId="6842"/>
    <cellStyle name="6_עסקאות שאושרו וטרם בוצעו  _4.4._דיווחים נוספים_פירוט אגח תשואה מעל 10% _15" xfId="6843"/>
    <cellStyle name="6_עסקאות שאושרו וטרם בוצעו  _4.4._פירוט אגח תשואה מעל 10% " xfId="6844"/>
    <cellStyle name="6_עסקאות שאושרו וטרם בוצעו  _4.4._פירוט אגח תשואה מעל 10% _1" xfId="6845"/>
    <cellStyle name="6_עסקאות שאושרו וטרם בוצעו  _4.4._פירוט אגח תשואה מעל 10% _1_15" xfId="6846"/>
    <cellStyle name="6_עסקאות שאושרו וטרם בוצעו  _4.4._פירוט אגח תשואה מעל 10% _15" xfId="6847"/>
    <cellStyle name="6_עסקאות שאושרו וטרם בוצעו  _4.4._פירוט אגח תשואה מעל 10% _פירוט אגח תשואה מעל 10% " xfId="6848"/>
    <cellStyle name="6_עסקאות שאושרו וטרם בוצעו  _4.4._פירוט אגח תשואה מעל 10% _פירוט אגח תשואה מעל 10% _15" xfId="6849"/>
    <cellStyle name="6_עסקאות שאושרו וטרם בוצעו  _דיווחים נוספים" xfId="6850"/>
    <cellStyle name="6_עסקאות שאושרו וטרם בוצעו  _דיווחים נוספים_1" xfId="6851"/>
    <cellStyle name="6_עסקאות שאושרו וטרם בוצעו  _דיווחים נוספים_1_15" xfId="6852"/>
    <cellStyle name="6_עסקאות שאושרו וטרם בוצעו  _דיווחים נוספים_1_פירוט אגח תשואה מעל 10% " xfId="6853"/>
    <cellStyle name="6_עסקאות שאושרו וטרם בוצעו  _דיווחים נוספים_1_פירוט אגח תשואה מעל 10% _15" xfId="6854"/>
    <cellStyle name="6_עסקאות שאושרו וטרם בוצעו  _דיווחים נוספים_15" xfId="6855"/>
    <cellStyle name="6_עסקאות שאושרו וטרם בוצעו  _דיווחים נוספים_פירוט אגח תשואה מעל 10% " xfId="6856"/>
    <cellStyle name="6_עסקאות שאושרו וטרם בוצעו  _דיווחים נוספים_פירוט אגח תשואה מעל 10% _15" xfId="6857"/>
    <cellStyle name="6_עסקאות שאושרו וטרם בוצעו  _פירוט אגח תשואה מעל 10% " xfId="6858"/>
    <cellStyle name="6_עסקאות שאושרו וטרם בוצעו  _פירוט אגח תשואה מעל 10% _1" xfId="6859"/>
    <cellStyle name="6_עסקאות שאושרו וטרם בוצעו  _פירוט אגח תשואה מעל 10% _1_15" xfId="6860"/>
    <cellStyle name="6_עסקאות שאושרו וטרם בוצעו  _פירוט אגח תשואה מעל 10% _15" xfId="6861"/>
    <cellStyle name="6_עסקאות שאושרו וטרם בוצעו  _פירוט אגח תשואה מעל 10% _פירוט אגח תשואה מעל 10% " xfId="6862"/>
    <cellStyle name="6_עסקאות שאושרו וטרם בוצעו  _פירוט אגח תשואה מעל 10% _פירוט אגח תשואה מעל 10% _15" xfId="6863"/>
    <cellStyle name="6_פירוט אגח תשואה מעל 10% " xfId="6864"/>
    <cellStyle name="6_פירוט אגח תשואה מעל 10%  2" xfId="6865"/>
    <cellStyle name="6_פירוט אגח תשואה מעל 10%  2_15" xfId="6866"/>
    <cellStyle name="6_פירוט אגח תשואה מעל 10%  2_דיווחים נוספים" xfId="6867"/>
    <cellStyle name="6_פירוט אגח תשואה מעל 10%  2_דיווחים נוספים_1" xfId="6868"/>
    <cellStyle name="6_פירוט אגח תשואה מעל 10%  2_דיווחים נוספים_1_15" xfId="6869"/>
    <cellStyle name="6_פירוט אגח תשואה מעל 10%  2_דיווחים נוספים_1_פירוט אגח תשואה מעל 10% " xfId="6870"/>
    <cellStyle name="6_פירוט אגח תשואה מעל 10%  2_דיווחים נוספים_1_פירוט אגח תשואה מעל 10% _15" xfId="6871"/>
    <cellStyle name="6_פירוט אגח תשואה מעל 10%  2_דיווחים נוספים_15" xfId="6872"/>
    <cellStyle name="6_פירוט אגח תשואה מעל 10%  2_דיווחים נוספים_פירוט אגח תשואה מעל 10% " xfId="6873"/>
    <cellStyle name="6_פירוט אגח תשואה מעל 10%  2_דיווחים נוספים_פירוט אגח תשואה מעל 10% _15" xfId="6874"/>
    <cellStyle name="6_פירוט אגח תשואה מעל 10%  2_פירוט אגח תשואה מעל 10% " xfId="6875"/>
    <cellStyle name="6_פירוט אגח תשואה מעל 10%  2_פירוט אגח תשואה מעל 10% _1" xfId="6876"/>
    <cellStyle name="6_פירוט אגח תשואה מעל 10%  2_פירוט אגח תשואה מעל 10% _1_15" xfId="6877"/>
    <cellStyle name="6_פירוט אגח תשואה מעל 10%  2_פירוט אגח תשואה מעל 10% _15" xfId="6878"/>
    <cellStyle name="6_פירוט אגח תשואה מעל 10%  2_פירוט אגח תשואה מעל 10% _פירוט אגח תשואה מעל 10% " xfId="6879"/>
    <cellStyle name="6_פירוט אגח תשואה מעל 10%  2_פירוט אגח תשואה מעל 10% _פירוט אגח תשואה מעל 10% _15" xfId="6880"/>
    <cellStyle name="6_פירוט אגח תשואה מעל 10% _1" xfId="6881"/>
    <cellStyle name="6_פירוט אגח תשואה מעל 10% _1_15" xfId="6882"/>
    <cellStyle name="6_פירוט אגח תשואה מעל 10% _15" xfId="6883"/>
    <cellStyle name="6_פירוט אגח תשואה מעל 10% _2" xfId="6884"/>
    <cellStyle name="6_פירוט אגח תשואה מעל 10% _2_15" xfId="6885"/>
    <cellStyle name="6_פירוט אגח תשואה מעל 10% _4.4." xfId="6886"/>
    <cellStyle name="6_פירוט אגח תשואה מעל 10% _4.4. 2" xfId="6887"/>
    <cellStyle name="6_פירוט אגח תשואה מעל 10% _4.4. 2_15" xfId="6888"/>
    <cellStyle name="6_פירוט אגח תשואה מעל 10% _4.4. 2_דיווחים נוספים" xfId="6889"/>
    <cellStyle name="6_פירוט אגח תשואה מעל 10% _4.4. 2_דיווחים נוספים_1" xfId="6890"/>
    <cellStyle name="6_פירוט אגח תשואה מעל 10% _4.4. 2_דיווחים נוספים_1_15" xfId="6891"/>
    <cellStyle name="6_פירוט אגח תשואה מעל 10% _4.4. 2_דיווחים נוספים_1_פירוט אגח תשואה מעל 10% " xfId="6892"/>
    <cellStyle name="6_פירוט אגח תשואה מעל 10% _4.4. 2_דיווחים נוספים_1_פירוט אגח תשואה מעל 10% _15" xfId="6893"/>
    <cellStyle name="6_פירוט אגח תשואה מעל 10% _4.4. 2_דיווחים נוספים_15" xfId="6894"/>
    <cellStyle name="6_פירוט אגח תשואה מעל 10% _4.4. 2_דיווחים נוספים_פירוט אגח תשואה מעל 10% " xfId="6895"/>
    <cellStyle name="6_פירוט אגח תשואה מעל 10% _4.4. 2_דיווחים נוספים_פירוט אגח תשואה מעל 10% _15" xfId="6896"/>
    <cellStyle name="6_פירוט אגח תשואה מעל 10% _4.4. 2_פירוט אגח תשואה מעל 10% " xfId="6897"/>
    <cellStyle name="6_פירוט אגח תשואה מעל 10% _4.4. 2_פירוט אגח תשואה מעל 10% _1" xfId="6898"/>
    <cellStyle name="6_פירוט אגח תשואה מעל 10% _4.4. 2_פירוט אגח תשואה מעל 10% _1_15" xfId="6899"/>
    <cellStyle name="6_פירוט אגח תשואה מעל 10% _4.4. 2_פירוט אגח תשואה מעל 10% _15" xfId="6900"/>
    <cellStyle name="6_פירוט אגח תשואה מעל 10% _4.4. 2_פירוט אגח תשואה מעל 10% _פירוט אגח תשואה מעל 10% " xfId="6901"/>
    <cellStyle name="6_פירוט אגח תשואה מעל 10% _4.4. 2_פירוט אגח תשואה מעל 10% _פירוט אגח תשואה מעל 10% _15" xfId="6902"/>
    <cellStyle name="6_פירוט אגח תשואה מעל 10% _4.4._15" xfId="6903"/>
    <cellStyle name="6_פירוט אגח תשואה מעל 10% _4.4._דיווחים נוספים" xfId="6904"/>
    <cellStyle name="6_פירוט אגח תשואה מעל 10% _4.4._דיווחים נוספים_15" xfId="6905"/>
    <cellStyle name="6_פירוט אגח תשואה מעל 10% _4.4._דיווחים נוספים_פירוט אגח תשואה מעל 10% " xfId="6906"/>
    <cellStyle name="6_פירוט אגח תשואה מעל 10% _4.4._דיווחים נוספים_פירוט אגח תשואה מעל 10% _15" xfId="6907"/>
    <cellStyle name="6_פירוט אגח תשואה מעל 10% _4.4._פירוט אגח תשואה מעל 10% " xfId="6908"/>
    <cellStyle name="6_פירוט אגח תשואה מעל 10% _4.4._פירוט אגח תשואה מעל 10% _1" xfId="6909"/>
    <cellStyle name="6_פירוט אגח תשואה מעל 10% _4.4._פירוט אגח תשואה מעל 10% _1_15" xfId="6910"/>
    <cellStyle name="6_פירוט אגח תשואה מעל 10% _4.4._פירוט אגח תשואה מעל 10% _15" xfId="6911"/>
    <cellStyle name="6_פירוט אגח תשואה מעל 10% _4.4._פירוט אגח תשואה מעל 10% _פירוט אגח תשואה מעל 10% " xfId="6912"/>
    <cellStyle name="6_פירוט אגח תשואה מעל 10% _4.4._פירוט אגח תשואה מעל 10% _פירוט אגח תשואה מעל 10% _15" xfId="6913"/>
    <cellStyle name="6_פירוט אגח תשואה מעל 10% _דיווחים נוספים" xfId="6914"/>
    <cellStyle name="6_פירוט אגח תשואה מעל 10% _דיווחים נוספים_1" xfId="6915"/>
    <cellStyle name="6_פירוט אגח תשואה מעל 10% _דיווחים נוספים_1_15" xfId="6916"/>
    <cellStyle name="6_פירוט אגח תשואה מעל 10% _דיווחים נוספים_1_פירוט אגח תשואה מעל 10% " xfId="6917"/>
    <cellStyle name="6_פירוט אגח תשואה מעל 10% _דיווחים נוספים_1_פירוט אגח תשואה מעל 10% _15" xfId="6918"/>
    <cellStyle name="6_פירוט אגח תשואה מעל 10% _דיווחים נוספים_15" xfId="6919"/>
    <cellStyle name="6_פירוט אגח תשואה מעל 10% _דיווחים נוספים_פירוט אגח תשואה מעל 10% " xfId="6920"/>
    <cellStyle name="6_פירוט אגח תשואה מעל 10% _דיווחים נוספים_פירוט אגח תשואה מעל 10% _15" xfId="6921"/>
    <cellStyle name="6_פירוט אגח תשואה מעל 10% _פירוט אגח תשואה מעל 10% " xfId="6922"/>
    <cellStyle name="6_פירוט אגח תשואה מעל 10% _פירוט אגח תשואה מעל 10% _1" xfId="6923"/>
    <cellStyle name="6_פירוט אגח תשואה מעל 10% _פירוט אגח תשואה מעל 10% _1_15" xfId="6924"/>
    <cellStyle name="6_פירוט אגח תשואה מעל 10% _פירוט אגח תשואה מעל 10% _15" xfId="6925"/>
    <cellStyle name="6_פירוט אגח תשואה מעל 10% _פירוט אגח תשואה מעל 10% _פירוט אגח תשואה מעל 10% " xfId="6926"/>
    <cellStyle name="6_פירוט אגח תשואה מעל 10% _פירוט אגח תשואה מעל 10% _פירוט אגח תשואה מעל 10% _15" xfId="6927"/>
    <cellStyle name="60% - Accent1" xfId="6928"/>
    <cellStyle name="60% - Accent2" xfId="6929"/>
    <cellStyle name="60% - Accent3" xfId="6930"/>
    <cellStyle name="60% - Accent4" xfId="6931"/>
    <cellStyle name="60% - Accent5" xfId="6932"/>
    <cellStyle name="60% - Accent6" xfId="6933"/>
    <cellStyle name="60% - הדגשה1 2" xfId="6934"/>
    <cellStyle name="60% - הדגשה1 2 2" xfId="6935"/>
    <cellStyle name="60% - הדגשה1 2 3" xfId="6936"/>
    <cellStyle name="60% - הדגשה1 2_15" xfId="6937"/>
    <cellStyle name="60% - הדגשה1 3" xfId="6938"/>
    <cellStyle name="60% - הדגשה1 4" xfId="6939"/>
    <cellStyle name="60% - הדגשה1 5" xfId="6940"/>
    <cellStyle name="60% - הדגשה1 6" xfId="6941"/>
    <cellStyle name="60% - הדגשה1 7" xfId="6942"/>
    <cellStyle name="60% - הדגשה2 2" xfId="6943"/>
    <cellStyle name="60% - הדגשה2 2 2" xfId="6944"/>
    <cellStyle name="60% - הדגשה2 2 3" xfId="6945"/>
    <cellStyle name="60% - הדגשה2 2_15" xfId="6946"/>
    <cellStyle name="60% - הדגשה2 3" xfId="6947"/>
    <cellStyle name="60% - הדגשה2 4" xfId="6948"/>
    <cellStyle name="60% - הדגשה2 5" xfId="6949"/>
    <cellStyle name="60% - הדגשה2 6" xfId="6950"/>
    <cellStyle name="60% - הדגשה2 7" xfId="6951"/>
    <cellStyle name="60% - הדגשה3 2" xfId="6952"/>
    <cellStyle name="60% - הדגשה3 2 2" xfId="6953"/>
    <cellStyle name="60% - הדגשה3 2 3" xfId="6954"/>
    <cellStyle name="60% - הדגשה3 2_15" xfId="6955"/>
    <cellStyle name="60% - הדגשה3 3" xfId="6956"/>
    <cellStyle name="60% - הדגשה3 4" xfId="6957"/>
    <cellStyle name="60% - הדגשה3 5" xfId="6958"/>
    <cellStyle name="60% - הדגשה3 6" xfId="6959"/>
    <cellStyle name="60% - הדגשה3 7" xfId="6960"/>
    <cellStyle name="60% - הדגשה4 2" xfId="6961"/>
    <cellStyle name="60% - הדגשה4 2 2" xfId="6962"/>
    <cellStyle name="60% - הדגשה4 2 3" xfId="6963"/>
    <cellStyle name="60% - הדגשה4 2_15" xfId="6964"/>
    <cellStyle name="60% - הדגשה4 3" xfId="6965"/>
    <cellStyle name="60% - הדגשה4 4" xfId="6966"/>
    <cellStyle name="60% - הדגשה4 5" xfId="6967"/>
    <cellStyle name="60% - הדגשה4 6" xfId="6968"/>
    <cellStyle name="60% - הדגשה4 7" xfId="6969"/>
    <cellStyle name="60% - הדגשה5 2" xfId="6970"/>
    <cellStyle name="60% - הדגשה5 2 2" xfId="6971"/>
    <cellStyle name="60% - הדגשה5 2 3" xfId="6972"/>
    <cellStyle name="60% - הדגשה5 2_15" xfId="6973"/>
    <cellStyle name="60% - הדגשה5 3" xfId="6974"/>
    <cellStyle name="60% - הדגשה5 4" xfId="6975"/>
    <cellStyle name="60% - הדגשה5 5" xfId="6976"/>
    <cellStyle name="60% - הדגשה5 6" xfId="6977"/>
    <cellStyle name="60% - הדגשה5 7" xfId="6978"/>
    <cellStyle name="60% - הדגשה6 2" xfId="6979"/>
    <cellStyle name="60% - הדגשה6 2 2" xfId="6980"/>
    <cellStyle name="60% - הדגשה6 2 3" xfId="6981"/>
    <cellStyle name="60% - הדגשה6 2_15" xfId="6982"/>
    <cellStyle name="60% - הדגשה6 3" xfId="6983"/>
    <cellStyle name="60% - הדגשה6 4" xfId="6984"/>
    <cellStyle name="60% - הדגשה6 5" xfId="6985"/>
    <cellStyle name="60% - הדגשה6 6" xfId="6986"/>
    <cellStyle name="60% - הדגשה6 7" xfId="6987"/>
    <cellStyle name="7" xfId="6988"/>
    <cellStyle name="7 2" xfId="6989"/>
    <cellStyle name="7 2 2" xfId="6990"/>
    <cellStyle name="7 2_15" xfId="6991"/>
    <cellStyle name="7 3" xfId="6992"/>
    <cellStyle name="7_15" xfId="6993"/>
    <cellStyle name="7_15_1" xfId="6994"/>
    <cellStyle name="7_16" xfId="6995"/>
    <cellStyle name="7_4.4." xfId="6996"/>
    <cellStyle name="7_4.4. 2" xfId="6997"/>
    <cellStyle name="7_4.4. 2_15" xfId="6998"/>
    <cellStyle name="7_4.4. 2_דיווחים נוספים" xfId="6999"/>
    <cellStyle name="7_4.4. 2_דיווחים נוספים_1" xfId="7000"/>
    <cellStyle name="7_4.4. 2_דיווחים נוספים_1_15" xfId="7001"/>
    <cellStyle name="7_4.4. 2_דיווחים נוספים_1_פירוט אגח תשואה מעל 10% " xfId="7002"/>
    <cellStyle name="7_4.4. 2_דיווחים נוספים_1_פירוט אגח תשואה מעל 10% _15" xfId="7003"/>
    <cellStyle name="7_4.4. 2_דיווחים נוספים_15" xfId="7004"/>
    <cellStyle name="7_4.4. 2_דיווחים נוספים_פירוט אגח תשואה מעל 10% " xfId="7005"/>
    <cellStyle name="7_4.4. 2_דיווחים נוספים_פירוט אגח תשואה מעל 10% _15" xfId="7006"/>
    <cellStyle name="7_4.4. 2_פירוט אגח תשואה מעל 10% " xfId="7007"/>
    <cellStyle name="7_4.4. 2_פירוט אגח תשואה מעל 10% _1" xfId="7008"/>
    <cellStyle name="7_4.4. 2_פירוט אגח תשואה מעל 10% _1_15" xfId="7009"/>
    <cellStyle name="7_4.4. 2_פירוט אגח תשואה מעל 10% _15" xfId="7010"/>
    <cellStyle name="7_4.4. 2_פירוט אגח תשואה מעל 10% _פירוט אגח תשואה מעל 10% " xfId="7011"/>
    <cellStyle name="7_4.4. 2_פירוט אגח תשואה מעל 10% _פירוט אגח תשואה מעל 10% _15" xfId="7012"/>
    <cellStyle name="7_4.4._15" xfId="7013"/>
    <cellStyle name="7_4.4._דיווחים נוספים" xfId="7014"/>
    <cellStyle name="7_4.4._דיווחים נוספים_15" xfId="7015"/>
    <cellStyle name="7_4.4._דיווחים נוספים_פירוט אגח תשואה מעל 10% " xfId="7016"/>
    <cellStyle name="7_4.4._דיווחים נוספים_פירוט אגח תשואה מעל 10% _15" xfId="7017"/>
    <cellStyle name="7_4.4._פירוט אגח תשואה מעל 10% " xfId="7018"/>
    <cellStyle name="7_4.4._פירוט אגח תשואה מעל 10% _1" xfId="7019"/>
    <cellStyle name="7_4.4._פירוט אגח תשואה מעל 10% _1_15" xfId="7020"/>
    <cellStyle name="7_4.4._פירוט אגח תשואה מעל 10% _15" xfId="7021"/>
    <cellStyle name="7_4.4._פירוט אגח תשואה מעל 10% _פירוט אגח תשואה מעל 10% " xfId="7022"/>
    <cellStyle name="7_4.4._פירוט אגח תשואה מעל 10% _פירוט אגח תשואה מעל 10% _15" xfId="7023"/>
    <cellStyle name="7_Anafim" xfId="7024"/>
    <cellStyle name="7_Anafim 2" xfId="7025"/>
    <cellStyle name="7_Anafim 2 2" xfId="7026"/>
    <cellStyle name="7_Anafim 2 2_15" xfId="7027"/>
    <cellStyle name="7_Anafim 2 2_דיווחים נוספים" xfId="7028"/>
    <cellStyle name="7_Anafim 2 2_דיווחים נוספים_1" xfId="7029"/>
    <cellStyle name="7_Anafim 2 2_דיווחים נוספים_1_15" xfId="7030"/>
    <cellStyle name="7_Anafim 2 2_דיווחים נוספים_1_פירוט אגח תשואה מעל 10% " xfId="7031"/>
    <cellStyle name="7_Anafim 2 2_דיווחים נוספים_1_פירוט אגח תשואה מעל 10% _15" xfId="7032"/>
    <cellStyle name="7_Anafim 2 2_דיווחים נוספים_15" xfId="7033"/>
    <cellStyle name="7_Anafim 2 2_דיווחים נוספים_פירוט אגח תשואה מעל 10% " xfId="7034"/>
    <cellStyle name="7_Anafim 2 2_דיווחים נוספים_פירוט אגח תשואה מעל 10% _15" xfId="7035"/>
    <cellStyle name="7_Anafim 2 2_פירוט אגח תשואה מעל 10% " xfId="7036"/>
    <cellStyle name="7_Anafim 2 2_פירוט אגח תשואה מעל 10% _1" xfId="7037"/>
    <cellStyle name="7_Anafim 2 2_פירוט אגח תשואה מעל 10% _1_15" xfId="7038"/>
    <cellStyle name="7_Anafim 2 2_פירוט אגח תשואה מעל 10% _15" xfId="7039"/>
    <cellStyle name="7_Anafim 2 2_פירוט אגח תשואה מעל 10% _פירוט אגח תשואה מעל 10% " xfId="7040"/>
    <cellStyle name="7_Anafim 2 2_פירוט אגח תשואה מעל 10% _פירוט אגח תשואה מעל 10% _15" xfId="7041"/>
    <cellStyle name="7_Anafim 2_15" xfId="7042"/>
    <cellStyle name="7_Anafim 2_4.4." xfId="7043"/>
    <cellStyle name="7_Anafim 2_4.4. 2" xfId="7044"/>
    <cellStyle name="7_Anafim 2_4.4. 2_15" xfId="7045"/>
    <cellStyle name="7_Anafim 2_4.4. 2_דיווחים נוספים" xfId="7046"/>
    <cellStyle name="7_Anafim 2_4.4. 2_דיווחים נוספים_1" xfId="7047"/>
    <cellStyle name="7_Anafim 2_4.4. 2_דיווחים נוספים_1_15" xfId="7048"/>
    <cellStyle name="7_Anafim 2_4.4. 2_דיווחים נוספים_1_פירוט אגח תשואה מעל 10% " xfId="7049"/>
    <cellStyle name="7_Anafim 2_4.4. 2_דיווחים נוספים_1_פירוט אגח תשואה מעל 10% _15" xfId="7050"/>
    <cellStyle name="7_Anafim 2_4.4. 2_דיווחים נוספים_15" xfId="7051"/>
    <cellStyle name="7_Anafim 2_4.4. 2_דיווחים נוספים_פירוט אגח תשואה מעל 10% " xfId="7052"/>
    <cellStyle name="7_Anafim 2_4.4. 2_דיווחים נוספים_פירוט אגח תשואה מעל 10% _15" xfId="7053"/>
    <cellStyle name="7_Anafim 2_4.4. 2_פירוט אגח תשואה מעל 10% " xfId="7054"/>
    <cellStyle name="7_Anafim 2_4.4. 2_פירוט אגח תשואה מעל 10% _1" xfId="7055"/>
    <cellStyle name="7_Anafim 2_4.4. 2_פירוט אגח תשואה מעל 10% _1_15" xfId="7056"/>
    <cellStyle name="7_Anafim 2_4.4. 2_פירוט אגח תשואה מעל 10% _15" xfId="7057"/>
    <cellStyle name="7_Anafim 2_4.4. 2_פירוט אגח תשואה מעל 10% _פירוט אגח תשואה מעל 10% " xfId="7058"/>
    <cellStyle name="7_Anafim 2_4.4. 2_פירוט אגח תשואה מעל 10% _פירוט אגח תשואה מעל 10% _15" xfId="7059"/>
    <cellStyle name="7_Anafim 2_4.4._15" xfId="7060"/>
    <cellStyle name="7_Anafim 2_4.4._דיווחים נוספים" xfId="7061"/>
    <cellStyle name="7_Anafim 2_4.4._דיווחים נוספים_15" xfId="7062"/>
    <cellStyle name="7_Anafim 2_4.4._דיווחים נוספים_פירוט אגח תשואה מעל 10% " xfId="7063"/>
    <cellStyle name="7_Anafim 2_4.4._דיווחים נוספים_פירוט אגח תשואה מעל 10% _15" xfId="7064"/>
    <cellStyle name="7_Anafim 2_4.4._פירוט אגח תשואה מעל 10% " xfId="7065"/>
    <cellStyle name="7_Anafim 2_4.4._פירוט אגח תשואה מעל 10% _1" xfId="7066"/>
    <cellStyle name="7_Anafim 2_4.4._פירוט אגח תשואה מעל 10% _1_15" xfId="7067"/>
    <cellStyle name="7_Anafim 2_4.4._פירוט אגח תשואה מעל 10% _15" xfId="7068"/>
    <cellStyle name="7_Anafim 2_4.4._פירוט אגח תשואה מעל 10% _פירוט אגח תשואה מעל 10% " xfId="7069"/>
    <cellStyle name="7_Anafim 2_4.4._פירוט אגח תשואה מעל 10% _פירוט אגח תשואה מעל 10% _15" xfId="7070"/>
    <cellStyle name="7_Anafim 2_דיווחים נוספים" xfId="7071"/>
    <cellStyle name="7_Anafim 2_דיווחים נוספים 2" xfId="7072"/>
    <cellStyle name="7_Anafim 2_דיווחים נוספים 2_15" xfId="7073"/>
    <cellStyle name="7_Anafim 2_דיווחים נוספים 2_דיווחים נוספים" xfId="7074"/>
    <cellStyle name="7_Anafim 2_דיווחים נוספים 2_דיווחים נוספים_1" xfId="7075"/>
    <cellStyle name="7_Anafim 2_דיווחים נוספים 2_דיווחים נוספים_1_15" xfId="7076"/>
    <cellStyle name="7_Anafim 2_דיווחים נוספים 2_דיווחים נוספים_1_פירוט אגח תשואה מעל 10% " xfId="7077"/>
    <cellStyle name="7_Anafim 2_דיווחים נוספים 2_דיווחים נוספים_1_פירוט אגח תשואה מעל 10% _15" xfId="7078"/>
    <cellStyle name="7_Anafim 2_דיווחים נוספים 2_דיווחים נוספים_15" xfId="7079"/>
    <cellStyle name="7_Anafim 2_דיווחים נוספים 2_דיווחים נוספים_פירוט אגח תשואה מעל 10% " xfId="7080"/>
    <cellStyle name="7_Anafim 2_דיווחים נוספים 2_דיווחים נוספים_פירוט אגח תשואה מעל 10% _15" xfId="7081"/>
    <cellStyle name="7_Anafim 2_דיווחים נוספים 2_פירוט אגח תשואה מעל 10% " xfId="7082"/>
    <cellStyle name="7_Anafim 2_דיווחים נוספים 2_פירוט אגח תשואה מעל 10% _1" xfId="7083"/>
    <cellStyle name="7_Anafim 2_דיווחים נוספים 2_פירוט אגח תשואה מעל 10% _1_15" xfId="7084"/>
    <cellStyle name="7_Anafim 2_דיווחים נוספים 2_פירוט אגח תשואה מעל 10% _15" xfId="7085"/>
    <cellStyle name="7_Anafim 2_דיווחים נוספים 2_פירוט אגח תשואה מעל 10% _פירוט אגח תשואה מעל 10% " xfId="7086"/>
    <cellStyle name="7_Anafim 2_דיווחים נוספים 2_פירוט אגח תשואה מעל 10% _פירוט אגח תשואה מעל 10% _15" xfId="7087"/>
    <cellStyle name="7_Anafim 2_דיווחים נוספים_1" xfId="7088"/>
    <cellStyle name="7_Anafim 2_דיווחים נוספים_1 2" xfId="7089"/>
    <cellStyle name="7_Anafim 2_דיווחים נוספים_1 2_15" xfId="7090"/>
    <cellStyle name="7_Anafim 2_דיווחים נוספים_1 2_דיווחים נוספים" xfId="7091"/>
    <cellStyle name="7_Anafim 2_דיווחים נוספים_1 2_דיווחים נוספים_1" xfId="7092"/>
    <cellStyle name="7_Anafim 2_דיווחים נוספים_1 2_דיווחים נוספים_1_15" xfId="7093"/>
    <cellStyle name="7_Anafim 2_דיווחים נוספים_1 2_דיווחים נוספים_1_פירוט אגח תשואה מעל 10% " xfId="7094"/>
    <cellStyle name="7_Anafim 2_דיווחים נוספים_1 2_דיווחים נוספים_1_פירוט אגח תשואה מעל 10% _15" xfId="7095"/>
    <cellStyle name="7_Anafim 2_דיווחים נוספים_1 2_דיווחים נוספים_15" xfId="7096"/>
    <cellStyle name="7_Anafim 2_דיווחים נוספים_1 2_דיווחים נוספים_פירוט אגח תשואה מעל 10% " xfId="7097"/>
    <cellStyle name="7_Anafim 2_דיווחים נוספים_1 2_דיווחים נוספים_פירוט אגח תשואה מעל 10% _15" xfId="7098"/>
    <cellStyle name="7_Anafim 2_דיווחים נוספים_1 2_פירוט אגח תשואה מעל 10% " xfId="7099"/>
    <cellStyle name="7_Anafim 2_דיווחים נוספים_1 2_פירוט אגח תשואה מעל 10% _1" xfId="7100"/>
    <cellStyle name="7_Anafim 2_דיווחים נוספים_1 2_פירוט אגח תשואה מעל 10% _1_15" xfId="7101"/>
    <cellStyle name="7_Anafim 2_דיווחים נוספים_1 2_פירוט אגח תשואה מעל 10% _15" xfId="7102"/>
    <cellStyle name="7_Anafim 2_דיווחים נוספים_1 2_פירוט אגח תשואה מעל 10% _פירוט אגח תשואה מעל 10% " xfId="7103"/>
    <cellStyle name="7_Anafim 2_דיווחים נוספים_1 2_פירוט אגח תשואה מעל 10% _פירוט אגח תשואה מעל 10% _15" xfId="7104"/>
    <cellStyle name="7_Anafim 2_דיווחים נוספים_1_15" xfId="7105"/>
    <cellStyle name="7_Anafim 2_דיווחים נוספים_1_4.4." xfId="7106"/>
    <cellStyle name="7_Anafim 2_דיווחים נוספים_1_4.4. 2" xfId="7107"/>
    <cellStyle name="7_Anafim 2_דיווחים נוספים_1_4.4. 2_15" xfId="7108"/>
    <cellStyle name="7_Anafim 2_דיווחים נוספים_1_4.4. 2_דיווחים נוספים" xfId="7109"/>
    <cellStyle name="7_Anafim 2_דיווחים נוספים_1_4.4. 2_דיווחים נוספים_1" xfId="7110"/>
    <cellStyle name="7_Anafim 2_דיווחים נוספים_1_4.4. 2_דיווחים נוספים_1_15" xfId="7111"/>
    <cellStyle name="7_Anafim 2_דיווחים נוספים_1_4.4. 2_דיווחים נוספים_1_פירוט אגח תשואה מעל 10% " xfId="7112"/>
    <cellStyle name="7_Anafim 2_דיווחים נוספים_1_4.4. 2_דיווחים נוספים_1_פירוט אגח תשואה מעל 10% _15" xfId="7113"/>
    <cellStyle name="7_Anafim 2_דיווחים נוספים_1_4.4. 2_דיווחים נוספים_15" xfId="7114"/>
    <cellStyle name="7_Anafim 2_דיווחים נוספים_1_4.4. 2_דיווחים נוספים_פירוט אגח תשואה מעל 10% " xfId="7115"/>
    <cellStyle name="7_Anafim 2_דיווחים נוספים_1_4.4. 2_דיווחים נוספים_פירוט אגח תשואה מעל 10% _15" xfId="7116"/>
    <cellStyle name="7_Anafim 2_דיווחים נוספים_1_4.4. 2_פירוט אגח תשואה מעל 10% " xfId="7117"/>
    <cellStyle name="7_Anafim 2_דיווחים נוספים_1_4.4. 2_פירוט אגח תשואה מעל 10% _1" xfId="7118"/>
    <cellStyle name="7_Anafim 2_דיווחים נוספים_1_4.4. 2_פירוט אגח תשואה מעל 10% _1_15" xfId="7119"/>
    <cellStyle name="7_Anafim 2_דיווחים נוספים_1_4.4. 2_פירוט אגח תשואה מעל 10% _15" xfId="7120"/>
    <cellStyle name="7_Anafim 2_דיווחים נוספים_1_4.4. 2_פירוט אגח תשואה מעל 10% _פירוט אגח תשואה מעל 10% " xfId="7121"/>
    <cellStyle name="7_Anafim 2_דיווחים נוספים_1_4.4. 2_פירוט אגח תשואה מעל 10% _פירוט אגח תשואה מעל 10% _15" xfId="7122"/>
    <cellStyle name="7_Anafim 2_דיווחים נוספים_1_4.4._15" xfId="7123"/>
    <cellStyle name="7_Anafim 2_דיווחים נוספים_1_4.4._דיווחים נוספים" xfId="7124"/>
    <cellStyle name="7_Anafim 2_דיווחים נוספים_1_4.4._דיווחים נוספים_15" xfId="7125"/>
    <cellStyle name="7_Anafim 2_דיווחים נוספים_1_4.4._דיווחים נוספים_פירוט אגח תשואה מעל 10% " xfId="7126"/>
    <cellStyle name="7_Anafim 2_דיווחים נוספים_1_4.4._דיווחים נוספים_פירוט אגח תשואה מעל 10% _15" xfId="7127"/>
    <cellStyle name="7_Anafim 2_דיווחים נוספים_1_4.4._פירוט אגח תשואה מעל 10% " xfId="7128"/>
    <cellStyle name="7_Anafim 2_דיווחים נוספים_1_4.4._פירוט אגח תשואה מעל 10% _1" xfId="7129"/>
    <cellStyle name="7_Anafim 2_דיווחים נוספים_1_4.4._פירוט אגח תשואה מעל 10% _1_15" xfId="7130"/>
    <cellStyle name="7_Anafim 2_דיווחים נוספים_1_4.4._פירוט אגח תשואה מעל 10% _15" xfId="7131"/>
    <cellStyle name="7_Anafim 2_דיווחים נוספים_1_4.4._פירוט אגח תשואה מעל 10% _פירוט אגח תשואה מעל 10% " xfId="7132"/>
    <cellStyle name="7_Anafim 2_דיווחים נוספים_1_4.4._פירוט אגח תשואה מעל 10% _פירוט אגח תשואה מעל 10% _15" xfId="7133"/>
    <cellStyle name="7_Anafim 2_דיווחים נוספים_1_דיווחים נוספים" xfId="7134"/>
    <cellStyle name="7_Anafim 2_דיווחים נוספים_1_דיווחים נוספים_15" xfId="7135"/>
    <cellStyle name="7_Anafim 2_דיווחים נוספים_1_דיווחים נוספים_פירוט אגח תשואה מעל 10% " xfId="7136"/>
    <cellStyle name="7_Anafim 2_דיווחים נוספים_1_דיווחים נוספים_פירוט אגח תשואה מעל 10% _15" xfId="7137"/>
    <cellStyle name="7_Anafim 2_דיווחים נוספים_1_פירוט אגח תשואה מעל 10% " xfId="7138"/>
    <cellStyle name="7_Anafim 2_דיווחים נוספים_1_פירוט אגח תשואה מעל 10% _1" xfId="7139"/>
    <cellStyle name="7_Anafim 2_דיווחים נוספים_1_פירוט אגח תשואה מעל 10% _1_15" xfId="7140"/>
    <cellStyle name="7_Anafim 2_דיווחים נוספים_1_פירוט אגח תשואה מעל 10% _15" xfId="7141"/>
    <cellStyle name="7_Anafim 2_דיווחים נוספים_1_פירוט אגח תשואה מעל 10% _פירוט אגח תשואה מעל 10% " xfId="7142"/>
    <cellStyle name="7_Anafim 2_דיווחים נוספים_1_פירוט אגח תשואה מעל 10% _פירוט אגח תשואה מעל 10% _15" xfId="7143"/>
    <cellStyle name="7_Anafim 2_דיווחים נוספים_15" xfId="7144"/>
    <cellStyle name="7_Anafim 2_דיווחים נוספים_2" xfId="7145"/>
    <cellStyle name="7_Anafim 2_דיווחים נוספים_2_15" xfId="7146"/>
    <cellStyle name="7_Anafim 2_דיווחים נוספים_2_פירוט אגח תשואה מעל 10% " xfId="7147"/>
    <cellStyle name="7_Anafim 2_דיווחים נוספים_2_פירוט אגח תשואה מעל 10% _15" xfId="7148"/>
    <cellStyle name="7_Anafim 2_דיווחים נוספים_4.4." xfId="7149"/>
    <cellStyle name="7_Anafim 2_דיווחים נוספים_4.4. 2" xfId="7150"/>
    <cellStyle name="7_Anafim 2_דיווחים נוספים_4.4. 2_15" xfId="7151"/>
    <cellStyle name="7_Anafim 2_דיווחים נוספים_4.4. 2_דיווחים נוספים" xfId="7152"/>
    <cellStyle name="7_Anafim 2_דיווחים נוספים_4.4. 2_דיווחים נוספים_1" xfId="7153"/>
    <cellStyle name="7_Anafim 2_דיווחים נוספים_4.4. 2_דיווחים נוספים_1_15" xfId="7154"/>
    <cellStyle name="7_Anafim 2_דיווחים נוספים_4.4. 2_דיווחים נוספים_1_פירוט אגח תשואה מעל 10% " xfId="7155"/>
    <cellStyle name="7_Anafim 2_דיווחים נוספים_4.4. 2_דיווחים נוספים_1_פירוט אגח תשואה מעל 10% _15" xfId="7156"/>
    <cellStyle name="7_Anafim 2_דיווחים נוספים_4.4. 2_דיווחים נוספים_15" xfId="7157"/>
    <cellStyle name="7_Anafim 2_דיווחים נוספים_4.4. 2_דיווחים נוספים_פירוט אגח תשואה מעל 10% " xfId="7158"/>
    <cellStyle name="7_Anafim 2_דיווחים נוספים_4.4. 2_דיווחים נוספים_פירוט אגח תשואה מעל 10% _15" xfId="7159"/>
    <cellStyle name="7_Anafim 2_דיווחים נוספים_4.4. 2_פירוט אגח תשואה מעל 10% " xfId="7160"/>
    <cellStyle name="7_Anafim 2_דיווחים נוספים_4.4. 2_פירוט אגח תשואה מעל 10% _1" xfId="7161"/>
    <cellStyle name="7_Anafim 2_דיווחים נוספים_4.4. 2_פירוט אגח תשואה מעל 10% _1_15" xfId="7162"/>
    <cellStyle name="7_Anafim 2_דיווחים נוספים_4.4. 2_פירוט אגח תשואה מעל 10% _15" xfId="7163"/>
    <cellStyle name="7_Anafim 2_דיווחים נוספים_4.4. 2_פירוט אגח תשואה מעל 10% _פירוט אגח תשואה מעל 10% " xfId="7164"/>
    <cellStyle name="7_Anafim 2_דיווחים נוספים_4.4. 2_פירוט אגח תשואה מעל 10% _פירוט אגח תשואה מעל 10% _15" xfId="7165"/>
    <cellStyle name="7_Anafim 2_דיווחים נוספים_4.4._15" xfId="7166"/>
    <cellStyle name="7_Anafim 2_דיווחים נוספים_4.4._דיווחים נוספים" xfId="7167"/>
    <cellStyle name="7_Anafim 2_דיווחים נוספים_4.4._דיווחים נוספים_15" xfId="7168"/>
    <cellStyle name="7_Anafim 2_דיווחים נוספים_4.4._דיווחים נוספים_פירוט אגח תשואה מעל 10% " xfId="7169"/>
    <cellStyle name="7_Anafim 2_דיווחים נוספים_4.4._דיווחים נוספים_פירוט אגח תשואה מעל 10% _15" xfId="7170"/>
    <cellStyle name="7_Anafim 2_דיווחים נוספים_4.4._פירוט אגח תשואה מעל 10% " xfId="7171"/>
    <cellStyle name="7_Anafim 2_דיווחים נוספים_4.4._פירוט אגח תשואה מעל 10% _1" xfId="7172"/>
    <cellStyle name="7_Anafim 2_דיווחים נוספים_4.4._פירוט אגח תשואה מעל 10% _1_15" xfId="7173"/>
    <cellStyle name="7_Anafim 2_דיווחים נוספים_4.4._פירוט אגח תשואה מעל 10% _15" xfId="7174"/>
    <cellStyle name="7_Anafim 2_דיווחים נוספים_4.4._פירוט אגח תשואה מעל 10% _פירוט אגח תשואה מעל 10% " xfId="7175"/>
    <cellStyle name="7_Anafim 2_דיווחים נוספים_4.4._פירוט אגח תשואה מעל 10% _פירוט אגח תשואה מעל 10% _15" xfId="7176"/>
    <cellStyle name="7_Anafim 2_דיווחים נוספים_דיווחים נוספים" xfId="7177"/>
    <cellStyle name="7_Anafim 2_דיווחים נוספים_דיווחים נוספים 2" xfId="7178"/>
    <cellStyle name="7_Anafim 2_דיווחים נוספים_דיווחים נוספים 2_15" xfId="7179"/>
    <cellStyle name="7_Anafim 2_דיווחים נוספים_דיווחים נוספים 2_דיווחים נוספים" xfId="7180"/>
    <cellStyle name="7_Anafim 2_דיווחים נוספים_דיווחים נוספים 2_דיווחים נוספים_1" xfId="7181"/>
    <cellStyle name="7_Anafim 2_דיווחים נוספים_דיווחים נוספים 2_דיווחים נוספים_1_15" xfId="7182"/>
    <cellStyle name="7_Anafim 2_דיווחים נוספים_דיווחים נוספים 2_דיווחים נוספים_1_פירוט אגח תשואה מעל 10% " xfId="7183"/>
    <cellStyle name="7_Anafim 2_דיווחים נוספים_דיווחים נוספים 2_דיווחים נוספים_1_פירוט אגח תשואה מעל 10% _15" xfId="7184"/>
    <cellStyle name="7_Anafim 2_דיווחים נוספים_דיווחים נוספים 2_דיווחים נוספים_15" xfId="7185"/>
    <cellStyle name="7_Anafim 2_דיווחים נוספים_דיווחים נוספים 2_דיווחים נוספים_פירוט אגח תשואה מעל 10% " xfId="7186"/>
    <cellStyle name="7_Anafim 2_דיווחים נוספים_דיווחים נוספים 2_דיווחים נוספים_פירוט אגח תשואה מעל 10% _15" xfId="7187"/>
    <cellStyle name="7_Anafim 2_דיווחים נוספים_דיווחים נוספים 2_פירוט אגח תשואה מעל 10% " xfId="7188"/>
    <cellStyle name="7_Anafim 2_דיווחים נוספים_דיווחים נוספים 2_פירוט אגח תשואה מעל 10% _1" xfId="7189"/>
    <cellStyle name="7_Anafim 2_דיווחים נוספים_דיווחים נוספים 2_פירוט אגח תשואה מעל 10% _1_15" xfId="7190"/>
    <cellStyle name="7_Anafim 2_דיווחים נוספים_דיווחים נוספים 2_פירוט אגח תשואה מעל 10% _15" xfId="7191"/>
    <cellStyle name="7_Anafim 2_דיווחים נוספים_דיווחים נוספים 2_פירוט אגח תשואה מעל 10% _פירוט אגח תשואה מעל 10% " xfId="7192"/>
    <cellStyle name="7_Anafim 2_דיווחים נוספים_דיווחים נוספים 2_פירוט אגח תשואה מעל 10% _פירוט אגח תשואה מעל 10% _15" xfId="7193"/>
    <cellStyle name="7_Anafim 2_דיווחים נוספים_דיווחים נוספים_1" xfId="7194"/>
    <cellStyle name="7_Anafim 2_דיווחים נוספים_דיווחים נוספים_1_15" xfId="7195"/>
    <cellStyle name="7_Anafim 2_דיווחים נוספים_דיווחים נוספים_1_פירוט אגח תשואה מעל 10% " xfId="7196"/>
    <cellStyle name="7_Anafim 2_דיווחים נוספים_דיווחים נוספים_1_פירוט אגח תשואה מעל 10% _15" xfId="7197"/>
    <cellStyle name="7_Anafim 2_דיווחים נוספים_דיווחים נוספים_15" xfId="7198"/>
    <cellStyle name="7_Anafim 2_דיווחים נוספים_דיווחים נוספים_4.4." xfId="7199"/>
    <cellStyle name="7_Anafim 2_דיווחים נוספים_דיווחים נוספים_4.4. 2" xfId="7200"/>
    <cellStyle name="7_Anafim 2_דיווחים נוספים_דיווחים נוספים_4.4. 2_15" xfId="7201"/>
    <cellStyle name="7_Anafim 2_דיווחים נוספים_דיווחים נוספים_4.4. 2_דיווחים נוספים" xfId="7202"/>
    <cellStyle name="7_Anafim 2_דיווחים נוספים_דיווחים נוספים_4.4. 2_דיווחים נוספים_1" xfId="7203"/>
    <cellStyle name="7_Anafim 2_דיווחים נוספים_דיווחים נוספים_4.4. 2_דיווחים נוספים_1_15" xfId="7204"/>
    <cellStyle name="7_Anafim 2_דיווחים נוספים_דיווחים נוספים_4.4. 2_דיווחים נוספים_1_פירוט אגח תשואה מעל 10% " xfId="7205"/>
    <cellStyle name="7_Anafim 2_דיווחים נוספים_דיווחים נוספים_4.4. 2_דיווחים נוספים_1_פירוט אגח תשואה מעל 10% _15" xfId="7206"/>
    <cellStyle name="7_Anafim 2_דיווחים נוספים_דיווחים נוספים_4.4. 2_דיווחים נוספים_15" xfId="7207"/>
    <cellStyle name="7_Anafim 2_דיווחים נוספים_דיווחים נוספים_4.4. 2_דיווחים נוספים_פירוט אגח תשואה מעל 10% " xfId="7208"/>
    <cellStyle name="7_Anafim 2_דיווחים נוספים_דיווחים נוספים_4.4. 2_דיווחים נוספים_פירוט אגח תשואה מעל 10% _15" xfId="7209"/>
    <cellStyle name="7_Anafim 2_דיווחים נוספים_דיווחים נוספים_4.4. 2_פירוט אגח תשואה מעל 10% " xfId="7210"/>
    <cellStyle name="7_Anafim 2_דיווחים נוספים_דיווחים נוספים_4.4. 2_פירוט אגח תשואה מעל 10% _1" xfId="7211"/>
    <cellStyle name="7_Anafim 2_דיווחים נוספים_דיווחים נוספים_4.4. 2_פירוט אגח תשואה מעל 10% _1_15" xfId="7212"/>
    <cellStyle name="7_Anafim 2_דיווחים נוספים_דיווחים נוספים_4.4. 2_פירוט אגח תשואה מעל 10% _15" xfId="7213"/>
    <cellStyle name="7_Anafim 2_דיווחים נוספים_דיווחים נוספים_4.4. 2_פירוט אגח תשואה מעל 10% _פירוט אגח תשואה מעל 10% " xfId="7214"/>
    <cellStyle name="7_Anafim 2_דיווחים נוספים_דיווחים נוספים_4.4. 2_פירוט אגח תשואה מעל 10% _פירוט אגח תשואה מעל 10% _15" xfId="7215"/>
    <cellStyle name="7_Anafim 2_דיווחים נוספים_דיווחים נוספים_4.4._15" xfId="7216"/>
    <cellStyle name="7_Anafim 2_דיווחים נוספים_דיווחים נוספים_4.4._דיווחים נוספים" xfId="7217"/>
    <cellStyle name="7_Anafim 2_דיווחים נוספים_דיווחים נוספים_4.4._דיווחים נוספים_15" xfId="7218"/>
    <cellStyle name="7_Anafim 2_דיווחים נוספים_דיווחים נוספים_4.4._דיווחים נוספים_פירוט אגח תשואה מעל 10% " xfId="7219"/>
    <cellStyle name="7_Anafim 2_דיווחים נוספים_דיווחים נוספים_4.4._דיווחים נוספים_פירוט אגח תשואה מעל 10% _15" xfId="7220"/>
    <cellStyle name="7_Anafim 2_דיווחים נוספים_דיווחים נוספים_4.4._פירוט אגח תשואה מעל 10% " xfId="7221"/>
    <cellStyle name="7_Anafim 2_דיווחים נוספים_דיווחים נוספים_4.4._פירוט אגח תשואה מעל 10% _1" xfId="7222"/>
    <cellStyle name="7_Anafim 2_דיווחים נוספים_דיווחים נוספים_4.4._פירוט אגח תשואה מעל 10% _1_15" xfId="7223"/>
    <cellStyle name="7_Anafim 2_דיווחים נוספים_דיווחים נוספים_4.4._פירוט אגח תשואה מעל 10% _15" xfId="7224"/>
    <cellStyle name="7_Anafim 2_דיווחים נוספים_דיווחים נוספים_4.4._פירוט אגח תשואה מעל 10% _פירוט אגח תשואה מעל 10% " xfId="7225"/>
    <cellStyle name="7_Anafim 2_דיווחים נוספים_דיווחים נוספים_4.4._פירוט אגח תשואה מעל 10% _פירוט אגח תשואה מעל 10% _15" xfId="7226"/>
    <cellStyle name="7_Anafim 2_דיווחים נוספים_דיווחים נוספים_דיווחים נוספים" xfId="7227"/>
    <cellStyle name="7_Anafim 2_דיווחים נוספים_דיווחים נוספים_דיווחים נוספים_15" xfId="7228"/>
    <cellStyle name="7_Anafim 2_דיווחים נוספים_דיווחים נוספים_דיווחים נוספים_פירוט אגח תשואה מעל 10% " xfId="7229"/>
    <cellStyle name="7_Anafim 2_דיווחים נוספים_דיווחים נוספים_דיווחים נוספים_פירוט אגח תשואה מעל 10% _15" xfId="7230"/>
    <cellStyle name="7_Anafim 2_דיווחים נוספים_דיווחים נוספים_פירוט אגח תשואה מעל 10% " xfId="7231"/>
    <cellStyle name="7_Anafim 2_דיווחים נוספים_דיווחים נוספים_פירוט אגח תשואה מעל 10% _1" xfId="7232"/>
    <cellStyle name="7_Anafim 2_דיווחים נוספים_דיווחים נוספים_פירוט אגח תשואה מעל 10% _1_15" xfId="7233"/>
    <cellStyle name="7_Anafim 2_דיווחים נוספים_דיווחים נוספים_פירוט אגח תשואה מעל 10% _15" xfId="7234"/>
    <cellStyle name="7_Anafim 2_דיווחים נוספים_דיווחים נוספים_פירוט אגח תשואה מעל 10% _פירוט אגח תשואה מעל 10% " xfId="7235"/>
    <cellStyle name="7_Anafim 2_דיווחים נוספים_דיווחים נוספים_פירוט אגח תשואה מעל 10% _פירוט אגח תשואה מעל 10% _15" xfId="7236"/>
    <cellStyle name="7_Anafim 2_דיווחים נוספים_פירוט אגח תשואה מעל 10% " xfId="7237"/>
    <cellStyle name="7_Anafim 2_דיווחים נוספים_פירוט אגח תשואה מעל 10% _1" xfId="7238"/>
    <cellStyle name="7_Anafim 2_דיווחים נוספים_פירוט אגח תשואה מעל 10% _1_15" xfId="7239"/>
    <cellStyle name="7_Anafim 2_דיווחים נוספים_פירוט אגח תשואה מעל 10% _15" xfId="7240"/>
    <cellStyle name="7_Anafim 2_דיווחים נוספים_פירוט אגח תשואה מעל 10% _פירוט אגח תשואה מעל 10% " xfId="7241"/>
    <cellStyle name="7_Anafim 2_דיווחים נוספים_פירוט אגח תשואה מעל 10% _פירוט אגח תשואה מעל 10% _15" xfId="7242"/>
    <cellStyle name="7_Anafim 2_עסקאות שאושרו וטרם בוצעו  " xfId="7243"/>
    <cellStyle name="7_Anafim 2_עסקאות שאושרו וטרם בוצעו   2" xfId="7244"/>
    <cellStyle name="7_Anafim 2_עסקאות שאושרו וטרם בוצעו   2_15" xfId="7245"/>
    <cellStyle name="7_Anafim 2_עסקאות שאושרו וטרם בוצעו   2_דיווחים נוספים" xfId="7246"/>
    <cellStyle name="7_Anafim 2_עסקאות שאושרו וטרם בוצעו   2_דיווחים נוספים_1" xfId="7247"/>
    <cellStyle name="7_Anafim 2_עסקאות שאושרו וטרם בוצעו   2_דיווחים נוספים_1_15" xfId="7248"/>
    <cellStyle name="7_Anafim 2_עסקאות שאושרו וטרם בוצעו   2_דיווחים נוספים_1_פירוט אגח תשואה מעל 10% " xfId="7249"/>
    <cellStyle name="7_Anafim 2_עסקאות שאושרו וטרם בוצעו   2_דיווחים נוספים_1_פירוט אגח תשואה מעל 10% _15" xfId="7250"/>
    <cellStyle name="7_Anafim 2_עסקאות שאושרו וטרם בוצעו   2_דיווחים נוספים_15" xfId="7251"/>
    <cellStyle name="7_Anafim 2_עסקאות שאושרו וטרם בוצעו   2_דיווחים נוספים_פירוט אגח תשואה מעל 10% " xfId="7252"/>
    <cellStyle name="7_Anafim 2_עסקאות שאושרו וטרם בוצעו   2_דיווחים נוספים_פירוט אגח תשואה מעל 10% _15" xfId="7253"/>
    <cellStyle name="7_Anafim 2_עסקאות שאושרו וטרם בוצעו   2_פירוט אגח תשואה מעל 10% " xfId="7254"/>
    <cellStyle name="7_Anafim 2_עסקאות שאושרו וטרם בוצעו   2_פירוט אגח תשואה מעל 10% _1" xfId="7255"/>
    <cellStyle name="7_Anafim 2_עסקאות שאושרו וטרם בוצעו   2_פירוט אגח תשואה מעל 10% _1_15" xfId="7256"/>
    <cellStyle name="7_Anafim 2_עסקאות שאושרו וטרם בוצעו   2_פירוט אגח תשואה מעל 10% _15" xfId="7257"/>
    <cellStyle name="7_Anafim 2_עסקאות שאושרו וטרם בוצעו   2_פירוט אגח תשואה מעל 10% _פירוט אגח תשואה מעל 10% " xfId="7258"/>
    <cellStyle name="7_Anafim 2_עסקאות שאושרו וטרם בוצעו   2_פירוט אגח תשואה מעל 10% _פירוט אגח תשואה מעל 10% _15" xfId="7259"/>
    <cellStyle name="7_Anafim 2_עסקאות שאושרו וטרם בוצעו  _15" xfId="7260"/>
    <cellStyle name="7_Anafim 2_עסקאות שאושרו וטרם בוצעו  _דיווחים נוספים" xfId="7261"/>
    <cellStyle name="7_Anafim 2_עסקאות שאושרו וטרם בוצעו  _דיווחים נוספים_15" xfId="7262"/>
    <cellStyle name="7_Anafim 2_עסקאות שאושרו וטרם בוצעו  _דיווחים נוספים_פירוט אגח תשואה מעל 10% " xfId="7263"/>
    <cellStyle name="7_Anafim 2_עסקאות שאושרו וטרם בוצעו  _דיווחים נוספים_פירוט אגח תשואה מעל 10% _15" xfId="7264"/>
    <cellStyle name="7_Anafim 2_עסקאות שאושרו וטרם בוצעו  _פירוט אגח תשואה מעל 10% " xfId="7265"/>
    <cellStyle name="7_Anafim 2_עסקאות שאושרו וטרם בוצעו  _פירוט אגח תשואה מעל 10% _1" xfId="7266"/>
    <cellStyle name="7_Anafim 2_עסקאות שאושרו וטרם בוצעו  _פירוט אגח תשואה מעל 10% _1_15" xfId="7267"/>
    <cellStyle name="7_Anafim 2_עסקאות שאושרו וטרם בוצעו  _פירוט אגח תשואה מעל 10% _15" xfId="7268"/>
    <cellStyle name="7_Anafim 2_עסקאות שאושרו וטרם בוצעו  _פירוט אגח תשואה מעל 10% _פירוט אגח תשואה מעל 10% " xfId="7269"/>
    <cellStyle name="7_Anafim 2_עסקאות שאושרו וטרם בוצעו  _פירוט אגח תשואה מעל 10% _פירוט אגח תשואה מעל 10% _15" xfId="7270"/>
    <cellStyle name="7_Anafim 2_פירוט אגח תשואה מעל 10% " xfId="7271"/>
    <cellStyle name="7_Anafim 2_פירוט אגח תשואה מעל 10%  2" xfId="7272"/>
    <cellStyle name="7_Anafim 2_פירוט אגח תשואה מעל 10%  2_15" xfId="7273"/>
    <cellStyle name="7_Anafim 2_פירוט אגח תשואה מעל 10%  2_דיווחים נוספים" xfId="7274"/>
    <cellStyle name="7_Anafim 2_פירוט אגח תשואה מעל 10%  2_דיווחים נוספים_1" xfId="7275"/>
    <cellStyle name="7_Anafim 2_פירוט אגח תשואה מעל 10%  2_דיווחים נוספים_1_15" xfId="7276"/>
    <cellStyle name="7_Anafim 2_פירוט אגח תשואה מעל 10%  2_דיווחים נוספים_1_פירוט אגח תשואה מעל 10% " xfId="7277"/>
    <cellStyle name="7_Anafim 2_פירוט אגח תשואה מעל 10%  2_דיווחים נוספים_1_פירוט אגח תשואה מעל 10% _15" xfId="7278"/>
    <cellStyle name="7_Anafim 2_פירוט אגח תשואה מעל 10%  2_דיווחים נוספים_15" xfId="7279"/>
    <cellStyle name="7_Anafim 2_פירוט אגח תשואה מעל 10%  2_דיווחים נוספים_פירוט אגח תשואה מעל 10% " xfId="7280"/>
    <cellStyle name="7_Anafim 2_פירוט אגח תשואה מעל 10%  2_דיווחים נוספים_פירוט אגח תשואה מעל 10% _15" xfId="7281"/>
    <cellStyle name="7_Anafim 2_פירוט אגח תשואה מעל 10%  2_פירוט אגח תשואה מעל 10% " xfId="7282"/>
    <cellStyle name="7_Anafim 2_פירוט אגח תשואה מעל 10%  2_פירוט אגח תשואה מעל 10% _1" xfId="7283"/>
    <cellStyle name="7_Anafim 2_פירוט אגח תשואה מעל 10%  2_פירוט אגח תשואה מעל 10% _1_15" xfId="7284"/>
    <cellStyle name="7_Anafim 2_פירוט אגח תשואה מעל 10%  2_פירוט אגח תשואה מעל 10% _15" xfId="7285"/>
    <cellStyle name="7_Anafim 2_פירוט אגח תשואה מעל 10%  2_פירוט אגח תשואה מעל 10% _פירוט אגח תשואה מעל 10% " xfId="7286"/>
    <cellStyle name="7_Anafim 2_פירוט אגח תשואה מעל 10%  2_פירוט אגח תשואה מעל 10% _פירוט אגח תשואה מעל 10% _15" xfId="7287"/>
    <cellStyle name="7_Anafim 2_פירוט אגח תשואה מעל 10% _1" xfId="7288"/>
    <cellStyle name="7_Anafim 2_פירוט אגח תשואה מעל 10% _1_15" xfId="7289"/>
    <cellStyle name="7_Anafim 2_פירוט אגח תשואה מעל 10% _1_פירוט אגח תשואה מעל 10% " xfId="7290"/>
    <cellStyle name="7_Anafim 2_פירוט אגח תשואה מעל 10% _1_פירוט אגח תשואה מעל 10% _15" xfId="7291"/>
    <cellStyle name="7_Anafim 2_פירוט אגח תשואה מעל 10% _15" xfId="7292"/>
    <cellStyle name="7_Anafim 2_פירוט אגח תשואה מעל 10% _2" xfId="7293"/>
    <cellStyle name="7_Anafim 2_פירוט אגח תשואה מעל 10% _2_15" xfId="7294"/>
    <cellStyle name="7_Anafim 2_פירוט אגח תשואה מעל 10% _4.4." xfId="7295"/>
    <cellStyle name="7_Anafim 2_פירוט אגח תשואה מעל 10% _4.4. 2" xfId="7296"/>
    <cellStyle name="7_Anafim 2_פירוט אגח תשואה מעל 10% _4.4. 2_15" xfId="7297"/>
    <cellStyle name="7_Anafim 2_פירוט אגח תשואה מעל 10% _4.4. 2_דיווחים נוספים" xfId="7298"/>
    <cellStyle name="7_Anafim 2_פירוט אגח תשואה מעל 10% _4.4. 2_דיווחים נוספים_1" xfId="7299"/>
    <cellStyle name="7_Anafim 2_פירוט אגח תשואה מעל 10% _4.4. 2_דיווחים נוספים_1_15" xfId="7300"/>
    <cellStyle name="7_Anafim 2_פירוט אגח תשואה מעל 10% _4.4. 2_דיווחים נוספים_1_פירוט אגח תשואה מעל 10% " xfId="7301"/>
    <cellStyle name="7_Anafim 2_פירוט אגח תשואה מעל 10% _4.4. 2_דיווחים נוספים_1_פירוט אגח תשואה מעל 10% _15" xfId="7302"/>
    <cellStyle name="7_Anafim 2_פירוט אגח תשואה מעל 10% _4.4. 2_דיווחים נוספים_15" xfId="7303"/>
    <cellStyle name="7_Anafim 2_פירוט אגח תשואה מעל 10% _4.4. 2_דיווחים נוספים_פירוט אגח תשואה מעל 10% " xfId="7304"/>
    <cellStyle name="7_Anafim 2_פירוט אגח תשואה מעל 10% _4.4. 2_דיווחים נוספים_פירוט אגח תשואה מעל 10% _15" xfId="7305"/>
    <cellStyle name="7_Anafim 2_פירוט אגח תשואה מעל 10% _4.4. 2_פירוט אגח תשואה מעל 10% " xfId="7306"/>
    <cellStyle name="7_Anafim 2_פירוט אגח תשואה מעל 10% _4.4. 2_פירוט אגח תשואה מעל 10% _1" xfId="7307"/>
    <cellStyle name="7_Anafim 2_פירוט אגח תשואה מעל 10% _4.4. 2_פירוט אגח תשואה מעל 10% _1_15" xfId="7308"/>
    <cellStyle name="7_Anafim 2_פירוט אגח תשואה מעל 10% _4.4. 2_פירוט אגח תשואה מעל 10% _15" xfId="7309"/>
    <cellStyle name="7_Anafim 2_פירוט אגח תשואה מעל 10% _4.4. 2_פירוט אגח תשואה מעל 10% _פירוט אגח תשואה מעל 10% " xfId="7310"/>
    <cellStyle name="7_Anafim 2_פירוט אגח תשואה מעל 10% _4.4. 2_פירוט אגח תשואה מעל 10% _פירוט אגח תשואה מעל 10% _15" xfId="7311"/>
    <cellStyle name="7_Anafim 2_פירוט אגח תשואה מעל 10% _4.4._15" xfId="7312"/>
    <cellStyle name="7_Anafim 2_פירוט אגח תשואה מעל 10% _4.4._דיווחים נוספים" xfId="7313"/>
    <cellStyle name="7_Anafim 2_פירוט אגח תשואה מעל 10% _4.4._דיווחים נוספים_15" xfId="7314"/>
    <cellStyle name="7_Anafim 2_פירוט אגח תשואה מעל 10% _4.4._דיווחים נוספים_פירוט אגח תשואה מעל 10% " xfId="7315"/>
    <cellStyle name="7_Anafim 2_פירוט אגח תשואה מעל 10% _4.4._דיווחים נוספים_פירוט אגח תשואה מעל 10% _15" xfId="7316"/>
    <cellStyle name="7_Anafim 2_פירוט אגח תשואה מעל 10% _4.4._פירוט אגח תשואה מעל 10% " xfId="7317"/>
    <cellStyle name="7_Anafim 2_פירוט אגח תשואה מעל 10% _4.4._פירוט אגח תשואה מעל 10% _1" xfId="7318"/>
    <cellStyle name="7_Anafim 2_פירוט אגח תשואה מעל 10% _4.4._פירוט אגח תשואה מעל 10% _1_15" xfId="7319"/>
    <cellStyle name="7_Anafim 2_פירוט אגח תשואה מעל 10% _4.4._פירוט אגח תשואה מעל 10% _15" xfId="7320"/>
    <cellStyle name="7_Anafim 2_פירוט אגח תשואה מעל 10% _4.4._פירוט אגח תשואה מעל 10% _פירוט אגח תשואה מעל 10% " xfId="7321"/>
    <cellStyle name="7_Anafim 2_פירוט אגח תשואה מעל 10% _4.4._פירוט אגח תשואה מעל 10% _פירוט אגח תשואה מעל 10% _15" xfId="7322"/>
    <cellStyle name="7_Anafim 2_פירוט אגח תשואה מעל 10% _דיווחים נוספים" xfId="7323"/>
    <cellStyle name="7_Anafim 2_פירוט אגח תשואה מעל 10% _דיווחים נוספים_1" xfId="7324"/>
    <cellStyle name="7_Anafim 2_פירוט אגח תשואה מעל 10% _דיווחים נוספים_1_15" xfId="7325"/>
    <cellStyle name="7_Anafim 2_פירוט אגח תשואה מעל 10% _דיווחים נוספים_1_פירוט אגח תשואה מעל 10% " xfId="7326"/>
    <cellStyle name="7_Anafim 2_פירוט אגח תשואה מעל 10% _דיווחים נוספים_1_פירוט אגח תשואה מעל 10% _15" xfId="7327"/>
    <cellStyle name="7_Anafim 2_פירוט אגח תשואה מעל 10% _דיווחים נוספים_15" xfId="7328"/>
    <cellStyle name="7_Anafim 2_פירוט אגח תשואה מעל 10% _דיווחים נוספים_פירוט אגח תשואה מעל 10% " xfId="7329"/>
    <cellStyle name="7_Anafim 2_פירוט אגח תשואה מעל 10% _דיווחים נוספים_פירוט אגח תשואה מעל 10% _15" xfId="7330"/>
    <cellStyle name="7_Anafim 2_פירוט אגח תשואה מעל 10% _פירוט אגח תשואה מעל 10% " xfId="7331"/>
    <cellStyle name="7_Anafim 2_פירוט אגח תשואה מעל 10% _פירוט אגח תשואה מעל 10% _1" xfId="7332"/>
    <cellStyle name="7_Anafim 2_פירוט אגח תשואה מעל 10% _פירוט אגח תשואה מעל 10% _1_15" xfId="7333"/>
    <cellStyle name="7_Anafim 2_פירוט אגח תשואה מעל 10% _פירוט אגח תשואה מעל 10% _15" xfId="7334"/>
    <cellStyle name="7_Anafim 2_פירוט אגח תשואה מעל 10% _פירוט אגח תשואה מעל 10% _פירוט אגח תשואה מעל 10% " xfId="7335"/>
    <cellStyle name="7_Anafim 2_פירוט אגח תשואה מעל 10% _פירוט אגח תשואה מעל 10% _פירוט אגח תשואה מעל 10% _15" xfId="7336"/>
    <cellStyle name="7_Anafim 3" xfId="7337"/>
    <cellStyle name="7_Anafim 3_15" xfId="7338"/>
    <cellStyle name="7_Anafim 3_דיווחים נוספים" xfId="7339"/>
    <cellStyle name="7_Anafim 3_דיווחים נוספים_1" xfId="7340"/>
    <cellStyle name="7_Anafim 3_דיווחים נוספים_1_15" xfId="7341"/>
    <cellStyle name="7_Anafim 3_דיווחים נוספים_1_פירוט אגח תשואה מעל 10% " xfId="7342"/>
    <cellStyle name="7_Anafim 3_דיווחים נוספים_1_פירוט אגח תשואה מעל 10% _15" xfId="7343"/>
    <cellStyle name="7_Anafim 3_דיווחים נוספים_15" xfId="7344"/>
    <cellStyle name="7_Anafim 3_דיווחים נוספים_פירוט אגח תשואה מעל 10% " xfId="7345"/>
    <cellStyle name="7_Anafim 3_דיווחים נוספים_פירוט אגח תשואה מעל 10% _15" xfId="7346"/>
    <cellStyle name="7_Anafim 3_פירוט אגח תשואה מעל 10% " xfId="7347"/>
    <cellStyle name="7_Anafim 3_פירוט אגח תשואה מעל 10% _1" xfId="7348"/>
    <cellStyle name="7_Anafim 3_פירוט אגח תשואה מעל 10% _1_15" xfId="7349"/>
    <cellStyle name="7_Anafim 3_פירוט אגח תשואה מעל 10% _15" xfId="7350"/>
    <cellStyle name="7_Anafim 3_פירוט אגח תשואה מעל 10% _פירוט אגח תשואה מעל 10% " xfId="7351"/>
    <cellStyle name="7_Anafim 3_פירוט אגח תשואה מעל 10% _פירוט אגח תשואה מעל 10% _15" xfId="7352"/>
    <cellStyle name="7_Anafim_15" xfId="7353"/>
    <cellStyle name="7_Anafim_4.4." xfId="7354"/>
    <cellStyle name="7_Anafim_4.4. 2" xfId="7355"/>
    <cellStyle name="7_Anafim_4.4. 2_15" xfId="7356"/>
    <cellStyle name="7_Anafim_4.4. 2_דיווחים נוספים" xfId="7357"/>
    <cellStyle name="7_Anafim_4.4. 2_דיווחים נוספים_1" xfId="7358"/>
    <cellStyle name="7_Anafim_4.4. 2_דיווחים נוספים_1_15" xfId="7359"/>
    <cellStyle name="7_Anafim_4.4. 2_דיווחים נוספים_1_פירוט אגח תשואה מעל 10% " xfId="7360"/>
    <cellStyle name="7_Anafim_4.4. 2_דיווחים נוספים_1_פירוט אגח תשואה מעל 10% _15" xfId="7361"/>
    <cellStyle name="7_Anafim_4.4. 2_דיווחים נוספים_15" xfId="7362"/>
    <cellStyle name="7_Anafim_4.4. 2_דיווחים נוספים_פירוט אגח תשואה מעל 10% " xfId="7363"/>
    <cellStyle name="7_Anafim_4.4. 2_דיווחים נוספים_פירוט אגח תשואה מעל 10% _15" xfId="7364"/>
    <cellStyle name="7_Anafim_4.4. 2_פירוט אגח תשואה מעל 10% " xfId="7365"/>
    <cellStyle name="7_Anafim_4.4. 2_פירוט אגח תשואה מעל 10% _1" xfId="7366"/>
    <cellStyle name="7_Anafim_4.4. 2_פירוט אגח תשואה מעל 10% _1_15" xfId="7367"/>
    <cellStyle name="7_Anafim_4.4. 2_פירוט אגח תשואה מעל 10% _15" xfId="7368"/>
    <cellStyle name="7_Anafim_4.4. 2_פירוט אגח תשואה מעל 10% _פירוט אגח תשואה מעל 10% " xfId="7369"/>
    <cellStyle name="7_Anafim_4.4. 2_פירוט אגח תשואה מעל 10% _פירוט אגח תשואה מעל 10% _15" xfId="7370"/>
    <cellStyle name="7_Anafim_4.4._15" xfId="7371"/>
    <cellStyle name="7_Anafim_4.4._דיווחים נוספים" xfId="7372"/>
    <cellStyle name="7_Anafim_4.4._דיווחים נוספים_15" xfId="7373"/>
    <cellStyle name="7_Anafim_4.4._דיווחים נוספים_פירוט אגח תשואה מעל 10% " xfId="7374"/>
    <cellStyle name="7_Anafim_4.4._דיווחים נוספים_פירוט אגח תשואה מעל 10% _15" xfId="7375"/>
    <cellStyle name="7_Anafim_4.4._פירוט אגח תשואה מעל 10% " xfId="7376"/>
    <cellStyle name="7_Anafim_4.4._פירוט אגח תשואה מעל 10% _1" xfId="7377"/>
    <cellStyle name="7_Anafim_4.4._פירוט אגח תשואה מעל 10% _1_15" xfId="7378"/>
    <cellStyle name="7_Anafim_4.4._פירוט אגח תשואה מעל 10% _15" xfId="7379"/>
    <cellStyle name="7_Anafim_4.4._פירוט אגח תשואה מעל 10% _פירוט אגח תשואה מעל 10% " xfId="7380"/>
    <cellStyle name="7_Anafim_4.4._פירוט אגח תשואה מעל 10% _פירוט אגח תשואה מעל 10% _15" xfId="7381"/>
    <cellStyle name="7_Anafim_דיווחים נוספים" xfId="7382"/>
    <cellStyle name="7_Anafim_דיווחים נוספים 2" xfId="7383"/>
    <cellStyle name="7_Anafim_דיווחים נוספים 2_15" xfId="7384"/>
    <cellStyle name="7_Anafim_דיווחים נוספים 2_דיווחים נוספים" xfId="7385"/>
    <cellStyle name="7_Anafim_דיווחים נוספים 2_דיווחים נוספים_1" xfId="7386"/>
    <cellStyle name="7_Anafim_דיווחים נוספים 2_דיווחים נוספים_1_15" xfId="7387"/>
    <cellStyle name="7_Anafim_דיווחים נוספים 2_דיווחים נוספים_1_פירוט אגח תשואה מעל 10% " xfId="7388"/>
    <cellStyle name="7_Anafim_דיווחים נוספים 2_דיווחים נוספים_1_פירוט אגח תשואה מעל 10% _15" xfId="7389"/>
    <cellStyle name="7_Anafim_דיווחים נוספים 2_דיווחים נוספים_15" xfId="7390"/>
    <cellStyle name="7_Anafim_דיווחים נוספים 2_דיווחים נוספים_פירוט אגח תשואה מעל 10% " xfId="7391"/>
    <cellStyle name="7_Anafim_דיווחים נוספים 2_דיווחים נוספים_פירוט אגח תשואה מעל 10% _15" xfId="7392"/>
    <cellStyle name="7_Anafim_דיווחים נוספים 2_פירוט אגח תשואה מעל 10% " xfId="7393"/>
    <cellStyle name="7_Anafim_דיווחים נוספים 2_פירוט אגח תשואה מעל 10% _1" xfId="7394"/>
    <cellStyle name="7_Anafim_דיווחים נוספים 2_פירוט אגח תשואה מעל 10% _1_15" xfId="7395"/>
    <cellStyle name="7_Anafim_דיווחים נוספים 2_פירוט אגח תשואה מעל 10% _15" xfId="7396"/>
    <cellStyle name="7_Anafim_דיווחים נוספים 2_פירוט אגח תשואה מעל 10% _פירוט אגח תשואה מעל 10% " xfId="7397"/>
    <cellStyle name="7_Anafim_דיווחים נוספים 2_פירוט אגח תשואה מעל 10% _פירוט אגח תשואה מעל 10% _15" xfId="7398"/>
    <cellStyle name="7_Anafim_דיווחים נוספים_1" xfId="7399"/>
    <cellStyle name="7_Anafim_דיווחים נוספים_1 2" xfId="7400"/>
    <cellStyle name="7_Anafim_דיווחים נוספים_1 2_15" xfId="7401"/>
    <cellStyle name="7_Anafim_דיווחים נוספים_1 2_דיווחים נוספים" xfId="7402"/>
    <cellStyle name="7_Anafim_דיווחים נוספים_1 2_דיווחים נוספים_1" xfId="7403"/>
    <cellStyle name="7_Anafim_דיווחים נוספים_1 2_דיווחים נוספים_1_15" xfId="7404"/>
    <cellStyle name="7_Anafim_דיווחים נוספים_1 2_דיווחים נוספים_1_פירוט אגח תשואה מעל 10% " xfId="7405"/>
    <cellStyle name="7_Anafim_דיווחים נוספים_1 2_דיווחים נוספים_1_פירוט אגח תשואה מעל 10% _15" xfId="7406"/>
    <cellStyle name="7_Anafim_דיווחים נוספים_1 2_דיווחים נוספים_15" xfId="7407"/>
    <cellStyle name="7_Anafim_דיווחים נוספים_1 2_דיווחים נוספים_פירוט אגח תשואה מעל 10% " xfId="7408"/>
    <cellStyle name="7_Anafim_דיווחים נוספים_1 2_דיווחים נוספים_פירוט אגח תשואה מעל 10% _15" xfId="7409"/>
    <cellStyle name="7_Anafim_דיווחים נוספים_1 2_פירוט אגח תשואה מעל 10% " xfId="7410"/>
    <cellStyle name="7_Anafim_דיווחים נוספים_1 2_פירוט אגח תשואה מעל 10% _1" xfId="7411"/>
    <cellStyle name="7_Anafim_דיווחים נוספים_1 2_פירוט אגח תשואה מעל 10% _1_15" xfId="7412"/>
    <cellStyle name="7_Anafim_דיווחים נוספים_1 2_פירוט אגח תשואה מעל 10% _15" xfId="7413"/>
    <cellStyle name="7_Anafim_דיווחים נוספים_1 2_פירוט אגח תשואה מעל 10% _פירוט אגח תשואה מעל 10% " xfId="7414"/>
    <cellStyle name="7_Anafim_דיווחים נוספים_1 2_פירוט אגח תשואה מעל 10% _פירוט אגח תשואה מעל 10% _15" xfId="7415"/>
    <cellStyle name="7_Anafim_דיווחים נוספים_1_15" xfId="7416"/>
    <cellStyle name="7_Anafim_דיווחים נוספים_1_4.4." xfId="7417"/>
    <cellStyle name="7_Anafim_דיווחים נוספים_1_4.4. 2" xfId="7418"/>
    <cellStyle name="7_Anafim_דיווחים נוספים_1_4.4. 2_15" xfId="7419"/>
    <cellStyle name="7_Anafim_דיווחים נוספים_1_4.4. 2_דיווחים נוספים" xfId="7420"/>
    <cellStyle name="7_Anafim_דיווחים נוספים_1_4.4. 2_דיווחים נוספים_1" xfId="7421"/>
    <cellStyle name="7_Anafim_דיווחים נוספים_1_4.4. 2_דיווחים נוספים_1_15" xfId="7422"/>
    <cellStyle name="7_Anafim_דיווחים נוספים_1_4.4. 2_דיווחים נוספים_1_פירוט אגח תשואה מעל 10% " xfId="7423"/>
    <cellStyle name="7_Anafim_דיווחים נוספים_1_4.4. 2_דיווחים נוספים_1_פירוט אגח תשואה מעל 10% _15" xfId="7424"/>
    <cellStyle name="7_Anafim_דיווחים נוספים_1_4.4. 2_דיווחים נוספים_15" xfId="7425"/>
    <cellStyle name="7_Anafim_דיווחים נוספים_1_4.4. 2_דיווחים נוספים_פירוט אגח תשואה מעל 10% " xfId="7426"/>
    <cellStyle name="7_Anafim_דיווחים נוספים_1_4.4. 2_דיווחים נוספים_פירוט אגח תשואה מעל 10% _15" xfId="7427"/>
    <cellStyle name="7_Anafim_דיווחים נוספים_1_4.4. 2_פירוט אגח תשואה מעל 10% " xfId="7428"/>
    <cellStyle name="7_Anafim_דיווחים נוספים_1_4.4. 2_פירוט אגח תשואה מעל 10% _1" xfId="7429"/>
    <cellStyle name="7_Anafim_דיווחים נוספים_1_4.4. 2_פירוט אגח תשואה מעל 10% _1_15" xfId="7430"/>
    <cellStyle name="7_Anafim_דיווחים נוספים_1_4.4. 2_פירוט אגח תשואה מעל 10% _15" xfId="7431"/>
    <cellStyle name="7_Anafim_דיווחים נוספים_1_4.4. 2_פירוט אגח תשואה מעל 10% _פירוט אגח תשואה מעל 10% " xfId="7432"/>
    <cellStyle name="7_Anafim_דיווחים נוספים_1_4.4. 2_פירוט אגח תשואה מעל 10% _פירוט אגח תשואה מעל 10% _15" xfId="7433"/>
    <cellStyle name="7_Anafim_דיווחים נוספים_1_4.4._15" xfId="7434"/>
    <cellStyle name="7_Anafim_דיווחים נוספים_1_4.4._דיווחים נוספים" xfId="7435"/>
    <cellStyle name="7_Anafim_דיווחים נוספים_1_4.4._דיווחים נוספים_15" xfId="7436"/>
    <cellStyle name="7_Anafim_דיווחים נוספים_1_4.4._דיווחים נוספים_פירוט אגח תשואה מעל 10% " xfId="7437"/>
    <cellStyle name="7_Anafim_דיווחים נוספים_1_4.4._דיווחים נוספים_פירוט אגח תשואה מעל 10% _15" xfId="7438"/>
    <cellStyle name="7_Anafim_דיווחים נוספים_1_4.4._פירוט אגח תשואה מעל 10% " xfId="7439"/>
    <cellStyle name="7_Anafim_דיווחים נוספים_1_4.4._פירוט אגח תשואה מעל 10% _1" xfId="7440"/>
    <cellStyle name="7_Anafim_דיווחים נוספים_1_4.4._פירוט אגח תשואה מעל 10% _1_15" xfId="7441"/>
    <cellStyle name="7_Anafim_דיווחים נוספים_1_4.4._פירוט אגח תשואה מעל 10% _15" xfId="7442"/>
    <cellStyle name="7_Anafim_דיווחים נוספים_1_4.4._פירוט אגח תשואה מעל 10% _פירוט אגח תשואה מעל 10% " xfId="7443"/>
    <cellStyle name="7_Anafim_דיווחים נוספים_1_4.4._פירוט אגח תשואה מעל 10% _פירוט אגח תשואה מעל 10% _15" xfId="7444"/>
    <cellStyle name="7_Anafim_דיווחים נוספים_1_דיווחים נוספים" xfId="7445"/>
    <cellStyle name="7_Anafim_דיווחים נוספים_1_דיווחים נוספים 2" xfId="7446"/>
    <cellStyle name="7_Anafim_דיווחים נוספים_1_דיווחים נוספים 2_15" xfId="7447"/>
    <cellStyle name="7_Anafim_דיווחים נוספים_1_דיווחים נוספים 2_דיווחים נוספים" xfId="7448"/>
    <cellStyle name="7_Anafim_דיווחים נוספים_1_דיווחים נוספים 2_דיווחים נוספים_1" xfId="7449"/>
    <cellStyle name="7_Anafim_דיווחים נוספים_1_דיווחים נוספים 2_דיווחים נוספים_1_15" xfId="7450"/>
    <cellStyle name="7_Anafim_דיווחים נוספים_1_דיווחים נוספים 2_דיווחים נוספים_1_פירוט אגח תשואה מעל 10% " xfId="7451"/>
    <cellStyle name="7_Anafim_דיווחים נוספים_1_דיווחים נוספים 2_דיווחים נוספים_1_פירוט אגח תשואה מעל 10% _15" xfId="7452"/>
    <cellStyle name="7_Anafim_דיווחים נוספים_1_דיווחים נוספים 2_דיווחים נוספים_15" xfId="7453"/>
    <cellStyle name="7_Anafim_דיווחים נוספים_1_דיווחים נוספים 2_דיווחים נוספים_פירוט אגח תשואה מעל 10% " xfId="7454"/>
    <cellStyle name="7_Anafim_דיווחים נוספים_1_דיווחים נוספים 2_דיווחים נוספים_פירוט אגח תשואה מעל 10% _15" xfId="7455"/>
    <cellStyle name="7_Anafim_דיווחים נוספים_1_דיווחים נוספים 2_פירוט אגח תשואה מעל 10% " xfId="7456"/>
    <cellStyle name="7_Anafim_דיווחים נוספים_1_דיווחים נוספים 2_פירוט אגח תשואה מעל 10% _1" xfId="7457"/>
    <cellStyle name="7_Anafim_דיווחים נוספים_1_דיווחים נוספים 2_פירוט אגח תשואה מעל 10% _1_15" xfId="7458"/>
    <cellStyle name="7_Anafim_דיווחים נוספים_1_דיווחים נוספים 2_פירוט אגח תשואה מעל 10% _15" xfId="7459"/>
    <cellStyle name="7_Anafim_דיווחים נוספים_1_דיווחים נוספים 2_פירוט אגח תשואה מעל 10% _פירוט אגח תשואה מעל 10% " xfId="7460"/>
    <cellStyle name="7_Anafim_דיווחים נוספים_1_דיווחים נוספים 2_פירוט אגח תשואה מעל 10% _פירוט אגח תשואה מעל 10% _15" xfId="7461"/>
    <cellStyle name="7_Anafim_דיווחים נוספים_1_דיווחים נוספים_1" xfId="7462"/>
    <cellStyle name="7_Anafim_דיווחים נוספים_1_דיווחים נוספים_1_15" xfId="7463"/>
    <cellStyle name="7_Anafim_דיווחים נוספים_1_דיווחים נוספים_1_פירוט אגח תשואה מעל 10% " xfId="7464"/>
    <cellStyle name="7_Anafim_דיווחים נוספים_1_דיווחים נוספים_1_פירוט אגח תשואה מעל 10% _15" xfId="7465"/>
    <cellStyle name="7_Anafim_דיווחים נוספים_1_דיווחים נוספים_15" xfId="7466"/>
    <cellStyle name="7_Anafim_דיווחים נוספים_1_דיווחים נוספים_4.4." xfId="7467"/>
    <cellStyle name="7_Anafim_דיווחים נוספים_1_דיווחים נוספים_4.4. 2" xfId="7468"/>
    <cellStyle name="7_Anafim_דיווחים נוספים_1_דיווחים נוספים_4.4. 2_15" xfId="7469"/>
    <cellStyle name="7_Anafim_דיווחים נוספים_1_דיווחים נוספים_4.4. 2_דיווחים נוספים" xfId="7470"/>
    <cellStyle name="7_Anafim_דיווחים נוספים_1_דיווחים נוספים_4.4. 2_דיווחים נוספים_1" xfId="7471"/>
    <cellStyle name="7_Anafim_דיווחים נוספים_1_דיווחים נוספים_4.4. 2_דיווחים נוספים_1_15" xfId="7472"/>
    <cellStyle name="7_Anafim_דיווחים נוספים_1_דיווחים נוספים_4.4. 2_דיווחים נוספים_1_פירוט אגח תשואה מעל 10% " xfId="7473"/>
    <cellStyle name="7_Anafim_דיווחים נוספים_1_דיווחים נוספים_4.4. 2_דיווחים נוספים_1_פירוט אגח תשואה מעל 10% _15" xfId="7474"/>
    <cellStyle name="7_Anafim_דיווחים נוספים_1_דיווחים נוספים_4.4. 2_דיווחים נוספים_15" xfId="7475"/>
    <cellStyle name="7_Anafim_דיווחים נוספים_1_דיווחים נוספים_4.4. 2_דיווחים נוספים_פירוט אגח תשואה מעל 10% " xfId="7476"/>
    <cellStyle name="7_Anafim_דיווחים נוספים_1_דיווחים נוספים_4.4. 2_דיווחים נוספים_פירוט אגח תשואה מעל 10% _15" xfId="7477"/>
    <cellStyle name="7_Anafim_דיווחים נוספים_1_דיווחים נוספים_4.4. 2_פירוט אגח תשואה מעל 10% " xfId="7478"/>
    <cellStyle name="7_Anafim_דיווחים נוספים_1_דיווחים נוספים_4.4. 2_פירוט אגח תשואה מעל 10% _1" xfId="7479"/>
    <cellStyle name="7_Anafim_דיווחים נוספים_1_דיווחים נוספים_4.4. 2_פירוט אגח תשואה מעל 10% _1_15" xfId="7480"/>
    <cellStyle name="7_Anafim_דיווחים נוספים_1_דיווחים נוספים_4.4. 2_פירוט אגח תשואה מעל 10% _15" xfId="7481"/>
    <cellStyle name="7_Anafim_דיווחים נוספים_1_דיווחים נוספים_4.4. 2_פירוט אגח תשואה מעל 10% _פירוט אגח תשואה מעל 10% " xfId="7482"/>
    <cellStyle name="7_Anafim_דיווחים נוספים_1_דיווחים נוספים_4.4. 2_פירוט אגח תשואה מעל 10% _פירוט אגח תשואה מעל 10% _15" xfId="7483"/>
    <cellStyle name="7_Anafim_דיווחים נוספים_1_דיווחים נוספים_4.4._15" xfId="7484"/>
    <cellStyle name="7_Anafim_דיווחים נוספים_1_דיווחים נוספים_4.4._דיווחים נוספים" xfId="7485"/>
    <cellStyle name="7_Anafim_דיווחים נוספים_1_דיווחים נוספים_4.4._דיווחים נוספים_15" xfId="7486"/>
    <cellStyle name="7_Anafim_דיווחים נוספים_1_דיווחים נוספים_4.4._דיווחים נוספים_פירוט אגח תשואה מעל 10% " xfId="7487"/>
    <cellStyle name="7_Anafim_דיווחים נוספים_1_דיווחים נוספים_4.4._דיווחים נוספים_פירוט אגח תשואה מעל 10% _15" xfId="7488"/>
    <cellStyle name="7_Anafim_דיווחים נוספים_1_דיווחים נוספים_4.4._פירוט אגח תשואה מעל 10% " xfId="7489"/>
    <cellStyle name="7_Anafim_דיווחים נוספים_1_דיווחים נוספים_4.4._פירוט אגח תשואה מעל 10% _1" xfId="7490"/>
    <cellStyle name="7_Anafim_דיווחים נוספים_1_דיווחים נוספים_4.4._פירוט אגח תשואה מעל 10% _1_15" xfId="7491"/>
    <cellStyle name="7_Anafim_דיווחים נוספים_1_דיווחים נוספים_4.4._פירוט אגח תשואה מעל 10% _15" xfId="7492"/>
    <cellStyle name="7_Anafim_דיווחים נוספים_1_דיווחים נוספים_4.4._פירוט אגח תשואה מעל 10% _פירוט אגח תשואה מעל 10% " xfId="7493"/>
    <cellStyle name="7_Anafim_דיווחים נוספים_1_דיווחים נוספים_4.4._פירוט אגח תשואה מעל 10% _פירוט אגח תשואה מעל 10% _15" xfId="7494"/>
    <cellStyle name="7_Anafim_דיווחים נוספים_1_דיווחים נוספים_דיווחים נוספים" xfId="7495"/>
    <cellStyle name="7_Anafim_דיווחים נוספים_1_דיווחים נוספים_דיווחים נוספים_15" xfId="7496"/>
    <cellStyle name="7_Anafim_דיווחים נוספים_1_דיווחים נוספים_דיווחים נוספים_פירוט אגח תשואה מעל 10% " xfId="7497"/>
    <cellStyle name="7_Anafim_דיווחים נוספים_1_דיווחים נוספים_דיווחים נוספים_פירוט אגח תשואה מעל 10% _15" xfId="7498"/>
    <cellStyle name="7_Anafim_דיווחים נוספים_1_דיווחים נוספים_פירוט אגח תשואה מעל 10% " xfId="7499"/>
    <cellStyle name="7_Anafim_דיווחים נוספים_1_דיווחים נוספים_פירוט אגח תשואה מעל 10% _1" xfId="7500"/>
    <cellStyle name="7_Anafim_דיווחים נוספים_1_דיווחים נוספים_פירוט אגח תשואה מעל 10% _1_15" xfId="7501"/>
    <cellStyle name="7_Anafim_דיווחים נוספים_1_דיווחים נוספים_פירוט אגח תשואה מעל 10% _15" xfId="7502"/>
    <cellStyle name="7_Anafim_דיווחים נוספים_1_דיווחים נוספים_פירוט אגח תשואה מעל 10% _פירוט אגח תשואה מעל 10% " xfId="7503"/>
    <cellStyle name="7_Anafim_דיווחים נוספים_1_דיווחים נוספים_פירוט אגח תשואה מעל 10% _פירוט אגח תשואה מעל 10% _15" xfId="7504"/>
    <cellStyle name="7_Anafim_דיווחים נוספים_1_פירוט אגח תשואה מעל 10% " xfId="7505"/>
    <cellStyle name="7_Anafim_דיווחים נוספים_1_פירוט אגח תשואה מעל 10% _1" xfId="7506"/>
    <cellStyle name="7_Anafim_דיווחים נוספים_1_פירוט אגח תשואה מעל 10% _1_15" xfId="7507"/>
    <cellStyle name="7_Anafim_דיווחים נוספים_1_פירוט אגח תשואה מעל 10% _15" xfId="7508"/>
    <cellStyle name="7_Anafim_דיווחים נוספים_1_פירוט אגח תשואה מעל 10% _פירוט אגח תשואה מעל 10% " xfId="7509"/>
    <cellStyle name="7_Anafim_דיווחים נוספים_1_פירוט אגח תשואה מעל 10% _פירוט אגח תשואה מעל 10% _15" xfId="7510"/>
    <cellStyle name="7_Anafim_דיווחים נוספים_15" xfId="7511"/>
    <cellStyle name="7_Anafim_דיווחים נוספים_2" xfId="7512"/>
    <cellStyle name="7_Anafim_דיווחים נוספים_2 2" xfId="7513"/>
    <cellStyle name="7_Anafim_דיווחים נוספים_2 2_15" xfId="7514"/>
    <cellStyle name="7_Anafim_דיווחים נוספים_2 2_דיווחים נוספים" xfId="7515"/>
    <cellStyle name="7_Anafim_דיווחים נוספים_2 2_דיווחים נוספים_1" xfId="7516"/>
    <cellStyle name="7_Anafim_דיווחים נוספים_2 2_דיווחים נוספים_1_15" xfId="7517"/>
    <cellStyle name="7_Anafim_דיווחים נוספים_2 2_דיווחים נוספים_1_פירוט אגח תשואה מעל 10% " xfId="7518"/>
    <cellStyle name="7_Anafim_דיווחים נוספים_2 2_דיווחים נוספים_1_פירוט אגח תשואה מעל 10% _15" xfId="7519"/>
    <cellStyle name="7_Anafim_דיווחים נוספים_2 2_דיווחים נוספים_15" xfId="7520"/>
    <cellStyle name="7_Anafim_דיווחים נוספים_2 2_דיווחים נוספים_פירוט אגח תשואה מעל 10% " xfId="7521"/>
    <cellStyle name="7_Anafim_דיווחים נוספים_2 2_דיווחים נוספים_פירוט אגח תשואה מעל 10% _15" xfId="7522"/>
    <cellStyle name="7_Anafim_דיווחים נוספים_2 2_פירוט אגח תשואה מעל 10% " xfId="7523"/>
    <cellStyle name="7_Anafim_דיווחים נוספים_2 2_פירוט אגח תשואה מעל 10% _1" xfId="7524"/>
    <cellStyle name="7_Anafim_דיווחים נוספים_2 2_פירוט אגח תשואה מעל 10% _1_15" xfId="7525"/>
    <cellStyle name="7_Anafim_דיווחים נוספים_2 2_פירוט אגח תשואה מעל 10% _15" xfId="7526"/>
    <cellStyle name="7_Anafim_דיווחים נוספים_2 2_פירוט אגח תשואה מעל 10% _פירוט אגח תשואה מעל 10% " xfId="7527"/>
    <cellStyle name="7_Anafim_דיווחים נוספים_2 2_פירוט אגח תשואה מעל 10% _פירוט אגח תשואה מעל 10% _15" xfId="7528"/>
    <cellStyle name="7_Anafim_דיווחים נוספים_2_15" xfId="7529"/>
    <cellStyle name="7_Anafim_דיווחים נוספים_2_4.4." xfId="7530"/>
    <cellStyle name="7_Anafim_דיווחים נוספים_2_4.4. 2" xfId="7531"/>
    <cellStyle name="7_Anafim_דיווחים נוספים_2_4.4. 2_15" xfId="7532"/>
    <cellStyle name="7_Anafim_דיווחים נוספים_2_4.4. 2_דיווחים נוספים" xfId="7533"/>
    <cellStyle name="7_Anafim_דיווחים נוספים_2_4.4. 2_דיווחים נוספים_1" xfId="7534"/>
    <cellStyle name="7_Anafim_דיווחים נוספים_2_4.4. 2_דיווחים נוספים_1_15" xfId="7535"/>
    <cellStyle name="7_Anafim_דיווחים נוספים_2_4.4. 2_דיווחים נוספים_1_פירוט אגח תשואה מעל 10% " xfId="7536"/>
    <cellStyle name="7_Anafim_דיווחים נוספים_2_4.4. 2_דיווחים נוספים_1_פירוט אגח תשואה מעל 10% _15" xfId="7537"/>
    <cellStyle name="7_Anafim_דיווחים נוספים_2_4.4. 2_דיווחים נוספים_15" xfId="7538"/>
    <cellStyle name="7_Anafim_דיווחים נוספים_2_4.4. 2_דיווחים נוספים_פירוט אגח תשואה מעל 10% " xfId="7539"/>
    <cellStyle name="7_Anafim_דיווחים נוספים_2_4.4. 2_דיווחים נוספים_פירוט אגח תשואה מעל 10% _15" xfId="7540"/>
    <cellStyle name="7_Anafim_דיווחים נוספים_2_4.4. 2_פירוט אגח תשואה מעל 10% " xfId="7541"/>
    <cellStyle name="7_Anafim_דיווחים נוספים_2_4.4. 2_פירוט אגח תשואה מעל 10% _1" xfId="7542"/>
    <cellStyle name="7_Anafim_דיווחים נוספים_2_4.4. 2_פירוט אגח תשואה מעל 10% _1_15" xfId="7543"/>
    <cellStyle name="7_Anafim_דיווחים נוספים_2_4.4. 2_פירוט אגח תשואה מעל 10% _15" xfId="7544"/>
    <cellStyle name="7_Anafim_דיווחים נוספים_2_4.4. 2_פירוט אגח תשואה מעל 10% _פירוט אגח תשואה מעל 10% " xfId="7545"/>
    <cellStyle name="7_Anafim_דיווחים נוספים_2_4.4. 2_פירוט אגח תשואה מעל 10% _פירוט אגח תשואה מעל 10% _15" xfId="7546"/>
    <cellStyle name="7_Anafim_דיווחים נוספים_2_4.4._15" xfId="7547"/>
    <cellStyle name="7_Anafim_דיווחים נוספים_2_4.4._דיווחים נוספים" xfId="7548"/>
    <cellStyle name="7_Anafim_דיווחים נוספים_2_4.4._דיווחים נוספים_15" xfId="7549"/>
    <cellStyle name="7_Anafim_דיווחים נוספים_2_4.4._דיווחים נוספים_פירוט אגח תשואה מעל 10% " xfId="7550"/>
    <cellStyle name="7_Anafim_דיווחים נוספים_2_4.4._דיווחים נוספים_פירוט אגח תשואה מעל 10% _15" xfId="7551"/>
    <cellStyle name="7_Anafim_דיווחים נוספים_2_4.4._פירוט אגח תשואה מעל 10% " xfId="7552"/>
    <cellStyle name="7_Anafim_דיווחים נוספים_2_4.4._פירוט אגח תשואה מעל 10% _1" xfId="7553"/>
    <cellStyle name="7_Anafim_דיווחים נוספים_2_4.4._פירוט אגח תשואה מעל 10% _1_15" xfId="7554"/>
    <cellStyle name="7_Anafim_דיווחים נוספים_2_4.4._פירוט אגח תשואה מעל 10% _15" xfId="7555"/>
    <cellStyle name="7_Anafim_דיווחים נוספים_2_4.4._פירוט אגח תשואה מעל 10% _פירוט אגח תשואה מעל 10% " xfId="7556"/>
    <cellStyle name="7_Anafim_דיווחים נוספים_2_4.4._פירוט אגח תשואה מעל 10% _פירוט אגח תשואה מעל 10% _15" xfId="7557"/>
    <cellStyle name="7_Anafim_דיווחים נוספים_2_דיווחים נוספים" xfId="7558"/>
    <cellStyle name="7_Anafim_דיווחים נוספים_2_דיווחים נוספים_15" xfId="7559"/>
    <cellStyle name="7_Anafim_דיווחים נוספים_2_דיווחים נוספים_פירוט אגח תשואה מעל 10% " xfId="7560"/>
    <cellStyle name="7_Anafim_דיווחים נוספים_2_דיווחים נוספים_פירוט אגח תשואה מעל 10% _15" xfId="7561"/>
    <cellStyle name="7_Anafim_דיווחים נוספים_2_פירוט אגח תשואה מעל 10% " xfId="7562"/>
    <cellStyle name="7_Anafim_דיווחים נוספים_2_פירוט אגח תשואה מעל 10% _1" xfId="7563"/>
    <cellStyle name="7_Anafim_דיווחים נוספים_2_פירוט אגח תשואה מעל 10% _1_15" xfId="7564"/>
    <cellStyle name="7_Anafim_דיווחים נוספים_2_פירוט אגח תשואה מעל 10% _15" xfId="7565"/>
    <cellStyle name="7_Anafim_דיווחים נוספים_2_פירוט אגח תשואה מעל 10% _פירוט אגח תשואה מעל 10% " xfId="7566"/>
    <cellStyle name="7_Anafim_דיווחים נוספים_2_פירוט אגח תשואה מעל 10% _פירוט אגח תשואה מעל 10% _15" xfId="7567"/>
    <cellStyle name="7_Anafim_דיווחים נוספים_3" xfId="7568"/>
    <cellStyle name="7_Anafim_דיווחים נוספים_3_15" xfId="7569"/>
    <cellStyle name="7_Anafim_דיווחים נוספים_3_פירוט אגח תשואה מעל 10% " xfId="7570"/>
    <cellStyle name="7_Anafim_דיווחים נוספים_3_פירוט אגח תשואה מעל 10% _15" xfId="7571"/>
    <cellStyle name="7_Anafim_דיווחים נוספים_4.4." xfId="7572"/>
    <cellStyle name="7_Anafim_דיווחים נוספים_4.4. 2" xfId="7573"/>
    <cellStyle name="7_Anafim_דיווחים נוספים_4.4. 2_15" xfId="7574"/>
    <cellStyle name="7_Anafim_דיווחים נוספים_4.4. 2_דיווחים נוספים" xfId="7575"/>
    <cellStyle name="7_Anafim_דיווחים נוספים_4.4. 2_דיווחים נוספים_1" xfId="7576"/>
    <cellStyle name="7_Anafim_דיווחים נוספים_4.4. 2_דיווחים נוספים_1_15" xfId="7577"/>
    <cellStyle name="7_Anafim_דיווחים נוספים_4.4. 2_דיווחים נוספים_1_פירוט אגח תשואה מעל 10% " xfId="7578"/>
    <cellStyle name="7_Anafim_דיווחים נוספים_4.4. 2_דיווחים נוספים_1_פירוט אגח תשואה מעל 10% _15" xfId="7579"/>
    <cellStyle name="7_Anafim_דיווחים נוספים_4.4. 2_דיווחים נוספים_15" xfId="7580"/>
    <cellStyle name="7_Anafim_דיווחים נוספים_4.4. 2_דיווחים נוספים_פירוט אגח תשואה מעל 10% " xfId="7581"/>
    <cellStyle name="7_Anafim_דיווחים נוספים_4.4. 2_דיווחים נוספים_פירוט אגח תשואה מעל 10% _15" xfId="7582"/>
    <cellStyle name="7_Anafim_דיווחים נוספים_4.4. 2_פירוט אגח תשואה מעל 10% " xfId="7583"/>
    <cellStyle name="7_Anafim_דיווחים נוספים_4.4. 2_פירוט אגח תשואה מעל 10% _1" xfId="7584"/>
    <cellStyle name="7_Anafim_דיווחים נוספים_4.4. 2_פירוט אגח תשואה מעל 10% _1_15" xfId="7585"/>
    <cellStyle name="7_Anafim_דיווחים נוספים_4.4. 2_פירוט אגח תשואה מעל 10% _15" xfId="7586"/>
    <cellStyle name="7_Anafim_דיווחים נוספים_4.4. 2_פירוט אגח תשואה מעל 10% _פירוט אגח תשואה מעל 10% " xfId="7587"/>
    <cellStyle name="7_Anafim_דיווחים נוספים_4.4. 2_פירוט אגח תשואה מעל 10% _פירוט אגח תשואה מעל 10% _15" xfId="7588"/>
    <cellStyle name="7_Anafim_דיווחים נוספים_4.4._15" xfId="7589"/>
    <cellStyle name="7_Anafim_דיווחים נוספים_4.4._דיווחים נוספים" xfId="7590"/>
    <cellStyle name="7_Anafim_דיווחים נוספים_4.4._דיווחים נוספים_15" xfId="7591"/>
    <cellStyle name="7_Anafim_דיווחים נוספים_4.4._דיווחים נוספים_פירוט אגח תשואה מעל 10% " xfId="7592"/>
    <cellStyle name="7_Anafim_דיווחים נוספים_4.4._דיווחים נוספים_פירוט אגח תשואה מעל 10% _15" xfId="7593"/>
    <cellStyle name="7_Anafim_דיווחים נוספים_4.4._פירוט אגח תשואה מעל 10% " xfId="7594"/>
    <cellStyle name="7_Anafim_דיווחים נוספים_4.4._פירוט אגח תשואה מעל 10% _1" xfId="7595"/>
    <cellStyle name="7_Anafim_דיווחים נוספים_4.4._פירוט אגח תשואה מעל 10% _1_15" xfId="7596"/>
    <cellStyle name="7_Anafim_דיווחים נוספים_4.4._פירוט אגח תשואה מעל 10% _15" xfId="7597"/>
    <cellStyle name="7_Anafim_דיווחים נוספים_4.4._פירוט אגח תשואה מעל 10% _פירוט אגח תשואה מעל 10% " xfId="7598"/>
    <cellStyle name="7_Anafim_דיווחים נוספים_4.4._פירוט אגח תשואה מעל 10% _פירוט אגח תשואה מעל 10% _15" xfId="7599"/>
    <cellStyle name="7_Anafim_דיווחים נוספים_דיווחים נוספים" xfId="7600"/>
    <cellStyle name="7_Anafim_דיווחים נוספים_דיווחים נוספים 2" xfId="7601"/>
    <cellStyle name="7_Anafim_דיווחים נוספים_דיווחים נוספים 2_15" xfId="7602"/>
    <cellStyle name="7_Anafim_דיווחים נוספים_דיווחים נוספים 2_דיווחים נוספים" xfId="7603"/>
    <cellStyle name="7_Anafim_דיווחים נוספים_דיווחים נוספים 2_דיווחים נוספים_1" xfId="7604"/>
    <cellStyle name="7_Anafim_דיווחים נוספים_דיווחים נוספים 2_דיווחים נוספים_1_15" xfId="7605"/>
    <cellStyle name="7_Anafim_דיווחים נוספים_דיווחים נוספים 2_דיווחים נוספים_1_פירוט אגח תשואה מעל 10% " xfId="7606"/>
    <cellStyle name="7_Anafim_דיווחים נוספים_דיווחים נוספים 2_דיווחים נוספים_1_פירוט אגח תשואה מעל 10% _15" xfId="7607"/>
    <cellStyle name="7_Anafim_דיווחים נוספים_דיווחים נוספים 2_דיווחים נוספים_15" xfId="7608"/>
    <cellStyle name="7_Anafim_דיווחים נוספים_דיווחים נוספים 2_דיווחים נוספים_פירוט אגח תשואה מעל 10% " xfId="7609"/>
    <cellStyle name="7_Anafim_דיווחים נוספים_דיווחים נוספים 2_דיווחים נוספים_פירוט אגח תשואה מעל 10% _15" xfId="7610"/>
    <cellStyle name="7_Anafim_דיווחים נוספים_דיווחים נוספים 2_פירוט אגח תשואה מעל 10% " xfId="7611"/>
    <cellStyle name="7_Anafim_דיווחים נוספים_דיווחים נוספים 2_פירוט אגח תשואה מעל 10% _1" xfId="7612"/>
    <cellStyle name="7_Anafim_דיווחים נוספים_דיווחים נוספים 2_פירוט אגח תשואה מעל 10% _1_15" xfId="7613"/>
    <cellStyle name="7_Anafim_דיווחים נוספים_דיווחים נוספים 2_פירוט אגח תשואה מעל 10% _15" xfId="7614"/>
    <cellStyle name="7_Anafim_דיווחים נוספים_דיווחים נוספים 2_פירוט אגח תשואה מעל 10% _פירוט אגח תשואה מעל 10% " xfId="7615"/>
    <cellStyle name="7_Anafim_דיווחים נוספים_דיווחים נוספים 2_פירוט אגח תשואה מעל 10% _פירוט אגח תשואה מעל 10% _15" xfId="7616"/>
    <cellStyle name="7_Anafim_דיווחים נוספים_דיווחים נוספים_1" xfId="7617"/>
    <cellStyle name="7_Anafim_דיווחים נוספים_דיווחים נוספים_1_15" xfId="7618"/>
    <cellStyle name="7_Anafim_דיווחים נוספים_דיווחים נוספים_1_פירוט אגח תשואה מעל 10% " xfId="7619"/>
    <cellStyle name="7_Anafim_דיווחים נוספים_דיווחים נוספים_1_פירוט אגח תשואה מעל 10% _15" xfId="7620"/>
    <cellStyle name="7_Anafim_דיווחים נוספים_דיווחים נוספים_15" xfId="7621"/>
    <cellStyle name="7_Anafim_דיווחים נוספים_דיווחים נוספים_4.4." xfId="7622"/>
    <cellStyle name="7_Anafim_דיווחים נוספים_דיווחים נוספים_4.4. 2" xfId="7623"/>
    <cellStyle name="7_Anafim_דיווחים נוספים_דיווחים נוספים_4.4. 2_15" xfId="7624"/>
    <cellStyle name="7_Anafim_דיווחים נוספים_דיווחים נוספים_4.4. 2_דיווחים נוספים" xfId="7625"/>
    <cellStyle name="7_Anafim_דיווחים נוספים_דיווחים נוספים_4.4. 2_דיווחים נוספים_1" xfId="7626"/>
    <cellStyle name="7_Anafim_דיווחים נוספים_דיווחים נוספים_4.4. 2_דיווחים נוספים_1_15" xfId="7627"/>
    <cellStyle name="7_Anafim_דיווחים נוספים_דיווחים נוספים_4.4. 2_דיווחים נוספים_1_פירוט אגח תשואה מעל 10% " xfId="7628"/>
    <cellStyle name="7_Anafim_דיווחים נוספים_דיווחים נוספים_4.4. 2_דיווחים נוספים_1_פירוט אגח תשואה מעל 10% _15" xfId="7629"/>
    <cellStyle name="7_Anafim_דיווחים נוספים_דיווחים נוספים_4.4. 2_דיווחים נוספים_15" xfId="7630"/>
    <cellStyle name="7_Anafim_דיווחים נוספים_דיווחים נוספים_4.4. 2_דיווחים נוספים_פירוט אגח תשואה מעל 10% " xfId="7631"/>
    <cellStyle name="7_Anafim_דיווחים נוספים_דיווחים נוספים_4.4. 2_דיווחים נוספים_פירוט אגח תשואה מעל 10% _15" xfId="7632"/>
    <cellStyle name="7_Anafim_דיווחים נוספים_דיווחים נוספים_4.4. 2_פירוט אגח תשואה מעל 10% " xfId="7633"/>
    <cellStyle name="7_Anafim_דיווחים נוספים_דיווחים נוספים_4.4. 2_פירוט אגח תשואה מעל 10% _1" xfId="7634"/>
    <cellStyle name="7_Anafim_דיווחים נוספים_דיווחים נוספים_4.4. 2_פירוט אגח תשואה מעל 10% _1_15" xfId="7635"/>
    <cellStyle name="7_Anafim_דיווחים נוספים_דיווחים נוספים_4.4. 2_פירוט אגח תשואה מעל 10% _15" xfId="7636"/>
    <cellStyle name="7_Anafim_דיווחים נוספים_דיווחים נוספים_4.4. 2_פירוט אגח תשואה מעל 10% _פירוט אגח תשואה מעל 10% " xfId="7637"/>
    <cellStyle name="7_Anafim_דיווחים נוספים_דיווחים נוספים_4.4. 2_פירוט אגח תשואה מעל 10% _פירוט אגח תשואה מעל 10% _15" xfId="7638"/>
    <cellStyle name="7_Anafim_דיווחים נוספים_דיווחים נוספים_4.4._15" xfId="7639"/>
    <cellStyle name="7_Anafim_דיווחים נוספים_דיווחים נוספים_4.4._דיווחים נוספים" xfId="7640"/>
    <cellStyle name="7_Anafim_דיווחים נוספים_דיווחים נוספים_4.4._דיווחים נוספים_15" xfId="7641"/>
    <cellStyle name="7_Anafim_דיווחים נוספים_דיווחים נוספים_4.4._דיווחים נוספים_פירוט אגח תשואה מעל 10% " xfId="7642"/>
    <cellStyle name="7_Anafim_דיווחים נוספים_דיווחים נוספים_4.4._דיווחים נוספים_פירוט אגח תשואה מעל 10% _15" xfId="7643"/>
    <cellStyle name="7_Anafim_דיווחים נוספים_דיווחים נוספים_4.4._פירוט אגח תשואה מעל 10% " xfId="7644"/>
    <cellStyle name="7_Anafim_דיווחים נוספים_דיווחים נוספים_4.4._פירוט אגח תשואה מעל 10% _1" xfId="7645"/>
    <cellStyle name="7_Anafim_דיווחים נוספים_דיווחים נוספים_4.4._פירוט אגח תשואה מעל 10% _1_15" xfId="7646"/>
    <cellStyle name="7_Anafim_דיווחים נוספים_דיווחים נוספים_4.4._פירוט אגח תשואה מעל 10% _15" xfId="7647"/>
    <cellStyle name="7_Anafim_דיווחים נוספים_דיווחים נוספים_4.4._פירוט אגח תשואה מעל 10% _פירוט אגח תשואה מעל 10% " xfId="7648"/>
    <cellStyle name="7_Anafim_דיווחים נוספים_דיווחים נוספים_4.4._פירוט אגח תשואה מעל 10% _פירוט אגח תשואה מעל 10% _15" xfId="7649"/>
    <cellStyle name="7_Anafim_דיווחים נוספים_דיווחים נוספים_דיווחים נוספים" xfId="7650"/>
    <cellStyle name="7_Anafim_דיווחים נוספים_דיווחים נוספים_דיווחים נוספים_15" xfId="7651"/>
    <cellStyle name="7_Anafim_דיווחים נוספים_דיווחים נוספים_דיווחים נוספים_פירוט אגח תשואה מעל 10% " xfId="7652"/>
    <cellStyle name="7_Anafim_דיווחים נוספים_דיווחים נוספים_דיווחים נוספים_פירוט אגח תשואה מעל 10% _15" xfId="7653"/>
    <cellStyle name="7_Anafim_דיווחים נוספים_דיווחים נוספים_פירוט אגח תשואה מעל 10% " xfId="7654"/>
    <cellStyle name="7_Anafim_דיווחים נוספים_דיווחים נוספים_פירוט אגח תשואה מעל 10% _1" xfId="7655"/>
    <cellStyle name="7_Anafim_דיווחים נוספים_דיווחים נוספים_פירוט אגח תשואה מעל 10% _1_15" xfId="7656"/>
    <cellStyle name="7_Anafim_דיווחים נוספים_דיווחים נוספים_פירוט אגח תשואה מעל 10% _15" xfId="7657"/>
    <cellStyle name="7_Anafim_דיווחים נוספים_דיווחים נוספים_פירוט אגח תשואה מעל 10% _פירוט אגח תשואה מעל 10% " xfId="7658"/>
    <cellStyle name="7_Anafim_דיווחים נוספים_דיווחים נוספים_פירוט אגח תשואה מעל 10% _פירוט אגח תשואה מעל 10% _15" xfId="7659"/>
    <cellStyle name="7_Anafim_דיווחים נוספים_פירוט אגח תשואה מעל 10% " xfId="7660"/>
    <cellStyle name="7_Anafim_דיווחים נוספים_פירוט אגח תשואה מעל 10% _1" xfId="7661"/>
    <cellStyle name="7_Anafim_דיווחים נוספים_פירוט אגח תשואה מעל 10% _1_15" xfId="7662"/>
    <cellStyle name="7_Anafim_דיווחים נוספים_פירוט אגח תשואה מעל 10% _15" xfId="7663"/>
    <cellStyle name="7_Anafim_דיווחים נוספים_פירוט אגח תשואה מעל 10% _פירוט אגח תשואה מעל 10% " xfId="7664"/>
    <cellStyle name="7_Anafim_דיווחים נוספים_פירוט אגח תשואה מעל 10% _פירוט אגח תשואה מעל 10% _15" xfId="7665"/>
    <cellStyle name="7_Anafim_הערות" xfId="7666"/>
    <cellStyle name="7_Anafim_הערות 2" xfId="7667"/>
    <cellStyle name="7_Anafim_הערות 2_15" xfId="7668"/>
    <cellStyle name="7_Anafim_הערות 2_דיווחים נוספים" xfId="7669"/>
    <cellStyle name="7_Anafim_הערות 2_דיווחים נוספים_1" xfId="7670"/>
    <cellStyle name="7_Anafim_הערות 2_דיווחים נוספים_1_15" xfId="7671"/>
    <cellStyle name="7_Anafim_הערות 2_דיווחים נוספים_1_פירוט אגח תשואה מעל 10% " xfId="7672"/>
    <cellStyle name="7_Anafim_הערות 2_דיווחים נוספים_1_פירוט אגח תשואה מעל 10% _15" xfId="7673"/>
    <cellStyle name="7_Anafim_הערות 2_דיווחים נוספים_15" xfId="7674"/>
    <cellStyle name="7_Anafim_הערות 2_דיווחים נוספים_פירוט אגח תשואה מעל 10% " xfId="7675"/>
    <cellStyle name="7_Anafim_הערות 2_דיווחים נוספים_פירוט אגח תשואה מעל 10% _15" xfId="7676"/>
    <cellStyle name="7_Anafim_הערות 2_פירוט אגח תשואה מעל 10% " xfId="7677"/>
    <cellStyle name="7_Anafim_הערות 2_פירוט אגח תשואה מעל 10% _1" xfId="7678"/>
    <cellStyle name="7_Anafim_הערות 2_פירוט אגח תשואה מעל 10% _1_15" xfId="7679"/>
    <cellStyle name="7_Anafim_הערות 2_פירוט אגח תשואה מעל 10% _15" xfId="7680"/>
    <cellStyle name="7_Anafim_הערות 2_פירוט אגח תשואה מעל 10% _פירוט אגח תשואה מעל 10% " xfId="7681"/>
    <cellStyle name="7_Anafim_הערות 2_פירוט אגח תשואה מעל 10% _פירוט אגח תשואה מעל 10% _15" xfId="7682"/>
    <cellStyle name="7_Anafim_הערות_15" xfId="7683"/>
    <cellStyle name="7_Anafim_הערות_4.4." xfId="7684"/>
    <cellStyle name="7_Anafim_הערות_4.4. 2" xfId="7685"/>
    <cellStyle name="7_Anafim_הערות_4.4. 2_15" xfId="7686"/>
    <cellStyle name="7_Anafim_הערות_4.4. 2_דיווחים נוספים" xfId="7687"/>
    <cellStyle name="7_Anafim_הערות_4.4. 2_דיווחים נוספים_1" xfId="7688"/>
    <cellStyle name="7_Anafim_הערות_4.4. 2_דיווחים נוספים_1_15" xfId="7689"/>
    <cellStyle name="7_Anafim_הערות_4.4. 2_דיווחים נוספים_1_פירוט אגח תשואה מעל 10% " xfId="7690"/>
    <cellStyle name="7_Anafim_הערות_4.4. 2_דיווחים נוספים_1_פירוט אגח תשואה מעל 10% _15" xfId="7691"/>
    <cellStyle name="7_Anafim_הערות_4.4. 2_דיווחים נוספים_15" xfId="7692"/>
    <cellStyle name="7_Anafim_הערות_4.4. 2_דיווחים נוספים_פירוט אגח תשואה מעל 10% " xfId="7693"/>
    <cellStyle name="7_Anafim_הערות_4.4. 2_דיווחים נוספים_פירוט אגח תשואה מעל 10% _15" xfId="7694"/>
    <cellStyle name="7_Anafim_הערות_4.4. 2_פירוט אגח תשואה מעל 10% " xfId="7695"/>
    <cellStyle name="7_Anafim_הערות_4.4. 2_פירוט אגח תשואה מעל 10% _1" xfId="7696"/>
    <cellStyle name="7_Anafim_הערות_4.4. 2_פירוט אגח תשואה מעל 10% _1_15" xfId="7697"/>
    <cellStyle name="7_Anafim_הערות_4.4. 2_פירוט אגח תשואה מעל 10% _15" xfId="7698"/>
    <cellStyle name="7_Anafim_הערות_4.4. 2_פירוט אגח תשואה מעל 10% _פירוט אגח תשואה מעל 10% " xfId="7699"/>
    <cellStyle name="7_Anafim_הערות_4.4. 2_פירוט אגח תשואה מעל 10% _פירוט אגח תשואה מעל 10% _15" xfId="7700"/>
    <cellStyle name="7_Anafim_הערות_4.4._15" xfId="7701"/>
    <cellStyle name="7_Anafim_הערות_4.4._דיווחים נוספים" xfId="7702"/>
    <cellStyle name="7_Anafim_הערות_4.4._דיווחים נוספים_15" xfId="7703"/>
    <cellStyle name="7_Anafim_הערות_4.4._דיווחים נוספים_פירוט אגח תשואה מעל 10% " xfId="7704"/>
    <cellStyle name="7_Anafim_הערות_4.4._דיווחים נוספים_פירוט אגח תשואה מעל 10% _15" xfId="7705"/>
    <cellStyle name="7_Anafim_הערות_4.4._פירוט אגח תשואה מעל 10% " xfId="7706"/>
    <cellStyle name="7_Anafim_הערות_4.4._פירוט אגח תשואה מעל 10% _1" xfId="7707"/>
    <cellStyle name="7_Anafim_הערות_4.4._פירוט אגח תשואה מעל 10% _1_15" xfId="7708"/>
    <cellStyle name="7_Anafim_הערות_4.4._פירוט אגח תשואה מעל 10% _15" xfId="7709"/>
    <cellStyle name="7_Anafim_הערות_4.4._פירוט אגח תשואה מעל 10% _פירוט אגח תשואה מעל 10% " xfId="7710"/>
    <cellStyle name="7_Anafim_הערות_4.4._פירוט אגח תשואה מעל 10% _פירוט אגח תשואה מעל 10% _15" xfId="7711"/>
    <cellStyle name="7_Anafim_הערות_דיווחים נוספים" xfId="7712"/>
    <cellStyle name="7_Anafim_הערות_דיווחים נוספים_1" xfId="7713"/>
    <cellStyle name="7_Anafim_הערות_דיווחים נוספים_1_15" xfId="7714"/>
    <cellStyle name="7_Anafim_הערות_דיווחים נוספים_1_פירוט אגח תשואה מעל 10% " xfId="7715"/>
    <cellStyle name="7_Anafim_הערות_דיווחים נוספים_1_פירוט אגח תשואה מעל 10% _15" xfId="7716"/>
    <cellStyle name="7_Anafim_הערות_דיווחים נוספים_15" xfId="7717"/>
    <cellStyle name="7_Anafim_הערות_דיווחים נוספים_פירוט אגח תשואה מעל 10% " xfId="7718"/>
    <cellStyle name="7_Anafim_הערות_דיווחים נוספים_פירוט אגח תשואה מעל 10% _15" xfId="7719"/>
    <cellStyle name="7_Anafim_הערות_פירוט אגח תשואה מעל 10% " xfId="7720"/>
    <cellStyle name="7_Anafim_הערות_פירוט אגח תשואה מעל 10% _1" xfId="7721"/>
    <cellStyle name="7_Anafim_הערות_פירוט אגח תשואה מעל 10% _1_15" xfId="7722"/>
    <cellStyle name="7_Anafim_הערות_פירוט אגח תשואה מעל 10% _15" xfId="7723"/>
    <cellStyle name="7_Anafim_הערות_פירוט אגח תשואה מעל 10% _פירוט אגח תשואה מעל 10% " xfId="7724"/>
    <cellStyle name="7_Anafim_הערות_פירוט אגח תשואה מעל 10% _פירוט אגח תשואה מעל 10% _15" xfId="7725"/>
    <cellStyle name="7_Anafim_יתרת מסגרות אשראי לניצול " xfId="7726"/>
    <cellStyle name="7_Anafim_יתרת מסגרות אשראי לניצול  2" xfId="7727"/>
    <cellStyle name="7_Anafim_יתרת מסגרות אשראי לניצול  2_15" xfId="7728"/>
    <cellStyle name="7_Anafim_יתרת מסגרות אשראי לניצול  2_דיווחים נוספים" xfId="7729"/>
    <cellStyle name="7_Anafim_יתרת מסגרות אשראי לניצול  2_דיווחים נוספים_1" xfId="7730"/>
    <cellStyle name="7_Anafim_יתרת מסגרות אשראי לניצול  2_דיווחים נוספים_1_15" xfId="7731"/>
    <cellStyle name="7_Anafim_יתרת מסגרות אשראי לניצול  2_דיווחים נוספים_1_פירוט אגח תשואה מעל 10% " xfId="7732"/>
    <cellStyle name="7_Anafim_יתרת מסגרות אשראי לניצול  2_דיווחים נוספים_1_פירוט אגח תשואה מעל 10% _15" xfId="7733"/>
    <cellStyle name="7_Anafim_יתרת מסגרות אשראי לניצול  2_דיווחים נוספים_15" xfId="7734"/>
    <cellStyle name="7_Anafim_יתרת מסגרות אשראי לניצול  2_דיווחים נוספים_פירוט אגח תשואה מעל 10% " xfId="7735"/>
    <cellStyle name="7_Anafim_יתרת מסגרות אשראי לניצול  2_דיווחים נוספים_פירוט אגח תשואה מעל 10% _15" xfId="7736"/>
    <cellStyle name="7_Anafim_יתרת מסגרות אשראי לניצול  2_פירוט אגח תשואה מעל 10% " xfId="7737"/>
    <cellStyle name="7_Anafim_יתרת מסגרות אשראי לניצול  2_פירוט אגח תשואה מעל 10% _1" xfId="7738"/>
    <cellStyle name="7_Anafim_יתרת מסגרות אשראי לניצול  2_פירוט אגח תשואה מעל 10% _1_15" xfId="7739"/>
    <cellStyle name="7_Anafim_יתרת מסגרות אשראי לניצול  2_פירוט אגח תשואה מעל 10% _15" xfId="7740"/>
    <cellStyle name="7_Anafim_יתרת מסגרות אשראי לניצול  2_פירוט אגח תשואה מעל 10% _פירוט אגח תשואה מעל 10% " xfId="7741"/>
    <cellStyle name="7_Anafim_יתרת מסגרות אשראי לניצול  2_פירוט אגח תשואה מעל 10% _פירוט אגח תשואה מעל 10% _15" xfId="7742"/>
    <cellStyle name="7_Anafim_יתרת מסגרות אשראי לניצול _15" xfId="7743"/>
    <cellStyle name="7_Anafim_יתרת מסגרות אשראי לניצול _4.4." xfId="7744"/>
    <cellStyle name="7_Anafim_יתרת מסגרות אשראי לניצול _4.4. 2" xfId="7745"/>
    <cellStyle name="7_Anafim_יתרת מסגרות אשראי לניצול _4.4. 2_15" xfId="7746"/>
    <cellStyle name="7_Anafim_יתרת מסגרות אשראי לניצול _4.4. 2_דיווחים נוספים" xfId="7747"/>
    <cellStyle name="7_Anafim_יתרת מסגרות אשראי לניצול _4.4. 2_דיווחים נוספים_1" xfId="7748"/>
    <cellStyle name="7_Anafim_יתרת מסגרות אשראי לניצול _4.4. 2_דיווחים נוספים_1_15" xfId="7749"/>
    <cellStyle name="7_Anafim_יתרת מסגרות אשראי לניצול _4.4. 2_דיווחים נוספים_1_פירוט אגח תשואה מעל 10% " xfId="7750"/>
    <cellStyle name="7_Anafim_יתרת מסגרות אשראי לניצול _4.4. 2_דיווחים נוספים_1_פירוט אגח תשואה מעל 10% _15" xfId="7751"/>
    <cellStyle name="7_Anafim_יתרת מסגרות אשראי לניצול _4.4. 2_דיווחים נוספים_15" xfId="7752"/>
    <cellStyle name="7_Anafim_יתרת מסגרות אשראי לניצול _4.4. 2_דיווחים נוספים_פירוט אגח תשואה מעל 10% " xfId="7753"/>
    <cellStyle name="7_Anafim_יתרת מסגרות אשראי לניצול _4.4. 2_דיווחים נוספים_פירוט אגח תשואה מעל 10% _15" xfId="7754"/>
    <cellStyle name="7_Anafim_יתרת מסגרות אשראי לניצול _4.4. 2_פירוט אגח תשואה מעל 10% " xfId="7755"/>
    <cellStyle name="7_Anafim_יתרת מסגרות אשראי לניצול _4.4. 2_פירוט אגח תשואה מעל 10% _1" xfId="7756"/>
    <cellStyle name="7_Anafim_יתרת מסגרות אשראי לניצול _4.4. 2_פירוט אגח תשואה מעל 10% _1_15" xfId="7757"/>
    <cellStyle name="7_Anafim_יתרת מסגרות אשראי לניצול _4.4. 2_פירוט אגח תשואה מעל 10% _15" xfId="7758"/>
    <cellStyle name="7_Anafim_יתרת מסגרות אשראי לניצול _4.4. 2_פירוט אגח תשואה מעל 10% _פירוט אגח תשואה מעל 10% " xfId="7759"/>
    <cellStyle name="7_Anafim_יתרת מסגרות אשראי לניצול _4.4. 2_פירוט אגח תשואה מעל 10% _פירוט אגח תשואה מעל 10% _15" xfId="7760"/>
    <cellStyle name="7_Anafim_יתרת מסגרות אשראי לניצול _4.4._15" xfId="7761"/>
    <cellStyle name="7_Anafim_יתרת מסגרות אשראי לניצול _4.4._דיווחים נוספים" xfId="7762"/>
    <cellStyle name="7_Anafim_יתרת מסגרות אשראי לניצול _4.4._דיווחים נוספים_15" xfId="7763"/>
    <cellStyle name="7_Anafim_יתרת מסגרות אשראי לניצול _4.4._דיווחים נוספים_פירוט אגח תשואה מעל 10% " xfId="7764"/>
    <cellStyle name="7_Anafim_יתרת מסגרות אשראי לניצול _4.4._דיווחים נוספים_פירוט אגח תשואה מעל 10% _15" xfId="7765"/>
    <cellStyle name="7_Anafim_יתרת מסגרות אשראי לניצול _4.4._פירוט אגח תשואה מעל 10% " xfId="7766"/>
    <cellStyle name="7_Anafim_יתרת מסגרות אשראי לניצול _4.4._פירוט אגח תשואה מעל 10% _1" xfId="7767"/>
    <cellStyle name="7_Anafim_יתרת מסגרות אשראי לניצול _4.4._פירוט אגח תשואה מעל 10% _1_15" xfId="7768"/>
    <cellStyle name="7_Anafim_יתרת מסגרות אשראי לניצול _4.4._פירוט אגח תשואה מעל 10% _15" xfId="7769"/>
    <cellStyle name="7_Anafim_יתרת מסגרות אשראי לניצול _4.4._פירוט אגח תשואה מעל 10% _פירוט אגח תשואה מעל 10% " xfId="7770"/>
    <cellStyle name="7_Anafim_יתרת מסגרות אשראי לניצול _4.4._פירוט אגח תשואה מעל 10% _פירוט אגח תשואה מעל 10% _15" xfId="7771"/>
    <cellStyle name="7_Anafim_יתרת מסגרות אשראי לניצול _דיווחים נוספים" xfId="7772"/>
    <cellStyle name="7_Anafim_יתרת מסגרות אשראי לניצול _דיווחים נוספים_1" xfId="7773"/>
    <cellStyle name="7_Anafim_יתרת מסגרות אשראי לניצול _דיווחים נוספים_1_15" xfId="7774"/>
    <cellStyle name="7_Anafim_יתרת מסגרות אשראי לניצול _דיווחים נוספים_1_פירוט אגח תשואה מעל 10% " xfId="7775"/>
    <cellStyle name="7_Anafim_יתרת מסגרות אשראי לניצול _דיווחים נוספים_1_פירוט אגח תשואה מעל 10% _15" xfId="7776"/>
    <cellStyle name="7_Anafim_יתרת מסגרות אשראי לניצול _דיווחים נוספים_15" xfId="7777"/>
    <cellStyle name="7_Anafim_יתרת מסגרות אשראי לניצול _דיווחים נוספים_פירוט אגח תשואה מעל 10% " xfId="7778"/>
    <cellStyle name="7_Anafim_יתרת מסגרות אשראי לניצול _דיווחים נוספים_פירוט אגח תשואה מעל 10% _15" xfId="7779"/>
    <cellStyle name="7_Anafim_יתרת מסגרות אשראי לניצול _פירוט אגח תשואה מעל 10% " xfId="7780"/>
    <cellStyle name="7_Anafim_יתרת מסגרות אשראי לניצול _פירוט אגח תשואה מעל 10% _1" xfId="7781"/>
    <cellStyle name="7_Anafim_יתרת מסגרות אשראי לניצול _פירוט אגח תשואה מעל 10% _1_15" xfId="7782"/>
    <cellStyle name="7_Anafim_יתרת מסגרות אשראי לניצול _פירוט אגח תשואה מעל 10% _15" xfId="7783"/>
    <cellStyle name="7_Anafim_יתרת מסגרות אשראי לניצול _פירוט אגח תשואה מעל 10% _פירוט אגח תשואה מעל 10% " xfId="7784"/>
    <cellStyle name="7_Anafim_יתרת מסגרות אשראי לניצול _פירוט אגח תשואה מעל 10% _פירוט אגח תשואה מעל 10% _15" xfId="7785"/>
    <cellStyle name="7_Anafim_עסקאות שאושרו וטרם בוצעו  " xfId="7786"/>
    <cellStyle name="7_Anafim_עסקאות שאושרו וטרם בוצעו   2" xfId="7787"/>
    <cellStyle name="7_Anafim_עסקאות שאושרו וטרם בוצעו   2_15" xfId="7788"/>
    <cellStyle name="7_Anafim_עסקאות שאושרו וטרם בוצעו   2_דיווחים נוספים" xfId="7789"/>
    <cellStyle name="7_Anafim_עסקאות שאושרו וטרם בוצעו   2_דיווחים נוספים_1" xfId="7790"/>
    <cellStyle name="7_Anafim_עסקאות שאושרו וטרם בוצעו   2_דיווחים נוספים_1_15" xfId="7791"/>
    <cellStyle name="7_Anafim_עסקאות שאושרו וטרם בוצעו   2_דיווחים נוספים_1_פירוט אגח תשואה מעל 10% " xfId="7792"/>
    <cellStyle name="7_Anafim_עסקאות שאושרו וטרם בוצעו   2_דיווחים נוספים_1_פירוט אגח תשואה מעל 10% _15" xfId="7793"/>
    <cellStyle name="7_Anafim_עסקאות שאושרו וטרם בוצעו   2_דיווחים נוספים_15" xfId="7794"/>
    <cellStyle name="7_Anafim_עסקאות שאושרו וטרם בוצעו   2_דיווחים נוספים_פירוט אגח תשואה מעל 10% " xfId="7795"/>
    <cellStyle name="7_Anafim_עסקאות שאושרו וטרם בוצעו   2_דיווחים נוספים_פירוט אגח תשואה מעל 10% _15" xfId="7796"/>
    <cellStyle name="7_Anafim_עסקאות שאושרו וטרם בוצעו   2_פירוט אגח תשואה מעל 10% " xfId="7797"/>
    <cellStyle name="7_Anafim_עסקאות שאושרו וטרם בוצעו   2_פירוט אגח תשואה מעל 10% _1" xfId="7798"/>
    <cellStyle name="7_Anafim_עסקאות שאושרו וטרם בוצעו   2_פירוט אגח תשואה מעל 10% _1_15" xfId="7799"/>
    <cellStyle name="7_Anafim_עסקאות שאושרו וטרם בוצעו   2_פירוט אגח תשואה מעל 10% _15" xfId="7800"/>
    <cellStyle name="7_Anafim_עסקאות שאושרו וטרם בוצעו   2_פירוט אגח תשואה מעל 10% _פירוט אגח תשואה מעל 10% " xfId="7801"/>
    <cellStyle name="7_Anafim_עסקאות שאושרו וטרם בוצעו   2_פירוט אגח תשואה מעל 10% _פירוט אגח תשואה מעל 10% _15" xfId="7802"/>
    <cellStyle name="7_Anafim_עסקאות שאושרו וטרם בוצעו  _1" xfId="7803"/>
    <cellStyle name="7_Anafim_עסקאות שאושרו וטרם בוצעו  _1 2" xfId="7804"/>
    <cellStyle name="7_Anafim_עסקאות שאושרו וטרם בוצעו  _1 2_15" xfId="7805"/>
    <cellStyle name="7_Anafim_עסקאות שאושרו וטרם בוצעו  _1 2_דיווחים נוספים" xfId="7806"/>
    <cellStyle name="7_Anafim_עסקאות שאושרו וטרם בוצעו  _1 2_דיווחים נוספים_1" xfId="7807"/>
    <cellStyle name="7_Anafim_עסקאות שאושרו וטרם בוצעו  _1 2_דיווחים נוספים_1_15" xfId="7808"/>
    <cellStyle name="7_Anafim_עסקאות שאושרו וטרם בוצעו  _1 2_דיווחים נוספים_1_פירוט אגח תשואה מעל 10% " xfId="7809"/>
    <cellStyle name="7_Anafim_עסקאות שאושרו וטרם בוצעו  _1 2_דיווחים נוספים_1_פירוט אגח תשואה מעל 10% _15" xfId="7810"/>
    <cellStyle name="7_Anafim_עסקאות שאושרו וטרם בוצעו  _1 2_דיווחים נוספים_15" xfId="7811"/>
    <cellStyle name="7_Anafim_עסקאות שאושרו וטרם בוצעו  _1 2_דיווחים נוספים_פירוט אגח תשואה מעל 10% " xfId="7812"/>
    <cellStyle name="7_Anafim_עסקאות שאושרו וטרם בוצעו  _1 2_דיווחים נוספים_פירוט אגח תשואה מעל 10% _15" xfId="7813"/>
    <cellStyle name="7_Anafim_עסקאות שאושרו וטרם בוצעו  _1 2_פירוט אגח תשואה מעל 10% " xfId="7814"/>
    <cellStyle name="7_Anafim_עסקאות שאושרו וטרם בוצעו  _1 2_פירוט אגח תשואה מעל 10% _1" xfId="7815"/>
    <cellStyle name="7_Anafim_עסקאות שאושרו וטרם בוצעו  _1 2_פירוט אגח תשואה מעל 10% _1_15" xfId="7816"/>
    <cellStyle name="7_Anafim_עסקאות שאושרו וטרם בוצעו  _1 2_פירוט אגח תשואה מעל 10% _15" xfId="7817"/>
    <cellStyle name="7_Anafim_עסקאות שאושרו וטרם בוצעו  _1 2_פירוט אגח תשואה מעל 10% _פירוט אגח תשואה מעל 10% " xfId="7818"/>
    <cellStyle name="7_Anafim_עסקאות שאושרו וטרם בוצעו  _1 2_פירוט אגח תשואה מעל 10% _פירוט אגח תשואה מעל 10% _15" xfId="7819"/>
    <cellStyle name="7_Anafim_עסקאות שאושרו וטרם בוצעו  _1_15" xfId="7820"/>
    <cellStyle name="7_Anafim_עסקאות שאושרו וטרם בוצעו  _1_דיווחים נוספים" xfId="7821"/>
    <cellStyle name="7_Anafim_עסקאות שאושרו וטרם בוצעו  _1_דיווחים נוספים_15" xfId="7822"/>
    <cellStyle name="7_Anafim_עסקאות שאושרו וטרם בוצעו  _1_דיווחים נוספים_פירוט אגח תשואה מעל 10% " xfId="7823"/>
    <cellStyle name="7_Anafim_עסקאות שאושרו וטרם בוצעו  _1_דיווחים נוספים_פירוט אגח תשואה מעל 10% _15" xfId="7824"/>
    <cellStyle name="7_Anafim_עסקאות שאושרו וטרם בוצעו  _1_פירוט אגח תשואה מעל 10% " xfId="7825"/>
    <cellStyle name="7_Anafim_עסקאות שאושרו וטרם בוצעו  _1_פירוט אגח תשואה מעל 10% _1" xfId="7826"/>
    <cellStyle name="7_Anafim_עסקאות שאושרו וטרם בוצעו  _1_פירוט אגח תשואה מעל 10% _1_15" xfId="7827"/>
    <cellStyle name="7_Anafim_עסקאות שאושרו וטרם בוצעו  _1_פירוט אגח תשואה מעל 10% _15" xfId="7828"/>
    <cellStyle name="7_Anafim_עסקאות שאושרו וטרם בוצעו  _1_פירוט אגח תשואה מעל 10% _פירוט אגח תשואה מעל 10% " xfId="7829"/>
    <cellStyle name="7_Anafim_עסקאות שאושרו וטרם בוצעו  _1_פירוט אגח תשואה מעל 10% _פירוט אגח תשואה מעל 10% _15" xfId="7830"/>
    <cellStyle name="7_Anafim_עסקאות שאושרו וטרם בוצעו  _15" xfId="7831"/>
    <cellStyle name="7_Anafim_עסקאות שאושרו וטרם בוצעו  _4.4." xfId="7832"/>
    <cellStyle name="7_Anafim_עסקאות שאושרו וטרם בוצעו  _4.4. 2" xfId="7833"/>
    <cellStyle name="7_Anafim_עסקאות שאושרו וטרם בוצעו  _4.4. 2_15" xfId="7834"/>
    <cellStyle name="7_Anafim_עסקאות שאושרו וטרם בוצעו  _4.4. 2_דיווחים נוספים" xfId="7835"/>
    <cellStyle name="7_Anafim_עסקאות שאושרו וטרם בוצעו  _4.4. 2_דיווחים נוספים_1" xfId="7836"/>
    <cellStyle name="7_Anafim_עסקאות שאושרו וטרם בוצעו  _4.4. 2_דיווחים נוספים_1_15" xfId="7837"/>
    <cellStyle name="7_Anafim_עסקאות שאושרו וטרם בוצעו  _4.4. 2_דיווחים נוספים_1_פירוט אגח תשואה מעל 10% " xfId="7838"/>
    <cellStyle name="7_Anafim_עסקאות שאושרו וטרם בוצעו  _4.4. 2_דיווחים נוספים_1_פירוט אגח תשואה מעל 10% _15" xfId="7839"/>
    <cellStyle name="7_Anafim_עסקאות שאושרו וטרם בוצעו  _4.4. 2_דיווחים נוספים_15" xfId="7840"/>
    <cellStyle name="7_Anafim_עסקאות שאושרו וטרם בוצעו  _4.4. 2_דיווחים נוספים_פירוט אגח תשואה מעל 10% " xfId="7841"/>
    <cellStyle name="7_Anafim_עסקאות שאושרו וטרם בוצעו  _4.4. 2_דיווחים נוספים_פירוט אגח תשואה מעל 10% _15" xfId="7842"/>
    <cellStyle name="7_Anafim_עסקאות שאושרו וטרם בוצעו  _4.4. 2_פירוט אגח תשואה מעל 10% " xfId="7843"/>
    <cellStyle name="7_Anafim_עסקאות שאושרו וטרם בוצעו  _4.4. 2_פירוט אגח תשואה מעל 10% _1" xfId="7844"/>
    <cellStyle name="7_Anafim_עסקאות שאושרו וטרם בוצעו  _4.4. 2_פירוט אגח תשואה מעל 10% _1_15" xfId="7845"/>
    <cellStyle name="7_Anafim_עסקאות שאושרו וטרם בוצעו  _4.4. 2_פירוט אגח תשואה מעל 10% _15" xfId="7846"/>
    <cellStyle name="7_Anafim_עסקאות שאושרו וטרם בוצעו  _4.4. 2_פירוט אגח תשואה מעל 10% _פירוט אגח תשואה מעל 10% " xfId="7847"/>
    <cellStyle name="7_Anafim_עסקאות שאושרו וטרם בוצעו  _4.4. 2_פירוט אגח תשואה מעל 10% _פירוט אגח תשואה מעל 10% _15" xfId="7848"/>
    <cellStyle name="7_Anafim_עסקאות שאושרו וטרם בוצעו  _4.4._15" xfId="7849"/>
    <cellStyle name="7_Anafim_עסקאות שאושרו וטרם בוצעו  _4.4._דיווחים נוספים" xfId="7850"/>
    <cellStyle name="7_Anafim_עסקאות שאושרו וטרם בוצעו  _4.4._דיווחים נוספים_15" xfId="7851"/>
    <cellStyle name="7_Anafim_עסקאות שאושרו וטרם בוצעו  _4.4._דיווחים נוספים_פירוט אגח תשואה מעל 10% " xfId="7852"/>
    <cellStyle name="7_Anafim_עסקאות שאושרו וטרם בוצעו  _4.4._דיווחים נוספים_פירוט אגח תשואה מעל 10% _15" xfId="7853"/>
    <cellStyle name="7_Anafim_עסקאות שאושרו וטרם בוצעו  _4.4._פירוט אגח תשואה מעל 10% " xfId="7854"/>
    <cellStyle name="7_Anafim_עסקאות שאושרו וטרם בוצעו  _4.4._פירוט אגח תשואה מעל 10% _1" xfId="7855"/>
    <cellStyle name="7_Anafim_עסקאות שאושרו וטרם בוצעו  _4.4._פירוט אגח תשואה מעל 10% _1_15" xfId="7856"/>
    <cellStyle name="7_Anafim_עסקאות שאושרו וטרם בוצעו  _4.4._פירוט אגח תשואה מעל 10% _15" xfId="7857"/>
    <cellStyle name="7_Anafim_עסקאות שאושרו וטרם בוצעו  _4.4._פירוט אגח תשואה מעל 10% _פירוט אגח תשואה מעל 10% " xfId="7858"/>
    <cellStyle name="7_Anafim_עסקאות שאושרו וטרם בוצעו  _4.4._פירוט אגח תשואה מעל 10% _פירוט אגח תשואה מעל 10% _15" xfId="7859"/>
    <cellStyle name="7_Anafim_עסקאות שאושרו וטרם בוצעו  _דיווחים נוספים" xfId="7860"/>
    <cellStyle name="7_Anafim_עסקאות שאושרו וטרם בוצעו  _דיווחים נוספים_1" xfId="7861"/>
    <cellStyle name="7_Anafim_עסקאות שאושרו וטרם בוצעו  _דיווחים נוספים_1_15" xfId="7862"/>
    <cellStyle name="7_Anafim_עסקאות שאושרו וטרם בוצעו  _דיווחים נוספים_1_פירוט אגח תשואה מעל 10% " xfId="7863"/>
    <cellStyle name="7_Anafim_עסקאות שאושרו וטרם בוצעו  _דיווחים נוספים_1_פירוט אגח תשואה מעל 10% _15" xfId="7864"/>
    <cellStyle name="7_Anafim_עסקאות שאושרו וטרם בוצעו  _דיווחים נוספים_15" xfId="7865"/>
    <cellStyle name="7_Anafim_עסקאות שאושרו וטרם בוצעו  _דיווחים נוספים_פירוט אגח תשואה מעל 10% " xfId="7866"/>
    <cellStyle name="7_Anafim_עסקאות שאושרו וטרם בוצעו  _דיווחים נוספים_פירוט אגח תשואה מעל 10% _15" xfId="7867"/>
    <cellStyle name="7_Anafim_עסקאות שאושרו וטרם בוצעו  _פירוט אגח תשואה מעל 10% " xfId="7868"/>
    <cellStyle name="7_Anafim_עסקאות שאושרו וטרם בוצעו  _פירוט אגח תשואה מעל 10% _1" xfId="7869"/>
    <cellStyle name="7_Anafim_עסקאות שאושרו וטרם בוצעו  _פירוט אגח תשואה מעל 10% _1_15" xfId="7870"/>
    <cellStyle name="7_Anafim_עסקאות שאושרו וטרם בוצעו  _פירוט אגח תשואה מעל 10% _15" xfId="7871"/>
    <cellStyle name="7_Anafim_עסקאות שאושרו וטרם בוצעו  _פירוט אגח תשואה מעל 10% _פירוט אגח תשואה מעל 10% " xfId="7872"/>
    <cellStyle name="7_Anafim_עסקאות שאושרו וטרם בוצעו  _פירוט אגח תשואה מעל 10% _פירוט אגח תשואה מעל 10% _15" xfId="7873"/>
    <cellStyle name="7_Anafim_פירוט אגח תשואה מעל 10% " xfId="7874"/>
    <cellStyle name="7_Anafim_פירוט אגח תשואה מעל 10%  2" xfId="7875"/>
    <cellStyle name="7_Anafim_פירוט אגח תשואה מעל 10%  2_15" xfId="7876"/>
    <cellStyle name="7_Anafim_פירוט אגח תשואה מעל 10%  2_דיווחים נוספים" xfId="7877"/>
    <cellStyle name="7_Anafim_פירוט אגח תשואה מעל 10%  2_דיווחים נוספים_1" xfId="7878"/>
    <cellStyle name="7_Anafim_פירוט אגח תשואה מעל 10%  2_דיווחים נוספים_1_15" xfId="7879"/>
    <cellStyle name="7_Anafim_פירוט אגח תשואה מעל 10%  2_דיווחים נוספים_1_פירוט אגח תשואה מעל 10% " xfId="7880"/>
    <cellStyle name="7_Anafim_פירוט אגח תשואה מעל 10%  2_דיווחים נוספים_1_פירוט אגח תשואה מעל 10% _15" xfId="7881"/>
    <cellStyle name="7_Anafim_פירוט אגח תשואה מעל 10%  2_דיווחים נוספים_15" xfId="7882"/>
    <cellStyle name="7_Anafim_פירוט אגח תשואה מעל 10%  2_דיווחים נוספים_פירוט אגח תשואה מעל 10% " xfId="7883"/>
    <cellStyle name="7_Anafim_פירוט אגח תשואה מעל 10%  2_דיווחים נוספים_פירוט אגח תשואה מעל 10% _15" xfId="7884"/>
    <cellStyle name="7_Anafim_פירוט אגח תשואה מעל 10%  2_פירוט אגח תשואה מעל 10% " xfId="7885"/>
    <cellStyle name="7_Anafim_פירוט אגח תשואה מעל 10%  2_פירוט אגח תשואה מעל 10% _1" xfId="7886"/>
    <cellStyle name="7_Anafim_פירוט אגח תשואה מעל 10%  2_פירוט אגח תשואה מעל 10% _1_15" xfId="7887"/>
    <cellStyle name="7_Anafim_פירוט אגח תשואה מעל 10%  2_פירוט אגח תשואה מעל 10% _15" xfId="7888"/>
    <cellStyle name="7_Anafim_פירוט אגח תשואה מעל 10%  2_פירוט אגח תשואה מעל 10% _פירוט אגח תשואה מעל 10% " xfId="7889"/>
    <cellStyle name="7_Anafim_פירוט אגח תשואה מעל 10%  2_פירוט אגח תשואה מעל 10% _פירוט אגח תשואה מעל 10% _15" xfId="7890"/>
    <cellStyle name="7_Anafim_פירוט אגח תשואה מעל 10% _1" xfId="7891"/>
    <cellStyle name="7_Anafim_פירוט אגח תשואה מעל 10% _1_15" xfId="7892"/>
    <cellStyle name="7_Anafim_פירוט אגח תשואה מעל 10% _1_פירוט אגח תשואה מעל 10% " xfId="7893"/>
    <cellStyle name="7_Anafim_פירוט אגח תשואה מעל 10% _1_פירוט אגח תשואה מעל 10% _15" xfId="7894"/>
    <cellStyle name="7_Anafim_פירוט אגח תשואה מעל 10% _15" xfId="7895"/>
    <cellStyle name="7_Anafim_פירוט אגח תשואה מעל 10% _2" xfId="7896"/>
    <cellStyle name="7_Anafim_פירוט אגח תשואה מעל 10% _2_15" xfId="7897"/>
    <cellStyle name="7_Anafim_פירוט אגח תשואה מעל 10% _4.4." xfId="7898"/>
    <cellStyle name="7_Anafim_פירוט אגח תשואה מעל 10% _4.4. 2" xfId="7899"/>
    <cellStyle name="7_Anafim_פירוט אגח תשואה מעל 10% _4.4. 2_15" xfId="7900"/>
    <cellStyle name="7_Anafim_פירוט אגח תשואה מעל 10% _4.4. 2_דיווחים נוספים" xfId="7901"/>
    <cellStyle name="7_Anafim_פירוט אגח תשואה מעל 10% _4.4. 2_דיווחים נוספים_1" xfId="7902"/>
    <cellStyle name="7_Anafim_פירוט אגח תשואה מעל 10% _4.4. 2_דיווחים נוספים_1_15" xfId="7903"/>
    <cellStyle name="7_Anafim_פירוט אגח תשואה מעל 10% _4.4. 2_דיווחים נוספים_1_פירוט אגח תשואה מעל 10% " xfId="7904"/>
    <cellStyle name="7_Anafim_פירוט אגח תשואה מעל 10% _4.4. 2_דיווחים נוספים_1_פירוט אגח תשואה מעל 10% _15" xfId="7905"/>
    <cellStyle name="7_Anafim_פירוט אגח תשואה מעל 10% _4.4. 2_דיווחים נוספים_15" xfId="7906"/>
    <cellStyle name="7_Anafim_פירוט אגח תשואה מעל 10% _4.4. 2_דיווחים נוספים_פירוט אגח תשואה מעל 10% " xfId="7907"/>
    <cellStyle name="7_Anafim_פירוט אגח תשואה מעל 10% _4.4. 2_דיווחים נוספים_פירוט אגח תשואה מעל 10% _15" xfId="7908"/>
    <cellStyle name="7_Anafim_פירוט אגח תשואה מעל 10% _4.4. 2_פירוט אגח תשואה מעל 10% " xfId="7909"/>
    <cellStyle name="7_Anafim_פירוט אגח תשואה מעל 10% _4.4. 2_פירוט אגח תשואה מעל 10% _1" xfId="7910"/>
    <cellStyle name="7_Anafim_פירוט אגח תשואה מעל 10% _4.4. 2_פירוט אגח תשואה מעל 10% _1_15" xfId="7911"/>
    <cellStyle name="7_Anafim_פירוט אגח תשואה מעל 10% _4.4. 2_פירוט אגח תשואה מעל 10% _15" xfId="7912"/>
    <cellStyle name="7_Anafim_פירוט אגח תשואה מעל 10% _4.4. 2_פירוט אגח תשואה מעל 10% _פירוט אגח תשואה מעל 10% " xfId="7913"/>
    <cellStyle name="7_Anafim_פירוט אגח תשואה מעל 10% _4.4. 2_פירוט אגח תשואה מעל 10% _פירוט אגח תשואה מעל 10% _15" xfId="7914"/>
    <cellStyle name="7_Anafim_פירוט אגח תשואה מעל 10% _4.4._15" xfId="7915"/>
    <cellStyle name="7_Anafim_פירוט אגח תשואה מעל 10% _4.4._דיווחים נוספים" xfId="7916"/>
    <cellStyle name="7_Anafim_פירוט אגח תשואה מעל 10% _4.4._דיווחים נוספים_15" xfId="7917"/>
    <cellStyle name="7_Anafim_פירוט אגח תשואה מעל 10% _4.4._דיווחים נוספים_פירוט אגח תשואה מעל 10% " xfId="7918"/>
    <cellStyle name="7_Anafim_פירוט אגח תשואה מעל 10% _4.4._דיווחים נוספים_פירוט אגח תשואה מעל 10% _15" xfId="7919"/>
    <cellStyle name="7_Anafim_פירוט אגח תשואה מעל 10% _4.4._פירוט אגח תשואה מעל 10% " xfId="7920"/>
    <cellStyle name="7_Anafim_פירוט אגח תשואה מעל 10% _4.4._פירוט אגח תשואה מעל 10% _1" xfId="7921"/>
    <cellStyle name="7_Anafim_פירוט אגח תשואה מעל 10% _4.4._פירוט אגח תשואה מעל 10% _1_15" xfId="7922"/>
    <cellStyle name="7_Anafim_פירוט אגח תשואה מעל 10% _4.4._פירוט אגח תשואה מעל 10% _15" xfId="7923"/>
    <cellStyle name="7_Anafim_פירוט אגח תשואה מעל 10% _4.4._פירוט אגח תשואה מעל 10% _פירוט אגח תשואה מעל 10% " xfId="7924"/>
    <cellStyle name="7_Anafim_פירוט אגח תשואה מעל 10% _4.4._פירוט אגח תשואה מעל 10% _פירוט אגח תשואה מעל 10% _15" xfId="7925"/>
    <cellStyle name="7_Anafim_פירוט אגח תשואה מעל 10% _דיווחים נוספים" xfId="7926"/>
    <cellStyle name="7_Anafim_פירוט אגח תשואה מעל 10% _דיווחים נוספים_1" xfId="7927"/>
    <cellStyle name="7_Anafim_פירוט אגח תשואה מעל 10% _דיווחים נוספים_1_15" xfId="7928"/>
    <cellStyle name="7_Anafim_פירוט אגח תשואה מעל 10% _דיווחים נוספים_1_פירוט אגח תשואה מעל 10% " xfId="7929"/>
    <cellStyle name="7_Anafim_פירוט אגח תשואה מעל 10% _דיווחים נוספים_1_פירוט אגח תשואה מעל 10% _15" xfId="7930"/>
    <cellStyle name="7_Anafim_פירוט אגח תשואה מעל 10% _דיווחים נוספים_15" xfId="7931"/>
    <cellStyle name="7_Anafim_פירוט אגח תשואה מעל 10% _דיווחים נוספים_פירוט אגח תשואה מעל 10% " xfId="7932"/>
    <cellStyle name="7_Anafim_פירוט אגח תשואה מעל 10% _דיווחים נוספים_פירוט אגח תשואה מעל 10% _15" xfId="7933"/>
    <cellStyle name="7_Anafim_פירוט אגח תשואה מעל 10% _פירוט אגח תשואה מעל 10% " xfId="7934"/>
    <cellStyle name="7_Anafim_פירוט אגח תשואה מעל 10% _פירוט אגח תשואה מעל 10% _1" xfId="7935"/>
    <cellStyle name="7_Anafim_פירוט אגח תשואה מעל 10% _פירוט אגח תשואה מעל 10% _1_15" xfId="7936"/>
    <cellStyle name="7_Anafim_פירוט אגח תשואה מעל 10% _פירוט אגח תשואה מעל 10% _15" xfId="7937"/>
    <cellStyle name="7_Anafim_פירוט אגח תשואה מעל 10% _פירוט אגח תשואה מעל 10% _פירוט אגח תשואה מעל 10% " xfId="7938"/>
    <cellStyle name="7_Anafim_פירוט אגח תשואה מעל 10% _פירוט אגח תשואה מעל 10% _פירוט אגח תשואה מעל 10% _15" xfId="7939"/>
    <cellStyle name="7_אחזקות בעלי ענין -DATA - ערכים" xfId="7940"/>
    <cellStyle name="7_דיווחים נוספים" xfId="7941"/>
    <cellStyle name="7_דיווחים נוספים 2" xfId="7942"/>
    <cellStyle name="7_דיווחים נוספים 2_15" xfId="7943"/>
    <cellStyle name="7_דיווחים נוספים 2_דיווחים נוספים" xfId="7944"/>
    <cellStyle name="7_דיווחים נוספים 2_דיווחים נוספים_1" xfId="7945"/>
    <cellStyle name="7_דיווחים נוספים 2_דיווחים נוספים_1_15" xfId="7946"/>
    <cellStyle name="7_דיווחים נוספים 2_דיווחים נוספים_1_פירוט אגח תשואה מעל 10% " xfId="7947"/>
    <cellStyle name="7_דיווחים נוספים 2_דיווחים נוספים_1_פירוט אגח תשואה מעל 10% _15" xfId="7948"/>
    <cellStyle name="7_דיווחים נוספים 2_דיווחים נוספים_15" xfId="7949"/>
    <cellStyle name="7_דיווחים נוספים 2_דיווחים נוספים_פירוט אגח תשואה מעל 10% " xfId="7950"/>
    <cellStyle name="7_דיווחים נוספים 2_דיווחים נוספים_פירוט אגח תשואה מעל 10% _15" xfId="7951"/>
    <cellStyle name="7_דיווחים נוספים 2_פירוט אגח תשואה מעל 10% " xfId="7952"/>
    <cellStyle name="7_דיווחים נוספים 2_פירוט אגח תשואה מעל 10% _1" xfId="7953"/>
    <cellStyle name="7_דיווחים נוספים 2_פירוט אגח תשואה מעל 10% _1_15" xfId="7954"/>
    <cellStyle name="7_דיווחים נוספים 2_פירוט אגח תשואה מעל 10% _15" xfId="7955"/>
    <cellStyle name="7_דיווחים נוספים 2_פירוט אגח תשואה מעל 10% _פירוט אגח תשואה מעל 10% " xfId="7956"/>
    <cellStyle name="7_דיווחים נוספים 2_פירוט אגח תשואה מעל 10% _פירוט אגח תשואה מעל 10% _15" xfId="7957"/>
    <cellStyle name="7_דיווחים נוספים_1" xfId="7958"/>
    <cellStyle name="7_דיווחים נוספים_1 2" xfId="7959"/>
    <cellStyle name="7_דיווחים נוספים_1 2_15" xfId="7960"/>
    <cellStyle name="7_דיווחים נוספים_1 2_דיווחים נוספים" xfId="7961"/>
    <cellStyle name="7_דיווחים נוספים_1 2_דיווחים נוספים_1" xfId="7962"/>
    <cellStyle name="7_דיווחים נוספים_1 2_דיווחים נוספים_1_15" xfId="7963"/>
    <cellStyle name="7_דיווחים נוספים_1 2_דיווחים נוספים_1_פירוט אגח תשואה מעל 10% " xfId="7964"/>
    <cellStyle name="7_דיווחים נוספים_1 2_דיווחים נוספים_1_פירוט אגח תשואה מעל 10% _15" xfId="7965"/>
    <cellStyle name="7_דיווחים נוספים_1 2_דיווחים נוספים_15" xfId="7966"/>
    <cellStyle name="7_דיווחים נוספים_1 2_דיווחים נוספים_פירוט אגח תשואה מעל 10% " xfId="7967"/>
    <cellStyle name="7_דיווחים נוספים_1 2_דיווחים נוספים_פירוט אגח תשואה מעל 10% _15" xfId="7968"/>
    <cellStyle name="7_דיווחים נוספים_1 2_פירוט אגח תשואה מעל 10% " xfId="7969"/>
    <cellStyle name="7_דיווחים נוספים_1 2_פירוט אגח תשואה מעל 10% _1" xfId="7970"/>
    <cellStyle name="7_דיווחים נוספים_1 2_פירוט אגח תשואה מעל 10% _1_15" xfId="7971"/>
    <cellStyle name="7_דיווחים נוספים_1 2_פירוט אגח תשואה מעל 10% _15" xfId="7972"/>
    <cellStyle name="7_דיווחים נוספים_1 2_פירוט אגח תשואה מעל 10% _פירוט אגח תשואה מעל 10% " xfId="7973"/>
    <cellStyle name="7_דיווחים נוספים_1 2_פירוט אגח תשואה מעל 10% _פירוט אגח תשואה מעל 10% _15" xfId="7974"/>
    <cellStyle name="7_דיווחים נוספים_1_15" xfId="7975"/>
    <cellStyle name="7_דיווחים נוספים_1_4.4." xfId="7976"/>
    <cellStyle name="7_דיווחים נוספים_1_4.4. 2" xfId="7977"/>
    <cellStyle name="7_דיווחים נוספים_1_4.4. 2_15" xfId="7978"/>
    <cellStyle name="7_דיווחים נוספים_1_4.4. 2_דיווחים נוספים" xfId="7979"/>
    <cellStyle name="7_דיווחים נוספים_1_4.4. 2_דיווחים נוספים_1" xfId="7980"/>
    <cellStyle name="7_דיווחים נוספים_1_4.4. 2_דיווחים נוספים_1_15" xfId="7981"/>
    <cellStyle name="7_דיווחים נוספים_1_4.4. 2_דיווחים נוספים_1_פירוט אגח תשואה מעל 10% " xfId="7982"/>
    <cellStyle name="7_דיווחים נוספים_1_4.4. 2_דיווחים נוספים_1_פירוט אגח תשואה מעל 10% _15" xfId="7983"/>
    <cellStyle name="7_דיווחים נוספים_1_4.4. 2_דיווחים נוספים_15" xfId="7984"/>
    <cellStyle name="7_דיווחים נוספים_1_4.4. 2_דיווחים נוספים_פירוט אגח תשואה מעל 10% " xfId="7985"/>
    <cellStyle name="7_דיווחים נוספים_1_4.4. 2_דיווחים נוספים_פירוט אגח תשואה מעל 10% _15" xfId="7986"/>
    <cellStyle name="7_דיווחים נוספים_1_4.4. 2_פירוט אגח תשואה מעל 10% " xfId="7987"/>
    <cellStyle name="7_דיווחים נוספים_1_4.4. 2_פירוט אגח תשואה מעל 10% _1" xfId="7988"/>
    <cellStyle name="7_דיווחים נוספים_1_4.4. 2_פירוט אגח תשואה מעל 10% _1_15" xfId="7989"/>
    <cellStyle name="7_דיווחים נוספים_1_4.4. 2_פירוט אגח תשואה מעל 10% _15" xfId="7990"/>
    <cellStyle name="7_דיווחים נוספים_1_4.4. 2_פירוט אגח תשואה מעל 10% _פירוט אגח תשואה מעל 10% " xfId="7991"/>
    <cellStyle name="7_דיווחים נוספים_1_4.4. 2_פירוט אגח תשואה מעל 10% _פירוט אגח תשואה מעל 10% _15" xfId="7992"/>
    <cellStyle name="7_דיווחים נוספים_1_4.4._15" xfId="7993"/>
    <cellStyle name="7_דיווחים נוספים_1_4.4._דיווחים נוספים" xfId="7994"/>
    <cellStyle name="7_דיווחים נוספים_1_4.4._דיווחים נוספים_15" xfId="7995"/>
    <cellStyle name="7_דיווחים נוספים_1_4.4._דיווחים נוספים_פירוט אגח תשואה מעל 10% " xfId="7996"/>
    <cellStyle name="7_דיווחים נוספים_1_4.4._דיווחים נוספים_פירוט אגח תשואה מעל 10% _15" xfId="7997"/>
    <cellStyle name="7_דיווחים נוספים_1_4.4._פירוט אגח תשואה מעל 10% " xfId="7998"/>
    <cellStyle name="7_דיווחים נוספים_1_4.4._פירוט אגח תשואה מעל 10% _1" xfId="7999"/>
    <cellStyle name="7_דיווחים נוספים_1_4.4._פירוט אגח תשואה מעל 10% _1_15" xfId="8000"/>
    <cellStyle name="7_דיווחים נוספים_1_4.4._פירוט אגח תשואה מעל 10% _15" xfId="8001"/>
    <cellStyle name="7_דיווחים נוספים_1_4.4._פירוט אגח תשואה מעל 10% _פירוט אגח תשואה מעל 10% " xfId="8002"/>
    <cellStyle name="7_דיווחים נוספים_1_4.4._פירוט אגח תשואה מעל 10% _פירוט אגח תשואה מעל 10% _15" xfId="8003"/>
    <cellStyle name="7_דיווחים נוספים_1_דיווחים נוספים" xfId="8004"/>
    <cellStyle name="7_דיווחים נוספים_1_דיווחים נוספים 2" xfId="8005"/>
    <cellStyle name="7_דיווחים נוספים_1_דיווחים נוספים 2_15" xfId="8006"/>
    <cellStyle name="7_דיווחים נוספים_1_דיווחים נוספים 2_דיווחים נוספים" xfId="8007"/>
    <cellStyle name="7_דיווחים נוספים_1_דיווחים נוספים 2_דיווחים נוספים_1" xfId="8008"/>
    <cellStyle name="7_דיווחים נוספים_1_דיווחים נוספים 2_דיווחים נוספים_1_15" xfId="8009"/>
    <cellStyle name="7_דיווחים נוספים_1_דיווחים נוספים 2_דיווחים נוספים_1_פירוט אגח תשואה מעל 10% " xfId="8010"/>
    <cellStyle name="7_דיווחים נוספים_1_דיווחים נוספים 2_דיווחים נוספים_1_פירוט אגח תשואה מעל 10% _15" xfId="8011"/>
    <cellStyle name="7_דיווחים נוספים_1_דיווחים נוספים 2_דיווחים נוספים_15" xfId="8012"/>
    <cellStyle name="7_דיווחים נוספים_1_דיווחים נוספים 2_דיווחים נוספים_פירוט אגח תשואה מעל 10% " xfId="8013"/>
    <cellStyle name="7_דיווחים נוספים_1_דיווחים נוספים 2_דיווחים נוספים_פירוט אגח תשואה מעל 10% _15" xfId="8014"/>
    <cellStyle name="7_דיווחים נוספים_1_דיווחים נוספים 2_פירוט אגח תשואה מעל 10% " xfId="8015"/>
    <cellStyle name="7_דיווחים נוספים_1_דיווחים נוספים 2_פירוט אגח תשואה מעל 10% _1" xfId="8016"/>
    <cellStyle name="7_דיווחים נוספים_1_דיווחים נוספים 2_פירוט אגח תשואה מעל 10% _1_15" xfId="8017"/>
    <cellStyle name="7_דיווחים נוספים_1_דיווחים נוספים 2_פירוט אגח תשואה מעל 10% _15" xfId="8018"/>
    <cellStyle name="7_דיווחים נוספים_1_דיווחים נוספים 2_פירוט אגח תשואה מעל 10% _פירוט אגח תשואה מעל 10% " xfId="8019"/>
    <cellStyle name="7_דיווחים נוספים_1_דיווחים נוספים 2_פירוט אגח תשואה מעל 10% _פירוט אגח תשואה מעל 10% _15" xfId="8020"/>
    <cellStyle name="7_דיווחים נוספים_1_דיווחים נוספים_1" xfId="8021"/>
    <cellStyle name="7_דיווחים נוספים_1_דיווחים נוספים_1_15" xfId="8022"/>
    <cellStyle name="7_דיווחים נוספים_1_דיווחים נוספים_1_פירוט אגח תשואה מעל 10% " xfId="8023"/>
    <cellStyle name="7_דיווחים נוספים_1_דיווחים נוספים_1_פירוט אגח תשואה מעל 10% _15" xfId="8024"/>
    <cellStyle name="7_דיווחים נוספים_1_דיווחים נוספים_15" xfId="8025"/>
    <cellStyle name="7_דיווחים נוספים_1_דיווחים נוספים_4.4." xfId="8026"/>
    <cellStyle name="7_דיווחים נוספים_1_דיווחים נוספים_4.4. 2" xfId="8027"/>
    <cellStyle name="7_דיווחים נוספים_1_דיווחים נוספים_4.4. 2_15" xfId="8028"/>
    <cellStyle name="7_דיווחים נוספים_1_דיווחים נוספים_4.4. 2_דיווחים נוספים" xfId="8029"/>
    <cellStyle name="7_דיווחים נוספים_1_דיווחים נוספים_4.4. 2_דיווחים נוספים_1" xfId="8030"/>
    <cellStyle name="7_דיווחים נוספים_1_דיווחים נוספים_4.4. 2_דיווחים נוספים_1_15" xfId="8031"/>
    <cellStyle name="7_דיווחים נוספים_1_דיווחים נוספים_4.4. 2_דיווחים נוספים_1_פירוט אגח תשואה מעל 10% " xfId="8032"/>
    <cellStyle name="7_דיווחים נוספים_1_דיווחים נוספים_4.4. 2_דיווחים נוספים_1_פירוט אגח תשואה מעל 10% _15" xfId="8033"/>
    <cellStyle name="7_דיווחים נוספים_1_דיווחים נוספים_4.4. 2_דיווחים נוספים_15" xfId="8034"/>
    <cellStyle name="7_דיווחים נוספים_1_דיווחים נוספים_4.4. 2_דיווחים נוספים_פירוט אגח תשואה מעל 10% " xfId="8035"/>
    <cellStyle name="7_דיווחים נוספים_1_דיווחים נוספים_4.4. 2_דיווחים נוספים_פירוט אגח תשואה מעל 10% _15" xfId="8036"/>
    <cellStyle name="7_דיווחים נוספים_1_דיווחים נוספים_4.4. 2_פירוט אגח תשואה מעל 10% " xfId="8037"/>
    <cellStyle name="7_דיווחים נוספים_1_דיווחים נוספים_4.4. 2_פירוט אגח תשואה מעל 10% _1" xfId="8038"/>
    <cellStyle name="7_דיווחים נוספים_1_דיווחים נוספים_4.4. 2_פירוט אגח תשואה מעל 10% _1_15" xfId="8039"/>
    <cellStyle name="7_דיווחים נוספים_1_דיווחים נוספים_4.4. 2_פירוט אגח תשואה מעל 10% _15" xfId="8040"/>
    <cellStyle name="7_דיווחים נוספים_1_דיווחים נוספים_4.4. 2_פירוט אגח תשואה מעל 10% _פירוט אגח תשואה מעל 10% " xfId="8041"/>
    <cellStyle name="7_דיווחים נוספים_1_דיווחים נוספים_4.4. 2_פירוט אגח תשואה מעל 10% _פירוט אגח תשואה מעל 10% _15" xfId="8042"/>
    <cellStyle name="7_דיווחים נוספים_1_דיווחים נוספים_4.4._15" xfId="8043"/>
    <cellStyle name="7_דיווחים נוספים_1_דיווחים נוספים_4.4._דיווחים נוספים" xfId="8044"/>
    <cellStyle name="7_דיווחים נוספים_1_דיווחים נוספים_4.4._דיווחים נוספים_15" xfId="8045"/>
    <cellStyle name="7_דיווחים נוספים_1_דיווחים נוספים_4.4._דיווחים נוספים_פירוט אגח תשואה מעל 10% " xfId="8046"/>
    <cellStyle name="7_דיווחים נוספים_1_דיווחים נוספים_4.4._דיווחים נוספים_פירוט אגח תשואה מעל 10% _15" xfId="8047"/>
    <cellStyle name="7_דיווחים נוספים_1_דיווחים נוספים_4.4._פירוט אגח תשואה מעל 10% " xfId="8048"/>
    <cellStyle name="7_דיווחים נוספים_1_דיווחים נוספים_4.4._פירוט אגח תשואה מעל 10% _1" xfId="8049"/>
    <cellStyle name="7_דיווחים נוספים_1_דיווחים נוספים_4.4._פירוט אגח תשואה מעל 10% _1_15" xfId="8050"/>
    <cellStyle name="7_דיווחים נוספים_1_דיווחים נוספים_4.4._פירוט אגח תשואה מעל 10% _15" xfId="8051"/>
    <cellStyle name="7_דיווחים נוספים_1_דיווחים נוספים_4.4._פירוט אגח תשואה מעל 10% _פירוט אגח תשואה מעל 10% " xfId="8052"/>
    <cellStyle name="7_דיווחים נוספים_1_דיווחים נוספים_4.4._פירוט אגח תשואה מעל 10% _פירוט אגח תשואה מעל 10% _15" xfId="8053"/>
    <cellStyle name="7_דיווחים נוספים_1_דיווחים נוספים_דיווחים נוספים" xfId="8054"/>
    <cellStyle name="7_דיווחים נוספים_1_דיווחים נוספים_דיווחים נוספים_15" xfId="8055"/>
    <cellStyle name="7_דיווחים נוספים_1_דיווחים נוספים_דיווחים נוספים_פירוט אגח תשואה מעל 10% " xfId="8056"/>
    <cellStyle name="7_דיווחים נוספים_1_דיווחים נוספים_דיווחים נוספים_פירוט אגח תשואה מעל 10% _15" xfId="8057"/>
    <cellStyle name="7_דיווחים נוספים_1_דיווחים נוספים_פירוט אגח תשואה מעל 10% " xfId="8058"/>
    <cellStyle name="7_דיווחים נוספים_1_דיווחים נוספים_פירוט אגח תשואה מעל 10% _1" xfId="8059"/>
    <cellStyle name="7_דיווחים נוספים_1_דיווחים נוספים_פירוט אגח תשואה מעל 10% _1_15" xfId="8060"/>
    <cellStyle name="7_דיווחים נוספים_1_דיווחים נוספים_פירוט אגח תשואה מעל 10% _15" xfId="8061"/>
    <cellStyle name="7_דיווחים נוספים_1_דיווחים נוספים_פירוט אגח תשואה מעל 10% _פירוט אגח תשואה מעל 10% " xfId="8062"/>
    <cellStyle name="7_דיווחים נוספים_1_דיווחים נוספים_פירוט אגח תשואה מעל 10% _פירוט אגח תשואה מעל 10% _15" xfId="8063"/>
    <cellStyle name="7_דיווחים נוספים_1_פירוט אגח תשואה מעל 10% " xfId="8064"/>
    <cellStyle name="7_דיווחים נוספים_1_פירוט אגח תשואה מעל 10% _1" xfId="8065"/>
    <cellStyle name="7_דיווחים נוספים_1_פירוט אגח תשואה מעל 10% _1_15" xfId="8066"/>
    <cellStyle name="7_דיווחים נוספים_1_פירוט אגח תשואה מעל 10% _15" xfId="8067"/>
    <cellStyle name="7_דיווחים נוספים_1_פירוט אגח תשואה מעל 10% _פירוט אגח תשואה מעל 10% " xfId="8068"/>
    <cellStyle name="7_דיווחים נוספים_1_פירוט אגח תשואה מעל 10% _פירוט אגח תשואה מעל 10% _15" xfId="8069"/>
    <cellStyle name="7_דיווחים נוספים_15" xfId="8070"/>
    <cellStyle name="7_דיווחים נוספים_2" xfId="8071"/>
    <cellStyle name="7_דיווחים נוספים_2 2" xfId="8072"/>
    <cellStyle name="7_דיווחים נוספים_2 2_15" xfId="8073"/>
    <cellStyle name="7_דיווחים נוספים_2 2_דיווחים נוספים" xfId="8074"/>
    <cellStyle name="7_דיווחים נוספים_2 2_דיווחים נוספים_1" xfId="8075"/>
    <cellStyle name="7_דיווחים נוספים_2 2_דיווחים נוספים_1_15" xfId="8076"/>
    <cellStyle name="7_דיווחים נוספים_2 2_דיווחים נוספים_1_פירוט אגח תשואה מעל 10% " xfId="8077"/>
    <cellStyle name="7_דיווחים נוספים_2 2_דיווחים נוספים_1_פירוט אגח תשואה מעל 10% _15" xfId="8078"/>
    <cellStyle name="7_דיווחים נוספים_2 2_דיווחים נוספים_15" xfId="8079"/>
    <cellStyle name="7_דיווחים נוספים_2 2_דיווחים נוספים_פירוט אגח תשואה מעל 10% " xfId="8080"/>
    <cellStyle name="7_דיווחים נוספים_2 2_דיווחים נוספים_פירוט אגח תשואה מעל 10% _15" xfId="8081"/>
    <cellStyle name="7_דיווחים נוספים_2 2_פירוט אגח תשואה מעל 10% " xfId="8082"/>
    <cellStyle name="7_דיווחים נוספים_2 2_פירוט אגח תשואה מעל 10% _1" xfId="8083"/>
    <cellStyle name="7_דיווחים נוספים_2 2_פירוט אגח תשואה מעל 10% _1_15" xfId="8084"/>
    <cellStyle name="7_דיווחים נוספים_2 2_פירוט אגח תשואה מעל 10% _15" xfId="8085"/>
    <cellStyle name="7_דיווחים נוספים_2 2_פירוט אגח תשואה מעל 10% _פירוט אגח תשואה מעל 10% " xfId="8086"/>
    <cellStyle name="7_דיווחים נוספים_2 2_פירוט אגח תשואה מעל 10% _פירוט אגח תשואה מעל 10% _15" xfId="8087"/>
    <cellStyle name="7_דיווחים נוספים_2_15" xfId="8088"/>
    <cellStyle name="7_דיווחים נוספים_2_4.4." xfId="8089"/>
    <cellStyle name="7_דיווחים נוספים_2_4.4. 2" xfId="8090"/>
    <cellStyle name="7_דיווחים נוספים_2_4.4. 2_15" xfId="8091"/>
    <cellStyle name="7_דיווחים נוספים_2_4.4. 2_דיווחים נוספים" xfId="8092"/>
    <cellStyle name="7_דיווחים נוספים_2_4.4. 2_דיווחים נוספים_1" xfId="8093"/>
    <cellStyle name="7_דיווחים נוספים_2_4.4. 2_דיווחים נוספים_1_15" xfId="8094"/>
    <cellStyle name="7_דיווחים נוספים_2_4.4. 2_דיווחים נוספים_1_פירוט אגח תשואה מעל 10% " xfId="8095"/>
    <cellStyle name="7_דיווחים נוספים_2_4.4. 2_דיווחים נוספים_1_פירוט אגח תשואה מעל 10% _15" xfId="8096"/>
    <cellStyle name="7_דיווחים נוספים_2_4.4. 2_דיווחים נוספים_15" xfId="8097"/>
    <cellStyle name="7_דיווחים נוספים_2_4.4. 2_דיווחים נוספים_פירוט אגח תשואה מעל 10% " xfId="8098"/>
    <cellStyle name="7_דיווחים נוספים_2_4.4. 2_דיווחים נוספים_פירוט אגח תשואה מעל 10% _15" xfId="8099"/>
    <cellStyle name="7_דיווחים נוספים_2_4.4. 2_פירוט אגח תשואה מעל 10% " xfId="8100"/>
    <cellStyle name="7_דיווחים נוספים_2_4.4. 2_פירוט אגח תשואה מעל 10% _1" xfId="8101"/>
    <cellStyle name="7_דיווחים נוספים_2_4.4. 2_פירוט אגח תשואה מעל 10% _1_15" xfId="8102"/>
    <cellStyle name="7_דיווחים נוספים_2_4.4. 2_פירוט אגח תשואה מעל 10% _15" xfId="8103"/>
    <cellStyle name="7_דיווחים נוספים_2_4.4. 2_פירוט אגח תשואה מעל 10% _פירוט אגח תשואה מעל 10% " xfId="8104"/>
    <cellStyle name="7_דיווחים נוספים_2_4.4. 2_פירוט אגח תשואה מעל 10% _פירוט אגח תשואה מעל 10% _15" xfId="8105"/>
    <cellStyle name="7_דיווחים נוספים_2_4.4._15" xfId="8106"/>
    <cellStyle name="7_דיווחים נוספים_2_4.4._דיווחים נוספים" xfId="8107"/>
    <cellStyle name="7_דיווחים נוספים_2_4.4._דיווחים נוספים_15" xfId="8108"/>
    <cellStyle name="7_דיווחים נוספים_2_4.4._דיווחים נוספים_פירוט אגח תשואה מעל 10% " xfId="8109"/>
    <cellStyle name="7_דיווחים נוספים_2_4.4._דיווחים נוספים_פירוט אגח תשואה מעל 10% _15" xfId="8110"/>
    <cellStyle name="7_דיווחים נוספים_2_4.4._פירוט אגח תשואה מעל 10% " xfId="8111"/>
    <cellStyle name="7_דיווחים נוספים_2_4.4._פירוט אגח תשואה מעל 10% _1" xfId="8112"/>
    <cellStyle name="7_דיווחים נוספים_2_4.4._פירוט אגח תשואה מעל 10% _1_15" xfId="8113"/>
    <cellStyle name="7_דיווחים נוספים_2_4.4._פירוט אגח תשואה מעל 10% _15" xfId="8114"/>
    <cellStyle name="7_דיווחים נוספים_2_4.4._פירוט אגח תשואה מעל 10% _פירוט אגח תשואה מעל 10% " xfId="8115"/>
    <cellStyle name="7_דיווחים נוספים_2_4.4._פירוט אגח תשואה מעל 10% _פירוט אגח תשואה מעל 10% _15" xfId="8116"/>
    <cellStyle name="7_דיווחים נוספים_2_דיווחים נוספים" xfId="8117"/>
    <cellStyle name="7_דיווחים נוספים_2_דיווחים נוספים_15" xfId="8118"/>
    <cellStyle name="7_דיווחים נוספים_2_דיווחים נוספים_פירוט אגח תשואה מעל 10% " xfId="8119"/>
    <cellStyle name="7_דיווחים נוספים_2_דיווחים נוספים_פירוט אגח תשואה מעל 10% _15" xfId="8120"/>
    <cellStyle name="7_דיווחים נוספים_2_פירוט אגח תשואה מעל 10% " xfId="8121"/>
    <cellStyle name="7_דיווחים נוספים_2_פירוט אגח תשואה מעל 10% _1" xfId="8122"/>
    <cellStyle name="7_דיווחים נוספים_2_פירוט אגח תשואה מעל 10% _1_15" xfId="8123"/>
    <cellStyle name="7_דיווחים נוספים_2_פירוט אגח תשואה מעל 10% _15" xfId="8124"/>
    <cellStyle name="7_דיווחים נוספים_2_פירוט אגח תשואה מעל 10% _פירוט אגח תשואה מעל 10% " xfId="8125"/>
    <cellStyle name="7_דיווחים נוספים_2_פירוט אגח תשואה מעל 10% _פירוט אגח תשואה מעל 10% _15" xfId="8126"/>
    <cellStyle name="7_דיווחים נוספים_3" xfId="8127"/>
    <cellStyle name="7_דיווחים נוספים_3_15" xfId="8128"/>
    <cellStyle name="7_דיווחים נוספים_3_פירוט אגח תשואה מעל 10% " xfId="8129"/>
    <cellStyle name="7_דיווחים נוספים_3_פירוט אגח תשואה מעל 10% _15" xfId="8130"/>
    <cellStyle name="7_דיווחים נוספים_4.4." xfId="8131"/>
    <cellStyle name="7_דיווחים נוספים_4.4. 2" xfId="8132"/>
    <cellStyle name="7_דיווחים נוספים_4.4. 2_15" xfId="8133"/>
    <cellStyle name="7_דיווחים נוספים_4.4. 2_דיווחים נוספים" xfId="8134"/>
    <cellStyle name="7_דיווחים נוספים_4.4. 2_דיווחים נוספים_1" xfId="8135"/>
    <cellStyle name="7_דיווחים נוספים_4.4. 2_דיווחים נוספים_1_15" xfId="8136"/>
    <cellStyle name="7_דיווחים נוספים_4.4. 2_דיווחים נוספים_1_פירוט אגח תשואה מעל 10% " xfId="8137"/>
    <cellStyle name="7_דיווחים נוספים_4.4. 2_דיווחים נוספים_1_פירוט אגח תשואה מעל 10% _15" xfId="8138"/>
    <cellStyle name="7_דיווחים נוספים_4.4. 2_דיווחים נוספים_15" xfId="8139"/>
    <cellStyle name="7_דיווחים נוספים_4.4. 2_דיווחים נוספים_פירוט אגח תשואה מעל 10% " xfId="8140"/>
    <cellStyle name="7_דיווחים נוספים_4.4. 2_דיווחים נוספים_פירוט אגח תשואה מעל 10% _15" xfId="8141"/>
    <cellStyle name="7_דיווחים נוספים_4.4. 2_פירוט אגח תשואה מעל 10% " xfId="8142"/>
    <cellStyle name="7_דיווחים נוספים_4.4. 2_פירוט אגח תשואה מעל 10% _1" xfId="8143"/>
    <cellStyle name="7_דיווחים נוספים_4.4. 2_פירוט אגח תשואה מעל 10% _1_15" xfId="8144"/>
    <cellStyle name="7_דיווחים נוספים_4.4. 2_פירוט אגח תשואה מעל 10% _15" xfId="8145"/>
    <cellStyle name="7_דיווחים נוספים_4.4. 2_פירוט אגח תשואה מעל 10% _פירוט אגח תשואה מעל 10% " xfId="8146"/>
    <cellStyle name="7_דיווחים נוספים_4.4. 2_פירוט אגח תשואה מעל 10% _פירוט אגח תשואה מעל 10% _15" xfId="8147"/>
    <cellStyle name="7_דיווחים נוספים_4.4._15" xfId="8148"/>
    <cellStyle name="7_דיווחים נוספים_4.4._דיווחים נוספים" xfId="8149"/>
    <cellStyle name="7_דיווחים נוספים_4.4._דיווחים נוספים_15" xfId="8150"/>
    <cellStyle name="7_דיווחים נוספים_4.4._דיווחים נוספים_פירוט אגח תשואה מעל 10% " xfId="8151"/>
    <cellStyle name="7_דיווחים נוספים_4.4._דיווחים נוספים_פירוט אגח תשואה מעל 10% _15" xfId="8152"/>
    <cellStyle name="7_דיווחים נוספים_4.4._פירוט אגח תשואה מעל 10% " xfId="8153"/>
    <cellStyle name="7_דיווחים נוספים_4.4._פירוט אגח תשואה מעל 10% _1" xfId="8154"/>
    <cellStyle name="7_דיווחים נוספים_4.4._פירוט אגח תשואה מעל 10% _1_15" xfId="8155"/>
    <cellStyle name="7_דיווחים נוספים_4.4._פירוט אגח תשואה מעל 10% _15" xfId="8156"/>
    <cellStyle name="7_דיווחים נוספים_4.4._פירוט אגח תשואה מעל 10% _פירוט אגח תשואה מעל 10% " xfId="8157"/>
    <cellStyle name="7_דיווחים נוספים_4.4._פירוט אגח תשואה מעל 10% _פירוט אגח תשואה מעל 10% _15" xfId="8158"/>
    <cellStyle name="7_דיווחים נוספים_דיווחים נוספים" xfId="8159"/>
    <cellStyle name="7_דיווחים נוספים_דיווחים נוספים 2" xfId="8160"/>
    <cellStyle name="7_דיווחים נוספים_דיווחים נוספים 2_15" xfId="8161"/>
    <cellStyle name="7_דיווחים נוספים_דיווחים נוספים 2_דיווחים נוספים" xfId="8162"/>
    <cellStyle name="7_דיווחים נוספים_דיווחים נוספים 2_דיווחים נוספים_1" xfId="8163"/>
    <cellStyle name="7_דיווחים נוספים_דיווחים נוספים 2_דיווחים נוספים_1_15" xfId="8164"/>
    <cellStyle name="7_דיווחים נוספים_דיווחים נוספים 2_דיווחים נוספים_1_פירוט אגח תשואה מעל 10% " xfId="8165"/>
    <cellStyle name="7_דיווחים נוספים_דיווחים נוספים 2_דיווחים נוספים_1_פירוט אגח תשואה מעל 10% _15" xfId="8166"/>
    <cellStyle name="7_דיווחים נוספים_דיווחים נוספים 2_דיווחים נוספים_15" xfId="8167"/>
    <cellStyle name="7_דיווחים נוספים_דיווחים נוספים 2_דיווחים נוספים_פירוט אגח תשואה מעל 10% " xfId="8168"/>
    <cellStyle name="7_דיווחים נוספים_דיווחים נוספים 2_דיווחים נוספים_פירוט אגח תשואה מעל 10% _15" xfId="8169"/>
    <cellStyle name="7_דיווחים נוספים_דיווחים נוספים 2_פירוט אגח תשואה מעל 10% " xfId="8170"/>
    <cellStyle name="7_דיווחים נוספים_דיווחים נוספים 2_פירוט אגח תשואה מעל 10% _1" xfId="8171"/>
    <cellStyle name="7_דיווחים נוספים_דיווחים נוספים 2_פירוט אגח תשואה מעל 10% _1_15" xfId="8172"/>
    <cellStyle name="7_דיווחים נוספים_דיווחים נוספים 2_פירוט אגח תשואה מעל 10% _15" xfId="8173"/>
    <cellStyle name="7_דיווחים נוספים_דיווחים נוספים 2_פירוט אגח תשואה מעל 10% _פירוט אגח תשואה מעל 10% " xfId="8174"/>
    <cellStyle name="7_דיווחים נוספים_דיווחים נוספים 2_פירוט אגח תשואה מעל 10% _פירוט אגח תשואה מעל 10% _15" xfId="8175"/>
    <cellStyle name="7_דיווחים נוספים_דיווחים נוספים_1" xfId="8176"/>
    <cellStyle name="7_דיווחים נוספים_דיווחים נוספים_1_15" xfId="8177"/>
    <cellStyle name="7_דיווחים נוספים_דיווחים נוספים_1_פירוט אגח תשואה מעל 10% " xfId="8178"/>
    <cellStyle name="7_דיווחים נוספים_דיווחים נוספים_1_פירוט אגח תשואה מעל 10% _15" xfId="8179"/>
    <cellStyle name="7_דיווחים נוספים_דיווחים נוספים_15" xfId="8180"/>
    <cellStyle name="7_דיווחים נוספים_דיווחים נוספים_4.4." xfId="8181"/>
    <cellStyle name="7_דיווחים נוספים_דיווחים נוספים_4.4. 2" xfId="8182"/>
    <cellStyle name="7_דיווחים נוספים_דיווחים נוספים_4.4. 2_15" xfId="8183"/>
    <cellStyle name="7_דיווחים נוספים_דיווחים נוספים_4.4. 2_דיווחים נוספים" xfId="8184"/>
    <cellStyle name="7_דיווחים נוספים_דיווחים נוספים_4.4. 2_דיווחים נוספים_1" xfId="8185"/>
    <cellStyle name="7_דיווחים נוספים_דיווחים נוספים_4.4. 2_דיווחים נוספים_1_15" xfId="8186"/>
    <cellStyle name="7_דיווחים נוספים_דיווחים נוספים_4.4. 2_דיווחים נוספים_1_פירוט אגח תשואה מעל 10% " xfId="8187"/>
    <cellStyle name="7_דיווחים נוספים_דיווחים נוספים_4.4. 2_דיווחים נוספים_1_פירוט אגח תשואה מעל 10% _15" xfId="8188"/>
    <cellStyle name="7_דיווחים נוספים_דיווחים נוספים_4.4. 2_דיווחים נוספים_15" xfId="8189"/>
    <cellStyle name="7_דיווחים נוספים_דיווחים נוספים_4.4. 2_דיווחים נוספים_פירוט אגח תשואה מעל 10% " xfId="8190"/>
    <cellStyle name="7_דיווחים נוספים_דיווחים נוספים_4.4. 2_דיווחים נוספים_פירוט אגח תשואה מעל 10% _15" xfId="8191"/>
    <cellStyle name="7_דיווחים נוספים_דיווחים נוספים_4.4. 2_פירוט אגח תשואה מעל 10% " xfId="8192"/>
    <cellStyle name="7_דיווחים נוספים_דיווחים נוספים_4.4. 2_פירוט אגח תשואה מעל 10% _1" xfId="8193"/>
    <cellStyle name="7_דיווחים נוספים_דיווחים נוספים_4.4. 2_פירוט אגח תשואה מעל 10% _1_15" xfId="8194"/>
    <cellStyle name="7_דיווחים נוספים_דיווחים נוספים_4.4. 2_פירוט אגח תשואה מעל 10% _15" xfId="8195"/>
    <cellStyle name="7_דיווחים נוספים_דיווחים נוספים_4.4. 2_פירוט אגח תשואה מעל 10% _פירוט אגח תשואה מעל 10% " xfId="8196"/>
    <cellStyle name="7_דיווחים נוספים_דיווחים נוספים_4.4. 2_פירוט אגח תשואה מעל 10% _פירוט אגח תשואה מעל 10% _15" xfId="8197"/>
    <cellStyle name="7_דיווחים נוספים_דיווחים נוספים_4.4._15" xfId="8198"/>
    <cellStyle name="7_דיווחים נוספים_דיווחים נוספים_4.4._דיווחים נוספים" xfId="8199"/>
    <cellStyle name="7_דיווחים נוספים_דיווחים נוספים_4.4._דיווחים נוספים_15" xfId="8200"/>
    <cellStyle name="7_דיווחים נוספים_דיווחים נוספים_4.4._דיווחים נוספים_פירוט אגח תשואה מעל 10% " xfId="8201"/>
    <cellStyle name="7_דיווחים נוספים_דיווחים נוספים_4.4._דיווחים נוספים_פירוט אגח תשואה מעל 10% _15" xfId="8202"/>
    <cellStyle name="7_דיווחים נוספים_דיווחים נוספים_4.4._פירוט אגח תשואה מעל 10% " xfId="8203"/>
    <cellStyle name="7_דיווחים נוספים_דיווחים נוספים_4.4._פירוט אגח תשואה מעל 10% _1" xfId="8204"/>
    <cellStyle name="7_דיווחים נוספים_דיווחים נוספים_4.4._פירוט אגח תשואה מעל 10% _1_15" xfId="8205"/>
    <cellStyle name="7_דיווחים נוספים_דיווחים נוספים_4.4._פירוט אגח תשואה מעל 10% _15" xfId="8206"/>
    <cellStyle name="7_דיווחים נוספים_דיווחים נוספים_4.4._פירוט אגח תשואה מעל 10% _פירוט אגח תשואה מעל 10% " xfId="8207"/>
    <cellStyle name="7_דיווחים נוספים_דיווחים נוספים_4.4._פירוט אגח תשואה מעל 10% _פירוט אגח תשואה מעל 10% _15" xfId="8208"/>
    <cellStyle name="7_דיווחים נוספים_דיווחים נוספים_דיווחים נוספים" xfId="8209"/>
    <cellStyle name="7_דיווחים נוספים_דיווחים נוספים_דיווחים נוספים_15" xfId="8210"/>
    <cellStyle name="7_דיווחים נוספים_דיווחים נוספים_דיווחים נוספים_פירוט אגח תשואה מעל 10% " xfId="8211"/>
    <cellStyle name="7_דיווחים נוספים_דיווחים נוספים_דיווחים נוספים_פירוט אגח תשואה מעל 10% _15" xfId="8212"/>
    <cellStyle name="7_דיווחים נוספים_דיווחים נוספים_פירוט אגח תשואה מעל 10% " xfId="8213"/>
    <cellStyle name="7_דיווחים נוספים_דיווחים נוספים_פירוט אגח תשואה מעל 10% _1" xfId="8214"/>
    <cellStyle name="7_דיווחים נוספים_דיווחים נוספים_פירוט אגח תשואה מעל 10% _1_15" xfId="8215"/>
    <cellStyle name="7_דיווחים נוספים_דיווחים נוספים_פירוט אגח תשואה מעל 10% _15" xfId="8216"/>
    <cellStyle name="7_דיווחים נוספים_דיווחים נוספים_פירוט אגח תשואה מעל 10% _פירוט אגח תשואה מעל 10% " xfId="8217"/>
    <cellStyle name="7_דיווחים נוספים_דיווחים נוספים_פירוט אגח תשואה מעל 10% _פירוט אגח תשואה מעל 10% _15" xfId="8218"/>
    <cellStyle name="7_דיווחים נוספים_פירוט אגח תשואה מעל 10% " xfId="8219"/>
    <cellStyle name="7_דיווחים נוספים_פירוט אגח תשואה מעל 10% _1" xfId="8220"/>
    <cellStyle name="7_דיווחים נוספים_פירוט אגח תשואה מעל 10% _1_15" xfId="8221"/>
    <cellStyle name="7_דיווחים נוספים_פירוט אגח תשואה מעל 10% _15" xfId="8222"/>
    <cellStyle name="7_דיווחים נוספים_פירוט אגח תשואה מעל 10% _פירוט אגח תשואה מעל 10% " xfId="8223"/>
    <cellStyle name="7_דיווחים נוספים_פירוט אגח תשואה מעל 10% _פירוט אגח תשואה מעל 10% _15" xfId="8224"/>
    <cellStyle name="7_הערות" xfId="8225"/>
    <cellStyle name="7_הערות 2" xfId="8226"/>
    <cellStyle name="7_הערות 2_15" xfId="8227"/>
    <cellStyle name="7_הערות 2_דיווחים נוספים" xfId="8228"/>
    <cellStyle name="7_הערות 2_דיווחים נוספים_1" xfId="8229"/>
    <cellStyle name="7_הערות 2_דיווחים נוספים_1_15" xfId="8230"/>
    <cellStyle name="7_הערות 2_דיווחים נוספים_1_פירוט אגח תשואה מעל 10% " xfId="8231"/>
    <cellStyle name="7_הערות 2_דיווחים נוספים_1_פירוט אגח תשואה מעל 10% _15" xfId="8232"/>
    <cellStyle name="7_הערות 2_דיווחים נוספים_15" xfId="8233"/>
    <cellStyle name="7_הערות 2_דיווחים נוספים_פירוט אגח תשואה מעל 10% " xfId="8234"/>
    <cellStyle name="7_הערות 2_דיווחים נוספים_פירוט אגח תשואה מעל 10% _15" xfId="8235"/>
    <cellStyle name="7_הערות 2_פירוט אגח תשואה מעל 10% " xfId="8236"/>
    <cellStyle name="7_הערות 2_פירוט אגח תשואה מעל 10% _1" xfId="8237"/>
    <cellStyle name="7_הערות 2_פירוט אגח תשואה מעל 10% _1_15" xfId="8238"/>
    <cellStyle name="7_הערות 2_פירוט אגח תשואה מעל 10% _15" xfId="8239"/>
    <cellStyle name="7_הערות 2_פירוט אגח תשואה מעל 10% _פירוט אגח תשואה מעל 10% " xfId="8240"/>
    <cellStyle name="7_הערות 2_פירוט אגח תשואה מעל 10% _פירוט אגח תשואה מעל 10% _15" xfId="8241"/>
    <cellStyle name="7_הערות_15" xfId="8242"/>
    <cellStyle name="7_הערות_4.4." xfId="8243"/>
    <cellStyle name="7_הערות_4.4. 2" xfId="8244"/>
    <cellStyle name="7_הערות_4.4. 2_15" xfId="8245"/>
    <cellStyle name="7_הערות_4.4. 2_דיווחים נוספים" xfId="8246"/>
    <cellStyle name="7_הערות_4.4. 2_דיווחים נוספים_1" xfId="8247"/>
    <cellStyle name="7_הערות_4.4. 2_דיווחים נוספים_1_15" xfId="8248"/>
    <cellStyle name="7_הערות_4.4. 2_דיווחים נוספים_1_פירוט אגח תשואה מעל 10% " xfId="8249"/>
    <cellStyle name="7_הערות_4.4. 2_דיווחים נוספים_1_פירוט אגח תשואה מעל 10% _15" xfId="8250"/>
    <cellStyle name="7_הערות_4.4. 2_דיווחים נוספים_15" xfId="8251"/>
    <cellStyle name="7_הערות_4.4. 2_דיווחים נוספים_פירוט אגח תשואה מעל 10% " xfId="8252"/>
    <cellStyle name="7_הערות_4.4. 2_דיווחים נוספים_פירוט אגח תשואה מעל 10% _15" xfId="8253"/>
    <cellStyle name="7_הערות_4.4. 2_פירוט אגח תשואה מעל 10% " xfId="8254"/>
    <cellStyle name="7_הערות_4.4. 2_פירוט אגח תשואה מעל 10% _1" xfId="8255"/>
    <cellStyle name="7_הערות_4.4. 2_פירוט אגח תשואה מעל 10% _1_15" xfId="8256"/>
    <cellStyle name="7_הערות_4.4. 2_פירוט אגח תשואה מעל 10% _15" xfId="8257"/>
    <cellStyle name="7_הערות_4.4. 2_פירוט אגח תשואה מעל 10% _פירוט אגח תשואה מעל 10% " xfId="8258"/>
    <cellStyle name="7_הערות_4.4. 2_פירוט אגח תשואה מעל 10% _פירוט אגח תשואה מעל 10% _15" xfId="8259"/>
    <cellStyle name="7_הערות_4.4._15" xfId="8260"/>
    <cellStyle name="7_הערות_4.4._דיווחים נוספים" xfId="8261"/>
    <cellStyle name="7_הערות_4.4._דיווחים נוספים_15" xfId="8262"/>
    <cellStyle name="7_הערות_4.4._דיווחים נוספים_פירוט אגח תשואה מעל 10% " xfId="8263"/>
    <cellStyle name="7_הערות_4.4._דיווחים נוספים_פירוט אגח תשואה מעל 10% _15" xfId="8264"/>
    <cellStyle name="7_הערות_4.4._פירוט אגח תשואה מעל 10% " xfId="8265"/>
    <cellStyle name="7_הערות_4.4._פירוט אגח תשואה מעל 10% _1" xfId="8266"/>
    <cellStyle name="7_הערות_4.4._פירוט אגח תשואה מעל 10% _1_15" xfId="8267"/>
    <cellStyle name="7_הערות_4.4._פירוט אגח תשואה מעל 10% _15" xfId="8268"/>
    <cellStyle name="7_הערות_4.4._פירוט אגח תשואה מעל 10% _פירוט אגח תשואה מעל 10% " xfId="8269"/>
    <cellStyle name="7_הערות_4.4._פירוט אגח תשואה מעל 10% _פירוט אגח תשואה מעל 10% _15" xfId="8270"/>
    <cellStyle name="7_הערות_דיווחים נוספים" xfId="8271"/>
    <cellStyle name="7_הערות_דיווחים נוספים_1" xfId="8272"/>
    <cellStyle name="7_הערות_דיווחים נוספים_1_15" xfId="8273"/>
    <cellStyle name="7_הערות_דיווחים נוספים_1_פירוט אגח תשואה מעל 10% " xfId="8274"/>
    <cellStyle name="7_הערות_דיווחים נוספים_1_פירוט אגח תשואה מעל 10% _15" xfId="8275"/>
    <cellStyle name="7_הערות_דיווחים נוספים_15" xfId="8276"/>
    <cellStyle name="7_הערות_דיווחים נוספים_פירוט אגח תשואה מעל 10% " xfId="8277"/>
    <cellStyle name="7_הערות_דיווחים נוספים_פירוט אגח תשואה מעל 10% _15" xfId="8278"/>
    <cellStyle name="7_הערות_פירוט אגח תשואה מעל 10% " xfId="8279"/>
    <cellStyle name="7_הערות_פירוט אגח תשואה מעל 10% _1" xfId="8280"/>
    <cellStyle name="7_הערות_פירוט אגח תשואה מעל 10% _1_15" xfId="8281"/>
    <cellStyle name="7_הערות_פירוט אגח תשואה מעל 10% _15" xfId="8282"/>
    <cellStyle name="7_הערות_פירוט אגח תשואה מעל 10% _פירוט אגח תשואה מעל 10% " xfId="8283"/>
    <cellStyle name="7_הערות_פירוט אגח תשואה מעל 10% _פירוט אגח תשואה מעל 10% _15" xfId="8284"/>
    <cellStyle name="7_יתרת מסגרות אשראי לניצול " xfId="8285"/>
    <cellStyle name="7_יתרת מסגרות אשראי לניצול  2" xfId="8286"/>
    <cellStyle name="7_יתרת מסגרות אשראי לניצול  2_15" xfId="8287"/>
    <cellStyle name="7_יתרת מסגרות אשראי לניצול  2_דיווחים נוספים" xfId="8288"/>
    <cellStyle name="7_יתרת מסגרות אשראי לניצול  2_דיווחים נוספים_1" xfId="8289"/>
    <cellStyle name="7_יתרת מסגרות אשראי לניצול  2_דיווחים נוספים_1_15" xfId="8290"/>
    <cellStyle name="7_יתרת מסגרות אשראי לניצול  2_דיווחים נוספים_1_פירוט אגח תשואה מעל 10% " xfId="8291"/>
    <cellStyle name="7_יתרת מסגרות אשראי לניצול  2_דיווחים נוספים_1_פירוט אגח תשואה מעל 10% _15" xfId="8292"/>
    <cellStyle name="7_יתרת מסגרות אשראי לניצול  2_דיווחים נוספים_15" xfId="8293"/>
    <cellStyle name="7_יתרת מסגרות אשראי לניצול  2_דיווחים נוספים_פירוט אגח תשואה מעל 10% " xfId="8294"/>
    <cellStyle name="7_יתרת מסגרות אשראי לניצול  2_דיווחים נוספים_פירוט אגח תשואה מעל 10% _15" xfId="8295"/>
    <cellStyle name="7_יתרת מסגרות אשראי לניצול  2_פירוט אגח תשואה מעל 10% " xfId="8296"/>
    <cellStyle name="7_יתרת מסגרות אשראי לניצול  2_פירוט אגח תשואה מעל 10% _1" xfId="8297"/>
    <cellStyle name="7_יתרת מסגרות אשראי לניצול  2_פירוט אגח תשואה מעל 10% _1_15" xfId="8298"/>
    <cellStyle name="7_יתרת מסגרות אשראי לניצול  2_פירוט אגח תשואה מעל 10% _15" xfId="8299"/>
    <cellStyle name="7_יתרת מסגרות אשראי לניצול  2_פירוט אגח תשואה מעל 10% _פירוט אגח תשואה מעל 10% " xfId="8300"/>
    <cellStyle name="7_יתרת מסגרות אשראי לניצול  2_פירוט אגח תשואה מעל 10% _פירוט אגח תשואה מעל 10% _15" xfId="8301"/>
    <cellStyle name="7_יתרת מסגרות אשראי לניצול _15" xfId="8302"/>
    <cellStyle name="7_יתרת מסגרות אשראי לניצול _4.4." xfId="8303"/>
    <cellStyle name="7_יתרת מסגרות אשראי לניצול _4.4. 2" xfId="8304"/>
    <cellStyle name="7_יתרת מסגרות אשראי לניצול _4.4. 2_15" xfId="8305"/>
    <cellStyle name="7_יתרת מסגרות אשראי לניצול _4.4. 2_דיווחים נוספים" xfId="8306"/>
    <cellStyle name="7_יתרת מסגרות אשראי לניצול _4.4. 2_דיווחים נוספים_1" xfId="8307"/>
    <cellStyle name="7_יתרת מסגרות אשראי לניצול _4.4. 2_דיווחים נוספים_1_15" xfId="8308"/>
    <cellStyle name="7_יתרת מסגרות אשראי לניצול _4.4. 2_דיווחים נוספים_1_פירוט אגח תשואה מעל 10% " xfId="8309"/>
    <cellStyle name="7_יתרת מסגרות אשראי לניצול _4.4. 2_דיווחים נוספים_1_פירוט אגח תשואה מעל 10% _15" xfId="8310"/>
    <cellStyle name="7_יתרת מסגרות אשראי לניצול _4.4. 2_דיווחים נוספים_15" xfId="8311"/>
    <cellStyle name="7_יתרת מסגרות אשראי לניצול _4.4. 2_דיווחים נוספים_פירוט אגח תשואה מעל 10% " xfId="8312"/>
    <cellStyle name="7_יתרת מסגרות אשראי לניצול _4.4. 2_דיווחים נוספים_פירוט אגח תשואה מעל 10% _15" xfId="8313"/>
    <cellStyle name="7_יתרת מסגרות אשראי לניצול _4.4. 2_פירוט אגח תשואה מעל 10% " xfId="8314"/>
    <cellStyle name="7_יתרת מסגרות אשראי לניצול _4.4. 2_פירוט אגח תשואה מעל 10% _1" xfId="8315"/>
    <cellStyle name="7_יתרת מסגרות אשראי לניצול _4.4. 2_פירוט אגח תשואה מעל 10% _1_15" xfId="8316"/>
    <cellStyle name="7_יתרת מסגרות אשראי לניצול _4.4. 2_פירוט אגח תשואה מעל 10% _15" xfId="8317"/>
    <cellStyle name="7_יתרת מסגרות אשראי לניצול _4.4. 2_פירוט אגח תשואה מעל 10% _פירוט אגח תשואה מעל 10% " xfId="8318"/>
    <cellStyle name="7_יתרת מסגרות אשראי לניצול _4.4. 2_פירוט אגח תשואה מעל 10% _פירוט אגח תשואה מעל 10% _15" xfId="8319"/>
    <cellStyle name="7_יתרת מסגרות אשראי לניצול _4.4._15" xfId="8320"/>
    <cellStyle name="7_יתרת מסגרות אשראי לניצול _4.4._דיווחים נוספים" xfId="8321"/>
    <cellStyle name="7_יתרת מסגרות אשראי לניצול _4.4._דיווחים נוספים_15" xfId="8322"/>
    <cellStyle name="7_יתרת מסגרות אשראי לניצול _4.4._דיווחים נוספים_פירוט אגח תשואה מעל 10% " xfId="8323"/>
    <cellStyle name="7_יתרת מסגרות אשראי לניצול _4.4._דיווחים נוספים_פירוט אגח תשואה מעל 10% _15" xfId="8324"/>
    <cellStyle name="7_יתרת מסגרות אשראי לניצול _4.4._פירוט אגח תשואה מעל 10% " xfId="8325"/>
    <cellStyle name="7_יתרת מסגרות אשראי לניצול _4.4._פירוט אגח תשואה מעל 10% _1" xfId="8326"/>
    <cellStyle name="7_יתרת מסגרות אשראי לניצול _4.4._פירוט אגח תשואה מעל 10% _1_15" xfId="8327"/>
    <cellStyle name="7_יתרת מסגרות אשראי לניצול _4.4._פירוט אגח תשואה מעל 10% _15" xfId="8328"/>
    <cellStyle name="7_יתרת מסגרות אשראי לניצול _4.4._פירוט אגח תשואה מעל 10% _פירוט אגח תשואה מעל 10% " xfId="8329"/>
    <cellStyle name="7_יתרת מסגרות אשראי לניצול _4.4._פירוט אגח תשואה מעל 10% _פירוט אגח תשואה מעל 10% _15" xfId="8330"/>
    <cellStyle name="7_יתרת מסגרות אשראי לניצול _דיווחים נוספים" xfId="8331"/>
    <cellStyle name="7_יתרת מסגרות אשראי לניצול _דיווחים נוספים_1" xfId="8332"/>
    <cellStyle name="7_יתרת מסגרות אשראי לניצול _דיווחים נוספים_1_15" xfId="8333"/>
    <cellStyle name="7_יתרת מסגרות אשראי לניצול _דיווחים נוספים_1_פירוט אגח תשואה מעל 10% " xfId="8334"/>
    <cellStyle name="7_יתרת מסגרות אשראי לניצול _דיווחים נוספים_1_פירוט אגח תשואה מעל 10% _15" xfId="8335"/>
    <cellStyle name="7_יתרת מסגרות אשראי לניצול _דיווחים נוספים_15" xfId="8336"/>
    <cellStyle name="7_יתרת מסגרות אשראי לניצול _דיווחים נוספים_פירוט אגח תשואה מעל 10% " xfId="8337"/>
    <cellStyle name="7_יתרת מסגרות אשראי לניצול _דיווחים נוספים_פירוט אגח תשואה מעל 10% _15" xfId="8338"/>
    <cellStyle name="7_יתרת מסגרות אשראי לניצול _פירוט אגח תשואה מעל 10% " xfId="8339"/>
    <cellStyle name="7_יתרת מסגרות אשראי לניצול _פירוט אגח תשואה מעל 10% _1" xfId="8340"/>
    <cellStyle name="7_יתרת מסגרות אשראי לניצול _פירוט אגח תשואה מעל 10% _1_15" xfId="8341"/>
    <cellStyle name="7_יתרת מסגרות אשראי לניצול _פירוט אגח תשואה מעל 10% _15" xfId="8342"/>
    <cellStyle name="7_יתרת מסגרות אשראי לניצול _פירוט אגח תשואה מעל 10% _פירוט אגח תשואה מעל 10% " xfId="8343"/>
    <cellStyle name="7_יתרת מסגרות אשראי לניצול _פירוט אגח תשואה מעל 10% _פירוט אגח תשואה מעל 10% _15" xfId="8344"/>
    <cellStyle name="7_משקל בתא100" xfId="8345"/>
    <cellStyle name="7_משקל בתא100 2" xfId="8346"/>
    <cellStyle name="7_משקל בתא100 2 2" xfId="8347"/>
    <cellStyle name="7_משקל בתא100 2 2_15" xfId="8348"/>
    <cellStyle name="7_משקל בתא100 2 2_דיווחים נוספים" xfId="8349"/>
    <cellStyle name="7_משקל בתא100 2 2_דיווחים נוספים_1" xfId="8350"/>
    <cellStyle name="7_משקל בתא100 2 2_דיווחים נוספים_1_15" xfId="8351"/>
    <cellStyle name="7_משקל בתא100 2 2_דיווחים נוספים_1_פירוט אגח תשואה מעל 10% " xfId="8352"/>
    <cellStyle name="7_משקל בתא100 2 2_דיווחים נוספים_1_פירוט אגח תשואה מעל 10% _15" xfId="8353"/>
    <cellStyle name="7_משקל בתא100 2 2_דיווחים נוספים_15" xfId="8354"/>
    <cellStyle name="7_משקל בתא100 2 2_דיווחים נוספים_פירוט אגח תשואה מעל 10% " xfId="8355"/>
    <cellStyle name="7_משקל בתא100 2 2_דיווחים נוספים_פירוט אגח תשואה מעל 10% _15" xfId="8356"/>
    <cellStyle name="7_משקל בתא100 2 2_פירוט אגח תשואה מעל 10% " xfId="8357"/>
    <cellStyle name="7_משקל בתא100 2 2_פירוט אגח תשואה מעל 10% _1" xfId="8358"/>
    <cellStyle name="7_משקל בתא100 2 2_פירוט אגח תשואה מעל 10% _1_15" xfId="8359"/>
    <cellStyle name="7_משקל בתא100 2 2_פירוט אגח תשואה מעל 10% _15" xfId="8360"/>
    <cellStyle name="7_משקל בתא100 2 2_פירוט אגח תשואה מעל 10% _פירוט אגח תשואה מעל 10% " xfId="8361"/>
    <cellStyle name="7_משקל בתא100 2 2_פירוט אגח תשואה מעל 10% _פירוט אגח תשואה מעל 10% _15" xfId="8362"/>
    <cellStyle name="7_משקל בתא100 2_15" xfId="8363"/>
    <cellStyle name="7_משקל בתא100 2_4.4." xfId="8364"/>
    <cellStyle name="7_משקל בתא100 2_4.4. 2" xfId="8365"/>
    <cellStyle name="7_משקל בתא100 2_4.4. 2_15" xfId="8366"/>
    <cellStyle name="7_משקל בתא100 2_4.4. 2_דיווחים נוספים" xfId="8367"/>
    <cellStyle name="7_משקל בתא100 2_4.4. 2_דיווחים נוספים_1" xfId="8368"/>
    <cellStyle name="7_משקל בתא100 2_4.4. 2_דיווחים נוספים_1_15" xfId="8369"/>
    <cellStyle name="7_משקל בתא100 2_4.4. 2_דיווחים נוספים_1_פירוט אגח תשואה מעל 10% " xfId="8370"/>
    <cellStyle name="7_משקל בתא100 2_4.4. 2_דיווחים נוספים_1_פירוט אגח תשואה מעל 10% _15" xfId="8371"/>
    <cellStyle name="7_משקל בתא100 2_4.4. 2_דיווחים נוספים_15" xfId="8372"/>
    <cellStyle name="7_משקל בתא100 2_4.4. 2_דיווחים נוספים_פירוט אגח תשואה מעל 10% " xfId="8373"/>
    <cellStyle name="7_משקל בתא100 2_4.4. 2_דיווחים נוספים_פירוט אגח תשואה מעל 10% _15" xfId="8374"/>
    <cellStyle name="7_משקל בתא100 2_4.4. 2_פירוט אגח תשואה מעל 10% " xfId="8375"/>
    <cellStyle name="7_משקל בתא100 2_4.4. 2_פירוט אגח תשואה מעל 10% _1" xfId="8376"/>
    <cellStyle name="7_משקל בתא100 2_4.4. 2_פירוט אגח תשואה מעל 10% _1_15" xfId="8377"/>
    <cellStyle name="7_משקל בתא100 2_4.4. 2_פירוט אגח תשואה מעל 10% _15" xfId="8378"/>
    <cellStyle name="7_משקל בתא100 2_4.4. 2_פירוט אגח תשואה מעל 10% _פירוט אגח תשואה מעל 10% " xfId="8379"/>
    <cellStyle name="7_משקל בתא100 2_4.4. 2_פירוט אגח תשואה מעל 10% _פירוט אגח תשואה מעל 10% _15" xfId="8380"/>
    <cellStyle name="7_משקל בתא100 2_4.4._15" xfId="8381"/>
    <cellStyle name="7_משקל בתא100 2_4.4._דיווחים נוספים" xfId="8382"/>
    <cellStyle name="7_משקל בתא100 2_4.4._דיווחים נוספים_15" xfId="8383"/>
    <cellStyle name="7_משקל בתא100 2_4.4._דיווחים נוספים_פירוט אגח תשואה מעל 10% " xfId="8384"/>
    <cellStyle name="7_משקל בתא100 2_4.4._דיווחים נוספים_פירוט אגח תשואה מעל 10% _15" xfId="8385"/>
    <cellStyle name="7_משקל בתא100 2_4.4._פירוט אגח תשואה מעל 10% " xfId="8386"/>
    <cellStyle name="7_משקל בתא100 2_4.4._פירוט אגח תשואה מעל 10% _1" xfId="8387"/>
    <cellStyle name="7_משקל בתא100 2_4.4._פירוט אגח תשואה מעל 10% _1_15" xfId="8388"/>
    <cellStyle name="7_משקל בתא100 2_4.4._פירוט אגח תשואה מעל 10% _15" xfId="8389"/>
    <cellStyle name="7_משקל בתא100 2_4.4._פירוט אגח תשואה מעל 10% _פירוט אגח תשואה מעל 10% " xfId="8390"/>
    <cellStyle name="7_משקל בתא100 2_4.4._פירוט אגח תשואה מעל 10% _פירוט אגח תשואה מעל 10% _15" xfId="8391"/>
    <cellStyle name="7_משקל בתא100 2_דיווחים נוספים" xfId="8392"/>
    <cellStyle name="7_משקל בתא100 2_דיווחים נוספים 2" xfId="8393"/>
    <cellStyle name="7_משקל בתא100 2_דיווחים נוספים 2_15" xfId="8394"/>
    <cellStyle name="7_משקל בתא100 2_דיווחים נוספים 2_דיווחים נוספים" xfId="8395"/>
    <cellStyle name="7_משקל בתא100 2_דיווחים נוספים 2_דיווחים נוספים_1" xfId="8396"/>
    <cellStyle name="7_משקל בתא100 2_דיווחים נוספים 2_דיווחים נוספים_1_15" xfId="8397"/>
    <cellStyle name="7_משקל בתא100 2_דיווחים נוספים 2_דיווחים נוספים_1_פירוט אגח תשואה מעל 10% " xfId="8398"/>
    <cellStyle name="7_משקל בתא100 2_דיווחים נוספים 2_דיווחים נוספים_1_פירוט אגח תשואה מעל 10% _15" xfId="8399"/>
    <cellStyle name="7_משקל בתא100 2_דיווחים נוספים 2_דיווחים נוספים_15" xfId="8400"/>
    <cellStyle name="7_משקל בתא100 2_דיווחים נוספים 2_דיווחים נוספים_פירוט אגח תשואה מעל 10% " xfId="8401"/>
    <cellStyle name="7_משקל בתא100 2_דיווחים נוספים 2_דיווחים נוספים_פירוט אגח תשואה מעל 10% _15" xfId="8402"/>
    <cellStyle name="7_משקל בתא100 2_דיווחים נוספים 2_פירוט אגח תשואה מעל 10% " xfId="8403"/>
    <cellStyle name="7_משקל בתא100 2_דיווחים נוספים 2_פירוט אגח תשואה מעל 10% _1" xfId="8404"/>
    <cellStyle name="7_משקל בתא100 2_דיווחים נוספים 2_פירוט אגח תשואה מעל 10% _1_15" xfId="8405"/>
    <cellStyle name="7_משקל בתא100 2_דיווחים נוספים 2_פירוט אגח תשואה מעל 10% _15" xfId="8406"/>
    <cellStyle name="7_משקל בתא100 2_דיווחים נוספים 2_פירוט אגח תשואה מעל 10% _פירוט אגח תשואה מעל 10% " xfId="8407"/>
    <cellStyle name="7_משקל בתא100 2_דיווחים נוספים 2_פירוט אגח תשואה מעל 10% _פירוט אגח תשואה מעל 10% _15" xfId="8408"/>
    <cellStyle name="7_משקל בתא100 2_דיווחים נוספים_1" xfId="8409"/>
    <cellStyle name="7_משקל בתא100 2_דיווחים נוספים_1 2" xfId="8410"/>
    <cellStyle name="7_משקל בתא100 2_דיווחים נוספים_1 2_15" xfId="8411"/>
    <cellStyle name="7_משקל בתא100 2_דיווחים נוספים_1 2_דיווחים נוספים" xfId="8412"/>
    <cellStyle name="7_משקל בתא100 2_דיווחים נוספים_1 2_דיווחים נוספים_1" xfId="8413"/>
    <cellStyle name="7_משקל בתא100 2_דיווחים נוספים_1 2_דיווחים נוספים_1_15" xfId="8414"/>
    <cellStyle name="7_משקל בתא100 2_דיווחים נוספים_1 2_דיווחים נוספים_1_פירוט אגח תשואה מעל 10% " xfId="8415"/>
    <cellStyle name="7_משקל בתא100 2_דיווחים נוספים_1 2_דיווחים נוספים_1_פירוט אגח תשואה מעל 10% _15" xfId="8416"/>
    <cellStyle name="7_משקל בתא100 2_דיווחים נוספים_1 2_דיווחים נוספים_15" xfId="8417"/>
    <cellStyle name="7_משקל בתא100 2_דיווחים נוספים_1 2_דיווחים נוספים_פירוט אגח תשואה מעל 10% " xfId="8418"/>
    <cellStyle name="7_משקל בתא100 2_דיווחים נוספים_1 2_דיווחים נוספים_פירוט אגח תשואה מעל 10% _15" xfId="8419"/>
    <cellStyle name="7_משקל בתא100 2_דיווחים נוספים_1 2_פירוט אגח תשואה מעל 10% " xfId="8420"/>
    <cellStyle name="7_משקל בתא100 2_דיווחים נוספים_1 2_פירוט אגח תשואה מעל 10% _1" xfId="8421"/>
    <cellStyle name="7_משקל בתא100 2_דיווחים נוספים_1 2_פירוט אגח תשואה מעל 10% _1_15" xfId="8422"/>
    <cellStyle name="7_משקל בתא100 2_דיווחים נוספים_1 2_פירוט אגח תשואה מעל 10% _15" xfId="8423"/>
    <cellStyle name="7_משקל בתא100 2_דיווחים נוספים_1 2_פירוט אגח תשואה מעל 10% _פירוט אגח תשואה מעל 10% " xfId="8424"/>
    <cellStyle name="7_משקל בתא100 2_דיווחים נוספים_1 2_פירוט אגח תשואה מעל 10% _פירוט אגח תשואה מעל 10% _15" xfId="8425"/>
    <cellStyle name="7_משקל בתא100 2_דיווחים נוספים_1_15" xfId="8426"/>
    <cellStyle name="7_משקל בתא100 2_דיווחים נוספים_1_4.4." xfId="8427"/>
    <cellStyle name="7_משקל בתא100 2_דיווחים נוספים_1_4.4. 2" xfId="8428"/>
    <cellStyle name="7_משקל בתא100 2_דיווחים נוספים_1_4.4. 2_15" xfId="8429"/>
    <cellStyle name="7_משקל בתא100 2_דיווחים נוספים_1_4.4. 2_דיווחים נוספים" xfId="8430"/>
    <cellStyle name="7_משקל בתא100 2_דיווחים נוספים_1_4.4. 2_דיווחים נוספים_1" xfId="8431"/>
    <cellStyle name="7_משקל בתא100 2_דיווחים נוספים_1_4.4. 2_דיווחים נוספים_1_15" xfId="8432"/>
    <cellStyle name="7_משקל בתא100 2_דיווחים נוספים_1_4.4. 2_דיווחים נוספים_1_פירוט אגח תשואה מעל 10% " xfId="8433"/>
    <cellStyle name="7_משקל בתא100 2_דיווחים נוספים_1_4.4. 2_דיווחים נוספים_1_פירוט אגח תשואה מעל 10% _15" xfId="8434"/>
    <cellStyle name="7_משקל בתא100 2_דיווחים נוספים_1_4.4. 2_דיווחים נוספים_15" xfId="8435"/>
    <cellStyle name="7_משקל בתא100 2_דיווחים נוספים_1_4.4. 2_דיווחים נוספים_פירוט אגח תשואה מעל 10% " xfId="8436"/>
    <cellStyle name="7_משקל בתא100 2_דיווחים נוספים_1_4.4. 2_דיווחים נוספים_פירוט אגח תשואה מעל 10% _15" xfId="8437"/>
    <cellStyle name="7_משקל בתא100 2_דיווחים נוספים_1_4.4. 2_פירוט אגח תשואה מעל 10% " xfId="8438"/>
    <cellStyle name="7_משקל בתא100 2_דיווחים נוספים_1_4.4. 2_פירוט אגח תשואה מעל 10% _1" xfId="8439"/>
    <cellStyle name="7_משקל בתא100 2_דיווחים נוספים_1_4.4. 2_פירוט אגח תשואה מעל 10% _1_15" xfId="8440"/>
    <cellStyle name="7_משקל בתא100 2_דיווחים נוספים_1_4.4. 2_פירוט אגח תשואה מעל 10% _15" xfId="8441"/>
    <cellStyle name="7_משקל בתא100 2_דיווחים נוספים_1_4.4. 2_פירוט אגח תשואה מעל 10% _פירוט אגח תשואה מעל 10% " xfId="8442"/>
    <cellStyle name="7_משקל בתא100 2_דיווחים נוספים_1_4.4. 2_פירוט אגח תשואה מעל 10% _פירוט אגח תשואה מעל 10% _15" xfId="8443"/>
    <cellStyle name="7_משקל בתא100 2_דיווחים נוספים_1_4.4._15" xfId="8444"/>
    <cellStyle name="7_משקל בתא100 2_דיווחים נוספים_1_4.4._דיווחים נוספים" xfId="8445"/>
    <cellStyle name="7_משקל בתא100 2_דיווחים נוספים_1_4.4._דיווחים נוספים_15" xfId="8446"/>
    <cellStyle name="7_משקל בתא100 2_דיווחים נוספים_1_4.4._דיווחים נוספים_פירוט אגח תשואה מעל 10% " xfId="8447"/>
    <cellStyle name="7_משקל בתא100 2_דיווחים נוספים_1_4.4._דיווחים נוספים_פירוט אגח תשואה מעל 10% _15" xfId="8448"/>
    <cellStyle name="7_משקל בתא100 2_דיווחים נוספים_1_4.4._פירוט אגח תשואה מעל 10% " xfId="8449"/>
    <cellStyle name="7_משקל בתא100 2_דיווחים נוספים_1_4.4._פירוט אגח תשואה מעל 10% _1" xfId="8450"/>
    <cellStyle name="7_משקל בתא100 2_דיווחים נוספים_1_4.4._פירוט אגח תשואה מעל 10% _1_15" xfId="8451"/>
    <cellStyle name="7_משקל בתא100 2_דיווחים נוספים_1_4.4._פירוט אגח תשואה מעל 10% _15" xfId="8452"/>
    <cellStyle name="7_משקל בתא100 2_דיווחים נוספים_1_4.4._פירוט אגח תשואה מעל 10% _פירוט אגח תשואה מעל 10% " xfId="8453"/>
    <cellStyle name="7_משקל בתא100 2_דיווחים נוספים_1_4.4._פירוט אגח תשואה מעל 10% _פירוט אגח תשואה מעל 10% _15" xfId="8454"/>
    <cellStyle name="7_משקל בתא100 2_דיווחים נוספים_1_דיווחים נוספים" xfId="8455"/>
    <cellStyle name="7_משקל בתא100 2_דיווחים נוספים_1_דיווחים נוספים_15" xfId="8456"/>
    <cellStyle name="7_משקל בתא100 2_דיווחים נוספים_1_דיווחים נוספים_פירוט אגח תשואה מעל 10% " xfId="8457"/>
    <cellStyle name="7_משקל בתא100 2_דיווחים נוספים_1_דיווחים נוספים_פירוט אגח תשואה מעל 10% _15" xfId="8458"/>
    <cellStyle name="7_משקל בתא100 2_דיווחים נוספים_1_פירוט אגח תשואה מעל 10% " xfId="8459"/>
    <cellStyle name="7_משקל בתא100 2_דיווחים נוספים_1_פירוט אגח תשואה מעל 10% _1" xfId="8460"/>
    <cellStyle name="7_משקל בתא100 2_דיווחים נוספים_1_פירוט אגח תשואה מעל 10% _1_15" xfId="8461"/>
    <cellStyle name="7_משקל בתא100 2_דיווחים נוספים_1_פירוט אגח תשואה מעל 10% _15" xfId="8462"/>
    <cellStyle name="7_משקל בתא100 2_דיווחים נוספים_1_פירוט אגח תשואה מעל 10% _פירוט אגח תשואה מעל 10% " xfId="8463"/>
    <cellStyle name="7_משקל בתא100 2_דיווחים נוספים_1_פירוט אגח תשואה מעל 10% _פירוט אגח תשואה מעל 10% _15" xfId="8464"/>
    <cellStyle name="7_משקל בתא100 2_דיווחים נוספים_15" xfId="8465"/>
    <cellStyle name="7_משקל בתא100 2_דיווחים נוספים_2" xfId="8466"/>
    <cellStyle name="7_משקל בתא100 2_דיווחים נוספים_2_15" xfId="8467"/>
    <cellStyle name="7_משקל בתא100 2_דיווחים נוספים_2_פירוט אגח תשואה מעל 10% " xfId="8468"/>
    <cellStyle name="7_משקל בתא100 2_דיווחים נוספים_2_פירוט אגח תשואה מעל 10% _15" xfId="8469"/>
    <cellStyle name="7_משקל בתא100 2_דיווחים נוספים_4.4." xfId="8470"/>
    <cellStyle name="7_משקל בתא100 2_דיווחים נוספים_4.4. 2" xfId="8471"/>
    <cellStyle name="7_משקל בתא100 2_דיווחים נוספים_4.4. 2_15" xfId="8472"/>
    <cellStyle name="7_משקל בתא100 2_דיווחים נוספים_4.4. 2_דיווחים נוספים" xfId="8473"/>
    <cellStyle name="7_משקל בתא100 2_דיווחים נוספים_4.4. 2_דיווחים נוספים_1" xfId="8474"/>
    <cellStyle name="7_משקל בתא100 2_דיווחים נוספים_4.4. 2_דיווחים נוספים_1_15" xfId="8475"/>
    <cellStyle name="7_משקל בתא100 2_דיווחים נוספים_4.4. 2_דיווחים נוספים_1_פירוט אגח תשואה מעל 10% " xfId="8476"/>
    <cellStyle name="7_משקל בתא100 2_דיווחים נוספים_4.4. 2_דיווחים נוספים_1_פירוט אגח תשואה מעל 10% _15" xfId="8477"/>
    <cellStyle name="7_משקל בתא100 2_דיווחים נוספים_4.4. 2_דיווחים נוספים_15" xfId="8478"/>
    <cellStyle name="7_משקל בתא100 2_דיווחים נוספים_4.4. 2_דיווחים נוספים_פירוט אגח תשואה מעל 10% " xfId="8479"/>
    <cellStyle name="7_משקל בתא100 2_דיווחים נוספים_4.4. 2_דיווחים נוספים_פירוט אגח תשואה מעל 10% _15" xfId="8480"/>
    <cellStyle name="7_משקל בתא100 2_דיווחים נוספים_4.4. 2_פירוט אגח תשואה מעל 10% " xfId="8481"/>
    <cellStyle name="7_משקל בתא100 2_דיווחים נוספים_4.4. 2_פירוט אגח תשואה מעל 10% _1" xfId="8482"/>
    <cellStyle name="7_משקל בתא100 2_דיווחים נוספים_4.4. 2_פירוט אגח תשואה מעל 10% _1_15" xfId="8483"/>
    <cellStyle name="7_משקל בתא100 2_דיווחים נוספים_4.4. 2_פירוט אגח תשואה מעל 10% _15" xfId="8484"/>
    <cellStyle name="7_משקל בתא100 2_דיווחים נוספים_4.4. 2_פירוט אגח תשואה מעל 10% _פירוט אגח תשואה מעל 10% " xfId="8485"/>
    <cellStyle name="7_משקל בתא100 2_דיווחים נוספים_4.4. 2_פירוט אגח תשואה מעל 10% _פירוט אגח תשואה מעל 10% _15" xfId="8486"/>
    <cellStyle name="7_משקל בתא100 2_דיווחים נוספים_4.4._15" xfId="8487"/>
    <cellStyle name="7_משקל בתא100 2_דיווחים נוספים_4.4._דיווחים נוספים" xfId="8488"/>
    <cellStyle name="7_משקל בתא100 2_דיווחים נוספים_4.4._דיווחים נוספים_15" xfId="8489"/>
    <cellStyle name="7_משקל בתא100 2_דיווחים נוספים_4.4._דיווחים נוספים_פירוט אגח תשואה מעל 10% " xfId="8490"/>
    <cellStyle name="7_משקל בתא100 2_דיווחים נוספים_4.4._דיווחים נוספים_פירוט אגח תשואה מעל 10% _15" xfId="8491"/>
    <cellStyle name="7_משקל בתא100 2_דיווחים נוספים_4.4._פירוט אגח תשואה מעל 10% " xfId="8492"/>
    <cellStyle name="7_משקל בתא100 2_דיווחים נוספים_4.4._פירוט אגח תשואה מעל 10% _1" xfId="8493"/>
    <cellStyle name="7_משקל בתא100 2_דיווחים נוספים_4.4._פירוט אגח תשואה מעל 10% _1_15" xfId="8494"/>
    <cellStyle name="7_משקל בתא100 2_דיווחים נוספים_4.4._פירוט אגח תשואה מעל 10% _15" xfId="8495"/>
    <cellStyle name="7_משקל בתא100 2_דיווחים נוספים_4.4._פירוט אגח תשואה מעל 10% _פירוט אגח תשואה מעל 10% " xfId="8496"/>
    <cellStyle name="7_משקל בתא100 2_דיווחים נוספים_4.4._פירוט אגח תשואה מעל 10% _פירוט אגח תשואה מעל 10% _15" xfId="8497"/>
    <cellStyle name="7_משקל בתא100 2_דיווחים נוספים_דיווחים נוספים" xfId="8498"/>
    <cellStyle name="7_משקל בתא100 2_דיווחים נוספים_דיווחים נוספים 2" xfId="8499"/>
    <cellStyle name="7_משקל בתא100 2_דיווחים נוספים_דיווחים נוספים 2_15" xfId="8500"/>
    <cellStyle name="7_משקל בתא100 2_דיווחים נוספים_דיווחים נוספים 2_דיווחים נוספים" xfId="8501"/>
    <cellStyle name="7_משקל בתא100 2_דיווחים נוספים_דיווחים נוספים 2_דיווחים נוספים_1" xfId="8502"/>
    <cellStyle name="7_משקל בתא100 2_דיווחים נוספים_דיווחים נוספים 2_דיווחים נוספים_1_15" xfId="8503"/>
    <cellStyle name="7_משקל בתא100 2_דיווחים נוספים_דיווחים נוספים 2_דיווחים נוספים_1_פירוט אגח תשואה מעל 10% " xfId="8504"/>
    <cellStyle name="7_משקל בתא100 2_דיווחים נוספים_דיווחים נוספים 2_דיווחים נוספים_1_פירוט אגח תשואה מעל 10% _15" xfId="8505"/>
    <cellStyle name="7_משקל בתא100 2_דיווחים נוספים_דיווחים נוספים 2_דיווחים נוספים_15" xfId="8506"/>
    <cellStyle name="7_משקל בתא100 2_דיווחים נוספים_דיווחים נוספים 2_דיווחים נוספים_פירוט אגח תשואה מעל 10% " xfId="8507"/>
    <cellStyle name="7_משקל בתא100 2_דיווחים נוספים_דיווחים נוספים 2_דיווחים נוספים_פירוט אגח תשואה מעל 10% _15" xfId="8508"/>
    <cellStyle name="7_משקל בתא100 2_דיווחים נוספים_דיווחים נוספים 2_פירוט אגח תשואה מעל 10% " xfId="8509"/>
    <cellStyle name="7_משקל בתא100 2_דיווחים נוספים_דיווחים נוספים 2_פירוט אגח תשואה מעל 10% _1" xfId="8510"/>
    <cellStyle name="7_משקל בתא100 2_דיווחים נוספים_דיווחים נוספים 2_פירוט אגח תשואה מעל 10% _1_15" xfId="8511"/>
    <cellStyle name="7_משקל בתא100 2_דיווחים נוספים_דיווחים נוספים 2_פירוט אגח תשואה מעל 10% _15" xfId="8512"/>
    <cellStyle name="7_משקל בתא100 2_דיווחים נוספים_דיווחים נוספים 2_פירוט אגח תשואה מעל 10% _פירוט אגח תשואה מעל 10% " xfId="8513"/>
    <cellStyle name="7_משקל בתא100 2_דיווחים נוספים_דיווחים נוספים 2_פירוט אגח תשואה מעל 10% _פירוט אגח תשואה מעל 10% _15" xfId="8514"/>
    <cellStyle name="7_משקל בתא100 2_דיווחים נוספים_דיווחים נוספים_1" xfId="8515"/>
    <cellStyle name="7_משקל בתא100 2_דיווחים נוספים_דיווחים נוספים_1_15" xfId="8516"/>
    <cellStyle name="7_משקל בתא100 2_דיווחים נוספים_דיווחים נוספים_1_פירוט אגח תשואה מעל 10% " xfId="8517"/>
    <cellStyle name="7_משקל בתא100 2_דיווחים נוספים_דיווחים נוספים_1_פירוט אגח תשואה מעל 10% _15" xfId="8518"/>
    <cellStyle name="7_משקל בתא100 2_דיווחים נוספים_דיווחים נוספים_15" xfId="8519"/>
    <cellStyle name="7_משקל בתא100 2_דיווחים נוספים_דיווחים נוספים_4.4." xfId="8520"/>
    <cellStyle name="7_משקל בתא100 2_דיווחים נוספים_דיווחים נוספים_4.4. 2" xfId="8521"/>
    <cellStyle name="7_משקל בתא100 2_דיווחים נוספים_דיווחים נוספים_4.4. 2_15" xfId="8522"/>
    <cellStyle name="7_משקל בתא100 2_דיווחים נוספים_דיווחים נוספים_4.4. 2_דיווחים נוספים" xfId="8523"/>
    <cellStyle name="7_משקל בתא100 2_דיווחים נוספים_דיווחים נוספים_4.4. 2_דיווחים נוספים_1" xfId="8524"/>
    <cellStyle name="7_משקל בתא100 2_דיווחים נוספים_דיווחים נוספים_4.4. 2_דיווחים נוספים_1_15" xfId="8525"/>
    <cellStyle name="7_משקל בתא100 2_דיווחים נוספים_דיווחים נוספים_4.4. 2_דיווחים נוספים_1_פירוט אגח תשואה מעל 10% " xfId="8526"/>
    <cellStyle name="7_משקל בתא100 2_דיווחים נוספים_דיווחים נוספים_4.4. 2_דיווחים נוספים_1_פירוט אגח תשואה מעל 10% _15" xfId="8527"/>
    <cellStyle name="7_משקל בתא100 2_דיווחים נוספים_דיווחים נוספים_4.4. 2_דיווחים נוספים_15" xfId="8528"/>
    <cellStyle name="7_משקל בתא100 2_דיווחים נוספים_דיווחים נוספים_4.4. 2_דיווחים נוספים_פירוט אגח תשואה מעל 10% " xfId="8529"/>
    <cellStyle name="7_משקל בתא100 2_דיווחים נוספים_דיווחים נוספים_4.4. 2_דיווחים נוספים_פירוט אגח תשואה מעל 10% _15" xfId="8530"/>
    <cellStyle name="7_משקל בתא100 2_דיווחים נוספים_דיווחים נוספים_4.4. 2_פירוט אגח תשואה מעל 10% " xfId="8531"/>
    <cellStyle name="7_משקל בתא100 2_דיווחים נוספים_דיווחים נוספים_4.4. 2_פירוט אגח תשואה מעל 10% _1" xfId="8532"/>
    <cellStyle name="7_משקל בתא100 2_דיווחים נוספים_דיווחים נוספים_4.4. 2_פירוט אגח תשואה מעל 10% _1_15" xfId="8533"/>
    <cellStyle name="7_משקל בתא100 2_דיווחים נוספים_דיווחים נוספים_4.4. 2_פירוט אגח תשואה מעל 10% _15" xfId="8534"/>
    <cellStyle name="7_משקל בתא100 2_דיווחים נוספים_דיווחים נוספים_4.4. 2_פירוט אגח תשואה מעל 10% _פירוט אגח תשואה מעל 10% " xfId="8535"/>
    <cellStyle name="7_משקל בתא100 2_דיווחים נוספים_דיווחים נוספים_4.4. 2_פירוט אגח תשואה מעל 10% _פירוט אגח תשואה מעל 10% _15" xfId="8536"/>
    <cellStyle name="7_משקל בתא100 2_דיווחים נוספים_דיווחים נוספים_4.4._15" xfId="8537"/>
    <cellStyle name="7_משקל בתא100 2_דיווחים נוספים_דיווחים נוספים_4.4._דיווחים נוספים" xfId="8538"/>
    <cellStyle name="7_משקל בתא100 2_דיווחים נוספים_דיווחים נוספים_4.4._דיווחים נוספים_15" xfId="8539"/>
    <cellStyle name="7_משקל בתא100 2_דיווחים נוספים_דיווחים נוספים_4.4._דיווחים נוספים_פירוט אגח תשואה מעל 10% " xfId="8540"/>
    <cellStyle name="7_משקל בתא100 2_דיווחים נוספים_דיווחים נוספים_4.4._דיווחים נוספים_פירוט אגח תשואה מעל 10% _15" xfId="8541"/>
    <cellStyle name="7_משקל בתא100 2_דיווחים נוספים_דיווחים נוספים_4.4._פירוט אגח תשואה מעל 10% " xfId="8542"/>
    <cellStyle name="7_משקל בתא100 2_דיווחים נוספים_דיווחים נוספים_4.4._פירוט אגח תשואה מעל 10% _1" xfId="8543"/>
    <cellStyle name="7_משקל בתא100 2_דיווחים נוספים_דיווחים נוספים_4.4._פירוט אגח תשואה מעל 10% _1_15" xfId="8544"/>
    <cellStyle name="7_משקל בתא100 2_דיווחים נוספים_דיווחים נוספים_4.4._פירוט אגח תשואה מעל 10% _15" xfId="8545"/>
    <cellStyle name="7_משקל בתא100 2_דיווחים נוספים_דיווחים נוספים_4.4._פירוט אגח תשואה מעל 10% _פירוט אגח תשואה מעל 10% " xfId="8546"/>
    <cellStyle name="7_משקל בתא100 2_דיווחים נוספים_דיווחים נוספים_4.4._פירוט אגח תשואה מעל 10% _פירוט אגח תשואה מעל 10% _15" xfId="8547"/>
    <cellStyle name="7_משקל בתא100 2_דיווחים נוספים_דיווחים נוספים_דיווחים נוספים" xfId="8548"/>
    <cellStyle name="7_משקל בתא100 2_דיווחים נוספים_דיווחים נוספים_דיווחים נוספים_15" xfId="8549"/>
    <cellStyle name="7_משקל בתא100 2_דיווחים נוספים_דיווחים נוספים_דיווחים נוספים_פירוט אגח תשואה מעל 10% " xfId="8550"/>
    <cellStyle name="7_משקל בתא100 2_דיווחים נוספים_דיווחים נוספים_דיווחים נוספים_פירוט אגח תשואה מעל 10% _15" xfId="8551"/>
    <cellStyle name="7_משקל בתא100 2_דיווחים נוספים_דיווחים נוספים_פירוט אגח תשואה מעל 10% " xfId="8552"/>
    <cellStyle name="7_משקל בתא100 2_דיווחים נוספים_דיווחים נוספים_פירוט אגח תשואה מעל 10% _1" xfId="8553"/>
    <cellStyle name="7_משקל בתא100 2_דיווחים נוספים_דיווחים נוספים_פירוט אגח תשואה מעל 10% _1_15" xfId="8554"/>
    <cellStyle name="7_משקל בתא100 2_דיווחים נוספים_דיווחים נוספים_פירוט אגח תשואה מעל 10% _15" xfId="8555"/>
    <cellStyle name="7_משקל בתא100 2_דיווחים נוספים_דיווחים נוספים_פירוט אגח תשואה מעל 10% _פירוט אגח תשואה מעל 10% " xfId="8556"/>
    <cellStyle name="7_משקל בתא100 2_דיווחים נוספים_דיווחים נוספים_פירוט אגח תשואה מעל 10% _פירוט אגח תשואה מעל 10% _15" xfId="8557"/>
    <cellStyle name="7_משקל בתא100 2_דיווחים נוספים_פירוט אגח תשואה מעל 10% " xfId="8558"/>
    <cellStyle name="7_משקל בתא100 2_דיווחים נוספים_פירוט אגח תשואה מעל 10% _1" xfId="8559"/>
    <cellStyle name="7_משקל בתא100 2_דיווחים נוספים_פירוט אגח תשואה מעל 10% _1_15" xfId="8560"/>
    <cellStyle name="7_משקל בתא100 2_דיווחים נוספים_פירוט אגח תשואה מעל 10% _15" xfId="8561"/>
    <cellStyle name="7_משקל בתא100 2_דיווחים נוספים_פירוט אגח תשואה מעל 10% _פירוט אגח תשואה מעל 10% " xfId="8562"/>
    <cellStyle name="7_משקל בתא100 2_דיווחים נוספים_פירוט אגח תשואה מעל 10% _פירוט אגח תשואה מעל 10% _15" xfId="8563"/>
    <cellStyle name="7_משקל בתא100 2_עסקאות שאושרו וטרם בוצעו  " xfId="8564"/>
    <cellStyle name="7_משקל בתא100 2_עסקאות שאושרו וטרם בוצעו   2" xfId="8565"/>
    <cellStyle name="7_משקל בתא100 2_עסקאות שאושרו וטרם בוצעו   2_15" xfId="8566"/>
    <cellStyle name="7_משקל בתא100 2_עסקאות שאושרו וטרם בוצעו   2_דיווחים נוספים" xfId="8567"/>
    <cellStyle name="7_משקל בתא100 2_עסקאות שאושרו וטרם בוצעו   2_דיווחים נוספים_1" xfId="8568"/>
    <cellStyle name="7_משקל בתא100 2_עסקאות שאושרו וטרם בוצעו   2_דיווחים נוספים_1_15" xfId="8569"/>
    <cellStyle name="7_משקל בתא100 2_עסקאות שאושרו וטרם בוצעו   2_דיווחים נוספים_1_פירוט אגח תשואה מעל 10% " xfId="8570"/>
    <cellStyle name="7_משקל בתא100 2_עסקאות שאושרו וטרם בוצעו   2_דיווחים נוספים_1_פירוט אגח תשואה מעל 10% _15" xfId="8571"/>
    <cellStyle name="7_משקל בתא100 2_עסקאות שאושרו וטרם בוצעו   2_דיווחים נוספים_15" xfId="8572"/>
    <cellStyle name="7_משקל בתא100 2_עסקאות שאושרו וטרם בוצעו   2_דיווחים נוספים_פירוט אגח תשואה מעל 10% " xfId="8573"/>
    <cellStyle name="7_משקל בתא100 2_עסקאות שאושרו וטרם בוצעו   2_דיווחים נוספים_פירוט אגח תשואה מעל 10% _15" xfId="8574"/>
    <cellStyle name="7_משקל בתא100 2_עסקאות שאושרו וטרם בוצעו   2_פירוט אגח תשואה מעל 10% " xfId="8575"/>
    <cellStyle name="7_משקל בתא100 2_עסקאות שאושרו וטרם בוצעו   2_פירוט אגח תשואה מעל 10% _1" xfId="8576"/>
    <cellStyle name="7_משקל בתא100 2_עסקאות שאושרו וטרם בוצעו   2_פירוט אגח תשואה מעל 10% _1_15" xfId="8577"/>
    <cellStyle name="7_משקל בתא100 2_עסקאות שאושרו וטרם בוצעו   2_פירוט אגח תשואה מעל 10% _15" xfId="8578"/>
    <cellStyle name="7_משקל בתא100 2_עסקאות שאושרו וטרם בוצעו   2_פירוט אגח תשואה מעל 10% _פירוט אגח תשואה מעל 10% " xfId="8579"/>
    <cellStyle name="7_משקל בתא100 2_עסקאות שאושרו וטרם בוצעו   2_פירוט אגח תשואה מעל 10% _פירוט אגח תשואה מעל 10% _15" xfId="8580"/>
    <cellStyle name="7_משקל בתא100 2_עסקאות שאושרו וטרם בוצעו  _15" xfId="8581"/>
    <cellStyle name="7_משקל בתא100 2_עסקאות שאושרו וטרם בוצעו  _דיווחים נוספים" xfId="8582"/>
    <cellStyle name="7_משקל בתא100 2_עסקאות שאושרו וטרם בוצעו  _דיווחים נוספים_15" xfId="8583"/>
    <cellStyle name="7_משקל בתא100 2_עסקאות שאושרו וטרם בוצעו  _דיווחים נוספים_פירוט אגח תשואה מעל 10% " xfId="8584"/>
    <cellStyle name="7_משקל בתא100 2_עסקאות שאושרו וטרם בוצעו  _דיווחים נוספים_פירוט אגח תשואה מעל 10% _15" xfId="8585"/>
    <cellStyle name="7_משקל בתא100 2_עסקאות שאושרו וטרם בוצעו  _פירוט אגח תשואה מעל 10% " xfId="8586"/>
    <cellStyle name="7_משקל בתא100 2_עסקאות שאושרו וטרם בוצעו  _פירוט אגח תשואה מעל 10% _1" xfId="8587"/>
    <cellStyle name="7_משקל בתא100 2_עסקאות שאושרו וטרם בוצעו  _פירוט אגח תשואה מעל 10% _1_15" xfId="8588"/>
    <cellStyle name="7_משקל בתא100 2_עסקאות שאושרו וטרם בוצעו  _פירוט אגח תשואה מעל 10% _15" xfId="8589"/>
    <cellStyle name="7_משקל בתא100 2_עסקאות שאושרו וטרם בוצעו  _פירוט אגח תשואה מעל 10% _פירוט אגח תשואה מעל 10% " xfId="8590"/>
    <cellStyle name="7_משקל בתא100 2_עסקאות שאושרו וטרם בוצעו  _פירוט אגח תשואה מעל 10% _פירוט אגח תשואה מעל 10% _15" xfId="8591"/>
    <cellStyle name="7_משקל בתא100 2_פירוט אגח תשואה מעל 10% " xfId="8592"/>
    <cellStyle name="7_משקל בתא100 2_פירוט אגח תשואה מעל 10%  2" xfId="8593"/>
    <cellStyle name="7_משקל בתא100 2_פירוט אגח תשואה מעל 10%  2_15" xfId="8594"/>
    <cellStyle name="7_משקל בתא100 2_פירוט אגח תשואה מעל 10%  2_דיווחים נוספים" xfId="8595"/>
    <cellStyle name="7_משקל בתא100 2_פירוט אגח תשואה מעל 10%  2_דיווחים נוספים_1" xfId="8596"/>
    <cellStyle name="7_משקל בתא100 2_פירוט אגח תשואה מעל 10%  2_דיווחים נוספים_1_15" xfId="8597"/>
    <cellStyle name="7_משקל בתא100 2_פירוט אגח תשואה מעל 10%  2_דיווחים נוספים_1_פירוט אגח תשואה מעל 10% " xfId="8598"/>
    <cellStyle name="7_משקל בתא100 2_פירוט אגח תשואה מעל 10%  2_דיווחים נוספים_1_פירוט אגח תשואה מעל 10% _15" xfId="8599"/>
    <cellStyle name="7_משקל בתא100 2_פירוט אגח תשואה מעל 10%  2_דיווחים נוספים_15" xfId="8600"/>
    <cellStyle name="7_משקל בתא100 2_פירוט אגח תשואה מעל 10%  2_דיווחים נוספים_פירוט אגח תשואה מעל 10% " xfId="8601"/>
    <cellStyle name="7_משקל בתא100 2_פירוט אגח תשואה מעל 10%  2_דיווחים נוספים_פירוט אגח תשואה מעל 10% _15" xfId="8602"/>
    <cellStyle name="7_משקל בתא100 2_פירוט אגח תשואה מעל 10%  2_פירוט אגח תשואה מעל 10% " xfId="8603"/>
    <cellStyle name="7_משקל בתא100 2_פירוט אגח תשואה מעל 10%  2_פירוט אגח תשואה מעל 10% _1" xfId="8604"/>
    <cellStyle name="7_משקל בתא100 2_פירוט אגח תשואה מעל 10%  2_פירוט אגח תשואה מעל 10% _1_15" xfId="8605"/>
    <cellStyle name="7_משקל בתא100 2_פירוט אגח תשואה מעל 10%  2_פירוט אגח תשואה מעל 10% _15" xfId="8606"/>
    <cellStyle name="7_משקל בתא100 2_פירוט אגח תשואה מעל 10%  2_פירוט אגח תשואה מעל 10% _פירוט אגח תשואה מעל 10% " xfId="8607"/>
    <cellStyle name="7_משקל בתא100 2_פירוט אגח תשואה מעל 10%  2_פירוט אגח תשואה מעל 10% _פירוט אגח תשואה מעל 10% _15" xfId="8608"/>
    <cellStyle name="7_משקל בתא100 2_פירוט אגח תשואה מעל 10% _1" xfId="8609"/>
    <cellStyle name="7_משקל בתא100 2_פירוט אגח תשואה מעל 10% _1_15" xfId="8610"/>
    <cellStyle name="7_משקל בתא100 2_פירוט אגח תשואה מעל 10% _1_פירוט אגח תשואה מעל 10% " xfId="8611"/>
    <cellStyle name="7_משקל בתא100 2_פירוט אגח תשואה מעל 10% _1_פירוט אגח תשואה מעל 10% _15" xfId="8612"/>
    <cellStyle name="7_משקל בתא100 2_פירוט אגח תשואה מעל 10% _15" xfId="8613"/>
    <cellStyle name="7_משקל בתא100 2_פירוט אגח תשואה מעל 10% _2" xfId="8614"/>
    <cellStyle name="7_משקל בתא100 2_פירוט אגח תשואה מעל 10% _2_15" xfId="8615"/>
    <cellStyle name="7_משקל בתא100 2_פירוט אגח תשואה מעל 10% _4.4." xfId="8616"/>
    <cellStyle name="7_משקל בתא100 2_פירוט אגח תשואה מעל 10% _4.4. 2" xfId="8617"/>
    <cellStyle name="7_משקל בתא100 2_פירוט אגח תשואה מעל 10% _4.4. 2_15" xfId="8618"/>
    <cellStyle name="7_משקל בתא100 2_פירוט אגח תשואה מעל 10% _4.4. 2_דיווחים נוספים" xfId="8619"/>
    <cellStyle name="7_משקל בתא100 2_פירוט אגח תשואה מעל 10% _4.4. 2_דיווחים נוספים_1" xfId="8620"/>
    <cellStyle name="7_משקל בתא100 2_פירוט אגח תשואה מעל 10% _4.4. 2_דיווחים נוספים_1_15" xfId="8621"/>
    <cellStyle name="7_משקל בתא100 2_פירוט אגח תשואה מעל 10% _4.4. 2_דיווחים נוספים_1_פירוט אגח תשואה מעל 10% " xfId="8622"/>
    <cellStyle name="7_משקל בתא100 2_פירוט אגח תשואה מעל 10% _4.4. 2_דיווחים נוספים_1_פירוט אגח תשואה מעל 10% _15" xfId="8623"/>
    <cellStyle name="7_משקל בתא100 2_פירוט אגח תשואה מעל 10% _4.4. 2_דיווחים נוספים_15" xfId="8624"/>
    <cellStyle name="7_משקל בתא100 2_פירוט אגח תשואה מעל 10% _4.4. 2_דיווחים נוספים_פירוט אגח תשואה מעל 10% " xfId="8625"/>
    <cellStyle name="7_משקל בתא100 2_פירוט אגח תשואה מעל 10% _4.4. 2_דיווחים נוספים_פירוט אגח תשואה מעל 10% _15" xfId="8626"/>
    <cellStyle name="7_משקל בתא100 2_פירוט אגח תשואה מעל 10% _4.4. 2_פירוט אגח תשואה מעל 10% " xfId="8627"/>
    <cellStyle name="7_משקל בתא100 2_פירוט אגח תשואה מעל 10% _4.4. 2_פירוט אגח תשואה מעל 10% _1" xfId="8628"/>
    <cellStyle name="7_משקל בתא100 2_פירוט אגח תשואה מעל 10% _4.4. 2_פירוט אגח תשואה מעל 10% _1_15" xfId="8629"/>
    <cellStyle name="7_משקל בתא100 2_פירוט אגח תשואה מעל 10% _4.4. 2_פירוט אגח תשואה מעל 10% _15" xfId="8630"/>
    <cellStyle name="7_משקל בתא100 2_פירוט אגח תשואה מעל 10% _4.4. 2_פירוט אגח תשואה מעל 10% _פירוט אגח תשואה מעל 10% " xfId="8631"/>
    <cellStyle name="7_משקל בתא100 2_פירוט אגח תשואה מעל 10% _4.4. 2_פירוט אגח תשואה מעל 10% _פירוט אגח תשואה מעל 10% _15" xfId="8632"/>
    <cellStyle name="7_משקל בתא100 2_פירוט אגח תשואה מעל 10% _4.4._15" xfId="8633"/>
    <cellStyle name="7_משקל בתא100 2_פירוט אגח תשואה מעל 10% _4.4._דיווחים נוספים" xfId="8634"/>
    <cellStyle name="7_משקל בתא100 2_פירוט אגח תשואה מעל 10% _4.4._דיווחים נוספים_15" xfId="8635"/>
    <cellStyle name="7_משקל בתא100 2_פירוט אגח תשואה מעל 10% _4.4._דיווחים נוספים_פירוט אגח תשואה מעל 10% " xfId="8636"/>
    <cellStyle name="7_משקל בתא100 2_פירוט אגח תשואה מעל 10% _4.4._דיווחים נוספים_פירוט אגח תשואה מעל 10% _15" xfId="8637"/>
    <cellStyle name="7_משקל בתא100 2_פירוט אגח תשואה מעל 10% _4.4._פירוט אגח תשואה מעל 10% " xfId="8638"/>
    <cellStyle name="7_משקל בתא100 2_פירוט אגח תשואה מעל 10% _4.4._פירוט אגח תשואה מעל 10% _1" xfId="8639"/>
    <cellStyle name="7_משקל בתא100 2_פירוט אגח תשואה מעל 10% _4.4._פירוט אגח תשואה מעל 10% _1_15" xfId="8640"/>
    <cellStyle name="7_משקל בתא100 2_פירוט אגח תשואה מעל 10% _4.4._פירוט אגח תשואה מעל 10% _15" xfId="8641"/>
    <cellStyle name="7_משקל בתא100 2_פירוט אגח תשואה מעל 10% _4.4._פירוט אגח תשואה מעל 10% _פירוט אגח תשואה מעל 10% " xfId="8642"/>
    <cellStyle name="7_משקל בתא100 2_פירוט אגח תשואה מעל 10% _4.4._פירוט אגח תשואה מעל 10% _פירוט אגח תשואה מעל 10% _15" xfId="8643"/>
    <cellStyle name="7_משקל בתא100 2_פירוט אגח תשואה מעל 10% _דיווחים נוספים" xfId="8644"/>
    <cellStyle name="7_משקל בתא100 2_פירוט אגח תשואה מעל 10% _דיווחים נוספים_1" xfId="8645"/>
    <cellStyle name="7_משקל בתא100 2_פירוט אגח תשואה מעל 10% _דיווחים נוספים_1_15" xfId="8646"/>
    <cellStyle name="7_משקל בתא100 2_פירוט אגח תשואה מעל 10% _דיווחים נוספים_1_פירוט אגח תשואה מעל 10% " xfId="8647"/>
    <cellStyle name="7_משקל בתא100 2_פירוט אגח תשואה מעל 10% _דיווחים נוספים_1_פירוט אגח תשואה מעל 10% _15" xfId="8648"/>
    <cellStyle name="7_משקל בתא100 2_פירוט אגח תשואה מעל 10% _דיווחים נוספים_15" xfId="8649"/>
    <cellStyle name="7_משקל בתא100 2_פירוט אגח תשואה מעל 10% _דיווחים נוספים_פירוט אגח תשואה מעל 10% " xfId="8650"/>
    <cellStyle name="7_משקל בתא100 2_פירוט אגח תשואה מעל 10% _דיווחים נוספים_פירוט אגח תשואה מעל 10% _15" xfId="8651"/>
    <cellStyle name="7_משקל בתא100 2_פירוט אגח תשואה מעל 10% _פירוט אגח תשואה מעל 10% " xfId="8652"/>
    <cellStyle name="7_משקל בתא100 2_פירוט אגח תשואה מעל 10% _פירוט אגח תשואה מעל 10% _1" xfId="8653"/>
    <cellStyle name="7_משקל בתא100 2_פירוט אגח תשואה מעל 10% _פירוט אגח תשואה מעל 10% _1_15" xfId="8654"/>
    <cellStyle name="7_משקל בתא100 2_פירוט אגח תשואה מעל 10% _פירוט אגח תשואה מעל 10% _15" xfId="8655"/>
    <cellStyle name="7_משקל בתא100 2_פירוט אגח תשואה מעל 10% _פירוט אגח תשואה מעל 10% _פירוט אגח תשואה מעל 10% " xfId="8656"/>
    <cellStyle name="7_משקל בתא100 2_פירוט אגח תשואה מעל 10% _פירוט אגח תשואה מעל 10% _פירוט אגח תשואה מעל 10% _15" xfId="8657"/>
    <cellStyle name="7_משקל בתא100 3" xfId="8658"/>
    <cellStyle name="7_משקל בתא100 3_15" xfId="8659"/>
    <cellStyle name="7_משקל בתא100 3_דיווחים נוספים" xfId="8660"/>
    <cellStyle name="7_משקל בתא100 3_דיווחים נוספים_1" xfId="8661"/>
    <cellStyle name="7_משקל בתא100 3_דיווחים נוספים_1_15" xfId="8662"/>
    <cellStyle name="7_משקל בתא100 3_דיווחים נוספים_1_פירוט אגח תשואה מעל 10% " xfId="8663"/>
    <cellStyle name="7_משקל בתא100 3_דיווחים נוספים_1_פירוט אגח תשואה מעל 10% _15" xfId="8664"/>
    <cellStyle name="7_משקל בתא100 3_דיווחים נוספים_15" xfId="8665"/>
    <cellStyle name="7_משקל בתא100 3_דיווחים נוספים_פירוט אגח תשואה מעל 10% " xfId="8666"/>
    <cellStyle name="7_משקל בתא100 3_דיווחים נוספים_פירוט אגח תשואה מעל 10% _15" xfId="8667"/>
    <cellStyle name="7_משקל בתא100 3_פירוט אגח תשואה מעל 10% " xfId="8668"/>
    <cellStyle name="7_משקל בתא100 3_פירוט אגח תשואה מעל 10% _1" xfId="8669"/>
    <cellStyle name="7_משקל בתא100 3_פירוט אגח תשואה מעל 10% _1_15" xfId="8670"/>
    <cellStyle name="7_משקל בתא100 3_פירוט אגח תשואה מעל 10% _15" xfId="8671"/>
    <cellStyle name="7_משקל בתא100 3_פירוט אגח תשואה מעל 10% _פירוט אגח תשואה מעל 10% " xfId="8672"/>
    <cellStyle name="7_משקל בתא100 3_פירוט אגח תשואה מעל 10% _פירוט אגח תשואה מעל 10% _15" xfId="8673"/>
    <cellStyle name="7_משקל בתא100_15" xfId="8674"/>
    <cellStyle name="7_משקל בתא100_4.4." xfId="8675"/>
    <cellStyle name="7_משקל בתא100_4.4. 2" xfId="8676"/>
    <cellStyle name="7_משקל בתא100_4.4. 2_15" xfId="8677"/>
    <cellStyle name="7_משקל בתא100_4.4. 2_דיווחים נוספים" xfId="8678"/>
    <cellStyle name="7_משקל בתא100_4.4. 2_דיווחים נוספים_1" xfId="8679"/>
    <cellStyle name="7_משקל בתא100_4.4. 2_דיווחים נוספים_1_15" xfId="8680"/>
    <cellStyle name="7_משקל בתא100_4.4. 2_דיווחים נוספים_1_פירוט אגח תשואה מעל 10% " xfId="8681"/>
    <cellStyle name="7_משקל בתא100_4.4. 2_דיווחים נוספים_1_פירוט אגח תשואה מעל 10% _15" xfId="8682"/>
    <cellStyle name="7_משקל בתא100_4.4. 2_דיווחים נוספים_15" xfId="8683"/>
    <cellStyle name="7_משקל בתא100_4.4. 2_דיווחים נוספים_פירוט אגח תשואה מעל 10% " xfId="8684"/>
    <cellStyle name="7_משקל בתא100_4.4. 2_דיווחים נוספים_פירוט אגח תשואה מעל 10% _15" xfId="8685"/>
    <cellStyle name="7_משקל בתא100_4.4. 2_פירוט אגח תשואה מעל 10% " xfId="8686"/>
    <cellStyle name="7_משקל בתא100_4.4. 2_פירוט אגח תשואה מעל 10% _1" xfId="8687"/>
    <cellStyle name="7_משקל בתא100_4.4. 2_פירוט אגח תשואה מעל 10% _1_15" xfId="8688"/>
    <cellStyle name="7_משקל בתא100_4.4. 2_פירוט אגח תשואה מעל 10% _15" xfId="8689"/>
    <cellStyle name="7_משקל בתא100_4.4. 2_פירוט אגח תשואה מעל 10% _פירוט אגח תשואה מעל 10% " xfId="8690"/>
    <cellStyle name="7_משקל בתא100_4.4. 2_פירוט אגח תשואה מעל 10% _פירוט אגח תשואה מעל 10% _15" xfId="8691"/>
    <cellStyle name="7_משקל בתא100_4.4._15" xfId="8692"/>
    <cellStyle name="7_משקל בתא100_4.4._דיווחים נוספים" xfId="8693"/>
    <cellStyle name="7_משקל בתא100_4.4._דיווחים נוספים_15" xfId="8694"/>
    <cellStyle name="7_משקל בתא100_4.4._דיווחים נוספים_פירוט אגח תשואה מעל 10% " xfId="8695"/>
    <cellStyle name="7_משקל בתא100_4.4._דיווחים נוספים_פירוט אגח תשואה מעל 10% _15" xfId="8696"/>
    <cellStyle name="7_משקל בתא100_4.4._פירוט אגח תשואה מעל 10% " xfId="8697"/>
    <cellStyle name="7_משקל בתא100_4.4._פירוט אגח תשואה מעל 10% _1" xfId="8698"/>
    <cellStyle name="7_משקל בתא100_4.4._פירוט אגח תשואה מעל 10% _1_15" xfId="8699"/>
    <cellStyle name="7_משקל בתא100_4.4._פירוט אגח תשואה מעל 10% _15" xfId="8700"/>
    <cellStyle name="7_משקל בתא100_4.4._פירוט אגח תשואה מעל 10% _פירוט אגח תשואה מעל 10% " xfId="8701"/>
    <cellStyle name="7_משקל בתא100_4.4._פירוט אגח תשואה מעל 10% _פירוט אגח תשואה מעל 10% _15" xfId="8702"/>
    <cellStyle name="7_משקל בתא100_דיווחים נוספים" xfId="8703"/>
    <cellStyle name="7_משקל בתא100_דיווחים נוספים 2" xfId="8704"/>
    <cellStyle name="7_משקל בתא100_דיווחים נוספים 2_15" xfId="8705"/>
    <cellStyle name="7_משקל בתא100_דיווחים נוספים 2_דיווחים נוספים" xfId="8706"/>
    <cellStyle name="7_משקל בתא100_דיווחים נוספים 2_דיווחים נוספים_1" xfId="8707"/>
    <cellStyle name="7_משקל בתא100_דיווחים נוספים 2_דיווחים נוספים_1_15" xfId="8708"/>
    <cellStyle name="7_משקל בתא100_דיווחים נוספים 2_דיווחים נוספים_1_פירוט אגח תשואה מעל 10% " xfId="8709"/>
    <cellStyle name="7_משקל בתא100_דיווחים נוספים 2_דיווחים נוספים_1_פירוט אגח תשואה מעל 10% _15" xfId="8710"/>
    <cellStyle name="7_משקל בתא100_דיווחים נוספים 2_דיווחים נוספים_15" xfId="8711"/>
    <cellStyle name="7_משקל בתא100_דיווחים נוספים 2_דיווחים נוספים_פירוט אגח תשואה מעל 10% " xfId="8712"/>
    <cellStyle name="7_משקל בתא100_דיווחים נוספים 2_דיווחים נוספים_פירוט אגח תשואה מעל 10% _15" xfId="8713"/>
    <cellStyle name="7_משקל בתא100_דיווחים נוספים 2_פירוט אגח תשואה מעל 10% " xfId="8714"/>
    <cellStyle name="7_משקל בתא100_דיווחים נוספים 2_פירוט אגח תשואה מעל 10% _1" xfId="8715"/>
    <cellStyle name="7_משקל בתא100_דיווחים נוספים 2_פירוט אגח תשואה מעל 10% _1_15" xfId="8716"/>
    <cellStyle name="7_משקל בתא100_דיווחים נוספים 2_פירוט אגח תשואה מעל 10% _15" xfId="8717"/>
    <cellStyle name="7_משקל בתא100_דיווחים נוספים 2_פירוט אגח תשואה מעל 10% _פירוט אגח תשואה מעל 10% " xfId="8718"/>
    <cellStyle name="7_משקל בתא100_דיווחים נוספים 2_פירוט אגח תשואה מעל 10% _פירוט אגח תשואה מעל 10% _15" xfId="8719"/>
    <cellStyle name="7_משקל בתא100_דיווחים נוספים_1" xfId="8720"/>
    <cellStyle name="7_משקל בתא100_דיווחים נוספים_1 2" xfId="8721"/>
    <cellStyle name="7_משקל בתא100_דיווחים נוספים_1 2_15" xfId="8722"/>
    <cellStyle name="7_משקל בתא100_דיווחים נוספים_1 2_דיווחים נוספים" xfId="8723"/>
    <cellStyle name="7_משקל בתא100_דיווחים נוספים_1 2_דיווחים נוספים_1" xfId="8724"/>
    <cellStyle name="7_משקל בתא100_דיווחים נוספים_1 2_דיווחים נוספים_1_15" xfId="8725"/>
    <cellStyle name="7_משקל בתא100_דיווחים נוספים_1 2_דיווחים נוספים_1_פירוט אגח תשואה מעל 10% " xfId="8726"/>
    <cellStyle name="7_משקל בתא100_דיווחים נוספים_1 2_דיווחים נוספים_1_פירוט אגח תשואה מעל 10% _15" xfId="8727"/>
    <cellStyle name="7_משקל בתא100_דיווחים נוספים_1 2_דיווחים נוספים_15" xfId="8728"/>
    <cellStyle name="7_משקל בתא100_דיווחים נוספים_1 2_דיווחים נוספים_פירוט אגח תשואה מעל 10% " xfId="8729"/>
    <cellStyle name="7_משקל בתא100_דיווחים נוספים_1 2_דיווחים נוספים_פירוט אגח תשואה מעל 10% _15" xfId="8730"/>
    <cellStyle name="7_משקל בתא100_דיווחים נוספים_1 2_פירוט אגח תשואה מעל 10% " xfId="8731"/>
    <cellStyle name="7_משקל בתא100_דיווחים נוספים_1 2_פירוט אגח תשואה מעל 10% _1" xfId="8732"/>
    <cellStyle name="7_משקל בתא100_דיווחים נוספים_1 2_פירוט אגח תשואה מעל 10% _1_15" xfId="8733"/>
    <cellStyle name="7_משקל בתא100_דיווחים נוספים_1 2_פירוט אגח תשואה מעל 10% _15" xfId="8734"/>
    <cellStyle name="7_משקל בתא100_דיווחים נוספים_1 2_פירוט אגח תשואה מעל 10% _פירוט אגח תשואה מעל 10% " xfId="8735"/>
    <cellStyle name="7_משקל בתא100_דיווחים נוספים_1 2_פירוט אגח תשואה מעל 10% _פירוט אגח תשואה מעל 10% _15" xfId="8736"/>
    <cellStyle name="7_משקל בתא100_דיווחים נוספים_1_15" xfId="8737"/>
    <cellStyle name="7_משקל בתא100_דיווחים נוספים_1_4.4." xfId="8738"/>
    <cellStyle name="7_משקל בתא100_דיווחים נוספים_1_4.4. 2" xfId="8739"/>
    <cellStyle name="7_משקל בתא100_דיווחים נוספים_1_4.4. 2_15" xfId="8740"/>
    <cellStyle name="7_משקל בתא100_דיווחים נוספים_1_4.4. 2_דיווחים נוספים" xfId="8741"/>
    <cellStyle name="7_משקל בתא100_דיווחים נוספים_1_4.4. 2_דיווחים נוספים_1" xfId="8742"/>
    <cellStyle name="7_משקל בתא100_דיווחים נוספים_1_4.4. 2_דיווחים נוספים_1_15" xfId="8743"/>
    <cellStyle name="7_משקל בתא100_דיווחים נוספים_1_4.4. 2_דיווחים נוספים_1_פירוט אגח תשואה מעל 10% " xfId="8744"/>
    <cellStyle name="7_משקל בתא100_דיווחים נוספים_1_4.4. 2_דיווחים נוספים_1_פירוט אגח תשואה מעל 10% _15" xfId="8745"/>
    <cellStyle name="7_משקל בתא100_דיווחים נוספים_1_4.4. 2_דיווחים נוספים_15" xfId="8746"/>
    <cellStyle name="7_משקל בתא100_דיווחים נוספים_1_4.4. 2_דיווחים נוספים_פירוט אגח תשואה מעל 10% " xfId="8747"/>
    <cellStyle name="7_משקל בתא100_דיווחים נוספים_1_4.4. 2_דיווחים נוספים_פירוט אגח תשואה מעל 10% _15" xfId="8748"/>
    <cellStyle name="7_משקל בתא100_דיווחים נוספים_1_4.4. 2_פירוט אגח תשואה מעל 10% " xfId="8749"/>
    <cellStyle name="7_משקל בתא100_דיווחים נוספים_1_4.4. 2_פירוט אגח תשואה מעל 10% _1" xfId="8750"/>
    <cellStyle name="7_משקל בתא100_דיווחים נוספים_1_4.4. 2_פירוט אגח תשואה מעל 10% _1_15" xfId="8751"/>
    <cellStyle name="7_משקל בתא100_דיווחים נוספים_1_4.4. 2_פירוט אגח תשואה מעל 10% _15" xfId="8752"/>
    <cellStyle name="7_משקל בתא100_דיווחים נוספים_1_4.4. 2_פירוט אגח תשואה מעל 10% _פירוט אגח תשואה מעל 10% " xfId="8753"/>
    <cellStyle name="7_משקל בתא100_דיווחים נוספים_1_4.4. 2_פירוט אגח תשואה מעל 10% _פירוט אגח תשואה מעל 10% _15" xfId="8754"/>
    <cellStyle name="7_משקל בתא100_דיווחים נוספים_1_4.4._15" xfId="8755"/>
    <cellStyle name="7_משקל בתא100_דיווחים נוספים_1_4.4._דיווחים נוספים" xfId="8756"/>
    <cellStyle name="7_משקל בתא100_דיווחים נוספים_1_4.4._דיווחים נוספים_15" xfId="8757"/>
    <cellStyle name="7_משקל בתא100_דיווחים נוספים_1_4.4._דיווחים נוספים_פירוט אגח תשואה מעל 10% " xfId="8758"/>
    <cellStyle name="7_משקל בתא100_דיווחים נוספים_1_4.4._דיווחים נוספים_פירוט אגח תשואה מעל 10% _15" xfId="8759"/>
    <cellStyle name="7_משקל בתא100_דיווחים נוספים_1_4.4._פירוט אגח תשואה מעל 10% " xfId="8760"/>
    <cellStyle name="7_משקל בתא100_דיווחים נוספים_1_4.4._פירוט אגח תשואה מעל 10% _1" xfId="8761"/>
    <cellStyle name="7_משקל בתא100_דיווחים נוספים_1_4.4._פירוט אגח תשואה מעל 10% _1_15" xfId="8762"/>
    <cellStyle name="7_משקל בתא100_דיווחים נוספים_1_4.4._פירוט אגח תשואה מעל 10% _15" xfId="8763"/>
    <cellStyle name="7_משקל בתא100_דיווחים נוספים_1_4.4._פירוט אגח תשואה מעל 10% _פירוט אגח תשואה מעל 10% " xfId="8764"/>
    <cellStyle name="7_משקל בתא100_דיווחים נוספים_1_4.4._פירוט אגח תשואה מעל 10% _פירוט אגח תשואה מעל 10% _15" xfId="8765"/>
    <cellStyle name="7_משקל בתא100_דיווחים נוספים_1_דיווחים נוספים" xfId="8766"/>
    <cellStyle name="7_משקל בתא100_דיווחים נוספים_1_דיווחים נוספים 2" xfId="8767"/>
    <cellStyle name="7_משקל בתא100_דיווחים נוספים_1_דיווחים נוספים 2_15" xfId="8768"/>
    <cellStyle name="7_משקל בתא100_דיווחים נוספים_1_דיווחים נוספים 2_דיווחים נוספים" xfId="8769"/>
    <cellStyle name="7_משקל בתא100_דיווחים נוספים_1_דיווחים נוספים 2_דיווחים נוספים_1" xfId="8770"/>
    <cellStyle name="7_משקל בתא100_דיווחים נוספים_1_דיווחים נוספים 2_דיווחים נוספים_1_15" xfId="8771"/>
    <cellStyle name="7_משקל בתא100_דיווחים נוספים_1_דיווחים נוספים 2_דיווחים נוספים_1_פירוט אגח תשואה מעל 10% " xfId="8772"/>
    <cellStyle name="7_משקל בתא100_דיווחים נוספים_1_דיווחים נוספים 2_דיווחים נוספים_1_פירוט אגח תשואה מעל 10% _15" xfId="8773"/>
    <cellStyle name="7_משקל בתא100_דיווחים נוספים_1_דיווחים נוספים 2_דיווחים נוספים_15" xfId="8774"/>
    <cellStyle name="7_משקל בתא100_דיווחים נוספים_1_דיווחים נוספים 2_דיווחים נוספים_פירוט אגח תשואה מעל 10% " xfId="8775"/>
    <cellStyle name="7_משקל בתא100_דיווחים נוספים_1_דיווחים נוספים 2_דיווחים נוספים_פירוט אגח תשואה מעל 10% _15" xfId="8776"/>
    <cellStyle name="7_משקל בתא100_דיווחים נוספים_1_דיווחים נוספים 2_פירוט אגח תשואה מעל 10% " xfId="8777"/>
    <cellStyle name="7_משקל בתא100_דיווחים נוספים_1_דיווחים נוספים 2_פירוט אגח תשואה מעל 10% _1" xfId="8778"/>
    <cellStyle name="7_משקל בתא100_דיווחים נוספים_1_דיווחים נוספים 2_פירוט אגח תשואה מעל 10% _1_15" xfId="8779"/>
    <cellStyle name="7_משקל בתא100_דיווחים נוספים_1_דיווחים נוספים 2_פירוט אגח תשואה מעל 10% _15" xfId="8780"/>
    <cellStyle name="7_משקל בתא100_דיווחים נוספים_1_דיווחים נוספים 2_פירוט אגח תשואה מעל 10% _פירוט אגח תשואה מעל 10% " xfId="8781"/>
    <cellStyle name="7_משקל בתא100_דיווחים נוספים_1_דיווחים נוספים 2_פירוט אגח תשואה מעל 10% _פירוט אגח תשואה מעל 10% _15" xfId="8782"/>
    <cellStyle name="7_משקל בתא100_דיווחים נוספים_1_דיווחים נוספים_1" xfId="8783"/>
    <cellStyle name="7_משקל בתא100_דיווחים נוספים_1_דיווחים נוספים_1_15" xfId="8784"/>
    <cellStyle name="7_משקל בתא100_דיווחים נוספים_1_דיווחים נוספים_1_פירוט אגח תשואה מעל 10% " xfId="8785"/>
    <cellStyle name="7_משקל בתא100_דיווחים נוספים_1_דיווחים נוספים_1_פירוט אגח תשואה מעל 10% _15" xfId="8786"/>
    <cellStyle name="7_משקל בתא100_דיווחים נוספים_1_דיווחים נוספים_15" xfId="8787"/>
    <cellStyle name="7_משקל בתא100_דיווחים נוספים_1_דיווחים נוספים_4.4." xfId="8788"/>
    <cellStyle name="7_משקל בתא100_דיווחים נוספים_1_דיווחים נוספים_4.4. 2" xfId="8789"/>
    <cellStyle name="7_משקל בתא100_דיווחים נוספים_1_דיווחים נוספים_4.4. 2_15" xfId="8790"/>
    <cellStyle name="7_משקל בתא100_דיווחים נוספים_1_דיווחים נוספים_4.4. 2_דיווחים נוספים" xfId="8791"/>
    <cellStyle name="7_משקל בתא100_דיווחים נוספים_1_דיווחים נוספים_4.4. 2_דיווחים נוספים_1" xfId="8792"/>
    <cellStyle name="7_משקל בתא100_דיווחים נוספים_1_דיווחים נוספים_4.4. 2_דיווחים נוספים_1_15" xfId="8793"/>
    <cellStyle name="7_משקל בתא100_דיווחים נוספים_1_דיווחים נוספים_4.4. 2_דיווחים נוספים_1_פירוט אגח תשואה מעל 10% " xfId="8794"/>
    <cellStyle name="7_משקל בתא100_דיווחים נוספים_1_דיווחים נוספים_4.4. 2_דיווחים נוספים_1_פירוט אגח תשואה מעל 10% _15" xfId="8795"/>
    <cellStyle name="7_משקל בתא100_דיווחים נוספים_1_דיווחים נוספים_4.4. 2_דיווחים נוספים_15" xfId="8796"/>
    <cellStyle name="7_משקל בתא100_דיווחים נוספים_1_דיווחים נוספים_4.4. 2_דיווחים נוספים_פירוט אגח תשואה מעל 10% " xfId="8797"/>
    <cellStyle name="7_משקל בתא100_דיווחים נוספים_1_דיווחים נוספים_4.4. 2_דיווחים נוספים_פירוט אגח תשואה מעל 10% _15" xfId="8798"/>
    <cellStyle name="7_משקל בתא100_דיווחים נוספים_1_דיווחים נוספים_4.4. 2_פירוט אגח תשואה מעל 10% " xfId="8799"/>
    <cellStyle name="7_משקל בתא100_דיווחים נוספים_1_דיווחים נוספים_4.4. 2_פירוט אגח תשואה מעל 10% _1" xfId="8800"/>
    <cellStyle name="7_משקל בתא100_דיווחים נוספים_1_דיווחים נוספים_4.4. 2_פירוט אגח תשואה מעל 10% _1_15" xfId="8801"/>
    <cellStyle name="7_משקל בתא100_דיווחים נוספים_1_דיווחים נוספים_4.4. 2_פירוט אגח תשואה מעל 10% _15" xfId="8802"/>
    <cellStyle name="7_משקל בתא100_דיווחים נוספים_1_דיווחים נוספים_4.4. 2_פירוט אגח תשואה מעל 10% _פירוט אגח תשואה מעל 10% " xfId="8803"/>
    <cellStyle name="7_משקל בתא100_דיווחים נוספים_1_דיווחים נוספים_4.4. 2_פירוט אגח תשואה מעל 10% _פירוט אגח תשואה מעל 10% _15" xfId="8804"/>
    <cellStyle name="7_משקל בתא100_דיווחים נוספים_1_דיווחים נוספים_4.4._15" xfId="8805"/>
    <cellStyle name="7_משקל בתא100_דיווחים נוספים_1_דיווחים נוספים_4.4._דיווחים נוספים" xfId="8806"/>
    <cellStyle name="7_משקל בתא100_דיווחים נוספים_1_דיווחים נוספים_4.4._דיווחים נוספים_15" xfId="8807"/>
    <cellStyle name="7_משקל בתא100_דיווחים נוספים_1_דיווחים נוספים_4.4._דיווחים נוספים_פירוט אגח תשואה מעל 10% " xfId="8808"/>
    <cellStyle name="7_משקל בתא100_דיווחים נוספים_1_דיווחים נוספים_4.4._דיווחים נוספים_פירוט אגח תשואה מעל 10% _15" xfId="8809"/>
    <cellStyle name="7_משקל בתא100_דיווחים נוספים_1_דיווחים נוספים_4.4._פירוט אגח תשואה מעל 10% " xfId="8810"/>
    <cellStyle name="7_משקל בתא100_דיווחים נוספים_1_דיווחים נוספים_4.4._פירוט אגח תשואה מעל 10% _1" xfId="8811"/>
    <cellStyle name="7_משקל בתא100_דיווחים נוספים_1_דיווחים נוספים_4.4._פירוט אגח תשואה מעל 10% _1_15" xfId="8812"/>
    <cellStyle name="7_משקל בתא100_דיווחים נוספים_1_דיווחים נוספים_4.4._פירוט אגח תשואה מעל 10% _15" xfId="8813"/>
    <cellStyle name="7_משקל בתא100_דיווחים נוספים_1_דיווחים נוספים_4.4._פירוט אגח תשואה מעל 10% _פירוט אגח תשואה מעל 10% " xfId="8814"/>
    <cellStyle name="7_משקל בתא100_דיווחים נוספים_1_דיווחים נוספים_4.4._פירוט אגח תשואה מעל 10% _פירוט אגח תשואה מעל 10% _15" xfId="8815"/>
    <cellStyle name="7_משקל בתא100_דיווחים נוספים_1_דיווחים נוספים_דיווחים נוספים" xfId="8816"/>
    <cellStyle name="7_משקל בתא100_דיווחים נוספים_1_דיווחים נוספים_דיווחים נוספים_15" xfId="8817"/>
    <cellStyle name="7_משקל בתא100_דיווחים נוספים_1_דיווחים נוספים_דיווחים נוספים_פירוט אגח תשואה מעל 10% " xfId="8818"/>
    <cellStyle name="7_משקל בתא100_דיווחים נוספים_1_דיווחים נוספים_דיווחים נוספים_פירוט אגח תשואה מעל 10% _15" xfId="8819"/>
    <cellStyle name="7_משקל בתא100_דיווחים נוספים_1_דיווחים נוספים_פירוט אגח תשואה מעל 10% " xfId="8820"/>
    <cellStyle name="7_משקל בתא100_דיווחים נוספים_1_דיווחים נוספים_פירוט אגח תשואה מעל 10% _1" xfId="8821"/>
    <cellStyle name="7_משקל בתא100_דיווחים נוספים_1_דיווחים נוספים_פירוט אגח תשואה מעל 10% _1_15" xfId="8822"/>
    <cellStyle name="7_משקל בתא100_דיווחים נוספים_1_דיווחים נוספים_פירוט אגח תשואה מעל 10% _15" xfId="8823"/>
    <cellStyle name="7_משקל בתא100_דיווחים נוספים_1_דיווחים נוספים_פירוט אגח תשואה מעל 10% _פירוט אגח תשואה מעל 10% " xfId="8824"/>
    <cellStyle name="7_משקל בתא100_דיווחים נוספים_1_דיווחים נוספים_פירוט אגח תשואה מעל 10% _פירוט אגח תשואה מעל 10% _15" xfId="8825"/>
    <cellStyle name="7_משקל בתא100_דיווחים נוספים_1_פירוט אגח תשואה מעל 10% " xfId="8826"/>
    <cellStyle name="7_משקל בתא100_דיווחים נוספים_1_פירוט אגח תשואה מעל 10% _1" xfId="8827"/>
    <cellStyle name="7_משקל בתא100_דיווחים נוספים_1_פירוט אגח תשואה מעל 10% _1_15" xfId="8828"/>
    <cellStyle name="7_משקל בתא100_דיווחים נוספים_1_פירוט אגח תשואה מעל 10% _15" xfId="8829"/>
    <cellStyle name="7_משקל בתא100_דיווחים נוספים_1_פירוט אגח תשואה מעל 10% _פירוט אגח תשואה מעל 10% " xfId="8830"/>
    <cellStyle name="7_משקל בתא100_דיווחים נוספים_1_פירוט אגח תשואה מעל 10% _פירוט אגח תשואה מעל 10% _15" xfId="8831"/>
    <cellStyle name="7_משקל בתא100_דיווחים נוספים_15" xfId="8832"/>
    <cellStyle name="7_משקל בתא100_דיווחים נוספים_2" xfId="8833"/>
    <cellStyle name="7_משקל בתא100_דיווחים נוספים_2 2" xfId="8834"/>
    <cellStyle name="7_משקל בתא100_דיווחים נוספים_2 2_15" xfId="8835"/>
    <cellStyle name="7_משקל בתא100_דיווחים נוספים_2 2_דיווחים נוספים" xfId="8836"/>
    <cellStyle name="7_משקל בתא100_דיווחים נוספים_2 2_דיווחים נוספים_1" xfId="8837"/>
    <cellStyle name="7_משקל בתא100_דיווחים נוספים_2 2_דיווחים נוספים_1_15" xfId="8838"/>
    <cellStyle name="7_משקל בתא100_דיווחים נוספים_2 2_דיווחים נוספים_1_פירוט אגח תשואה מעל 10% " xfId="8839"/>
    <cellStyle name="7_משקל בתא100_דיווחים נוספים_2 2_דיווחים נוספים_1_פירוט אגח תשואה מעל 10% _15" xfId="8840"/>
    <cellStyle name="7_משקל בתא100_דיווחים נוספים_2 2_דיווחים נוספים_15" xfId="8841"/>
    <cellStyle name="7_משקל בתא100_דיווחים נוספים_2 2_דיווחים נוספים_פירוט אגח תשואה מעל 10% " xfId="8842"/>
    <cellStyle name="7_משקל בתא100_דיווחים נוספים_2 2_דיווחים נוספים_פירוט אגח תשואה מעל 10% _15" xfId="8843"/>
    <cellStyle name="7_משקל בתא100_דיווחים נוספים_2 2_פירוט אגח תשואה מעל 10% " xfId="8844"/>
    <cellStyle name="7_משקל בתא100_דיווחים נוספים_2 2_פירוט אגח תשואה מעל 10% _1" xfId="8845"/>
    <cellStyle name="7_משקל בתא100_דיווחים נוספים_2 2_פירוט אגח תשואה מעל 10% _1_15" xfId="8846"/>
    <cellStyle name="7_משקל בתא100_דיווחים נוספים_2 2_פירוט אגח תשואה מעל 10% _15" xfId="8847"/>
    <cellStyle name="7_משקל בתא100_דיווחים נוספים_2 2_פירוט אגח תשואה מעל 10% _פירוט אגח תשואה מעל 10% " xfId="8848"/>
    <cellStyle name="7_משקל בתא100_דיווחים נוספים_2 2_פירוט אגח תשואה מעל 10% _פירוט אגח תשואה מעל 10% _15" xfId="8849"/>
    <cellStyle name="7_משקל בתא100_דיווחים נוספים_2_15" xfId="8850"/>
    <cellStyle name="7_משקל בתא100_דיווחים נוספים_2_4.4." xfId="8851"/>
    <cellStyle name="7_משקל בתא100_דיווחים נוספים_2_4.4. 2" xfId="8852"/>
    <cellStyle name="7_משקל בתא100_דיווחים נוספים_2_4.4. 2_15" xfId="8853"/>
    <cellStyle name="7_משקל בתא100_דיווחים נוספים_2_4.4. 2_דיווחים נוספים" xfId="8854"/>
    <cellStyle name="7_משקל בתא100_דיווחים נוספים_2_4.4. 2_דיווחים נוספים_1" xfId="8855"/>
    <cellStyle name="7_משקל בתא100_דיווחים נוספים_2_4.4. 2_דיווחים נוספים_1_15" xfId="8856"/>
    <cellStyle name="7_משקל בתא100_דיווחים נוספים_2_4.4. 2_דיווחים נוספים_1_פירוט אגח תשואה מעל 10% " xfId="8857"/>
    <cellStyle name="7_משקל בתא100_דיווחים נוספים_2_4.4. 2_דיווחים נוספים_1_פירוט אגח תשואה מעל 10% _15" xfId="8858"/>
    <cellStyle name="7_משקל בתא100_דיווחים נוספים_2_4.4. 2_דיווחים נוספים_15" xfId="8859"/>
    <cellStyle name="7_משקל בתא100_דיווחים נוספים_2_4.4. 2_דיווחים נוספים_פירוט אגח תשואה מעל 10% " xfId="8860"/>
    <cellStyle name="7_משקל בתא100_דיווחים נוספים_2_4.4. 2_דיווחים נוספים_פירוט אגח תשואה מעל 10% _15" xfId="8861"/>
    <cellStyle name="7_משקל בתא100_דיווחים נוספים_2_4.4. 2_פירוט אגח תשואה מעל 10% " xfId="8862"/>
    <cellStyle name="7_משקל בתא100_דיווחים נוספים_2_4.4. 2_פירוט אגח תשואה מעל 10% _1" xfId="8863"/>
    <cellStyle name="7_משקל בתא100_דיווחים נוספים_2_4.4. 2_פירוט אגח תשואה מעל 10% _1_15" xfId="8864"/>
    <cellStyle name="7_משקל בתא100_דיווחים נוספים_2_4.4. 2_פירוט אגח תשואה מעל 10% _15" xfId="8865"/>
    <cellStyle name="7_משקל בתא100_דיווחים נוספים_2_4.4. 2_פירוט אגח תשואה מעל 10% _פירוט אגח תשואה מעל 10% " xfId="8866"/>
    <cellStyle name="7_משקל בתא100_דיווחים נוספים_2_4.4. 2_פירוט אגח תשואה מעל 10% _פירוט אגח תשואה מעל 10% _15" xfId="8867"/>
    <cellStyle name="7_משקל בתא100_דיווחים נוספים_2_4.4._15" xfId="8868"/>
    <cellStyle name="7_משקל בתא100_דיווחים נוספים_2_4.4._דיווחים נוספים" xfId="8869"/>
    <cellStyle name="7_משקל בתא100_דיווחים נוספים_2_4.4._דיווחים נוספים_15" xfId="8870"/>
    <cellStyle name="7_משקל בתא100_דיווחים נוספים_2_4.4._דיווחים נוספים_פירוט אגח תשואה מעל 10% " xfId="8871"/>
    <cellStyle name="7_משקל בתא100_דיווחים נוספים_2_4.4._דיווחים נוספים_פירוט אגח תשואה מעל 10% _15" xfId="8872"/>
    <cellStyle name="7_משקל בתא100_דיווחים נוספים_2_4.4._פירוט אגח תשואה מעל 10% " xfId="8873"/>
    <cellStyle name="7_משקל בתא100_דיווחים נוספים_2_4.4._פירוט אגח תשואה מעל 10% _1" xfId="8874"/>
    <cellStyle name="7_משקל בתא100_דיווחים נוספים_2_4.4._פירוט אגח תשואה מעל 10% _1_15" xfId="8875"/>
    <cellStyle name="7_משקל בתא100_דיווחים נוספים_2_4.4._פירוט אגח תשואה מעל 10% _15" xfId="8876"/>
    <cellStyle name="7_משקל בתא100_דיווחים נוספים_2_4.4._פירוט אגח תשואה מעל 10% _פירוט אגח תשואה מעל 10% " xfId="8877"/>
    <cellStyle name="7_משקל בתא100_דיווחים נוספים_2_4.4._פירוט אגח תשואה מעל 10% _פירוט אגח תשואה מעל 10% _15" xfId="8878"/>
    <cellStyle name="7_משקל בתא100_דיווחים נוספים_2_דיווחים נוספים" xfId="8879"/>
    <cellStyle name="7_משקל בתא100_דיווחים נוספים_2_דיווחים נוספים_15" xfId="8880"/>
    <cellStyle name="7_משקל בתא100_דיווחים נוספים_2_דיווחים נוספים_פירוט אגח תשואה מעל 10% " xfId="8881"/>
    <cellStyle name="7_משקל בתא100_דיווחים נוספים_2_דיווחים נוספים_פירוט אגח תשואה מעל 10% _15" xfId="8882"/>
    <cellStyle name="7_משקל בתא100_דיווחים נוספים_2_פירוט אגח תשואה מעל 10% " xfId="8883"/>
    <cellStyle name="7_משקל בתא100_דיווחים נוספים_2_פירוט אגח תשואה מעל 10% _1" xfId="8884"/>
    <cellStyle name="7_משקל בתא100_דיווחים נוספים_2_פירוט אגח תשואה מעל 10% _1_15" xfId="8885"/>
    <cellStyle name="7_משקל בתא100_דיווחים נוספים_2_פירוט אגח תשואה מעל 10% _15" xfId="8886"/>
    <cellStyle name="7_משקל בתא100_דיווחים נוספים_2_פירוט אגח תשואה מעל 10% _פירוט אגח תשואה מעל 10% " xfId="8887"/>
    <cellStyle name="7_משקל בתא100_דיווחים נוספים_2_פירוט אגח תשואה מעל 10% _פירוט אגח תשואה מעל 10% _15" xfId="8888"/>
    <cellStyle name="7_משקל בתא100_דיווחים נוספים_3" xfId="8889"/>
    <cellStyle name="7_משקל בתא100_דיווחים נוספים_3_15" xfId="8890"/>
    <cellStyle name="7_משקל בתא100_דיווחים נוספים_3_פירוט אגח תשואה מעל 10% " xfId="8891"/>
    <cellStyle name="7_משקל בתא100_דיווחים נוספים_3_פירוט אגח תשואה מעל 10% _15" xfId="8892"/>
    <cellStyle name="7_משקל בתא100_דיווחים נוספים_4.4." xfId="8893"/>
    <cellStyle name="7_משקל בתא100_דיווחים נוספים_4.4. 2" xfId="8894"/>
    <cellStyle name="7_משקל בתא100_דיווחים נוספים_4.4. 2_15" xfId="8895"/>
    <cellStyle name="7_משקל בתא100_דיווחים נוספים_4.4. 2_דיווחים נוספים" xfId="8896"/>
    <cellStyle name="7_משקל בתא100_דיווחים נוספים_4.4. 2_דיווחים נוספים_1" xfId="8897"/>
    <cellStyle name="7_משקל בתא100_דיווחים נוספים_4.4. 2_דיווחים נוספים_1_15" xfId="8898"/>
    <cellStyle name="7_משקל בתא100_דיווחים נוספים_4.4. 2_דיווחים נוספים_1_פירוט אגח תשואה מעל 10% " xfId="8899"/>
    <cellStyle name="7_משקל בתא100_דיווחים נוספים_4.4. 2_דיווחים נוספים_1_פירוט אגח תשואה מעל 10% _15" xfId="8900"/>
    <cellStyle name="7_משקל בתא100_דיווחים נוספים_4.4. 2_דיווחים נוספים_15" xfId="8901"/>
    <cellStyle name="7_משקל בתא100_דיווחים נוספים_4.4. 2_דיווחים נוספים_פירוט אגח תשואה מעל 10% " xfId="8902"/>
    <cellStyle name="7_משקל בתא100_דיווחים נוספים_4.4. 2_דיווחים נוספים_פירוט אגח תשואה מעל 10% _15" xfId="8903"/>
    <cellStyle name="7_משקל בתא100_דיווחים נוספים_4.4. 2_פירוט אגח תשואה מעל 10% " xfId="8904"/>
    <cellStyle name="7_משקל בתא100_דיווחים נוספים_4.4. 2_פירוט אגח תשואה מעל 10% _1" xfId="8905"/>
    <cellStyle name="7_משקל בתא100_דיווחים נוספים_4.4. 2_פירוט אגח תשואה מעל 10% _1_15" xfId="8906"/>
    <cellStyle name="7_משקל בתא100_דיווחים נוספים_4.4. 2_פירוט אגח תשואה מעל 10% _15" xfId="8907"/>
    <cellStyle name="7_משקל בתא100_דיווחים נוספים_4.4. 2_פירוט אגח תשואה מעל 10% _פירוט אגח תשואה מעל 10% " xfId="8908"/>
    <cellStyle name="7_משקל בתא100_דיווחים נוספים_4.4. 2_פירוט אגח תשואה מעל 10% _פירוט אגח תשואה מעל 10% _15" xfId="8909"/>
    <cellStyle name="7_משקל בתא100_דיווחים נוספים_4.4._15" xfId="8910"/>
    <cellStyle name="7_משקל בתא100_דיווחים נוספים_4.4._דיווחים נוספים" xfId="8911"/>
    <cellStyle name="7_משקל בתא100_דיווחים נוספים_4.4._דיווחים נוספים_15" xfId="8912"/>
    <cellStyle name="7_משקל בתא100_דיווחים נוספים_4.4._דיווחים נוספים_פירוט אגח תשואה מעל 10% " xfId="8913"/>
    <cellStyle name="7_משקל בתא100_דיווחים נוספים_4.4._דיווחים נוספים_פירוט אגח תשואה מעל 10% _15" xfId="8914"/>
    <cellStyle name="7_משקל בתא100_דיווחים נוספים_4.4._פירוט אגח תשואה מעל 10% " xfId="8915"/>
    <cellStyle name="7_משקל בתא100_דיווחים נוספים_4.4._פירוט אגח תשואה מעל 10% _1" xfId="8916"/>
    <cellStyle name="7_משקל בתא100_דיווחים נוספים_4.4._פירוט אגח תשואה מעל 10% _1_15" xfId="8917"/>
    <cellStyle name="7_משקל בתא100_דיווחים נוספים_4.4._פירוט אגח תשואה מעל 10% _15" xfId="8918"/>
    <cellStyle name="7_משקל בתא100_דיווחים נוספים_4.4._פירוט אגח תשואה מעל 10% _פירוט אגח תשואה מעל 10% " xfId="8919"/>
    <cellStyle name="7_משקל בתא100_דיווחים נוספים_4.4._פירוט אגח תשואה מעל 10% _פירוט אגח תשואה מעל 10% _15" xfId="8920"/>
    <cellStyle name="7_משקל בתא100_דיווחים נוספים_דיווחים נוספים" xfId="8921"/>
    <cellStyle name="7_משקל בתא100_דיווחים נוספים_דיווחים נוספים 2" xfId="8922"/>
    <cellStyle name="7_משקל בתא100_דיווחים נוספים_דיווחים נוספים 2_15" xfId="8923"/>
    <cellStyle name="7_משקל בתא100_דיווחים נוספים_דיווחים נוספים 2_דיווחים נוספים" xfId="8924"/>
    <cellStyle name="7_משקל בתא100_דיווחים נוספים_דיווחים נוספים 2_דיווחים נוספים_1" xfId="8925"/>
    <cellStyle name="7_משקל בתא100_דיווחים נוספים_דיווחים נוספים 2_דיווחים נוספים_1_15" xfId="8926"/>
    <cellStyle name="7_משקל בתא100_דיווחים נוספים_דיווחים נוספים 2_דיווחים נוספים_1_פירוט אגח תשואה מעל 10% " xfId="8927"/>
    <cellStyle name="7_משקל בתא100_דיווחים נוספים_דיווחים נוספים 2_דיווחים נוספים_1_פירוט אגח תשואה מעל 10% _15" xfId="8928"/>
    <cellStyle name="7_משקל בתא100_דיווחים נוספים_דיווחים נוספים 2_דיווחים נוספים_15" xfId="8929"/>
    <cellStyle name="7_משקל בתא100_דיווחים נוספים_דיווחים נוספים 2_דיווחים נוספים_פירוט אגח תשואה מעל 10% " xfId="8930"/>
    <cellStyle name="7_משקל בתא100_דיווחים נוספים_דיווחים נוספים 2_דיווחים נוספים_פירוט אגח תשואה מעל 10% _15" xfId="8931"/>
    <cellStyle name="7_משקל בתא100_דיווחים נוספים_דיווחים נוספים 2_פירוט אגח תשואה מעל 10% " xfId="8932"/>
    <cellStyle name="7_משקל בתא100_דיווחים נוספים_דיווחים נוספים 2_פירוט אגח תשואה מעל 10% _1" xfId="8933"/>
    <cellStyle name="7_משקל בתא100_דיווחים נוספים_דיווחים נוספים 2_פירוט אגח תשואה מעל 10% _1_15" xfId="8934"/>
    <cellStyle name="7_משקל בתא100_דיווחים נוספים_דיווחים נוספים 2_פירוט אגח תשואה מעל 10% _15" xfId="8935"/>
    <cellStyle name="7_משקל בתא100_דיווחים נוספים_דיווחים נוספים 2_פירוט אגח תשואה מעל 10% _פירוט אגח תשואה מעל 10% " xfId="8936"/>
    <cellStyle name="7_משקל בתא100_דיווחים נוספים_דיווחים נוספים 2_פירוט אגח תשואה מעל 10% _פירוט אגח תשואה מעל 10% _15" xfId="8937"/>
    <cellStyle name="7_משקל בתא100_דיווחים נוספים_דיווחים נוספים_1" xfId="8938"/>
    <cellStyle name="7_משקל בתא100_דיווחים נוספים_דיווחים נוספים_1_15" xfId="8939"/>
    <cellStyle name="7_משקל בתא100_דיווחים נוספים_דיווחים נוספים_1_פירוט אגח תשואה מעל 10% " xfId="8940"/>
    <cellStyle name="7_משקל בתא100_דיווחים נוספים_דיווחים נוספים_1_פירוט אגח תשואה מעל 10% _15" xfId="8941"/>
    <cellStyle name="7_משקל בתא100_דיווחים נוספים_דיווחים נוספים_15" xfId="8942"/>
    <cellStyle name="7_משקל בתא100_דיווחים נוספים_דיווחים נוספים_4.4." xfId="8943"/>
    <cellStyle name="7_משקל בתא100_דיווחים נוספים_דיווחים נוספים_4.4. 2" xfId="8944"/>
    <cellStyle name="7_משקל בתא100_דיווחים נוספים_דיווחים נוספים_4.4. 2_15" xfId="8945"/>
    <cellStyle name="7_משקל בתא100_דיווחים נוספים_דיווחים נוספים_4.4. 2_דיווחים נוספים" xfId="8946"/>
    <cellStyle name="7_משקל בתא100_דיווחים נוספים_דיווחים נוספים_4.4. 2_דיווחים נוספים_1" xfId="8947"/>
    <cellStyle name="7_משקל בתא100_דיווחים נוספים_דיווחים נוספים_4.4. 2_דיווחים נוספים_1_15" xfId="8948"/>
    <cellStyle name="7_משקל בתא100_דיווחים נוספים_דיווחים נוספים_4.4. 2_דיווחים נוספים_1_פירוט אגח תשואה מעל 10% " xfId="8949"/>
    <cellStyle name="7_משקל בתא100_דיווחים נוספים_דיווחים נוספים_4.4. 2_דיווחים נוספים_1_פירוט אגח תשואה מעל 10% _15" xfId="8950"/>
    <cellStyle name="7_משקל בתא100_דיווחים נוספים_דיווחים נוספים_4.4. 2_דיווחים נוספים_15" xfId="8951"/>
    <cellStyle name="7_משקל בתא100_דיווחים נוספים_דיווחים נוספים_4.4. 2_דיווחים נוספים_פירוט אגח תשואה מעל 10% " xfId="8952"/>
    <cellStyle name="7_משקל בתא100_דיווחים נוספים_דיווחים נוספים_4.4. 2_דיווחים נוספים_פירוט אגח תשואה מעל 10% _15" xfId="8953"/>
    <cellStyle name="7_משקל בתא100_דיווחים נוספים_דיווחים נוספים_4.4. 2_פירוט אגח תשואה מעל 10% " xfId="8954"/>
    <cellStyle name="7_משקל בתא100_דיווחים נוספים_דיווחים נוספים_4.4. 2_פירוט אגח תשואה מעל 10% _1" xfId="8955"/>
    <cellStyle name="7_משקל בתא100_דיווחים נוספים_דיווחים נוספים_4.4. 2_פירוט אגח תשואה מעל 10% _1_15" xfId="8956"/>
    <cellStyle name="7_משקל בתא100_דיווחים נוספים_דיווחים נוספים_4.4. 2_פירוט אגח תשואה מעל 10% _15" xfId="8957"/>
    <cellStyle name="7_משקל בתא100_דיווחים נוספים_דיווחים נוספים_4.4. 2_פירוט אגח תשואה מעל 10% _פירוט אגח תשואה מעל 10% " xfId="8958"/>
    <cellStyle name="7_משקל בתא100_דיווחים נוספים_דיווחים נוספים_4.4. 2_פירוט אגח תשואה מעל 10% _פירוט אגח תשואה מעל 10% _15" xfId="8959"/>
    <cellStyle name="7_משקל בתא100_דיווחים נוספים_דיווחים נוספים_4.4._15" xfId="8960"/>
    <cellStyle name="7_משקל בתא100_דיווחים נוספים_דיווחים נוספים_4.4._דיווחים נוספים" xfId="8961"/>
    <cellStyle name="7_משקל בתא100_דיווחים נוספים_דיווחים נוספים_4.4._דיווחים נוספים_15" xfId="8962"/>
    <cellStyle name="7_משקל בתא100_דיווחים נוספים_דיווחים נוספים_4.4._דיווחים נוספים_פירוט אגח תשואה מעל 10% " xfId="8963"/>
    <cellStyle name="7_משקל בתא100_דיווחים נוספים_דיווחים נוספים_4.4._דיווחים נוספים_פירוט אגח תשואה מעל 10% _15" xfId="8964"/>
    <cellStyle name="7_משקל בתא100_דיווחים נוספים_דיווחים נוספים_4.4._פירוט אגח תשואה מעל 10% " xfId="8965"/>
    <cellStyle name="7_משקל בתא100_דיווחים נוספים_דיווחים נוספים_4.4._פירוט אגח תשואה מעל 10% _1" xfId="8966"/>
    <cellStyle name="7_משקל בתא100_דיווחים נוספים_דיווחים נוספים_4.4._פירוט אגח תשואה מעל 10% _1_15" xfId="8967"/>
    <cellStyle name="7_משקל בתא100_דיווחים נוספים_דיווחים נוספים_4.4._פירוט אגח תשואה מעל 10% _15" xfId="8968"/>
    <cellStyle name="7_משקל בתא100_דיווחים נוספים_דיווחים נוספים_4.4._פירוט אגח תשואה מעל 10% _פירוט אגח תשואה מעל 10% " xfId="8969"/>
    <cellStyle name="7_משקל בתא100_דיווחים נוספים_דיווחים נוספים_4.4._פירוט אגח תשואה מעל 10% _פירוט אגח תשואה מעל 10% _15" xfId="8970"/>
    <cellStyle name="7_משקל בתא100_דיווחים נוספים_דיווחים נוספים_דיווחים נוספים" xfId="8971"/>
    <cellStyle name="7_משקל בתא100_דיווחים נוספים_דיווחים נוספים_דיווחים נוספים_15" xfId="8972"/>
    <cellStyle name="7_משקל בתא100_דיווחים נוספים_דיווחים נוספים_דיווחים נוספים_פירוט אגח תשואה מעל 10% " xfId="8973"/>
    <cellStyle name="7_משקל בתא100_דיווחים נוספים_דיווחים נוספים_דיווחים נוספים_פירוט אגח תשואה מעל 10% _15" xfId="8974"/>
    <cellStyle name="7_משקל בתא100_דיווחים נוספים_דיווחים נוספים_פירוט אגח תשואה מעל 10% " xfId="8975"/>
    <cellStyle name="7_משקל בתא100_דיווחים נוספים_דיווחים נוספים_פירוט אגח תשואה מעל 10% _1" xfId="8976"/>
    <cellStyle name="7_משקל בתא100_דיווחים נוספים_דיווחים נוספים_פירוט אגח תשואה מעל 10% _1_15" xfId="8977"/>
    <cellStyle name="7_משקל בתא100_דיווחים נוספים_דיווחים נוספים_פירוט אגח תשואה מעל 10% _15" xfId="8978"/>
    <cellStyle name="7_משקל בתא100_דיווחים נוספים_דיווחים נוספים_פירוט אגח תשואה מעל 10% _פירוט אגח תשואה מעל 10% " xfId="8979"/>
    <cellStyle name="7_משקל בתא100_דיווחים נוספים_דיווחים נוספים_פירוט אגח תשואה מעל 10% _פירוט אגח תשואה מעל 10% _15" xfId="8980"/>
    <cellStyle name="7_משקל בתא100_דיווחים נוספים_פירוט אגח תשואה מעל 10% " xfId="8981"/>
    <cellStyle name="7_משקל בתא100_דיווחים נוספים_פירוט אגח תשואה מעל 10% _1" xfId="8982"/>
    <cellStyle name="7_משקל בתא100_דיווחים נוספים_פירוט אגח תשואה מעל 10% _1_15" xfId="8983"/>
    <cellStyle name="7_משקל בתא100_דיווחים נוספים_פירוט אגח תשואה מעל 10% _15" xfId="8984"/>
    <cellStyle name="7_משקל בתא100_דיווחים נוספים_פירוט אגח תשואה מעל 10% _פירוט אגח תשואה מעל 10% " xfId="8985"/>
    <cellStyle name="7_משקל בתא100_דיווחים נוספים_פירוט אגח תשואה מעל 10% _פירוט אגח תשואה מעל 10% _15" xfId="8986"/>
    <cellStyle name="7_משקל בתא100_הערות" xfId="8987"/>
    <cellStyle name="7_משקל בתא100_הערות 2" xfId="8988"/>
    <cellStyle name="7_משקל בתא100_הערות 2_15" xfId="8989"/>
    <cellStyle name="7_משקל בתא100_הערות 2_דיווחים נוספים" xfId="8990"/>
    <cellStyle name="7_משקל בתא100_הערות 2_דיווחים נוספים_1" xfId="8991"/>
    <cellStyle name="7_משקל בתא100_הערות 2_דיווחים נוספים_1_15" xfId="8992"/>
    <cellStyle name="7_משקל בתא100_הערות 2_דיווחים נוספים_1_פירוט אגח תשואה מעל 10% " xfId="8993"/>
    <cellStyle name="7_משקל בתא100_הערות 2_דיווחים נוספים_1_פירוט אגח תשואה מעל 10% _15" xfId="8994"/>
    <cellStyle name="7_משקל בתא100_הערות 2_דיווחים נוספים_15" xfId="8995"/>
    <cellStyle name="7_משקל בתא100_הערות 2_דיווחים נוספים_פירוט אגח תשואה מעל 10% " xfId="8996"/>
    <cellStyle name="7_משקל בתא100_הערות 2_דיווחים נוספים_פירוט אגח תשואה מעל 10% _15" xfId="8997"/>
    <cellStyle name="7_משקל בתא100_הערות 2_פירוט אגח תשואה מעל 10% " xfId="8998"/>
    <cellStyle name="7_משקל בתא100_הערות 2_פירוט אגח תשואה מעל 10% _1" xfId="8999"/>
    <cellStyle name="7_משקל בתא100_הערות 2_פירוט אגח תשואה מעל 10% _1_15" xfId="9000"/>
    <cellStyle name="7_משקל בתא100_הערות 2_פירוט אגח תשואה מעל 10% _15" xfId="9001"/>
    <cellStyle name="7_משקל בתא100_הערות 2_פירוט אגח תשואה מעל 10% _פירוט אגח תשואה מעל 10% " xfId="9002"/>
    <cellStyle name="7_משקל בתא100_הערות 2_פירוט אגח תשואה מעל 10% _פירוט אגח תשואה מעל 10% _15" xfId="9003"/>
    <cellStyle name="7_משקל בתא100_הערות_15" xfId="9004"/>
    <cellStyle name="7_משקל בתא100_הערות_4.4." xfId="9005"/>
    <cellStyle name="7_משקל בתא100_הערות_4.4. 2" xfId="9006"/>
    <cellStyle name="7_משקל בתא100_הערות_4.4. 2_15" xfId="9007"/>
    <cellStyle name="7_משקל בתא100_הערות_4.4. 2_דיווחים נוספים" xfId="9008"/>
    <cellStyle name="7_משקל בתא100_הערות_4.4. 2_דיווחים נוספים_1" xfId="9009"/>
    <cellStyle name="7_משקל בתא100_הערות_4.4. 2_דיווחים נוספים_1_15" xfId="9010"/>
    <cellStyle name="7_משקל בתא100_הערות_4.4. 2_דיווחים נוספים_1_פירוט אגח תשואה מעל 10% " xfId="9011"/>
    <cellStyle name="7_משקל בתא100_הערות_4.4. 2_דיווחים נוספים_1_פירוט אגח תשואה מעל 10% _15" xfId="9012"/>
    <cellStyle name="7_משקל בתא100_הערות_4.4. 2_דיווחים נוספים_15" xfId="9013"/>
    <cellStyle name="7_משקל בתא100_הערות_4.4. 2_דיווחים נוספים_פירוט אגח תשואה מעל 10% " xfId="9014"/>
    <cellStyle name="7_משקל בתא100_הערות_4.4. 2_דיווחים נוספים_פירוט אגח תשואה מעל 10% _15" xfId="9015"/>
    <cellStyle name="7_משקל בתא100_הערות_4.4. 2_פירוט אגח תשואה מעל 10% " xfId="9016"/>
    <cellStyle name="7_משקל בתא100_הערות_4.4. 2_פירוט אגח תשואה מעל 10% _1" xfId="9017"/>
    <cellStyle name="7_משקל בתא100_הערות_4.4. 2_פירוט אגח תשואה מעל 10% _1_15" xfId="9018"/>
    <cellStyle name="7_משקל בתא100_הערות_4.4. 2_פירוט אגח תשואה מעל 10% _15" xfId="9019"/>
    <cellStyle name="7_משקל בתא100_הערות_4.4. 2_פירוט אגח תשואה מעל 10% _פירוט אגח תשואה מעל 10% " xfId="9020"/>
    <cellStyle name="7_משקל בתא100_הערות_4.4. 2_פירוט אגח תשואה מעל 10% _פירוט אגח תשואה מעל 10% _15" xfId="9021"/>
    <cellStyle name="7_משקל בתא100_הערות_4.4._15" xfId="9022"/>
    <cellStyle name="7_משקל בתא100_הערות_4.4._דיווחים נוספים" xfId="9023"/>
    <cellStyle name="7_משקל בתא100_הערות_4.4._דיווחים נוספים_15" xfId="9024"/>
    <cellStyle name="7_משקל בתא100_הערות_4.4._דיווחים נוספים_פירוט אגח תשואה מעל 10% " xfId="9025"/>
    <cellStyle name="7_משקל בתא100_הערות_4.4._דיווחים נוספים_פירוט אגח תשואה מעל 10% _15" xfId="9026"/>
    <cellStyle name="7_משקל בתא100_הערות_4.4._פירוט אגח תשואה מעל 10% " xfId="9027"/>
    <cellStyle name="7_משקל בתא100_הערות_4.4._פירוט אגח תשואה מעל 10% _1" xfId="9028"/>
    <cellStyle name="7_משקל בתא100_הערות_4.4._פירוט אגח תשואה מעל 10% _1_15" xfId="9029"/>
    <cellStyle name="7_משקל בתא100_הערות_4.4._פירוט אגח תשואה מעל 10% _15" xfId="9030"/>
    <cellStyle name="7_משקל בתא100_הערות_4.4._פירוט אגח תשואה מעל 10% _פירוט אגח תשואה מעל 10% " xfId="9031"/>
    <cellStyle name="7_משקל בתא100_הערות_4.4._פירוט אגח תשואה מעל 10% _פירוט אגח תשואה מעל 10% _15" xfId="9032"/>
    <cellStyle name="7_משקל בתא100_הערות_דיווחים נוספים" xfId="9033"/>
    <cellStyle name="7_משקל בתא100_הערות_דיווחים נוספים_1" xfId="9034"/>
    <cellStyle name="7_משקל בתא100_הערות_דיווחים נוספים_1_15" xfId="9035"/>
    <cellStyle name="7_משקל בתא100_הערות_דיווחים נוספים_1_פירוט אגח תשואה מעל 10% " xfId="9036"/>
    <cellStyle name="7_משקל בתא100_הערות_דיווחים נוספים_1_פירוט אגח תשואה מעל 10% _15" xfId="9037"/>
    <cellStyle name="7_משקל בתא100_הערות_דיווחים נוספים_15" xfId="9038"/>
    <cellStyle name="7_משקל בתא100_הערות_דיווחים נוספים_פירוט אגח תשואה מעל 10% " xfId="9039"/>
    <cellStyle name="7_משקל בתא100_הערות_דיווחים נוספים_פירוט אגח תשואה מעל 10% _15" xfId="9040"/>
    <cellStyle name="7_משקל בתא100_הערות_פירוט אגח תשואה מעל 10% " xfId="9041"/>
    <cellStyle name="7_משקל בתא100_הערות_פירוט אגח תשואה מעל 10% _1" xfId="9042"/>
    <cellStyle name="7_משקל בתא100_הערות_פירוט אגח תשואה מעל 10% _1_15" xfId="9043"/>
    <cellStyle name="7_משקל בתא100_הערות_פירוט אגח תשואה מעל 10% _15" xfId="9044"/>
    <cellStyle name="7_משקל בתא100_הערות_פירוט אגח תשואה מעל 10% _פירוט אגח תשואה מעל 10% " xfId="9045"/>
    <cellStyle name="7_משקל בתא100_הערות_פירוט אגח תשואה מעל 10% _פירוט אגח תשואה מעל 10% _15" xfId="9046"/>
    <cellStyle name="7_משקל בתא100_יתרת מסגרות אשראי לניצול " xfId="9047"/>
    <cellStyle name="7_משקל בתא100_יתרת מסגרות אשראי לניצול  2" xfId="9048"/>
    <cellStyle name="7_משקל בתא100_יתרת מסגרות אשראי לניצול  2_15" xfId="9049"/>
    <cellStyle name="7_משקל בתא100_יתרת מסגרות אשראי לניצול  2_דיווחים נוספים" xfId="9050"/>
    <cellStyle name="7_משקל בתא100_יתרת מסגרות אשראי לניצול  2_דיווחים נוספים_1" xfId="9051"/>
    <cellStyle name="7_משקל בתא100_יתרת מסגרות אשראי לניצול  2_דיווחים נוספים_1_15" xfId="9052"/>
    <cellStyle name="7_משקל בתא100_יתרת מסגרות אשראי לניצול  2_דיווחים נוספים_1_פירוט אגח תשואה מעל 10% " xfId="9053"/>
    <cellStyle name="7_משקל בתא100_יתרת מסגרות אשראי לניצול  2_דיווחים נוספים_1_פירוט אגח תשואה מעל 10% _15" xfId="9054"/>
    <cellStyle name="7_משקל בתא100_יתרת מסגרות אשראי לניצול  2_דיווחים נוספים_15" xfId="9055"/>
    <cellStyle name="7_משקל בתא100_יתרת מסגרות אשראי לניצול  2_דיווחים נוספים_פירוט אגח תשואה מעל 10% " xfId="9056"/>
    <cellStyle name="7_משקל בתא100_יתרת מסגרות אשראי לניצול  2_דיווחים נוספים_פירוט אגח תשואה מעל 10% _15" xfId="9057"/>
    <cellStyle name="7_משקל בתא100_יתרת מסגרות אשראי לניצול  2_פירוט אגח תשואה מעל 10% " xfId="9058"/>
    <cellStyle name="7_משקל בתא100_יתרת מסגרות אשראי לניצול  2_פירוט אגח תשואה מעל 10% _1" xfId="9059"/>
    <cellStyle name="7_משקל בתא100_יתרת מסגרות אשראי לניצול  2_פירוט אגח תשואה מעל 10% _1_15" xfId="9060"/>
    <cellStyle name="7_משקל בתא100_יתרת מסגרות אשראי לניצול  2_פירוט אגח תשואה מעל 10% _15" xfId="9061"/>
    <cellStyle name="7_משקל בתא100_יתרת מסגרות אשראי לניצול  2_פירוט אגח תשואה מעל 10% _פירוט אגח תשואה מעל 10% " xfId="9062"/>
    <cellStyle name="7_משקל בתא100_יתרת מסגרות אשראי לניצול  2_פירוט אגח תשואה מעל 10% _פירוט אגח תשואה מעל 10% _15" xfId="9063"/>
    <cellStyle name="7_משקל בתא100_יתרת מסגרות אשראי לניצול _15" xfId="9064"/>
    <cellStyle name="7_משקל בתא100_יתרת מסגרות אשראי לניצול _4.4." xfId="9065"/>
    <cellStyle name="7_משקל בתא100_יתרת מסגרות אשראי לניצול _4.4. 2" xfId="9066"/>
    <cellStyle name="7_משקל בתא100_יתרת מסגרות אשראי לניצול _4.4. 2_15" xfId="9067"/>
    <cellStyle name="7_משקל בתא100_יתרת מסגרות אשראי לניצול _4.4. 2_דיווחים נוספים" xfId="9068"/>
    <cellStyle name="7_משקל בתא100_יתרת מסגרות אשראי לניצול _4.4. 2_דיווחים נוספים_1" xfId="9069"/>
    <cellStyle name="7_משקל בתא100_יתרת מסגרות אשראי לניצול _4.4. 2_דיווחים נוספים_1_15" xfId="9070"/>
    <cellStyle name="7_משקל בתא100_יתרת מסגרות אשראי לניצול _4.4. 2_דיווחים נוספים_1_פירוט אגח תשואה מעל 10% " xfId="9071"/>
    <cellStyle name="7_משקל בתא100_יתרת מסגרות אשראי לניצול _4.4. 2_דיווחים נוספים_1_פירוט אגח תשואה מעל 10% _15" xfId="9072"/>
    <cellStyle name="7_משקל בתא100_יתרת מסגרות אשראי לניצול _4.4. 2_דיווחים נוספים_15" xfId="9073"/>
    <cellStyle name="7_משקל בתא100_יתרת מסגרות אשראי לניצול _4.4. 2_דיווחים נוספים_פירוט אגח תשואה מעל 10% " xfId="9074"/>
    <cellStyle name="7_משקל בתא100_יתרת מסגרות אשראי לניצול _4.4. 2_דיווחים נוספים_פירוט אגח תשואה מעל 10% _15" xfId="9075"/>
    <cellStyle name="7_משקל בתא100_יתרת מסגרות אשראי לניצול _4.4. 2_פירוט אגח תשואה מעל 10% " xfId="9076"/>
    <cellStyle name="7_משקל בתא100_יתרת מסגרות אשראי לניצול _4.4. 2_פירוט אגח תשואה מעל 10% _1" xfId="9077"/>
    <cellStyle name="7_משקל בתא100_יתרת מסגרות אשראי לניצול _4.4. 2_פירוט אגח תשואה מעל 10% _1_15" xfId="9078"/>
    <cellStyle name="7_משקל בתא100_יתרת מסגרות אשראי לניצול _4.4. 2_פירוט אגח תשואה מעל 10% _15" xfId="9079"/>
    <cellStyle name="7_משקל בתא100_יתרת מסגרות אשראי לניצול _4.4. 2_פירוט אגח תשואה מעל 10% _פירוט אגח תשואה מעל 10% " xfId="9080"/>
    <cellStyle name="7_משקל בתא100_יתרת מסגרות אשראי לניצול _4.4. 2_פירוט אגח תשואה מעל 10% _פירוט אגח תשואה מעל 10% _15" xfId="9081"/>
    <cellStyle name="7_משקל בתא100_יתרת מסגרות אשראי לניצול _4.4._15" xfId="9082"/>
    <cellStyle name="7_משקל בתא100_יתרת מסגרות אשראי לניצול _4.4._דיווחים נוספים" xfId="9083"/>
    <cellStyle name="7_משקל בתא100_יתרת מסגרות אשראי לניצול _4.4._דיווחים נוספים_15" xfId="9084"/>
    <cellStyle name="7_משקל בתא100_יתרת מסגרות אשראי לניצול _4.4._דיווחים נוספים_פירוט אגח תשואה מעל 10% " xfId="9085"/>
    <cellStyle name="7_משקל בתא100_יתרת מסגרות אשראי לניצול _4.4._דיווחים נוספים_פירוט אגח תשואה מעל 10% _15" xfId="9086"/>
    <cellStyle name="7_משקל בתא100_יתרת מסגרות אשראי לניצול _4.4._פירוט אגח תשואה מעל 10% " xfId="9087"/>
    <cellStyle name="7_משקל בתא100_יתרת מסגרות אשראי לניצול _4.4._פירוט אגח תשואה מעל 10% _1" xfId="9088"/>
    <cellStyle name="7_משקל בתא100_יתרת מסגרות אשראי לניצול _4.4._פירוט אגח תשואה מעל 10% _1_15" xfId="9089"/>
    <cellStyle name="7_משקל בתא100_יתרת מסגרות אשראי לניצול _4.4._פירוט אגח תשואה מעל 10% _15" xfId="9090"/>
    <cellStyle name="7_משקל בתא100_יתרת מסגרות אשראי לניצול _4.4._פירוט אגח תשואה מעל 10% _פירוט אגח תשואה מעל 10% " xfId="9091"/>
    <cellStyle name="7_משקל בתא100_יתרת מסגרות אשראי לניצול _4.4._פירוט אגח תשואה מעל 10% _פירוט אגח תשואה מעל 10% _15" xfId="9092"/>
    <cellStyle name="7_משקל בתא100_יתרת מסגרות אשראי לניצול _דיווחים נוספים" xfId="9093"/>
    <cellStyle name="7_משקל בתא100_יתרת מסגרות אשראי לניצול _דיווחים נוספים_1" xfId="9094"/>
    <cellStyle name="7_משקל בתא100_יתרת מסגרות אשראי לניצול _דיווחים נוספים_1_15" xfId="9095"/>
    <cellStyle name="7_משקל בתא100_יתרת מסגרות אשראי לניצול _דיווחים נוספים_1_פירוט אגח תשואה מעל 10% " xfId="9096"/>
    <cellStyle name="7_משקל בתא100_יתרת מסגרות אשראי לניצול _דיווחים נוספים_1_פירוט אגח תשואה מעל 10% _15" xfId="9097"/>
    <cellStyle name="7_משקל בתא100_יתרת מסגרות אשראי לניצול _דיווחים נוספים_15" xfId="9098"/>
    <cellStyle name="7_משקל בתא100_יתרת מסגרות אשראי לניצול _דיווחים נוספים_פירוט אגח תשואה מעל 10% " xfId="9099"/>
    <cellStyle name="7_משקל בתא100_יתרת מסגרות אשראי לניצול _דיווחים נוספים_פירוט אגח תשואה מעל 10% _15" xfId="9100"/>
    <cellStyle name="7_משקל בתא100_יתרת מסגרות אשראי לניצול _פירוט אגח תשואה מעל 10% " xfId="9101"/>
    <cellStyle name="7_משקל בתא100_יתרת מסגרות אשראי לניצול _פירוט אגח תשואה מעל 10% _1" xfId="9102"/>
    <cellStyle name="7_משקל בתא100_יתרת מסגרות אשראי לניצול _פירוט אגח תשואה מעל 10% _1_15" xfId="9103"/>
    <cellStyle name="7_משקל בתא100_יתרת מסגרות אשראי לניצול _פירוט אגח תשואה מעל 10% _15" xfId="9104"/>
    <cellStyle name="7_משקל בתא100_יתרת מסגרות אשראי לניצול _פירוט אגח תשואה מעל 10% _פירוט אגח תשואה מעל 10% " xfId="9105"/>
    <cellStyle name="7_משקל בתא100_יתרת מסגרות אשראי לניצול _פירוט אגח תשואה מעל 10% _פירוט אגח תשואה מעל 10% _15" xfId="9106"/>
    <cellStyle name="7_משקל בתא100_עסקאות שאושרו וטרם בוצעו  " xfId="9107"/>
    <cellStyle name="7_משקל בתא100_עסקאות שאושרו וטרם בוצעו   2" xfId="9108"/>
    <cellStyle name="7_משקל בתא100_עסקאות שאושרו וטרם בוצעו   2_15" xfId="9109"/>
    <cellStyle name="7_משקל בתא100_עסקאות שאושרו וטרם בוצעו   2_דיווחים נוספים" xfId="9110"/>
    <cellStyle name="7_משקל בתא100_עסקאות שאושרו וטרם בוצעו   2_דיווחים נוספים_1" xfId="9111"/>
    <cellStyle name="7_משקל בתא100_עסקאות שאושרו וטרם בוצעו   2_דיווחים נוספים_1_15" xfId="9112"/>
    <cellStyle name="7_משקל בתא100_עסקאות שאושרו וטרם בוצעו   2_דיווחים נוספים_1_פירוט אגח תשואה מעל 10% " xfId="9113"/>
    <cellStyle name="7_משקל בתא100_עסקאות שאושרו וטרם בוצעו   2_דיווחים נוספים_1_פירוט אגח תשואה מעל 10% _15" xfId="9114"/>
    <cellStyle name="7_משקל בתא100_עסקאות שאושרו וטרם בוצעו   2_דיווחים נוספים_15" xfId="9115"/>
    <cellStyle name="7_משקל בתא100_עסקאות שאושרו וטרם בוצעו   2_דיווחים נוספים_פירוט אגח תשואה מעל 10% " xfId="9116"/>
    <cellStyle name="7_משקל בתא100_עסקאות שאושרו וטרם בוצעו   2_דיווחים נוספים_פירוט אגח תשואה מעל 10% _15" xfId="9117"/>
    <cellStyle name="7_משקל בתא100_עסקאות שאושרו וטרם בוצעו   2_פירוט אגח תשואה מעל 10% " xfId="9118"/>
    <cellStyle name="7_משקל בתא100_עסקאות שאושרו וטרם בוצעו   2_פירוט אגח תשואה מעל 10% _1" xfId="9119"/>
    <cellStyle name="7_משקל בתא100_עסקאות שאושרו וטרם בוצעו   2_פירוט אגח תשואה מעל 10% _1_15" xfId="9120"/>
    <cellStyle name="7_משקל בתא100_עסקאות שאושרו וטרם בוצעו   2_פירוט אגח תשואה מעל 10% _15" xfId="9121"/>
    <cellStyle name="7_משקל בתא100_עסקאות שאושרו וטרם בוצעו   2_פירוט אגח תשואה מעל 10% _פירוט אגח תשואה מעל 10% " xfId="9122"/>
    <cellStyle name="7_משקל בתא100_עסקאות שאושרו וטרם בוצעו   2_פירוט אגח תשואה מעל 10% _פירוט אגח תשואה מעל 10% _15" xfId="9123"/>
    <cellStyle name="7_משקל בתא100_עסקאות שאושרו וטרם בוצעו  _1" xfId="9124"/>
    <cellStyle name="7_משקל בתא100_עסקאות שאושרו וטרם בוצעו  _1 2" xfId="9125"/>
    <cellStyle name="7_משקל בתא100_עסקאות שאושרו וטרם בוצעו  _1 2_15" xfId="9126"/>
    <cellStyle name="7_משקל בתא100_עסקאות שאושרו וטרם בוצעו  _1 2_דיווחים נוספים" xfId="9127"/>
    <cellStyle name="7_משקל בתא100_עסקאות שאושרו וטרם בוצעו  _1 2_דיווחים נוספים_1" xfId="9128"/>
    <cellStyle name="7_משקל בתא100_עסקאות שאושרו וטרם בוצעו  _1 2_דיווחים נוספים_1_15" xfId="9129"/>
    <cellStyle name="7_משקל בתא100_עסקאות שאושרו וטרם בוצעו  _1 2_דיווחים נוספים_1_פירוט אגח תשואה מעל 10% " xfId="9130"/>
    <cellStyle name="7_משקל בתא100_עסקאות שאושרו וטרם בוצעו  _1 2_דיווחים נוספים_1_פירוט אגח תשואה מעל 10% _15" xfId="9131"/>
    <cellStyle name="7_משקל בתא100_עסקאות שאושרו וטרם בוצעו  _1 2_דיווחים נוספים_15" xfId="9132"/>
    <cellStyle name="7_משקל בתא100_עסקאות שאושרו וטרם בוצעו  _1 2_דיווחים נוספים_פירוט אגח תשואה מעל 10% " xfId="9133"/>
    <cellStyle name="7_משקל בתא100_עסקאות שאושרו וטרם בוצעו  _1 2_דיווחים נוספים_פירוט אגח תשואה מעל 10% _15" xfId="9134"/>
    <cellStyle name="7_משקל בתא100_עסקאות שאושרו וטרם בוצעו  _1 2_פירוט אגח תשואה מעל 10% " xfId="9135"/>
    <cellStyle name="7_משקל בתא100_עסקאות שאושרו וטרם בוצעו  _1 2_פירוט אגח תשואה מעל 10% _1" xfId="9136"/>
    <cellStyle name="7_משקל בתא100_עסקאות שאושרו וטרם בוצעו  _1 2_פירוט אגח תשואה מעל 10% _1_15" xfId="9137"/>
    <cellStyle name="7_משקל בתא100_עסקאות שאושרו וטרם בוצעו  _1 2_פירוט אגח תשואה מעל 10% _15" xfId="9138"/>
    <cellStyle name="7_משקל בתא100_עסקאות שאושרו וטרם בוצעו  _1 2_פירוט אגח תשואה מעל 10% _פירוט אגח תשואה מעל 10% " xfId="9139"/>
    <cellStyle name="7_משקל בתא100_עסקאות שאושרו וטרם בוצעו  _1 2_פירוט אגח תשואה מעל 10% _פירוט אגח תשואה מעל 10% _15" xfId="9140"/>
    <cellStyle name="7_משקל בתא100_עסקאות שאושרו וטרם בוצעו  _1_15" xfId="9141"/>
    <cellStyle name="7_משקל בתא100_עסקאות שאושרו וטרם בוצעו  _1_דיווחים נוספים" xfId="9142"/>
    <cellStyle name="7_משקל בתא100_עסקאות שאושרו וטרם בוצעו  _1_דיווחים נוספים_15" xfId="9143"/>
    <cellStyle name="7_משקל בתא100_עסקאות שאושרו וטרם בוצעו  _1_דיווחים נוספים_פירוט אגח תשואה מעל 10% " xfId="9144"/>
    <cellStyle name="7_משקל בתא100_עסקאות שאושרו וטרם בוצעו  _1_דיווחים נוספים_פירוט אגח תשואה מעל 10% _15" xfId="9145"/>
    <cellStyle name="7_משקל בתא100_עסקאות שאושרו וטרם בוצעו  _1_פירוט אגח תשואה מעל 10% " xfId="9146"/>
    <cellStyle name="7_משקל בתא100_עסקאות שאושרו וטרם בוצעו  _1_פירוט אגח תשואה מעל 10% _1" xfId="9147"/>
    <cellStyle name="7_משקל בתא100_עסקאות שאושרו וטרם בוצעו  _1_פירוט אגח תשואה מעל 10% _1_15" xfId="9148"/>
    <cellStyle name="7_משקל בתא100_עסקאות שאושרו וטרם בוצעו  _1_פירוט אגח תשואה מעל 10% _15" xfId="9149"/>
    <cellStyle name="7_משקל בתא100_עסקאות שאושרו וטרם בוצעו  _1_פירוט אגח תשואה מעל 10% _פירוט אגח תשואה מעל 10% " xfId="9150"/>
    <cellStyle name="7_משקל בתא100_עסקאות שאושרו וטרם בוצעו  _1_פירוט אגח תשואה מעל 10% _פירוט אגח תשואה מעל 10% _15" xfId="9151"/>
    <cellStyle name="7_משקל בתא100_עסקאות שאושרו וטרם בוצעו  _15" xfId="9152"/>
    <cellStyle name="7_משקל בתא100_עסקאות שאושרו וטרם בוצעו  _4.4." xfId="9153"/>
    <cellStyle name="7_משקל בתא100_עסקאות שאושרו וטרם בוצעו  _4.4. 2" xfId="9154"/>
    <cellStyle name="7_משקל בתא100_עסקאות שאושרו וטרם בוצעו  _4.4. 2_15" xfId="9155"/>
    <cellStyle name="7_משקל בתא100_עסקאות שאושרו וטרם בוצעו  _4.4. 2_דיווחים נוספים" xfId="9156"/>
    <cellStyle name="7_משקל בתא100_עסקאות שאושרו וטרם בוצעו  _4.4. 2_דיווחים נוספים_1" xfId="9157"/>
    <cellStyle name="7_משקל בתא100_עסקאות שאושרו וטרם בוצעו  _4.4. 2_דיווחים נוספים_1_15" xfId="9158"/>
    <cellStyle name="7_משקל בתא100_עסקאות שאושרו וטרם בוצעו  _4.4. 2_דיווחים נוספים_1_פירוט אגח תשואה מעל 10% " xfId="9159"/>
    <cellStyle name="7_משקל בתא100_עסקאות שאושרו וטרם בוצעו  _4.4. 2_דיווחים נוספים_1_פירוט אגח תשואה מעל 10% _15" xfId="9160"/>
    <cellStyle name="7_משקל בתא100_עסקאות שאושרו וטרם בוצעו  _4.4. 2_דיווחים נוספים_15" xfId="9161"/>
    <cellStyle name="7_משקל בתא100_עסקאות שאושרו וטרם בוצעו  _4.4. 2_דיווחים נוספים_פירוט אגח תשואה מעל 10% " xfId="9162"/>
    <cellStyle name="7_משקל בתא100_עסקאות שאושרו וטרם בוצעו  _4.4. 2_דיווחים נוספים_פירוט אגח תשואה מעל 10% _15" xfId="9163"/>
    <cellStyle name="7_משקל בתא100_עסקאות שאושרו וטרם בוצעו  _4.4. 2_פירוט אגח תשואה מעל 10% " xfId="9164"/>
    <cellStyle name="7_משקל בתא100_עסקאות שאושרו וטרם בוצעו  _4.4. 2_פירוט אגח תשואה מעל 10% _1" xfId="9165"/>
    <cellStyle name="7_משקל בתא100_עסקאות שאושרו וטרם בוצעו  _4.4. 2_פירוט אגח תשואה מעל 10% _1_15" xfId="9166"/>
    <cellStyle name="7_משקל בתא100_עסקאות שאושרו וטרם בוצעו  _4.4. 2_פירוט אגח תשואה מעל 10% _15" xfId="9167"/>
    <cellStyle name="7_משקל בתא100_עסקאות שאושרו וטרם בוצעו  _4.4. 2_פירוט אגח תשואה מעל 10% _פירוט אגח תשואה מעל 10% " xfId="9168"/>
    <cellStyle name="7_משקל בתא100_עסקאות שאושרו וטרם בוצעו  _4.4. 2_פירוט אגח תשואה מעל 10% _פירוט אגח תשואה מעל 10% _15" xfId="9169"/>
    <cellStyle name="7_משקל בתא100_עסקאות שאושרו וטרם בוצעו  _4.4._15" xfId="9170"/>
    <cellStyle name="7_משקל בתא100_עסקאות שאושרו וטרם בוצעו  _4.4._דיווחים נוספים" xfId="9171"/>
    <cellStyle name="7_משקל בתא100_עסקאות שאושרו וטרם בוצעו  _4.4._דיווחים נוספים_15" xfId="9172"/>
    <cellStyle name="7_משקל בתא100_עסקאות שאושרו וטרם בוצעו  _4.4._דיווחים נוספים_פירוט אגח תשואה מעל 10% " xfId="9173"/>
    <cellStyle name="7_משקל בתא100_עסקאות שאושרו וטרם בוצעו  _4.4._דיווחים נוספים_פירוט אגח תשואה מעל 10% _15" xfId="9174"/>
    <cellStyle name="7_משקל בתא100_עסקאות שאושרו וטרם בוצעו  _4.4._פירוט אגח תשואה מעל 10% " xfId="9175"/>
    <cellStyle name="7_משקל בתא100_עסקאות שאושרו וטרם בוצעו  _4.4._פירוט אגח תשואה מעל 10% _1" xfId="9176"/>
    <cellStyle name="7_משקל בתא100_עסקאות שאושרו וטרם בוצעו  _4.4._פירוט אגח תשואה מעל 10% _1_15" xfId="9177"/>
    <cellStyle name="7_משקל בתא100_עסקאות שאושרו וטרם בוצעו  _4.4._פירוט אגח תשואה מעל 10% _15" xfId="9178"/>
    <cellStyle name="7_משקל בתא100_עסקאות שאושרו וטרם בוצעו  _4.4._פירוט אגח תשואה מעל 10% _פירוט אגח תשואה מעל 10% " xfId="9179"/>
    <cellStyle name="7_משקל בתא100_עסקאות שאושרו וטרם בוצעו  _4.4._פירוט אגח תשואה מעל 10% _פירוט אגח תשואה מעל 10% _15" xfId="9180"/>
    <cellStyle name="7_משקל בתא100_עסקאות שאושרו וטרם בוצעו  _דיווחים נוספים" xfId="9181"/>
    <cellStyle name="7_משקל בתא100_עסקאות שאושרו וטרם בוצעו  _דיווחים נוספים_1" xfId="9182"/>
    <cellStyle name="7_משקל בתא100_עסקאות שאושרו וטרם בוצעו  _דיווחים נוספים_1_15" xfId="9183"/>
    <cellStyle name="7_משקל בתא100_עסקאות שאושרו וטרם בוצעו  _דיווחים נוספים_1_פירוט אגח תשואה מעל 10% " xfId="9184"/>
    <cellStyle name="7_משקל בתא100_עסקאות שאושרו וטרם בוצעו  _דיווחים נוספים_1_פירוט אגח תשואה מעל 10% _15" xfId="9185"/>
    <cellStyle name="7_משקל בתא100_עסקאות שאושרו וטרם בוצעו  _דיווחים נוספים_15" xfId="9186"/>
    <cellStyle name="7_משקל בתא100_עסקאות שאושרו וטרם בוצעו  _דיווחים נוספים_פירוט אגח תשואה מעל 10% " xfId="9187"/>
    <cellStyle name="7_משקל בתא100_עסקאות שאושרו וטרם בוצעו  _דיווחים נוספים_פירוט אגח תשואה מעל 10% _15" xfId="9188"/>
    <cellStyle name="7_משקל בתא100_עסקאות שאושרו וטרם בוצעו  _פירוט אגח תשואה מעל 10% " xfId="9189"/>
    <cellStyle name="7_משקל בתא100_עסקאות שאושרו וטרם בוצעו  _פירוט אגח תשואה מעל 10% _1" xfId="9190"/>
    <cellStyle name="7_משקל בתא100_עסקאות שאושרו וטרם בוצעו  _פירוט אגח תשואה מעל 10% _1_15" xfId="9191"/>
    <cellStyle name="7_משקל בתא100_עסקאות שאושרו וטרם בוצעו  _פירוט אגח תשואה מעל 10% _15" xfId="9192"/>
    <cellStyle name="7_משקל בתא100_עסקאות שאושרו וטרם בוצעו  _פירוט אגח תשואה מעל 10% _פירוט אגח תשואה מעל 10% " xfId="9193"/>
    <cellStyle name="7_משקל בתא100_עסקאות שאושרו וטרם בוצעו  _פירוט אגח תשואה מעל 10% _פירוט אגח תשואה מעל 10% _15" xfId="9194"/>
    <cellStyle name="7_משקל בתא100_פירוט אגח תשואה מעל 10% " xfId="9195"/>
    <cellStyle name="7_משקל בתא100_פירוט אגח תשואה מעל 10%  2" xfId="9196"/>
    <cellStyle name="7_משקל בתא100_פירוט אגח תשואה מעל 10%  2_15" xfId="9197"/>
    <cellStyle name="7_משקל בתא100_פירוט אגח תשואה מעל 10%  2_דיווחים נוספים" xfId="9198"/>
    <cellStyle name="7_משקל בתא100_פירוט אגח תשואה מעל 10%  2_דיווחים נוספים_1" xfId="9199"/>
    <cellStyle name="7_משקל בתא100_פירוט אגח תשואה מעל 10%  2_דיווחים נוספים_1_15" xfId="9200"/>
    <cellStyle name="7_משקל בתא100_פירוט אגח תשואה מעל 10%  2_דיווחים נוספים_1_פירוט אגח תשואה מעל 10% " xfId="9201"/>
    <cellStyle name="7_משקל בתא100_פירוט אגח תשואה מעל 10%  2_דיווחים נוספים_1_פירוט אגח תשואה מעל 10% _15" xfId="9202"/>
    <cellStyle name="7_משקל בתא100_פירוט אגח תשואה מעל 10%  2_דיווחים נוספים_15" xfId="9203"/>
    <cellStyle name="7_משקל בתא100_פירוט אגח תשואה מעל 10%  2_דיווחים נוספים_פירוט אגח תשואה מעל 10% " xfId="9204"/>
    <cellStyle name="7_משקל בתא100_פירוט אגח תשואה מעל 10%  2_דיווחים נוספים_פירוט אגח תשואה מעל 10% _15" xfId="9205"/>
    <cellStyle name="7_משקל בתא100_פירוט אגח תשואה מעל 10%  2_פירוט אגח תשואה מעל 10% " xfId="9206"/>
    <cellStyle name="7_משקל בתא100_פירוט אגח תשואה מעל 10%  2_פירוט אגח תשואה מעל 10% _1" xfId="9207"/>
    <cellStyle name="7_משקל בתא100_פירוט אגח תשואה מעל 10%  2_פירוט אגח תשואה מעל 10% _1_15" xfId="9208"/>
    <cellStyle name="7_משקל בתא100_פירוט אגח תשואה מעל 10%  2_פירוט אגח תשואה מעל 10% _15" xfId="9209"/>
    <cellStyle name="7_משקל בתא100_פירוט אגח תשואה מעל 10%  2_פירוט אגח תשואה מעל 10% _פירוט אגח תשואה מעל 10% " xfId="9210"/>
    <cellStyle name="7_משקל בתא100_פירוט אגח תשואה מעל 10%  2_פירוט אגח תשואה מעל 10% _פירוט אגח תשואה מעל 10% _15" xfId="9211"/>
    <cellStyle name="7_משקל בתא100_פירוט אגח תשואה מעל 10% _1" xfId="9212"/>
    <cellStyle name="7_משקל בתא100_פירוט אגח תשואה מעל 10% _1_15" xfId="9213"/>
    <cellStyle name="7_משקל בתא100_פירוט אגח תשואה מעל 10% _1_פירוט אגח תשואה מעל 10% " xfId="9214"/>
    <cellStyle name="7_משקל בתא100_פירוט אגח תשואה מעל 10% _1_פירוט אגח תשואה מעל 10% _15" xfId="9215"/>
    <cellStyle name="7_משקל בתא100_פירוט אגח תשואה מעל 10% _15" xfId="9216"/>
    <cellStyle name="7_משקל בתא100_פירוט אגח תשואה מעל 10% _2" xfId="9217"/>
    <cellStyle name="7_משקל בתא100_פירוט אגח תשואה מעל 10% _2_15" xfId="9218"/>
    <cellStyle name="7_משקל בתא100_פירוט אגח תשואה מעל 10% _4.4." xfId="9219"/>
    <cellStyle name="7_משקל בתא100_פירוט אגח תשואה מעל 10% _4.4. 2" xfId="9220"/>
    <cellStyle name="7_משקל בתא100_פירוט אגח תשואה מעל 10% _4.4. 2_15" xfId="9221"/>
    <cellStyle name="7_משקל בתא100_פירוט אגח תשואה מעל 10% _4.4. 2_דיווחים נוספים" xfId="9222"/>
    <cellStyle name="7_משקל בתא100_פירוט אגח תשואה מעל 10% _4.4. 2_דיווחים נוספים_1" xfId="9223"/>
    <cellStyle name="7_משקל בתא100_פירוט אגח תשואה מעל 10% _4.4. 2_דיווחים נוספים_1_15" xfId="9224"/>
    <cellStyle name="7_משקל בתא100_פירוט אגח תשואה מעל 10% _4.4. 2_דיווחים נוספים_1_פירוט אגח תשואה מעל 10% " xfId="9225"/>
    <cellStyle name="7_משקל בתא100_פירוט אגח תשואה מעל 10% _4.4. 2_דיווחים נוספים_1_פירוט אגח תשואה מעל 10% _15" xfId="9226"/>
    <cellStyle name="7_משקל בתא100_פירוט אגח תשואה מעל 10% _4.4. 2_דיווחים נוספים_15" xfId="9227"/>
    <cellStyle name="7_משקל בתא100_פירוט אגח תשואה מעל 10% _4.4. 2_דיווחים נוספים_פירוט אגח תשואה מעל 10% " xfId="9228"/>
    <cellStyle name="7_משקל בתא100_פירוט אגח תשואה מעל 10% _4.4. 2_דיווחים נוספים_פירוט אגח תשואה מעל 10% _15" xfId="9229"/>
    <cellStyle name="7_משקל בתא100_פירוט אגח תשואה מעל 10% _4.4. 2_פירוט אגח תשואה מעל 10% " xfId="9230"/>
    <cellStyle name="7_משקל בתא100_פירוט אגח תשואה מעל 10% _4.4. 2_פירוט אגח תשואה מעל 10% _1" xfId="9231"/>
    <cellStyle name="7_משקל בתא100_פירוט אגח תשואה מעל 10% _4.4. 2_פירוט אגח תשואה מעל 10% _1_15" xfId="9232"/>
    <cellStyle name="7_משקל בתא100_פירוט אגח תשואה מעל 10% _4.4. 2_פירוט אגח תשואה מעל 10% _15" xfId="9233"/>
    <cellStyle name="7_משקל בתא100_פירוט אגח תשואה מעל 10% _4.4. 2_פירוט אגח תשואה מעל 10% _פירוט אגח תשואה מעל 10% " xfId="9234"/>
    <cellStyle name="7_משקל בתא100_פירוט אגח תשואה מעל 10% _4.4. 2_פירוט אגח תשואה מעל 10% _פירוט אגח תשואה מעל 10% _15" xfId="9235"/>
    <cellStyle name="7_משקל בתא100_פירוט אגח תשואה מעל 10% _4.4._15" xfId="9236"/>
    <cellStyle name="7_משקל בתא100_פירוט אגח תשואה מעל 10% _4.4._דיווחים נוספים" xfId="9237"/>
    <cellStyle name="7_משקל בתא100_פירוט אגח תשואה מעל 10% _4.4._דיווחים נוספים_15" xfId="9238"/>
    <cellStyle name="7_משקל בתא100_פירוט אגח תשואה מעל 10% _4.4._דיווחים נוספים_פירוט אגח תשואה מעל 10% " xfId="9239"/>
    <cellStyle name="7_משקל בתא100_פירוט אגח תשואה מעל 10% _4.4._דיווחים נוספים_פירוט אגח תשואה מעל 10% _15" xfId="9240"/>
    <cellStyle name="7_משקל בתא100_פירוט אגח תשואה מעל 10% _4.4._פירוט אגח תשואה מעל 10% " xfId="9241"/>
    <cellStyle name="7_משקל בתא100_פירוט אגח תשואה מעל 10% _4.4._פירוט אגח תשואה מעל 10% _1" xfId="9242"/>
    <cellStyle name="7_משקל בתא100_פירוט אגח תשואה מעל 10% _4.4._פירוט אגח תשואה מעל 10% _1_15" xfId="9243"/>
    <cellStyle name="7_משקל בתא100_פירוט אגח תשואה מעל 10% _4.4._פירוט אגח תשואה מעל 10% _15" xfId="9244"/>
    <cellStyle name="7_משקל בתא100_פירוט אגח תשואה מעל 10% _4.4._פירוט אגח תשואה מעל 10% _פירוט אגח תשואה מעל 10% " xfId="9245"/>
    <cellStyle name="7_משקל בתא100_פירוט אגח תשואה מעל 10% _4.4._פירוט אגח תשואה מעל 10% _פירוט אגח תשואה מעל 10% _15" xfId="9246"/>
    <cellStyle name="7_משקל בתא100_פירוט אגח תשואה מעל 10% _דיווחים נוספים" xfId="9247"/>
    <cellStyle name="7_משקל בתא100_פירוט אגח תשואה מעל 10% _דיווחים נוספים_1" xfId="9248"/>
    <cellStyle name="7_משקל בתא100_פירוט אגח תשואה מעל 10% _דיווחים נוספים_1_15" xfId="9249"/>
    <cellStyle name="7_משקל בתא100_פירוט אגח תשואה מעל 10% _דיווחים נוספים_1_פירוט אגח תשואה מעל 10% " xfId="9250"/>
    <cellStyle name="7_משקל בתא100_פירוט אגח תשואה מעל 10% _דיווחים נוספים_1_פירוט אגח תשואה מעל 10% _15" xfId="9251"/>
    <cellStyle name="7_משקל בתא100_פירוט אגח תשואה מעל 10% _דיווחים נוספים_15" xfId="9252"/>
    <cellStyle name="7_משקל בתא100_פירוט אגח תשואה מעל 10% _דיווחים נוספים_פירוט אגח תשואה מעל 10% " xfId="9253"/>
    <cellStyle name="7_משקל בתא100_פירוט אגח תשואה מעל 10% _דיווחים נוספים_פירוט אגח תשואה מעל 10% _15" xfId="9254"/>
    <cellStyle name="7_משקל בתא100_פירוט אגח תשואה מעל 10% _פירוט אגח תשואה מעל 10% " xfId="9255"/>
    <cellStyle name="7_משקל בתא100_פירוט אגח תשואה מעל 10% _פירוט אגח תשואה מעל 10% _1" xfId="9256"/>
    <cellStyle name="7_משקל בתא100_פירוט אגח תשואה מעל 10% _פירוט אגח תשואה מעל 10% _1_15" xfId="9257"/>
    <cellStyle name="7_משקל בתא100_פירוט אגח תשואה מעל 10% _פירוט אגח תשואה מעל 10% _15" xfId="9258"/>
    <cellStyle name="7_משקל בתא100_פירוט אגח תשואה מעל 10% _פירוט אגח תשואה מעל 10% _פירוט אגח תשואה מעל 10% " xfId="9259"/>
    <cellStyle name="7_משקל בתא100_פירוט אגח תשואה מעל 10% _פירוט אגח תשואה מעל 10% _פירוט אגח תשואה מעל 10% _15" xfId="9260"/>
    <cellStyle name="7_עסקאות שאושרו וטרם בוצעו  " xfId="9261"/>
    <cellStyle name="7_עסקאות שאושרו וטרם בוצעו   2" xfId="9262"/>
    <cellStyle name="7_עסקאות שאושרו וטרם בוצעו   2_15" xfId="9263"/>
    <cellStyle name="7_עסקאות שאושרו וטרם בוצעו   2_דיווחים נוספים" xfId="9264"/>
    <cellStyle name="7_עסקאות שאושרו וטרם בוצעו   2_דיווחים נוספים_1" xfId="9265"/>
    <cellStyle name="7_עסקאות שאושרו וטרם בוצעו   2_דיווחים נוספים_1_15" xfId="9266"/>
    <cellStyle name="7_עסקאות שאושרו וטרם בוצעו   2_דיווחים נוספים_1_פירוט אגח תשואה מעל 10% " xfId="9267"/>
    <cellStyle name="7_עסקאות שאושרו וטרם בוצעו   2_דיווחים נוספים_1_פירוט אגח תשואה מעל 10% _15" xfId="9268"/>
    <cellStyle name="7_עסקאות שאושרו וטרם בוצעו   2_דיווחים נוספים_15" xfId="9269"/>
    <cellStyle name="7_עסקאות שאושרו וטרם בוצעו   2_דיווחים נוספים_פירוט אגח תשואה מעל 10% " xfId="9270"/>
    <cellStyle name="7_עסקאות שאושרו וטרם בוצעו   2_דיווחים נוספים_פירוט אגח תשואה מעל 10% _15" xfId="9271"/>
    <cellStyle name="7_עסקאות שאושרו וטרם בוצעו   2_פירוט אגח תשואה מעל 10% " xfId="9272"/>
    <cellStyle name="7_עסקאות שאושרו וטרם בוצעו   2_פירוט אגח תשואה מעל 10% _1" xfId="9273"/>
    <cellStyle name="7_עסקאות שאושרו וטרם בוצעו   2_פירוט אגח תשואה מעל 10% _1_15" xfId="9274"/>
    <cellStyle name="7_עסקאות שאושרו וטרם בוצעו   2_פירוט אגח תשואה מעל 10% _15" xfId="9275"/>
    <cellStyle name="7_עסקאות שאושרו וטרם בוצעו   2_פירוט אגח תשואה מעל 10% _פירוט אגח תשואה מעל 10% " xfId="9276"/>
    <cellStyle name="7_עסקאות שאושרו וטרם בוצעו   2_פירוט אגח תשואה מעל 10% _פירוט אגח תשואה מעל 10% _15" xfId="9277"/>
    <cellStyle name="7_עסקאות שאושרו וטרם בוצעו  _1" xfId="9278"/>
    <cellStyle name="7_עסקאות שאושרו וטרם בוצעו  _1 2" xfId="9279"/>
    <cellStyle name="7_עסקאות שאושרו וטרם בוצעו  _1 2_15" xfId="9280"/>
    <cellStyle name="7_עסקאות שאושרו וטרם בוצעו  _1 2_דיווחים נוספים" xfId="9281"/>
    <cellStyle name="7_עסקאות שאושרו וטרם בוצעו  _1 2_דיווחים נוספים_1" xfId="9282"/>
    <cellStyle name="7_עסקאות שאושרו וטרם בוצעו  _1 2_דיווחים נוספים_1_15" xfId="9283"/>
    <cellStyle name="7_עסקאות שאושרו וטרם בוצעו  _1 2_דיווחים נוספים_1_פירוט אגח תשואה מעל 10% " xfId="9284"/>
    <cellStyle name="7_עסקאות שאושרו וטרם בוצעו  _1 2_דיווחים נוספים_1_פירוט אגח תשואה מעל 10% _15" xfId="9285"/>
    <cellStyle name="7_עסקאות שאושרו וטרם בוצעו  _1 2_דיווחים נוספים_15" xfId="9286"/>
    <cellStyle name="7_עסקאות שאושרו וטרם בוצעו  _1 2_דיווחים נוספים_פירוט אגח תשואה מעל 10% " xfId="9287"/>
    <cellStyle name="7_עסקאות שאושרו וטרם בוצעו  _1 2_דיווחים נוספים_פירוט אגח תשואה מעל 10% _15" xfId="9288"/>
    <cellStyle name="7_עסקאות שאושרו וטרם בוצעו  _1 2_פירוט אגח תשואה מעל 10% " xfId="9289"/>
    <cellStyle name="7_עסקאות שאושרו וטרם בוצעו  _1 2_פירוט אגח תשואה מעל 10% _1" xfId="9290"/>
    <cellStyle name="7_עסקאות שאושרו וטרם בוצעו  _1 2_פירוט אגח תשואה מעל 10% _1_15" xfId="9291"/>
    <cellStyle name="7_עסקאות שאושרו וטרם בוצעו  _1 2_פירוט אגח תשואה מעל 10% _15" xfId="9292"/>
    <cellStyle name="7_עסקאות שאושרו וטרם בוצעו  _1 2_פירוט אגח תשואה מעל 10% _פירוט אגח תשואה מעל 10% " xfId="9293"/>
    <cellStyle name="7_עסקאות שאושרו וטרם בוצעו  _1 2_פירוט אגח תשואה מעל 10% _פירוט אגח תשואה מעל 10% _15" xfId="9294"/>
    <cellStyle name="7_עסקאות שאושרו וטרם בוצעו  _1_15" xfId="9295"/>
    <cellStyle name="7_עסקאות שאושרו וטרם בוצעו  _1_דיווחים נוספים" xfId="9296"/>
    <cellStyle name="7_עסקאות שאושרו וטרם בוצעו  _1_דיווחים נוספים_15" xfId="9297"/>
    <cellStyle name="7_עסקאות שאושרו וטרם בוצעו  _1_דיווחים נוספים_פירוט אגח תשואה מעל 10% " xfId="9298"/>
    <cellStyle name="7_עסקאות שאושרו וטרם בוצעו  _1_דיווחים נוספים_פירוט אגח תשואה מעל 10% _15" xfId="9299"/>
    <cellStyle name="7_עסקאות שאושרו וטרם בוצעו  _1_פירוט אגח תשואה מעל 10% " xfId="9300"/>
    <cellStyle name="7_עסקאות שאושרו וטרם בוצעו  _1_פירוט אגח תשואה מעל 10% _1" xfId="9301"/>
    <cellStyle name="7_עסקאות שאושרו וטרם בוצעו  _1_פירוט אגח תשואה מעל 10% _1_15" xfId="9302"/>
    <cellStyle name="7_עסקאות שאושרו וטרם בוצעו  _1_פירוט אגח תשואה מעל 10% _15" xfId="9303"/>
    <cellStyle name="7_עסקאות שאושרו וטרם בוצעו  _1_פירוט אגח תשואה מעל 10% _פירוט אגח תשואה מעל 10% " xfId="9304"/>
    <cellStyle name="7_עסקאות שאושרו וטרם בוצעו  _1_פירוט אגח תשואה מעל 10% _פירוט אגח תשואה מעל 10% _15" xfId="9305"/>
    <cellStyle name="7_עסקאות שאושרו וטרם בוצעו  _15" xfId="9306"/>
    <cellStyle name="7_עסקאות שאושרו וטרם בוצעו  _4.4." xfId="9307"/>
    <cellStyle name="7_עסקאות שאושרו וטרם בוצעו  _4.4. 2" xfId="9308"/>
    <cellStyle name="7_עסקאות שאושרו וטרם בוצעו  _4.4. 2_15" xfId="9309"/>
    <cellStyle name="7_עסקאות שאושרו וטרם בוצעו  _4.4. 2_דיווחים נוספים" xfId="9310"/>
    <cellStyle name="7_עסקאות שאושרו וטרם בוצעו  _4.4. 2_דיווחים נוספים_1" xfId="9311"/>
    <cellStyle name="7_עסקאות שאושרו וטרם בוצעו  _4.4. 2_דיווחים נוספים_1_15" xfId="9312"/>
    <cellStyle name="7_עסקאות שאושרו וטרם בוצעו  _4.4. 2_דיווחים נוספים_1_פירוט אגח תשואה מעל 10% " xfId="9313"/>
    <cellStyle name="7_עסקאות שאושרו וטרם בוצעו  _4.4. 2_דיווחים נוספים_1_פירוט אגח תשואה מעל 10% _15" xfId="9314"/>
    <cellStyle name="7_עסקאות שאושרו וטרם בוצעו  _4.4. 2_דיווחים נוספים_15" xfId="9315"/>
    <cellStyle name="7_עסקאות שאושרו וטרם בוצעו  _4.4. 2_דיווחים נוספים_פירוט אגח תשואה מעל 10% " xfId="9316"/>
    <cellStyle name="7_עסקאות שאושרו וטרם בוצעו  _4.4. 2_דיווחים נוספים_פירוט אגח תשואה מעל 10% _15" xfId="9317"/>
    <cellStyle name="7_עסקאות שאושרו וטרם בוצעו  _4.4. 2_פירוט אגח תשואה מעל 10% " xfId="9318"/>
    <cellStyle name="7_עסקאות שאושרו וטרם בוצעו  _4.4. 2_פירוט אגח תשואה מעל 10% _1" xfId="9319"/>
    <cellStyle name="7_עסקאות שאושרו וטרם בוצעו  _4.4. 2_פירוט אגח תשואה מעל 10% _1_15" xfId="9320"/>
    <cellStyle name="7_עסקאות שאושרו וטרם בוצעו  _4.4. 2_פירוט אגח תשואה מעל 10% _15" xfId="9321"/>
    <cellStyle name="7_עסקאות שאושרו וטרם בוצעו  _4.4. 2_פירוט אגח תשואה מעל 10% _פירוט אגח תשואה מעל 10% " xfId="9322"/>
    <cellStyle name="7_עסקאות שאושרו וטרם בוצעו  _4.4. 2_פירוט אגח תשואה מעל 10% _פירוט אגח תשואה מעל 10% _15" xfId="9323"/>
    <cellStyle name="7_עסקאות שאושרו וטרם בוצעו  _4.4._15" xfId="9324"/>
    <cellStyle name="7_עסקאות שאושרו וטרם בוצעו  _4.4._דיווחים נוספים" xfId="9325"/>
    <cellStyle name="7_עסקאות שאושרו וטרם בוצעו  _4.4._דיווחים נוספים_15" xfId="9326"/>
    <cellStyle name="7_עסקאות שאושרו וטרם בוצעו  _4.4._דיווחים נוספים_פירוט אגח תשואה מעל 10% " xfId="9327"/>
    <cellStyle name="7_עסקאות שאושרו וטרם בוצעו  _4.4._דיווחים נוספים_פירוט אגח תשואה מעל 10% _15" xfId="9328"/>
    <cellStyle name="7_עסקאות שאושרו וטרם בוצעו  _4.4._פירוט אגח תשואה מעל 10% " xfId="9329"/>
    <cellStyle name="7_עסקאות שאושרו וטרם בוצעו  _4.4._פירוט אגח תשואה מעל 10% _1" xfId="9330"/>
    <cellStyle name="7_עסקאות שאושרו וטרם בוצעו  _4.4._פירוט אגח תשואה מעל 10% _1_15" xfId="9331"/>
    <cellStyle name="7_עסקאות שאושרו וטרם בוצעו  _4.4._פירוט אגח תשואה מעל 10% _15" xfId="9332"/>
    <cellStyle name="7_עסקאות שאושרו וטרם בוצעו  _4.4._פירוט אגח תשואה מעל 10% _פירוט אגח תשואה מעל 10% " xfId="9333"/>
    <cellStyle name="7_עסקאות שאושרו וטרם בוצעו  _4.4._פירוט אגח תשואה מעל 10% _פירוט אגח תשואה מעל 10% _15" xfId="9334"/>
    <cellStyle name="7_עסקאות שאושרו וטרם בוצעו  _דיווחים נוספים" xfId="9335"/>
    <cellStyle name="7_עסקאות שאושרו וטרם בוצעו  _דיווחים נוספים_1" xfId="9336"/>
    <cellStyle name="7_עסקאות שאושרו וטרם בוצעו  _דיווחים נוספים_1_15" xfId="9337"/>
    <cellStyle name="7_עסקאות שאושרו וטרם בוצעו  _דיווחים נוספים_1_פירוט אגח תשואה מעל 10% " xfId="9338"/>
    <cellStyle name="7_עסקאות שאושרו וטרם בוצעו  _דיווחים נוספים_1_פירוט אגח תשואה מעל 10% _15" xfId="9339"/>
    <cellStyle name="7_עסקאות שאושרו וטרם בוצעו  _דיווחים נוספים_15" xfId="9340"/>
    <cellStyle name="7_עסקאות שאושרו וטרם בוצעו  _דיווחים נוספים_פירוט אגח תשואה מעל 10% " xfId="9341"/>
    <cellStyle name="7_עסקאות שאושרו וטרם בוצעו  _דיווחים נוספים_פירוט אגח תשואה מעל 10% _15" xfId="9342"/>
    <cellStyle name="7_עסקאות שאושרו וטרם בוצעו  _פירוט אגח תשואה מעל 10% " xfId="9343"/>
    <cellStyle name="7_עסקאות שאושרו וטרם בוצעו  _פירוט אגח תשואה מעל 10% _1" xfId="9344"/>
    <cellStyle name="7_עסקאות שאושרו וטרם בוצעו  _פירוט אגח תשואה מעל 10% _1_15" xfId="9345"/>
    <cellStyle name="7_עסקאות שאושרו וטרם בוצעו  _פירוט אגח תשואה מעל 10% _15" xfId="9346"/>
    <cellStyle name="7_עסקאות שאושרו וטרם בוצעו  _פירוט אגח תשואה מעל 10% _פירוט אגח תשואה מעל 10% " xfId="9347"/>
    <cellStyle name="7_עסקאות שאושרו וטרם בוצעו  _פירוט אגח תשואה מעל 10% _פירוט אגח תשואה מעל 10% _15" xfId="9348"/>
    <cellStyle name="7_פירוט אגח תשואה מעל 10% " xfId="9349"/>
    <cellStyle name="7_פירוט אגח תשואה מעל 10%  2" xfId="9350"/>
    <cellStyle name="7_פירוט אגח תשואה מעל 10%  2_15" xfId="9351"/>
    <cellStyle name="7_פירוט אגח תשואה מעל 10%  2_דיווחים נוספים" xfId="9352"/>
    <cellStyle name="7_פירוט אגח תשואה מעל 10%  2_דיווחים נוספים_1" xfId="9353"/>
    <cellStyle name="7_פירוט אגח תשואה מעל 10%  2_דיווחים נוספים_1_15" xfId="9354"/>
    <cellStyle name="7_פירוט אגח תשואה מעל 10%  2_דיווחים נוספים_1_פירוט אגח תשואה מעל 10% " xfId="9355"/>
    <cellStyle name="7_פירוט אגח תשואה מעל 10%  2_דיווחים נוספים_1_פירוט אגח תשואה מעל 10% _15" xfId="9356"/>
    <cellStyle name="7_פירוט אגח תשואה מעל 10%  2_דיווחים נוספים_15" xfId="9357"/>
    <cellStyle name="7_פירוט אגח תשואה מעל 10%  2_דיווחים נוספים_פירוט אגח תשואה מעל 10% " xfId="9358"/>
    <cellStyle name="7_פירוט אגח תשואה מעל 10%  2_דיווחים נוספים_פירוט אגח תשואה מעל 10% _15" xfId="9359"/>
    <cellStyle name="7_פירוט אגח תשואה מעל 10%  2_פירוט אגח תשואה מעל 10% " xfId="9360"/>
    <cellStyle name="7_פירוט אגח תשואה מעל 10%  2_פירוט אגח תשואה מעל 10% _1" xfId="9361"/>
    <cellStyle name="7_פירוט אגח תשואה מעל 10%  2_פירוט אגח תשואה מעל 10% _1_15" xfId="9362"/>
    <cellStyle name="7_פירוט אגח תשואה מעל 10%  2_פירוט אגח תשואה מעל 10% _15" xfId="9363"/>
    <cellStyle name="7_פירוט אגח תשואה מעל 10%  2_פירוט אגח תשואה מעל 10% _פירוט אגח תשואה מעל 10% " xfId="9364"/>
    <cellStyle name="7_פירוט אגח תשואה מעל 10%  2_פירוט אגח תשואה מעל 10% _פירוט אגח תשואה מעל 10% _15" xfId="9365"/>
    <cellStyle name="7_פירוט אגח תשואה מעל 10% _1" xfId="9366"/>
    <cellStyle name="7_פירוט אגח תשואה מעל 10% _1_15" xfId="9367"/>
    <cellStyle name="7_פירוט אגח תשואה מעל 10% _1_פירוט אגח תשואה מעל 10% " xfId="9368"/>
    <cellStyle name="7_פירוט אגח תשואה מעל 10% _1_פירוט אגח תשואה מעל 10% _15" xfId="9369"/>
    <cellStyle name="7_פירוט אגח תשואה מעל 10% _15" xfId="9370"/>
    <cellStyle name="7_פירוט אגח תשואה מעל 10% _2" xfId="9371"/>
    <cellStyle name="7_פירוט אגח תשואה מעל 10% _2_15" xfId="9372"/>
    <cellStyle name="7_פירוט אגח תשואה מעל 10% _4.4." xfId="9373"/>
    <cellStyle name="7_פירוט אגח תשואה מעל 10% _4.4. 2" xfId="9374"/>
    <cellStyle name="7_פירוט אגח תשואה מעל 10% _4.4. 2_15" xfId="9375"/>
    <cellStyle name="7_פירוט אגח תשואה מעל 10% _4.4. 2_דיווחים נוספים" xfId="9376"/>
    <cellStyle name="7_פירוט אגח תשואה מעל 10% _4.4. 2_דיווחים נוספים_1" xfId="9377"/>
    <cellStyle name="7_פירוט אגח תשואה מעל 10% _4.4. 2_דיווחים נוספים_1_15" xfId="9378"/>
    <cellStyle name="7_פירוט אגח תשואה מעל 10% _4.4. 2_דיווחים נוספים_1_פירוט אגח תשואה מעל 10% " xfId="9379"/>
    <cellStyle name="7_פירוט אגח תשואה מעל 10% _4.4. 2_דיווחים נוספים_1_פירוט אגח תשואה מעל 10% _15" xfId="9380"/>
    <cellStyle name="7_פירוט אגח תשואה מעל 10% _4.4. 2_דיווחים נוספים_15" xfId="9381"/>
    <cellStyle name="7_פירוט אגח תשואה מעל 10% _4.4. 2_דיווחים נוספים_פירוט אגח תשואה מעל 10% " xfId="9382"/>
    <cellStyle name="7_פירוט אגח תשואה מעל 10% _4.4. 2_דיווחים נוספים_פירוט אגח תשואה מעל 10% _15" xfId="9383"/>
    <cellStyle name="7_פירוט אגח תשואה מעל 10% _4.4. 2_פירוט אגח תשואה מעל 10% " xfId="9384"/>
    <cellStyle name="7_פירוט אגח תשואה מעל 10% _4.4. 2_פירוט אגח תשואה מעל 10% _1" xfId="9385"/>
    <cellStyle name="7_פירוט אגח תשואה מעל 10% _4.4. 2_פירוט אגח תשואה מעל 10% _1_15" xfId="9386"/>
    <cellStyle name="7_פירוט אגח תשואה מעל 10% _4.4. 2_פירוט אגח תשואה מעל 10% _15" xfId="9387"/>
    <cellStyle name="7_פירוט אגח תשואה מעל 10% _4.4. 2_פירוט אגח תשואה מעל 10% _פירוט אגח תשואה מעל 10% " xfId="9388"/>
    <cellStyle name="7_פירוט אגח תשואה מעל 10% _4.4. 2_פירוט אגח תשואה מעל 10% _פירוט אגח תשואה מעל 10% _15" xfId="9389"/>
    <cellStyle name="7_פירוט אגח תשואה מעל 10% _4.4._15" xfId="9390"/>
    <cellStyle name="7_פירוט אגח תשואה מעל 10% _4.4._דיווחים נוספים" xfId="9391"/>
    <cellStyle name="7_פירוט אגח תשואה מעל 10% _4.4._דיווחים נוספים_15" xfId="9392"/>
    <cellStyle name="7_פירוט אגח תשואה מעל 10% _4.4._דיווחים נוספים_פירוט אגח תשואה מעל 10% " xfId="9393"/>
    <cellStyle name="7_פירוט אגח תשואה מעל 10% _4.4._דיווחים נוספים_פירוט אגח תשואה מעל 10% _15" xfId="9394"/>
    <cellStyle name="7_פירוט אגח תשואה מעל 10% _4.4._פירוט אגח תשואה מעל 10% " xfId="9395"/>
    <cellStyle name="7_פירוט אגח תשואה מעל 10% _4.4._פירוט אגח תשואה מעל 10% _1" xfId="9396"/>
    <cellStyle name="7_פירוט אגח תשואה מעל 10% _4.4._פירוט אגח תשואה מעל 10% _1_15" xfId="9397"/>
    <cellStyle name="7_פירוט אגח תשואה מעל 10% _4.4._פירוט אגח תשואה מעל 10% _15" xfId="9398"/>
    <cellStyle name="7_פירוט אגח תשואה מעל 10% _4.4._פירוט אגח תשואה מעל 10% _פירוט אגח תשואה מעל 10% " xfId="9399"/>
    <cellStyle name="7_פירוט אגח תשואה מעל 10% _4.4._פירוט אגח תשואה מעל 10% _פירוט אגח תשואה מעל 10% _15" xfId="9400"/>
    <cellStyle name="7_פירוט אגח תשואה מעל 10% _דיווחים נוספים" xfId="9401"/>
    <cellStyle name="7_פירוט אגח תשואה מעל 10% _דיווחים נוספים_1" xfId="9402"/>
    <cellStyle name="7_פירוט אגח תשואה מעל 10% _דיווחים נוספים_1_15" xfId="9403"/>
    <cellStyle name="7_פירוט אגח תשואה מעל 10% _דיווחים נוספים_1_פירוט אגח תשואה מעל 10% " xfId="9404"/>
    <cellStyle name="7_פירוט אגח תשואה מעל 10% _דיווחים נוספים_1_פירוט אגח תשואה מעל 10% _15" xfId="9405"/>
    <cellStyle name="7_פירוט אגח תשואה מעל 10% _דיווחים נוספים_15" xfId="9406"/>
    <cellStyle name="7_פירוט אגח תשואה מעל 10% _דיווחים נוספים_פירוט אגח תשואה מעל 10% " xfId="9407"/>
    <cellStyle name="7_פירוט אגח תשואה מעל 10% _דיווחים נוספים_פירוט אגח תשואה מעל 10% _15" xfId="9408"/>
    <cellStyle name="7_פירוט אגח תשואה מעל 10% _פירוט אגח תשואה מעל 10% " xfId="9409"/>
    <cellStyle name="7_פירוט אגח תשואה מעל 10% _פירוט אגח תשואה מעל 10% _1" xfId="9410"/>
    <cellStyle name="7_פירוט אגח תשואה מעל 10% _פירוט אגח תשואה מעל 10% _1_15" xfId="9411"/>
    <cellStyle name="7_פירוט אגח תשואה מעל 10% _פירוט אגח תשואה מעל 10% _15" xfId="9412"/>
    <cellStyle name="7_פירוט אגח תשואה מעל 10% _פירוט אגח תשואה מעל 10% _פירוט אגח תשואה מעל 10% " xfId="9413"/>
    <cellStyle name="7_פירוט אגח תשואה מעל 10% _פירוט אגח תשואה מעל 10% _פירוט אגח תשואה מעל 10% _15" xfId="9414"/>
    <cellStyle name="8" xfId="9415"/>
    <cellStyle name="8 2" xfId="9416"/>
    <cellStyle name="8 2 2" xfId="9417"/>
    <cellStyle name="8 2_15" xfId="9418"/>
    <cellStyle name="8 3" xfId="9419"/>
    <cellStyle name="8_15" xfId="9420"/>
    <cellStyle name="8_15_1" xfId="9421"/>
    <cellStyle name="8_16" xfId="9422"/>
    <cellStyle name="8_4.4." xfId="9423"/>
    <cellStyle name="8_4.4. 2" xfId="9424"/>
    <cellStyle name="8_4.4. 2_15" xfId="9425"/>
    <cellStyle name="8_4.4. 2_דיווחים נוספים" xfId="9426"/>
    <cellStyle name="8_4.4. 2_דיווחים נוספים_1" xfId="9427"/>
    <cellStyle name="8_4.4. 2_דיווחים נוספים_1_15" xfId="9428"/>
    <cellStyle name="8_4.4. 2_דיווחים נוספים_1_פירוט אגח תשואה מעל 10% " xfId="9429"/>
    <cellStyle name="8_4.4. 2_דיווחים נוספים_1_פירוט אגח תשואה מעל 10% _15" xfId="9430"/>
    <cellStyle name="8_4.4. 2_דיווחים נוספים_15" xfId="9431"/>
    <cellStyle name="8_4.4. 2_דיווחים נוספים_פירוט אגח תשואה מעל 10% " xfId="9432"/>
    <cellStyle name="8_4.4. 2_דיווחים נוספים_פירוט אגח תשואה מעל 10% _15" xfId="9433"/>
    <cellStyle name="8_4.4. 2_פירוט אגח תשואה מעל 10% " xfId="9434"/>
    <cellStyle name="8_4.4. 2_פירוט אגח תשואה מעל 10% _1" xfId="9435"/>
    <cellStyle name="8_4.4. 2_פירוט אגח תשואה מעל 10% _1_15" xfId="9436"/>
    <cellStyle name="8_4.4. 2_פירוט אגח תשואה מעל 10% _15" xfId="9437"/>
    <cellStyle name="8_4.4. 2_פירוט אגח תשואה מעל 10% _פירוט אגח תשואה מעל 10% " xfId="9438"/>
    <cellStyle name="8_4.4. 2_פירוט אגח תשואה מעל 10% _פירוט אגח תשואה מעל 10% _15" xfId="9439"/>
    <cellStyle name="8_4.4._15" xfId="9440"/>
    <cellStyle name="8_4.4._דיווחים נוספים" xfId="9441"/>
    <cellStyle name="8_4.4._דיווחים נוספים_15" xfId="9442"/>
    <cellStyle name="8_4.4._דיווחים נוספים_פירוט אגח תשואה מעל 10% " xfId="9443"/>
    <cellStyle name="8_4.4._דיווחים נוספים_פירוט אגח תשואה מעל 10% _15" xfId="9444"/>
    <cellStyle name="8_4.4._פירוט אגח תשואה מעל 10% " xfId="9445"/>
    <cellStyle name="8_4.4._פירוט אגח תשואה מעל 10% _1" xfId="9446"/>
    <cellStyle name="8_4.4._פירוט אגח תשואה מעל 10% _1_15" xfId="9447"/>
    <cellStyle name="8_4.4._פירוט אגח תשואה מעל 10% _15" xfId="9448"/>
    <cellStyle name="8_4.4._פירוט אגח תשואה מעל 10% _פירוט אגח תשואה מעל 10% " xfId="9449"/>
    <cellStyle name="8_4.4._פירוט אגח תשואה מעל 10% _פירוט אגח תשואה מעל 10% _15" xfId="9450"/>
    <cellStyle name="8_Anafim" xfId="9451"/>
    <cellStyle name="8_Anafim 2" xfId="9452"/>
    <cellStyle name="8_Anafim 2 2" xfId="9453"/>
    <cellStyle name="8_Anafim 2 2_15" xfId="9454"/>
    <cellStyle name="8_Anafim 2 2_דיווחים נוספים" xfId="9455"/>
    <cellStyle name="8_Anafim 2 2_דיווחים נוספים_1" xfId="9456"/>
    <cellStyle name="8_Anafim 2 2_דיווחים נוספים_1_15" xfId="9457"/>
    <cellStyle name="8_Anafim 2 2_דיווחים נוספים_1_פירוט אגח תשואה מעל 10% " xfId="9458"/>
    <cellStyle name="8_Anafim 2 2_דיווחים נוספים_1_פירוט אגח תשואה מעל 10% _15" xfId="9459"/>
    <cellStyle name="8_Anafim 2 2_דיווחים נוספים_15" xfId="9460"/>
    <cellStyle name="8_Anafim 2 2_דיווחים נוספים_פירוט אגח תשואה מעל 10% " xfId="9461"/>
    <cellStyle name="8_Anafim 2 2_דיווחים נוספים_פירוט אגח תשואה מעל 10% _15" xfId="9462"/>
    <cellStyle name="8_Anafim 2 2_פירוט אגח תשואה מעל 10% " xfId="9463"/>
    <cellStyle name="8_Anafim 2 2_פירוט אגח תשואה מעל 10% _1" xfId="9464"/>
    <cellStyle name="8_Anafim 2 2_פירוט אגח תשואה מעל 10% _1_15" xfId="9465"/>
    <cellStyle name="8_Anafim 2 2_פירוט אגח תשואה מעל 10% _15" xfId="9466"/>
    <cellStyle name="8_Anafim 2 2_פירוט אגח תשואה מעל 10% _פירוט אגח תשואה מעל 10% " xfId="9467"/>
    <cellStyle name="8_Anafim 2 2_פירוט אגח תשואה מעל 10% _פירוט אגח תשואה מעל 10% _15" xfId="9468"/>
    <cellStyle name="8_Anafim 2_15" xfId="9469"/>
    <cellStyle name="8_Anafim 2_4.4." xfId="9470"/>
    <cellStyle name="8_Anafim 2_4.4. 2" xfId="9471"/>
    <cellStyle name="8_Anafim 2_4.4. 2_15" xfId="9472"/>
    <cellStyle name="8_Anafim 2_4.4. 2_דיווחים נוספים" xfId="9473"/>
    <cellStyle name="8_Anafim 2_4.4. 2_דיווחים נוספים_1" xfId="9474"/>
    <cellStyle name="8_Anafim 2_4.4. 2_דיווחים נוספים_1_15" xfId="9475"/>
    <cellStyle name="8_Anafim 2_4.4. 2_דיווחים נוספים_1_פירוט אגח תשואה מעל 10% " xfId="9476"/>
    <cellStyle name="8_Anafim 2_4.4. 2_דיווחים נוספים_1_פירוט אגח תשואה מעל 10% _15" xfId="9477"/>
    <cellStyle name="8_Anafim 2_4.4. 2_דיווחים נוספים_15" xfId="9478"/>
    <cellStyle name="8_Anafim 2_4.4. 2_דיווחים נוספים_פירוט אגח תשואה מעל 10% " xfId="9479"/>
    <cellStyle name="8_Anafim 2_4.4. 2_דיווחים נוספים_פירוט אגח תשואה מעל 10% _15" xfId="9480"/>
    <cellStyle name="8_Anafim 2_4.4. 2_פירוט אגח תשואה מעל 10% " xfId="9481"/>
    <cellStyle name="8_Anafim 2_4.4. 2_פירוט אגח תשואה מעל 10% _1" xfId="9482"/>
    <cellStyle name="8_Anafim 2_4.4. 2_פירוט אגח תשואה מעל 10% _1_15" xfId="9483"/>
    <cellStyle name="8_Anafim 2_4.4. 2_פירוט אגח תשואה מעל 10% _15" xfId="9484"/>
    <cellStyle name="8_Anafim 2_4.4. 2_פירוט אגח תשואה מעל 10% _פירוט אגח תשואה מעל 10% " xfId="9485"/>
    <cellStyle name="8_Anafim 2_4.4. 2_פירוט אגח תשואה מעל 10% _פירוט אגח תשואה מעל 10% _15" xfId="9486"/>
    <cellStyle name="8_Anafim 2_4.4._15" xfId="9487"/>
    <cellStyle name="8_Anafim 2_4.4._דיווחים נוספים" xfId="9488"/>
    <cellStyle name="8_Anafim 2_4.4._דיווחים נוספים_15" xfId="9489"/>
    <cellStyle name="8_Anafim 2_4.4._דיווחים נוספים_פירוט אגח תשואה מעל 10% " xfId="9490"/>
    <cellStyle name="8_Anafim 2_4.4._דיווחים נוספים_פירוט אגח תשואה מעל 10% _15" xfId="9491"/>
    <cellStyle name="8_Anafim 2_4.4._פירוט אגח תשואה מעל 10% " xfId="9492"/>
    <cellStyle name="8_Anafim 2_4.4._פירוט אגח תשואה מעל 10% _1" xfId="9493"/>
    <cellStyle name="8_Anafim 2_4.4._פירוט אגח תשואה מעל 10% _1_15" xfId="9494"/>
    <cellStyle name="8_Anafim 2_4.4._פירוט אגח תשואה מעל 10% _15" xfId="9495"/>
    <cellStyle name="8_Anafim 2_4.4._פירוט אגח תשואה מעל 10% _פירוט אגח תשואה מעל 10% " xfId="9496"/>
    <cellStyle name="8_Anafim 2_4.4._פירוט אגח תשואה מעל 10% _פירוט אגח תשואה מעל 10% _15" xfId="9497"/>
    <cellStyle name="8_Anafim 2_דיווחים נוספים" xfId="9498"/>
    <cellStyle name="8_Anafim 2_דיווחים נוספים 2" xfId="9499"/>
    <cellStyle name="8_Anafim 2_דיווחים נוספים 2_15" xfId="9500"/>
    <cellStyle name="8_Anafim 2_דיווחים נוספים 2_דיווחים נוספים" xfId="9501"/>
    <cellStyle name="8_Anafim 2_דיווחים נוספים 2_דיווחים נוספים_1" xfId="9502"/>
    <cellStyle name="8_Anafim 2_דיווחים נוספים 2_דיווחים נוספים_1_15" xfId="9503"/>
    <cellStyle name="8_Anafim 2_דיווחים נוספים 2_דיווחים נוספים_1_פירוט אגח תשואה מעל 10% " xfId="9504"/>
    <cellStyle name="8_Anafim 2_דיווחים נוספים 2_דיווחים נוספים_1_פירוט אגח תשואה מעל 10% _15" xfId="9505"/>
    <cellStyle name="8_Anafim 2_דיווחים נוספים 2_דיווחים נוספים_15" xfId="9506"/>
    <cellStyle name="8_Anafim 2_דיווחים נוספים 2_דיווחים נוספים_פירוט אגח תשואה מעל 10% " xfId="9507"/>
    <cellStyle name="8_Anafim 2_דיווחים נוספים 2_דיווחים נוספים_פירוט אגח תשואה מעל 10% _15" xfId="9508"/>
    <cellStyle name="8_Anafim 2_דיווחים נוספים 2_פירוט אגח תשואה מעל 10% " xfId="9509"/>
    <cellStyle name="8_Anafim 2_דיווחים נוספים 2_פירוט אגח תשואה מעל 10% _1" xfId="9510"/>
    <cellStyle name="8_Anafim 2_דיווחים נוספים 2_פירוט אגח תשואה מעל 10% _1_15" xfId="9511"/>
    <cellStyle name="8_Anafim 2_דיווחים נוספים 2_פירוט אגח תשואה מעל 10% _15" xfId="9512"/>
    <cellStyle name="8_Anafim 2_דיווחים נוספים 2_פירוט אגח תשואה מעל 10% _פירוט אגח תשואה מעל 10% " xfId="9513"/>
    <cellStyle name="8_Anafim 2_דיווחים נוספים 2_פירוט אגח תשואה מעל 10% _פירוט אגח תשואה מעל 10% _15" xfId="9514"/>
    <cellStyle name="8_Anafim 2_דיווחים נוספים_1" xfId="9515"/>
    <cellStyle name="8_Anafim 2_דיווחים נוספים_1 2" xfId="9516"/>
    <cellStyle name="8_Anafim 2_דיווחים נוספים_1 2_15" xfId="9517"/>
    <cellStyle name="8_Anafim 2_דיווחים נוספים_1 2_דיווחים נוספים" xfId="9518"/>
    <cellStyle name="8_Anafim 2_דיווחים נוספים_1 2_דיווחים נוספים_1" xfId="9519"/>
    <cellStyle name="8_Anafim 2_דיווחים נוספים_1 2_דיווחים נוספים_1_15" xfId="9520"/>
    <cellStyle name="8_Anafim 2_דיווחים נוספים_1 2_דיווחים נוספים_1_פירוט אגח תשואה מעל 10% " xfId="9521"/>
    <cellStyle name="8_Anafim 2_דיווחים נוספים_1 2_דיווחים נוספים_1_פירוט אגח תשואה מעל 10% _15" xfId="9522"/>
    <cellStyle name="8_Anafim 2_דיווחים נוספים_1 2_דיווחים נוספים_15" xfId="9523"/>
    <cellStyle name="8_Anafim 2_דיווחים נוספים_1 2_דיווחים נוספים_פירוט אגח תשואה מעל 10% " xfId="9524"/>
    <cellStyle name="8_Anafim 2_דיווחים נוספים_1 2_דיווחים נוספים_פירוט אגח תשואה מעל 10% _15" xfId="9525"/>
    <cellStyle name="8_Anafim 2_דיווחים נוספים_1 2_פירוט אגח תשואה מעל 10% " xfId="9526"/>
    <cellStyle name="8_Anafim 2_דיווחים נוספים_1 2_פירוט אגח תשואה מעל 10% _1" xfId="9527"/>
    <cellStyle name="8_Anafim 2_דיווחים נוספים_1 2_פירוט אגח תשואה מעל 10% _1_15" xfId="9528"/>
    <cellStyle name="8_Anafim 2_דיווחים נוספים_1 2_פירוט אגח תשואה מעל 10% _15" xfId="9529"/>
    <cellStyle name="8_Anafim 2_דיווחים נוספים_1 2_פירוט אגח תשואה מעל 10% _פירוט אגח תשואה מעל 10% " xfId="9530"/>
    <cellStyle name="8_Anafim 2_דיווחים נוספים_1 2_פירוט אגח תשואה מעל 10% _פירוט אגח תשואה מעל 10% _15" xfId="9531"/>
    <cellStyle name="8_Anafim 2_דיווחים נוספים_1_15" xfId="9532"/>
    <cellStyle name="8_Anafim 2_דיווחים נוספים_1_4.4." xfId="9533"/>
    <cellStyle name="8_Anafim 2_דיווחים נוספים_1_4.4. 2" xfId="9534"/>
    <cellStyle name="8_Anafim 2_דיווחים נוספים_1_4.4. 2_15" xfId="9535"/>
    <cellStyle name="8_Anafim 2_דיווחים נוספים_1_4.4. 2_דיווחים נוספים" xfId="9536"/>
    <cellStyle name="8_Anafim 2_דיווחים נוספים_1_4.4. 2_דיווחים נוספים_1" xfId="9537"/>
    <cellStyle name="8_Anafim 2_דיווחים נוספים_1_4.4. 2_דיווחים נוספים_1_15" xfId="9538"/>
    <cellStyle name="8_Anafim 2_דיווחים נוספים_1_4.4. 2_דיווחים נוספים_1_פירוט אגח תשואה מעל 10% " xfId="9539"/>
    <cellStyle name="8_Anafim 2_דיווחים נוספים_1_4.4. 2_דיווחים נוספים_1_פירוט אגח תשואה מעל 10% _15" xfId="9540"/>
    <cellStyle name="8_Anafim 2_דיווחים נוספים_1_4.4. 2_דיווחים נוספים_15" xfId="9541"/>
    <cellStyle name="8_Anafim 2_דיווחים נוספים_1_4.4. 2_דיווחים נוספים_פירוט אגח תשואה מעל 10% " xfId="9542"/>
    <cellStyle name="8_Anafim 2_דיווחים נוספים_1_4.4. 2_דיווחים נוספים_פירוט אגח תשואה מעל 10% _15" xfId="9543"/>
    <cellStyle name="8_Anafim 2_דיווחים נוספים_1_4.4. 2_פירוט אגח תשואה מעל 10% " xfId="9544"/>
    <cellStyle name="8_Anafim 2_דיווחים נוספים_1_4.4. 2_פירוט אגח תשואה מעל 10% _1" xfId="9545"/>
    <cellStyle name="8_Anafim 2_דיווחים נוספים_1_4.4. 2_פירוט אגח תשואה מעל 10% _1_15" xfId="9546"/>
    <cellStyle name="8_Anafim 2_דיווחים נוספים_1_4.4. 2_פירוט אגח תשואה מעל 10% _15" xfId="9547"/>
    <cellStyle name="8_Anafim 2_דיווחים נוספים_1_4.4. 2_פירוט אגח תשואה מעל 10% _פירוט אגח תשואה מעל 10% " xfId="9548"/>
    <cellStyle name="8_Anafim 2_דיווחים נוספים_1_4.4. 2_פירוט אגח תשואה מעל 10% _פירוט אגח תשואה מעל 10% _15" xfId="9549"/>
    <cellStyle name="8_Anafim 2_דיווחים נוספים_1_4.4._15" xfId="9550"/>
    <cellStyle name="8_Anafim 2_דיווחים נוספים_1_4.4._דיווחים נוספים" xfId="9551"/>
    <cellStyle name="8_Anafim 2_דיווחים נוספים_1_4.4._דיווחים נוספים_15" xfId="9552"/>
    <cellStyle name="8_Anafim 2_דיווחים נוספים_1_4.4._דיווחים נוספים_פירוט אגח תשואה מעל 10% " xfId="9553"/>
    <cellStyle name="8_Anafim 2_דיווחים נוספים_1_4.4._דיווחים נוספים_פירוט אגח תשואה מעל 10% _15" xfId="9554"/>
    <cellStyle name="8_Anafim 2_דיווחים נוספים_1_4.4._פירוט אגח תשואה מעל 10% " xfId="9555"/>
    <cellStyle name="8_Anafim 2_דיווחים נוספים_1_4.4._פירוט אגח תשואה מעל 10% _1" xfId="9556"/>
    <cellStyle name="8_Anafim 2_דיווחים נוספים_1_4.4._פירוט אגח תשואה מעל 10% _1_15" xfId="9557"/>
    <cellStyle name="8_Anafim 2_דיווחים נוספים_1_4.4._פירוט אגח תשואה מעל 10% _15" xfId="9558"/>
    <cellStyle name="8_Anafim 2_דיווחים נוספים_1_4.4._פירוט אגח תשואה מעל 10% _פירוט אגח תשואה מעל 10% " xfId="9559"/>
    <cellStyle name="8_Anafim 2_דיווחים נוספים_1_4.4._פירוט אגח תשואה מעל 10% _פירוט אגח תשואה מעל 10% _15" xfId="9560"/>
    <cellStyle name="8_Anafim 2_דיווחים נוספים_1_דיווחים נוספים" xfId="9561"/>
    <cellStyle name="8_Anafim 2_דיווחים נוספים_1_דיווחים נוספים_15" xfId="9562"/>
    <cellStyle name="8_Anafim 2_דיווחים נוספים_1_דיווחים נוספים_פירוט אגח תשואה מעל 10% " xfId="9563"/>
    <cellStyle name="8_Anafim 2_דיווחים נוספים_1_דיווחים נוספים_פירוט אגח תשואה מעל 10% _15" xfId="9564"/>
    <cellStyle name="8_Anafim 2_דיווחים נוספים_1_פירוט אגח תשואה מעל 10% " xfId="9565"/>
    <cellStyle name="8_Anafim 2_דיווחים נוספים_1_פירוט אגח תשואה מעל 10% _1" xfId="9566"/>
    <cellStyle name="8_Anafim 2_דיווחים נוספים_1_פירוט אגח תשואה מעל 10% _1_15" xfId="9567"/>
    <cellStyle name="8_Anafim 2_דיווחים נוספים_1_פירוט אגח תשואה מעל 10% _15" xfId="9568"/>
    <cellStyle name="8_Anafim 2_דיווחים נוספים_1_פירוט אגח תשואה מעל 10% _פירוט אגח תשואה מעל 10% " xfId="9569"/>
    <cellStyle name="8_Anafim 2_דיווחים נוספים_1_פירוט אגח תשואה מעל 10% _פירוט אגח תשואה מעל 10% _15" xfId="9570"/>
    <cellStyle name="8_Anafim 2_דיווחים נוספים_15" xfId="9571"/>
    <cellStyle name="8_Anafim 2_דיווחים נוספים_2" xfId="9572"/>
    <cellStyle name="8_Anafim 2_דיווחים נוספים_2_15" xfId="9573"/>
    <cellStyle name="8_Anafim 2_דיווחים נוספים_2_פירוט אגח תשואה מעל 10% " xfId="9574"/>
    <cellStyle name="8_Anafim 2_דיווחים נוספים_2_פירוט אגח תשואה מעל 10% _15" xfId="9575"/>
    <cellStyle name="8_Anafim 2_דיווחים נוספים_4.4." xfId="9576"/>
    <cellStyle name="8_Anafim 2_דיווחים נוספים_4.4. 2" xfId="9577"/>
    <cellStyle name="8_Anafim 2_דיווחים נוספים_4.4. 2_15" xfId="9578"/>
    <cellStyle name="8_Anafim 2_דיווחים נוספים_4.4. 2_דיווחים נוספים" xfId="9579"/>
    <cellStyle name="8_Anafim 2_דיווחים נוספים_4.4. 2_דיווחים נוספים_1" xfId="9580"/>
    <cellStyle name="8_Anafim 2_דיווחים נוספים_4.4. 2_דיווחים נוספים_1_15" xfId="9581"/>
    <cellStyle name="8_Anafim 2_דיווחים נוספים_4.4. 2_דיווחים נוספים_1_פירוט אגח תשואה מעל 10% " xfId="9582"/>
    <cellStyle name="8_Anafim 2_דיווחים נוספים_4.4. 2_דיווחים נוספים_1_פירוט אגח תשואה מעל 10% _15" xfId="9583"/>
    <cellStyle name="8_Anafim 2_דיווחים נוספים_4.4. 2_דיווחים נוספים_15" xfId="9584"/>
    <cellStyle name="8_Anafim 2_דיווחים נוספים_4.4. 2_דיווחים נוספים_פירוט אגח תשואה מעל 10% " xfId="9585"/>
    <cellStyle name="8_Anafim 2_דיווחים נוספים_4.4. 2_דיווחים נוספים_פירוט אגח תשואה מעל 10% _15" xfId="9586"/>
    <cellStyle name="8_Anafim 2_דיווחים נוספים_4.4. 2_פירוט אגח תשואה מעל 10% " xfId="9587"/>
    <cellStyle name="8_Anafim 2_דיווחים נוספים_4.4. 2_פירוט אגח תשואה מעל 10% _1" xfId="9588"/>
    <cellStyle name="8_Anafim 2_דיווחים נוספים_4.4. 2_פירוט אגח תשואה מעל 10% _1_15" xfId="9589"/>
    <cellStyle name="8_Anafim 2_דיווחים נוספים_4.4. 2_פירוט אגח תשואה מעל 10% _15" xfId="9590"/>
    <cellStyle name="8_Anafim 2_דיווחים נוספים_4.4. 2_פירוט אגח תשואה מעל 10% _פירוט אגח תשואה מעל 10% " xfId="9591"/>
    <cellStyle name="8_Anafim 2_דיווחים נוספים_4.4. 2_פירוט אגח תשואה מעל 10% _פירוט אגח תשואה מעל 10% _15" xfId="9592"/>
    <cellStyle name="8_Anafim 2_דיווחים נוספים_4.4._15" xfId="9593"/>
    <cellStyle name="8_Anafim 2_דיווחים נוספים_4.4._דיווחים נוספים" xfId="9594"/>
    <cellStyle name="8_Anafim 2_דיווחים נוספים_4.4._דיווחים נוספים_15" xfId="9595"/>
    <cellStyle name="8_Anafim 2_דיווחים נוספים_4.4._דיווחים נוספים_פירוט אגח תשואה מעל 10% " xfId="9596"/>
    <cellStyle name="8_Anafim 2_דיווחים נוספים_4.4._דיווחים נוספים_פירוט אגח תשואה מעל 10% _15" xfId="9597"/>
    <cellStyle name="8_Anafim 2_דיווחים נוספים_4.4._פירוט אגח תשואה מעל 10% " xfId="9598"/>
    <cellStyle name="8_Anafim 2_דיווחים נוספים_4.4._פירוט אגח תשואה מעל 10% _1" xfId="9599"/>
    <cellStyle name="8_Anafim 2_דיווחים נוספים_4.4._פירוט אגח תשואה מעל 10% _1_15" xfId="9600"/>
    <cellStyle name="8_Anafim 2_דיווחים נוספים_4.4._פירוט אגח תשואה מעל 10% _15" xfId="9601"/>
    <cellStyle name="8_Anafim 2_דיווחים נוספים_4.4._פירוט אגח תשואה מעל 10% _פירוט אגח תשואה מעל 10% " xfId="9602"/>
    <cellStyle name="8_Anafim 2_דיווחים נוספים_4.4._פירוט אגח תשואה מעל 10% _פירוט אגח תשואה מעל 10% _15" xfId="9603"/>
    <cellStyle name="8_Anafim 2_דיווחים נוספים_דיווחים נוספים" xfId="9604"/>
    <cellStyle name="8_Anafim 2_דיווחים נוספים_דיווחים נוספים 2" xfId="9605"/>
    <cellStyle name="8_Anafim 2_דיווחים נוספים_דיווחים נוספים 2_15" xfId="9606"/>
    <cellStyle name="8_Anafim 2_דיווחים נוספים_דיווחים נוספים 2_דיווחים נוספים" xfId="9607"/>
    <cellStyle name="8_Anafim 2_דיווחים נוספים_דיווחים נוספים 2_דיווחים נוספים_1" xfId="9608"/>
    <cellStyle name="8_Anafim 2_דיווחים נוספים_דיווחים נוספים 2_דיווחים נוספים_1_15" xfId="9609"/>
    <cellStyle name="8_Anafim 2_דיווחים נוספים_דיווחים נוספים 2_דיווחים נוספים_1_פירוט אגח תשואה מעל 10% " xfId="9610"/>
    <cellStyle name="8_Anafim 2_דיווחים נוספים_דיווחים נוספים 2_דיווחים נוספים_1_פירוט אגח תשואה מעל 10% _15" xfId="9611"/>
    <cellStyle name="8_Anafim 2_דיווחים נוספים_דיווחים נוספים 2_דיווחים נוספים_15" xfId="9612"/>
    <cellStyle name="8_Anafim 2_דיווחים נוספים_דיווחים נוספים 2_דיווחים נוספים_פירוט אגח תשואה מעל 10% " xfId="9613"/>
    <cellStyle name="8_Anafim 2_דיווחים נוספים_דיווחים נוספים 2_דיווחים נוספים_פירוט אגח תשואה מעל 10% _15" xfId="9614"/>
    <cellStyle name="8_Anafim 2_דיווחים נוספים_דיווחים נוספים 2_פירוט אגח תשואה מעל 10% " xfId="9615"/>
    <cellStyle name="8_Anafim 2_דיווחים נוספים_דיווחים נוספים 2_פירוט אגח תשואה מעל 10% _1" xfId="9616"/>
    <cellStyle name="8_Anafim 2_דיווחים נוספים_דיווחים נוספים 2_פירוט אגח תשואה מעל 10% _1_15" xfId="9617"/>
    <cellStyle name="8_Anafim 2_דיווחים נוספים_דיווחים נוספים 2_פירוט אגח תשואה מעל 10% _15" xfId="9618"/>
    <cellStyle name="8_Anafim 2_דיווחים נוספים_דיווחים נוספים 2_פירוט אגח תשואה מעל 10% _פירוט אגח תשואה מעל 10% " xfId="9619"/>
    <cellStyle name="8_Anafim 2_דיווחים נוספים_דיווחים נוספים 2_פירוט אגח תשואה מעל 10% _פירוט אגח תשואה מעל 10% _15" xfId="9620"/>
    <cellStyle name="8_Anafim 2_דיווחים נוספים_דיווחים נוספים_1" xfId="9621"/>
    <cellStyle name="8_Anafim 2_דיווחים נוספים_דיווחים נוספים_1_15" xfId="9622"/>
    <cellStyle name="8_Anafim 2_דיווחים נוספים_דיווחים נוספים_1_פירוט אגח תשואה מעל 10% " xfId="9623"/>
    <cellStyle name="8_Anafim 2_דיווחים נוספים_דיווחים נוספים_1_פירוט אגח תשואה מעל 10% _15" xfId="9624"/>
    <cellStyle name="8_Anafim 2_דיווחים נוספים_דיווחים נוספים_15" xfId="9625"/>
    <cellStyle name="8_Anafim 2_דיווחים נוספים_דיווחים נוספים_4.4." xfId="9626"/>
    <cellStyle name="8_Anafim 2_דיווחים נוספים_דיווחים נוספים_4.4. 2" xfId="9627"/>
    <cellStyle name="8_Anafim 2_דיווחים נוספים_דיווחים נוספים_4.4. 2_15" xfId="9628"/>
    <cellStyle name="8_Anafim 2_דיווחים נוספים_דיווחים נוספים_4.4. 2_דיווחים נוספים" xfId="9629"/>
    <cellStyle name="8_Anafim 2_דיווחים נוספים_דיווחים נוספים_4.4. 2_דיווחים נוספים_1" xfId="9630"/>
    <cellStyle name="8_Anafim 2_דיווחים נוספים_דיווחים נוספים_4.4. 2_דיווחים נוספים_1_15" xfId="9631"/>
    <cellStyle name="8_Anafim 2_דיווחים נוספים_דיווחים נוספים_4.4. 2_דיווחים נוספים_1_פירוט אגח תשואה מעל 10% " xfId="9632"/>
    <cellStyle name="8_Anafim 2_דיווחים נוספים_דיווחים נוספים_4.4. 2_דיווחים נוספים_1_פירוט אגח תשואה מעל 10% _15" xfId="9633"/>
    <cellStyle name="8_Anafim 2_דיווחים נוספים_דיווחים נוספים_4.4. 2_דיווחים נוספים_15" xfId="9634"/>
    <cellStyle name="8_Anafim 2_דיווחים נוספים_דיווחים נוספים_4.4. 2_דיווחים נוספים_פירוט אגח תשואה מעל 10% " xfId="9635"/>
    <cellStyle name="8_Anafim 2_דיווחים נוספים_דיווחים נוספים_4.4. 2_דיווחים נוספים_פירוט אגח תשואה מעל 10% _15" xfId="9636"/>
    <cellStyle name="8_Anafim 2_דיווחים נוספים_דיווחים נוספים_4.4. 2_פירוט אגח תשואה מעל 10% " xfId="9637"/>
    <cellStyle name="8_Anafim 2_דיווחים נוספים_דיווחים נוספים_4.4. 2_פירוט אגח תשואה מעל 10% _1" xfId="9638"/>
    <cellStyle name="8_Anafim 2_דיווחים נוספים_דיווחים נוספים_4.4. 2_פירוט אגח תשואה מעל 10% _1_15" xfId="9639"/>
    <cellStyle name="8_Anafim 2_דיווחים נוספים_דיווחים נוספים_4.4. 2_פירוט אגח תשואה מעל 10% _15" xfId="9640"/>
    <cellStyle name="8_Anafim 2_דיווחים נוספים_דיווחים נוספים_4.4. 2_פירוט אגח תשואה מעל 10% _פירוט אגח תשואה מעל 10% " xfId="9641"/>
    <cellStyle name="8_Anafim 2_דיווחים נוספים_דיווחים נוספים_4.4. 2_פירוט אגח תשואה מעל 10% _פירוט אגח תשואה מעל 10% _15" xfId="9642"/>
    <cellStyle name="8_Anafim 2_דיווחים נוספים_דיווחים נוספים_4.4._15" xfId="9643"/>
    <cellStyle name="8_Anafim 2_דיווחים נוספים_דיווחים נוספים_4.4._דיווחים נוספים" xfId="9644"/>
    <cellStyle name="8_Anafim 2_דיווחים נוספים_דיווחים נוספים_4.4._דיווחים נוספים_15" xfId="9645"/>
    <cellStyle name="8_Anafim 2_דיווחים נוספים_דיווחים נוספים_4.4._דיווחים נוספים_פירוט אגח תשואה מעל 10% " xfId="9646"/>
    <cellStyle name="8_Anafim 2_דיווחים נוספים_דיווחים נוספים_4.4._דיווחים נוספים_פירוט אגח תשואה מעל 10% _15" xfId="9647"/>
    <cellStyle name="8_Anafim 2_דיווחים נוספים_דיווחים נוספים_4.4._פירוט אגח תשואה מעל 10% " xfId="9648"/>
    <cellStyle name="8_Anafim 2_דיווחים נוספים_דיווחים נוספים_4.4._פירוט אגח תשואה מעל 10% _1" xfId="9649"/>
    <cellStyle name="8_Anafim 2_דיווחים נוספים_דיווחים נוספים_4.4._פירוט אגח תשואה מעל 10% _1_15" xfId="9650"/>
    <cellStyle name="8_Anafim 2_דיווחים נוספים_דיווחים נוספים_4.4._פירוט אגח תשואה מעל 10% _15" xfId="9651"/>
    <cellStyle name="8_Anafim 2_דיווחים נוספים_דיווחים נוספים_4.4._פירוט אגח תשואה מעל 10% _פירוט אגח תשואה מעל 10% " xfId="9652"/>
    <cellStyle name="8_Anafim 2_דיווחים נוספים_דיווחים נוספים_4.4._פירוט אגח תשואה מעל 10% _פירוט אגח תשואה מעל 10% _15" xfId="9653"/>
    <cellStyle name="8_Anafim 2_דיווחים נוספים_דיווחים נוספים_דיווחים נוספים" xfId="9654"/>
    <cellStyle name="8_Anafim 2_דיווחים נוספים_דיווחים נוספים_דיווחים נוספים_15" xfId="9655"/>
    <cellStyle name="8_Anafim 2_דיווחים נוספים_דיווחים נוספים_דיווחים נוספים_פירוט אגח תשואה מעל 10% " xfId="9656"/>
    <cellStyle name="8_Anafim 2_דיווחים נוספים_דיווחים נוספים_דיווחים נוספים_פירוט אגח תשואה מעל 10% _15" xfId="9657"/>
    <cellStyle name="8_Anafim 2_דיווחים נוספים_דיווחים נוספים_פירוט אגח תשואה מעל 10% " xfId="9658"/>
    <cellStyle name="8_Anafim 2_דיווחים נוספים_דיווחים נוספים_פירוט אגח תשואה מעל 10% _1" xfId="9659"/>
    <cellStyle name="8_Anafim 2_דיווחים נוספים_דיווחים נוספים_פירוט אגח תשואה מעל 10% _1_15" xfId="9660"/>
    <cellStyle name="8_Anafim 2_דיווחים נוספים_דיווחים נוספים_פירוט אגח תשואה מעל 10% _15" xfId="9661"/>
    <cellStyle name="8_Anafim 2_דיווחים נוספים_דיווחים נוספים_פירוט אגח תשואה מעל 10% _פירוט אגח תשואה מעל 10% " xfId="9662"/>
    <cellStyle name="8_Anafim 2_דיווחים נוספים_דיווחים נוספים_פירוט אגח תשואה מעל 10% _פירוט אגח תשואה מעל 10% _15" xfId="9663"/>
    <cellStyle name="8_Anafim 2_דיווחים נוספים_פירוט אגח תשואה מעל 10% " xfId="9664"/>
    <cellStyle name="8_Anafim 2_דיווחים נוספים_פירוט אגח תשואה מעל 10% _1" xfId="9665"/>
    <cellStyle name="8_Anafim 2_דיווחים נוספים_פירוט אגח תשואה מעל 10% _1_15" xfId="9666"/>
    <cellStyle name="8_Anafim 2_דיווחים נוספים_פירוט אגח תשואה מעל 10% _15" xfId="9667"/>
    <cellStyle name="8_Anafim 2_דיווחים נוספים_פירוט אגח תשואה מעל 10% _פירוט אגח תשואה מעל 10% " xfId="9668"/>
    <cellStyle name="8_Anafim 2_דיווחים נוספים_פירוט אגח תשואה מעל 10% _פירוט אגח תשואה מעל 10% _15" xfId="9669"/>
    <cellStyle name="8_Anafim 2_עסקאות שאושרו וטרם בוצעו  " xfId="9670"/>
    <cellStyle name="8_Anafim 2_עסקאות שאושרו וטרם בוצעו   2" xfId="9671"/>
    <cellStyle name="8_Anafim 2_עסקאות שאושרו וטרם בוצעו   2_15" xfId="9672"/>
    <cellStyle name="8_Anafim 2_עסקאות שאושרו וטרם בוצעו   2_דיווחים נוספים" xfId="9673"/>
    <cellStyle name="8_Anafim 2_עסקאות שאושרו וטרם בוצעו   2_דיווחים נוספים_1" xfId="9674"/>
    <cellStyle name="8_Anafim 2_עסקאות שאושרו וטרם בוצעו   2_דיווחים נוספים_1_15" xfId="9675"/>
    <cellStyle name="8_Anafim 2_עסקאות שאושרו וטרם בוצעו   2_דיווחים נוספים_1_פירוט אגח תשואה מעל 10% " xfId="9676"/>
    <cellStyle name="8_Anafim 2_עסקאות שאושרו וטרם בוצעו   2_דיווחים נוספים_1_פירוט אגח תשואה מעל 10% _15" xfId="9677"/>
    <cellStyle name="8_Anafim 2_עסקאות שאושרו וטרם בוצעו   2_דיווחים נוספים_15" xfId="9678"/>
    <cellStyle name="8_Anafim 2_עסקאות שאושרו וטרם בוצעו   2_דיווחים נוספים_פירוט אגח תשואה מעל 10% " xfId="9679"/>
    <cellStyle name="8_Anafim 2_עסקאות שאושרו וטרם בוצעו   2_דיווחים נוספים_פירוט אגח תשואה מעל 10% _15" xfId="9680"/>
    <cellStyle name="8_Anafim 2_עסקאות שאושרו וטרם בוצעו   2_פירוט אגח תשואה מעל 10% " xfId="9681"/>
    <cellStyle name="8_Anafim 2_עסקאות שאושרו וטרם בוצעו   2_פירוט אגח תשואה מעל 10% _1" xfId="9682"/>
    <cellStyle name="8_Anafim 2_עסקאות שאושרו וטרם בוצעו   2_פירוט אגח תשואה מעל 10% _1_15" xfId="9683"/>
    <cellStyle name="8_Anafim 2_עסקאות שאושרו וטרם בוצעו   2_פירוט אגח תשואה מעל 10% _15" xfId="9684"/>
    <cellStyle name="8_Anafim 2_עסקאות שאושרו וטרם בוצעו   2_פירוט אגח תשואה מעל 10% _פירוט אגח תשואה מעל 10% " xfId="9685"/>
    <cellStyle name="8_Anafim 2_עסקאות שאושרו וטרם בוצעו   2_פירוט אגח תשואה מעל 10% _פירוט אגח תשואה מעל 10% _15" xfId="9686"/>
    <cellStyle name="8_Anafim 2_עסקאות שאושרו וטרם בוצעו  _15" xfId="9687"/>
    <cellStyle name="8_Anafim 2_עסקאות שאושרו וטרם בוצעו  _דיווחים נוספים" xfId="9688"/>
    <cellStyle name="8_Anafim 2_עסקאות שאושרו וטרם בוצעו  _דיווחים נוספים_15" xfId="9689"/>
    <cellStyle name="8_Anafim 2_עסקאות שאושרו וטרם בוצעו  _דיווחים נוספים_פירוט אגח תשואה מעל 10% " xfId="9690"/>
    <cellStyle name="8_Anafim 2_עסקאות שאושרו וטרם בוצעו  _דיווחים נוספים_פירוט אגח תשואה מעל 10% _15" xfId="9691"/>
    <cellStyle name="8_Anafim 2_עסקאות שאושרו וטרם בוצעו  _פירוט אגח תשואה מעל 10% " xfId="9692"/>
    <cellStyle name="8_Anafim 2_עסקאות שאושרו וטרם בוצעו  _פירוט אגח תשואה מעל 10% _1" xfId="9693"/>
    <cellStyle name="8_Anafim 2_עסקאות שאושרו וטרם בוצעו  _פירוט אגח תשואה מעל 10% _1_15" xfId="9694"/>
    <cellStyle name="8_Anafim 2_עסקאות שאושרו וטרם בוצעו  _פירוט אגח תשואה מעל 10% _15" xfId="9695"/>
    <cellStyle name="8_Anafim 2_עסקאות שאושרו וטרם בוצעו  _פירוט אגח תשואה מעל 10% _פירוט אגח תשואה מעל 10% " xfId="9696"/>
    <cellStyle name="8_Anafim 2_עסקאות שאושרו וטרם בוצעו  _פירוט אגח תשואה מעל 10% _פירוט אגח תשואה מעל 10% _15" xfId="9697"/>
    <cellStyle name="8_Anafim 2_פירוט אגח תשואה מעל 10% " xfId="9698"/>
    <cellStyle name="8_Anafim 2_פירוט אגח תשואה מעל 10%  2" xfId="9699"/>
    <cellStyle name="8_Anafim 2_פירוט אגח תשואה מעל 10%  2_15" xfId="9700"/>
    <cellStyle name="8_Anafim 2_פירוט אגח תשואה מעל 10%  2_דיווחים נוספים" xfId="9701"/>
    <cellStyle name="8_Anafim 2_פירוט אגח תשואה מעל 10%  2_דיווחים נוספים_1" xfId="9702"/>
    <cellStyle name="8_Anafim 2_פירוט אגח תשואה מעל 10%  2_דיווחים נוספים_1_15" xfId="9703"/>
    <cellStyle name="8_Anafim 2_פירוט אגח תשואה מעל 10%  2_דיווחים נוספים_1_פירוט אגח תשואה מעל 10% " xfId="9704"/>
    <cellStyle name="8_Anafim 2_פירוט אגח תשואה מעל 10%  2_דיווחים נוספים_1_פירוט אגח תשואה מעל 10% _15" xfId="9705"/>
    <cellStyle name="8_Anafim 2_פירוט אגח תשואה מעל 10%  2_דיווחים נוספים_15" xfId="9706"/>
    <cellStyle name="8_Anafim 2_פירוט אגח תשואה מעל 10%  2_דיווחים נוספים_פירוט אגח תשואה מעל 10% " xfId="9707"/>
    <cellStyle name="8_Anafim 2_פירוט אגח תשואה מעל 10%  2_דיווחים נוספים_פירוט אגח תשואה מעל 10% _15" xfId="9708"/>
    <cellStyle name="8_Anafim 2_פירוט אגח תשואה מעל 10%  2_פירוט אגח תשואה מעל 10% " xfId="9709"/>
    <cellStyle name="8_Anafim 2_פירוט אגח תשואה מעל 10%  2_פירוט אגח תשואה מעל 10% _1" xfId="9710"/>
    <cellStyle name="8_Anafim 2_פירוט אגח תשואה מעל 10%  2_פירוט אגח תשואה מעל 10% _1_15" xfId="9711"/>
    <cellStyle name="8_Anafim 2_פירוט אגח תשואה מעל 10%  2_פירוט אגח תשואה מעל 10% _15" xfId="9712"/>
    <cellStyle name="8_Anafim 2_פירוט אגח תשואה מעל 10%  2_פירוט אגח תשואה מעל 10% _פירוט אגח תשואה מעל 10% " xfId="9713"/>
    <cellStyle name="8_Anafim 2_פירוט אגח תשואה מעל 10%  2_פירוט אגח תשואה מעל 10% _פירוט אגח תשואה מעל 10% _15" xfId="9714"/>
    <cellStyle name="8_Anafim 2_פירוט אגח תשואה מעל 10% _1" xfId="9715"/>
    <cellStyle name="8_Anafim 2_פירוט אגח תשואה מעל 10% _1_15" xfId="9716"/>
    <cellStyle name="8_Anafim 2_פירוט אגח תשואה מעל 10% _1_פירוט אגח תשואה מעל 10% " xfId="9717"/>
    <cellStyle name="8_Anafim 2_פירוט אגח תשואה מעל 10% _1_פירוט אגח תשואה מעל 10% _15" xfId="9718"/>
    <cellStyle name="8_Anafim 2_פירוט אגח תשואה מעל 10% _15" xfId="9719"/>
    <cellStyle name="8_Anafim 2_פירוט אגח תשואה מעל 10% _2" xfId="9720"/>
    <cellStyle name="8_Anafim 2_פירוט אגח תשואה מעל 10% _2_15" xfId="9721"/>
    <cellStyle name="8_Anafim 2_פירוט אגח תשואה מעל 10% _4.4." xfId="9722"/>
    <cellStyle name="8_Anafim 2_פירוט אגח תשואה מעל 10% _4.4. 2" xfId="9723"/>
    <cellStyle name="8_Anafim 2_פירוט אגח תשואה מעל 10% _4.4. 2_15" xfId="9724"/>
    <cellStyle name="8_Anafim 2_פירוט אגח תשואה מעל 10% _4.4. 2_דיווחים נוספים" xfId="9725"/>
    <cellStyle name="8_Anafim 2_פירוט אגח תשואה מעל 10% _4.4. 2_דיווחים נוספים_1" xfId="9726"/>
    <cellStyle name="8_Anafim 2_פירוט אגח תשואה מעל 10% _4.4. 2_דיווחים נוספים_1_15" xfId="9727"/>
    <cellStyle name="8_Anafim 2_פירוט אגח תשואה מעל 10% _4.4. 2_דיווחים נוספים_1_פירוט אגח תשואה מעל 10% " xfId="9728"/>
    <cellStyle name="8_Anafim 2_פירוט אגח תשואה מעל 10% _4.4. 2_דיווחים נוספים_1_פירוט אגח תשואה מעל 10% _15" xfId="9729"/>
    <cellStyle name="8_Anafim 2_פירוט אגח תשואה מעל 10% _4.4. 2_דיווחים נוספים_15" xfId="9730"/>
    <cellStyle name="8_Anafim 2_פירוט אגח תשואה מעל 10% _4.4. 2_דיווחים נוספים_פירוט אגח תשואה מעל 10% " xfId="9731"/>
    <cellStyle name="8_Anafim 2_פירוט אגח תשואה מעל 10% _4.4. 2_דיווחים נוספים_פירוט אגח תשואה מעל 10% _15" xfId="9732"/>
    <cellStyle name="8_Anafim 2_פירוט אגח תשואה מעל 10% _4.4. 2_פירוט אגח תשואה מעל 10% " xfId="9733"/>
    <cellStyle name="8_Anafim 2_פירוט אגח תשואה מעל 10% _4.4. 2_פירוט אגח תשואה מעל 10% _1" xfId="9734"/>
    <cellStyle name="8_Anafim 2_פירוט אגח תשואה מעל 10% _4.4. 2_פירוט אגח תשואה מעל 10% _1_15" xfId="9735"/>
    <cellStyle name="8_Anafim 2_פירוט אגח תשואה מעל 10% _4.4. 2_פירוט אגח תשואה מעל 10% _15" xfId="9736"/>
    <cellStyle name="8_Anafim 2_פירוט אגח תשואה מעל 10% _4.4. 2_פירוט אגח תשואה מעל 10% _פירוט אגח תשואה מעל 10% " xfId="9737"/>
    <cellStyle name="8_Anafim 2_פירוט אגח תשואה מעל 10% _4.4. 2_פירוט אגח תשואה מעל 10% _פירוט אגח תשואה מעל 10% _15" xfId="9738"/>
    <cellStyle name="8_Anafim 2_פירוט אגח תשואה מעל 10% _4.4._15" xfId="9739"/>
    <cellStyle name="8_Anafim 2_פירוט אגח תשואה מעל 10% _4.4._דיווחים נוספים" xfId="9740"/>
    <cellStyle name="8_Anafim 2_פירוט אגח תשואה מעל 10% _4.4._דיווחים נוספים_15" xfId="9741"/>
    <cellStyle name="8_Anafim 2_פירוט אגח תשואה מעל 10% _4.4._דיווחים נוספים_פירוט אגח תשואה מעל 10% " xfId="9742"/>
    <cellStyle name="8_Anafim 2_פירוט אגח תשואה מעל 10% _4.4._דיווחים נוספים_פירוט אגח תשואה מעל 10% _15" xfId="9743"/>
    <cellStyle name="8_Anafim 2_פירוט אגח תשואה מעל 10% _4.4._פירוט אגח תשואה מעל 10% " xfId="9744"/>
    <cellStyle name="8_Anafim 2_פירוט אגח תשואה מעל 10% _4.4._פירוט אגח תשואה מעל 10% _1" xfId="9745"/>
    <cellStyle name="8_Anafim 2_פירוט אגח תשואה מעל 10% _4.4._פירוט אגח תשואה מעל 10% _1_15" xfId="9746"/>
    <cellStyle name="8_Anafim 2_פירוט אגח תשואה מעל 10% _4.4._פירוט אגח תשואה מעל 10% _15" xfId="9747"/>
    <cellStyle name="8_Anafim 2_פירוט אגח תשואה מעל 10% _4.4._פירוט אגח תשואה מעל 10% _פירוט אגח תשואה מעל 10% " xfId="9748"/>
    <cellStyle name="8_Anafim 2_פירוט אגח תשואה מעל 10% _4.4._פירוט אגח תשואה מעל 10% _פירוט אגח תשואה מעל 10% _15" xfId="9749"/>
    <cellStyle name="8_Anafim 2_פירוט אגח תשואה מעל 10% _דיווחים נוספים" xfId="9750"/>
    <cellStyle name="8_Anafim 2_פירוט אגח תשואה מעל 10% _דיווחים נוספים_1" xfId="9751"/>
    <cellStyle name="8_Anafim 2_פירוט אגח תשואה מעל 10% _דיווחים נוספים_1_15" xfId="9752"/>
    <cellStyle name="8_Anafim 2_פירוט אגח תשואה מעל 10% _דיווחים נוספים_1_פירוט אגח תשואה מעל 10% " xfId="9753"/>
    <cellStyle name="8_Anafim 2_פירוט אגח תשואה מעל 10% _דיווחים נוספים_1_פירוט אגח תשואה מעל 10% _15" xfId="9754"/>
    <cellStyle name="8_Anafim 2_פירוט אגח תשואה מעל 10% _דיווחים נוספים_15" xfId="9755"/>
    <cellStyle name="8_Anafim 2_פירוט אגח תשואה מעל 10% _דיווחים נוספים_פירוט אגח תשואה מעל 10% " xfId="9756"/>
    <cellStyle name="8_Anafim 2_פירוט אגח תשואה מעל 10% _דיווחים נוספים_פירוט אגח תשואה מעל 10% _15" xfId="9757"/>
    <cellStyle name="8_Anafim 2_פירוט אגח תשואה מעל 10% _פירוט אגח תשואה מעל 10% " xfId="9758"/>
    <cellStyle name="8_Anafim 2_פירוט אגח תשואה מעל 10% _פירוט אגח תשואה מעל 10% _1" xfId="9759"/>
    <cellStyle name="8_Anafim 2_פירוט אגח תשואה מעל 10% _פירוט אגח תשואה מעל 10% _1_15" xfId="9760"/>
    <cellStyle name="8_Anafim 2_פירוט אגח תשואה מעל 10% _פירוט אגח תשואה מעל 10% _15" xfId="9761"/>
    <cellStyle name="8_Anafim 2_פירוט אגח תשואה מעל 10% _פירוט אגח תשואה מעל 10% _פירוט אגח תשואה מעל 10% " xfId="9762"/>
    <cellStyle name="8_Anafim 2_פירוט אגח תשואה מעל 10% _פירוט אגח תשואה מעל 10% _פירוט אגח תשואה מעל 10% _15" xfId="9763"/>
    <cellStyle name="8_Anafim 3" xfId="9764"/>
    <cellStyle name="8_Anafim 3_15" xfId="9765"/>
    <cellStyle name="8_Anafim 3_דיווחים נוספים" xfId="9766"/>
    <cellStyle name="8_Anafim 3_דיווחים נוספים_1" xfId="9767"/>
    <cellStyle name="8_Anafim 3_דיווחים נוספים_1_15" xfId="9768"/>
    <cellStyle name="8_Anafim 3_דיווחים נוספים_1_פירוט אגח תשואה מעל 10% " xfId="9769"/>
    <cellStyle name="8_Anafim 3_דיווחים נוספים_1_פירוט אגח תשואה מעל 10% _15" xfId="9770"/>
    <cellStyle name="8_Anafim 3_דיווחים נוספים_15" xfId="9771"/>
    <cellStyle name="8_Anafim 3_דיווחים נוספים_פירוט אגח תשואה מעל 10% " xfId="9772"/>
    <cellStyle name="8_Anafim 3_דיווחים נוספים_פירוט אגח תשואה מעל 10% _15" xfId="9773"/>
    <cellStyle name="8_Anafim 3_פירוט אגח תשואה מעל 10% " xfId="9774"/>
    <cellStyle name="8_Anafim 3_פירוט אגח תשואה מעל 10% _1" xfId="9775"/>
    <cellStyle name="8_Anafim 3_פירוט אגח תשואה מעל 10% _1_15" xfId="9776"/>
    <cellStyle name="8_Anafim 3_פירוט אגח תשואה מעל 10% _15" xfId="9777"/>
    <cellStyle name="8_Anafim 3_פירוט אגח תשואה מעל 10% _פירוט אגח תשואה מעל 10% " xfId="9778"/>
    <cellStyle name="8_Anafim 3_פירוט אגח תשואה מעל 10% _פירוט אגח תשואה מעל 10% _15" xfId="9779"/>
    <cellStyle name="8_Anafim_15" xfId="9780"/>
    <cellStyle name="8_Anafim_4.4." xfId="9781"/>
    <cellStyle name="8_Anafim_4.4. 2" xfId="9782"/>
    <cellStyle name="8_Anafim_4.4. 2_15" xfId="9783"/>
    <cellStyle name="8_Anafim_4.4. 2_דיווחים נוספים" xfId="9784"/>
    <cellStyle name="8_Anafim_4.4. 2_דיווחים נוספים_1" xfId="9785"/>
    <cellStyle name="8_Anafim_4.4. 2_דיווחים נוספים_1_15" xfId="9786"/>
    <cellStyle name="8_Anafim_4.4. 2_דיווחים נוספים_1_פירוט אגח תשואה מעל 10% " xfId="9787"/>
    <cellStyle name="8_Anafim_4.4. 2_דיווחים נוספים_1_פירוט אגח תשואה מעל 10% _15" xfId="9788"/>
    <cellStyle name="8_Anafim_4.4. 2_דיווחים נוספים_15" xfId="9789"/>
    <cellStyle name="8_Anafim_4.4. 2_דיווחים נוספים_פירוט אגח תשואה מעל 10% " xfId="9790"/>
    <cellStyle name="8_Anafim_4.4. 2_דיווחים נוספים_פירוט אגח תשואה מעל 10% _15" xfId="9791"/>
    <cellStyle name="8_Anafim_4.4. 2_פירוט אגח תשואה מעל 10% " xfId="9792"/>
    <cellStyle name="8_Anafim_4.4. 2_פירוט אגח תשואה מעל 10% _1" xfId="9793"/>
    <cellStyle name="8_Anafim_4.4. 2_פירוט אגח תשואה מעל 10% _1_15" xfId="9794"/>
    <cellStyle name="8_Anafim_4.4. 2_פירוט אגח תשואה מעל 10% _15" xfId="9795"/>
    <cellStyle name="8_Anafim_4.4. 2_פירוט אגח תשואה מעל 10% _פירוט אגח תשואה מעל 10% " xfId="9796"/>
    <cellStyle name="8_Anafim_4.4. 2_פירוט אגח תשואה מעל 10% _פירוט אגח תשואה מעל 10% _15" xfId="9797"/>
    <cellStyle name="8_Anafim_4.4._15" xfId="9798"/>
    <cellStyle name="8_Anafim_4.4._דיווחים נוספים" xfId="9799"/>
    <cellStyle name="8_Anafim_4.4._דיווחים נוספים_15" xfId="9800"/>
    <cellStyle name="8_Anafim_4.4._דיווחים נוספים_פירוט אגח תשואה מעל 10% " xfId="9801"/>
    <cellStyle name="8_Anafim_4.4._דיווחים נוספים_פירוט אגח תשואה מעל 10% _15" xfId="9802"/>
    <cellStyle name="8_Anafim_4.4._פירוט אגח תשואה מעל 10% " xfId="9803"/>
    <cellStyle name="8_Anafim_4.4._פירוט אגח תשואה מעל 10% _1" xfId="9804"/>
    <cellStyle name="8_Anafim_4.4._פירוט אגח תשואה מעל 10% _1_15" xfId="9805"/>
    <cellStyle name="8_Anafim_4.4._פירוט אגח תשואה מעל 10% _15" xfId="9806"/>
    <cellStyle name="8_Anafim_4.4._פירוט אגח תשואה מעל 10% _פירוט אגח תשואה מעל 10% " xfId="9807"/>
    <cellStyle name="8_Anafim_4.4._פירוט אגח תשואה מעל 10% _פירוט אגח תשואה מעל 10% _15" xfId="9808"/>
    <cellStyle name="8_Anafim_דיווחים נוספים" xfId="9809"/>
    <cellStyle name="8_Anafim_דיווחים נוספים 2" xfId="9810"/>
    <cellStyle name="8_Anafim_דיווחים נוספים 2_15" xfId="9811"/>
    <cellStyle name="8_Anafim_דיווחים נוספים 2_דיווחים נוספים" xfId="9812"/>
    <cellStyle name="8_Anafim_דיווחים נוספים 2_דיווחים נוספים_1" xfId="9813"/>
    <cellStyle name="8_Anafim_דיווחים נוספים 2_דיווחים נוספים_1_15" xfId="9814"/>
    <cellStyle name="8_Anafim_דיווחים נוספים 2_דיווחים נוספים_1_פירוט אגח תשואה מעל 10% " xfId="9815"/>
    <cellStyle name="8_Anafim_דיווחים נוספים 2_דיווחים נוספים_1_פירוט אגח תשואה מעל 10% _15" xfId="9816"/>
    <cellStyle name="8_Anafim_דיווחים נוספים 2_דיווחים נוספים_15" xfId="9817"/>
    <cellStyle name="8_Anafim_דיווחים נוספים 2_דיווחים נוספים_פירוט אגח תשואה מעל 10% " xfId="9818"/>
    <cellStyle name="8_Anafim_דיווחים נוספים 2_דיווחים נוספים_פירוט אגח תשואה מעל 10% _15" xfId="9819"/>
    <cellStyle name="8_Anafim_דיווחים נוספים 2_פירוט אגח תשואה מעל 10% " xfId="9820"/>
    <cellStyle name="8_Anafim_דיווחים נוספים 2_פירוט אגח תשואה מעל 10% _1" xfId="9821"/>
    <cellStyle name="8_Anafim_דיווחים נוספים 2_פירוט אגח תשואה מעל 10% _1_15" xfId="9822"/>
    <cellStyle name="8_Anafim_דיווחים נוספים 2_פירוט אגח תשואה מעל 10% _15" xfId="9823"/>
    <cellStyle name="8_Anafim_דיווחים נוספים 2_פירוט אגח תשואה מעל 10% _פירוט אגח תשואה מעל 10% " xfId="9824"/>
    <cellStyle name="8_Anafim_דיווחים נוספים 2_פירוט אגח תשואה מעל 10% _פירוט אגח תשואה מעל 10% _15" xfId="9825"/>
    <cellStyle name="8_Anafim_דיווחים נוספים_1" xfId="9826"/>
    <cellStyle name="8_Anafim_דיווחים נוספים_1 2" xfId="9827"/>
    <cellStyle name="8_Anafim_דיווחים נוספים_1 2_15" xfId="9828"/>
    <cellStyle name="8_Anafim_דיווחים נוספים_1 2_דיווחים נוספים" xfId="9829"/>
    <cellStyle name="8_Anafim_דיווחים נוספים_1 2_דיווחים נוספים_1" xfId="9830"/>
    <cellStyle name="8_Anafim_דיווחים נוספים_1 2_דיווחים נוספים_1_15" xfId="9831"/>
    <cellStyle name="8_Anafim_דיווחים נוספים_1 2_דיווחים נוספים_1_פירוט אגח תשואה מעל 10% " xfId="9832"/>
    <cellStyle name="8_Anafim_דיווחים נוספים_1 2_דיווחים נוספים_1_פירוט אגח תשואה מעל 10% _15" xfId="9833"/>
    <cellStyle name="8_Anafim_דיווחים נוספים_1 2_דיווחים נוספים_15" xfId="9834"/>
    <cellStyle name="8_Anafim_דיווחים נוספים_1 2_דיווחים נוספים_פירוט אגח תשואה מעל 10% " xfId="9835"/>
    <cellStyle name="8_Anafim_דיווחים נוספים_1 2_דיווחים נוספים_פירוט אגח תשואה מעל 10% _15" xfId="9836"/>
    <cellStyle name="8_Anafim_דיווחים נוספים_1 2_פירוט אגח תשואה מעל 10% " xfId="9837"/>
    <cellStyle name="8_Anafim_דיווחים נוספים_1 2_פירוט אגח תשואה מעל 10% _1" xfId="9838"/>
    <cellStyle name="8_Anafim_דיווחים נוספים_1 2_פירוט אגח תשואה מעל 10% _1_15" xfId="9839"/>
    <cellStyle name="8_Anafim_דיווחים נוספים_1 2_פירוט אגח תשואה מעל 10% _15" xfId="9840"/>
    <cellStyle name="8_Anafim_דיווחים נוספים_1 2_פירוט אגח תשואה מעל 10% _פירוט אגח תשואה מעל 10% " xfId="9841"/>
    <cellStyle name="8_Anafim_דיווחים נוספים_1 2_פירוט אגח תשואה מעל 10% _פירוט אגח תשואה מעל 10% _15" xfId="9842"/>
    <cellStyle name="8_Anafim_דיווחים נוספים_1_15" xfId="9843"/>
    <cellStyle name="8_Anafim_דיווחים נוספים_1_4.4." xfId="9844"/>
    <cellStyle name="8_Anafim_דיווחים נוספים_1_4.4. 2" xfId="9845"/>
    <cellStyle name="8_Anafim_דיווחים נוספים_1_4.4. 2_15" xfId="9846"/>
    <cellStyle name="8_Anafim_דיווחים נוספים_1_4.4. 2_דיווחים נוספים" xfId="9847"/>
    <cellStyle name="8_Anafim_דיווחים נוספים_1_4.4. 2_דיווחים נוספים_1" xfId="9848"/>
    <cellStyle name="8_Anafim_דיווחים נוספים_1_4.4. 2_דיווחים נוספים_1_15" xfId="9849"/>
    <cellStyle name="8_Anafim_דיווחים נוספים_1_4.4. 2_דיווחים נוספים_1_פירוט אגח תשואה מעל 10% " xfId="9850"/>
    <cellStyle name="8_Anafim_דיווחים נוספים_1_4.4. 2_דיווחים נוספים_1_פירוט אגח תשואה מעל 10% _15" xfId="9851"/>
    <cellStyle name="8_Anafim_דיווחים נוספים_1_4.4. 2_דיווחים נוספים_15" xfId="9852"/>
    <cellStyle name="8_Anafim_דיווחים נוספים_1_4.4. 2_דיווחים נוספים_פירוט אגח תשואה מעל 10% " xfId="9853"/>
    <cellStyle name="8_Anafim_דיווחים נוספים_1_4.4. 2_דיווחים נוספים_פירוט אגח תשואה מעל 10% _15" xfId="9854"/>
    <cellStyle name="8_Anafim_דיווחים נוספים_1_4.4. 2_פירוט אגח תשואה מעל 10% " xfId="9855"/>
    <cellStyle name="8_Anafim_דיווחים נוספים_1_4.4. 2_פירוט אגח תשואה מעל 10% _1" xfId="9856"/>
    <cellStyle name="8_Anafim_דיווחים נוספים_1_4.4. 2_פירוט אגח תשואה מעל 10% _1_15" xfId="9857"/>
    <cellStyle name="8_Anafim_דיווחים נוספים_1_4.4. 2_פירוט אגח תשואה מעל 10% _15" xfId="9858"/>
    <cellStyle name="8_Anafim_דיווחים נוספים_1_4.4. 2_פירוט אגח תשואה מעל 10% _פירוט אגח תשואה מעל 10% " xfId="9859"/>
    <cellStyle name="8_Anafim_דיווחים נוספים_1_4.4. 2_פירוט אגח תשואה מעל 10% _פירוט אגח תשואה מעל 10% _15" xfId="9860"/>
    <cellStyle name="8_Anafim_דיווחים נוספים_1_4.4._15" xfId="9861"/>
    <cellStyle name="8_Anafim_דיווחים נוספים_1_4.4._דיווחים נוספים" xfId="9862"/>
    <cellStyle name="8_Anafim_דיווחים נוספים_1_4.4._דיווחים נוספים_15" xfId="9863"/>
    <cellStyle name="8_Anafim_דיווחים נוספים_1_4.4._דיווחים נוספים_פירוט אגח תשואה מעל 10% " xfId="9864"/>
    <cellStyle name="8_Anafim_דיווחים נוספים_1_4.4._דיווחים נוספים_פירוט אגח תשואה מעל 10% _15" xfId="9865"/>
    <cellStyle name="8_Anafim_דיווחים נוספים_1_4.4._פירוט אגח תשואה מעל 10% " xfId="9866"/>
    <cellStyle name="8_Anafim_דיווחים נוספים_1_4.4._פירוט אגח תשואה מעל 10% _1" xfId="9867"/>
    <cellStyle name="8_Anafim_דיווחים נוספים_1_4.4._פירוט אגח תשואה מעל 10% _1_15" xfId="9868"/>
    <cellStyle name="8_Anafim_דיווחים נוספים_1_4.4._פירוט אגח תשואה מעל 10% _15" xfId="9869"/>
    <cellStyle name="8_Anafim_דיווחים נוספים_1_4.4._פירוט אגח תשואה מעל 10% _פירוט אגח תשואה מעל 10% " xfId="9870"/>
    <cellStyle name="8_Anafim_דיווחים נוספים_1_4.4._פירוט אגח תשואה מעל 10% _פירוט אגח תשואה מעל 10% _15" xfId="9871"/>
    <cellStyle name="8_Anafim_דיווחים נוספים_1_דיווחים נוספים" xfId="9872"/>
    <cellStyle name="8_Anafim_דיווחים נוספים_1_דיווחים נוספים 2" xfId="9873"/>
    <cellStyle name="8_Anafim_דיווחים נוספים_1_דיווחים נוספים 2_15" xfId="9874"/>
    <cellStyle name="8_Anafim_דיווחים נוספים_1_דיווחים נוספים 2_דיווחים נוספים" xfId="9875"/>
    <cellStyle name="8_Anafim_דיווחים נוספים_1_דיווחים נוספים 2_דיווחים נוספים_1" xfId="9876"/>
    <cellStyle name="8_Anafim_דיווחים נוספים_1_דיווחים נוספים 2_דיווחים נוספים_1_15" xfId="9877"/>
    <cellStyle name="8_Anafim_דיווחים נוספים_1_דיווחים נוספים 2_דיווחים נוספים_1_פירוט אגח תשואה מעל 10% " xfId="9878"/>
    <cellStyle name="8_Anafim_דיווחים נוספים_1_דיווחים נוספים 2_דיווחים נוספים_1_פירוט אגח תשואה מעל 10% _15" xfId="9879"/>
    <cellStyle name="8_Anafim_דיווחים נוספים_1_דיווחים נוספים 2_דיווחים נוספים_15" xfId="9880"/>
    <cellStyle name="8_Anafim_דיווחים נוספים_1_דיווחים נוספים 2_דיווחים נוספים_פירוט אגח תשואה מעל 10% " xfId="9881"/>
    <cellStyle name="8_Anafim_דיווחים נוספים_1_דיווחים נוספים 2_דיווחים נוספים_פירוט אגח תשואה מעל 10% _15" xfId="9882"/>
    <cellStyle name="8_Anafim_דיווחים נוספים_1_דיווחים נוספים 2_פירוט אגח תשואה מעל 10% " xfId="9883"/>
    <cellStyle name="8_Anafim_דיווחים נוספים_1_דיווחים נוספים 2_פירוט אגח תשואה מעל 10% _1" xfId="9884"/>
    <cellStyle name="8_Anafim_דיווחים נוספים_1_דיווחים נוספים 2_פירוט אגח תשואה מעל 10% _1_15" xfId="9885"/>
    <cellStyle name="8_Anafim_דיווחים נוספים_1_דיווחים נוספים 2_פירוט אגח תשואה מעל 10% _15" xfId="9886"/>
    <cellStyle name="8_Anafim_דיווחים נוספים_1_דיווחים נוספים 2_פירוט אגח תשואה מעל 10% _פירוט אגח תשואה מעל 10% " xfId="9887"/>
    <cellStyle name="8_Anafim_דיווחים נוספים_1_דיווחים נוספים 2_פירוט אגח תשואה מעל 10% _פירוט אגח תשואה מעל 10% _15" xfId="9888"/>
    <cellStyle name="8_Anafim_דיווחים נוספים_1_דיווחים נוספים_1" xfId="9889"/>
    <cellStyle name="8_Anafim_דיווחים נוספים_1_דיווחים נוספים_1_15" xfId="9890"/>
    <cellStyle name="8_Anafim_דיווחים נוספים_1_דיווחים נוספים_1_פירוט אגח תשואה מעל 10% " xfId="9891"/>
    <cellStyle name="8_Anafim_דיווחים נוספים_1_דיווחים נוספים_1_פירוט אגח תשואה מעל 10% _15" xfId="9892"/>
    <cellStyle name="8_Anafim_דיווחים נוספים_1_דיווחים נוספים_15" xfId="9893"/>
    <cellStyle name="8_Anafim_דיווחים נוספים_1_דיווחים נוספים_4.4." xfId="9894"/>
    <cellStyle name="8_Anafim_דיווחים נוספים_1_דיווחים נוספים_4.4. 2" xfId="9895"/>
    <cellStyle name="8_Anafim_דיווחים נוספים_1_דיווחים נוספים_4.4. 2_15" xfId="9896"/>
    <cellStyle name="8_Anafim_דיווחים נוספים_1_דיווחים נוספים_4.4. 2_דיווחים נוספים" xfId="9897"/>
    <cellStyle name="8_Anafim_דיווחים נוספים_1_דיווחים נוספים_4.4. 2_דיווחים נוספים_1" xfId="9898"/>
    <cellStyle name="8_Anafim_דיווחים נוספים_1_דיווחים נוספים_4.4. 2_דיווחים נוספים_1_15" xfId="9899"/>
    <cellStyle name="8_Anafim_דיווחים נוספים_1_דיווחים נוספים_4.4. 2_דיווחים נוספים_1_פירוט אגח תשואה מעל 10% " xfId="9900"/>
    <cellStyle name="8_Anafim_דיווחים נוספים_1_דיווחים נוספים_4.4. 2_דיווחים נוספים_1_פירוט אגח תשואה מעל 10% _15" xfId="9901"/>
    <cellStyle name="8_Anafim_דיווחים נוספים_1_דיווחים נוספים_4.4. 2_דיווחים נוספים_15" xfId="9902"/>
    <cellStyle name="8_Anafim_דיווחים נוספים_1_דיווחים נוספים_4.4. 2_דיווחים נוספים_פירוט אגח תשואה מעל 10% " xfId="9903"/>
    <cellStyle name="8_Anafim_דיווחים נוספים_1_דיווחים נוספים_4.4. 2_דיווחים נוספים_פירוט אגח תשואה מעל 10% _15" xfId="9904"/>
    <cellStyle name="8_Anafim_דיווחים נוספים_1_דיווחים נוספים_4.4. 2_פירוט אגח תשואה מעל 10% " xfId="9905"/>
    <cellStyle name="8_Anafim_דיווחים נוספים_1_דיווחים נוספים_4.4. 2_פירוט אגח תשואה מעל 10% _1" xfId="9906"/>
    <cellStyle name="8_Anafim_דיווחים נוספים_1_דיווחים נוספים_4.4. 2_פירוט אגח תשואה מעל 10% _1_15" xfId="9907"/>
    <cellStyle name="8_Anafim_דיווחים נוספים_1_דיווחים נוספים_4.4. 2_פירוט אגח תשואה מעל 10% _15" xfId="9908"/>
    <cellStyle name="8_Anafim_דיווחים נוספים_1_דיווחים נוספים_4.4. 2_פירוט אגח תשואה מעל 10% _פירוט אגח תשואה מעל 10% " xfId="9909"/>
    <cellStyle name="8_Anafim_דיווחים נוספים_1_דיווחים נוספים_4.4. 2_פירוט אגח תשואה מעל 10% _פירוט אגח תשואה מעל 10% _15" xfId="9910"/>
    <cellStyle name="8_Anafim_דיווחים נוספים_1_דיווחים נוספים_4.4._15" xfId="9911"/>
    <cellStyle name="8_Anafim_דיווחים נוספים_1_דיווחים נוספים_4.4._דיווחים נוספים" xfId="9912"/>
    <cellStyle name="8_Anafim_דיווחים נוספים_1_דיווחים נוספים_4.4._דיווחים נוספים_15" xfId="9913"/>
    <cellStyle name="8_Anafim_דיווחים נוספים_1_דיווחים נוספים_4.4._דיווחים נוספים_פירוט אגח תשואה מעל 10% " xfId="9914"/>
    <cellStyle name="8_Anafim_דיווחים נוספים_1_דיווחים נוספים_4.4._דיווחים נוספים_פירוט אגח תשואה מעל 10% _15" xfId="9915"/>
    <cellStyle name="8_Anafim_דיווחים נוספים_1_דיווחים נוספים_4.4._פירוט אגח תשואה מעל 10% " xfId="9916"/>
    <cellStyle name="8_Anafim_דיווחים נוספים_1_דיווחים נוספים_4.4._פירוט אגח תשואה מעל 10% _1" xfId="9917"/>
    <cellStyle name="8_Anafim_דיווחים נוספים_1_דיווחים נוספים_4.4._פירוט אגח תשואה מעל 10% _1_15" xfId="9918"/>
    <cellStyle name="8_Anafim_דיווחים נוספים_1_דיווחים נוספים_4.4._פירוט אגח תשואה מעל 10% _15" xfId="9919"/>
    <cellStyle name="8_Anafim_דיווחים נוספים_1_דיווחים נוספים_4.4._פירוט אגח תשואה מעל 10% _פירוט אגח תשואה מעל 10% " xfId="9920"/>
    <cellStyle name="8_Anafim_דיווחים נוספים_1_דיווחים נוספים_4.4._פירוט אגח תשואה מעל 10% _פירוט אגח תשואה מעל 10% _15" xfId="9921"/>
    <cellStyle name="8_Anafim_דיווחים נוספים_1_דיווחים נוספים_דיווחים נוספים" xfId="9922"/>
    <cellStyle name="8_Anafim_דיווחים נוספים_1_דיווחים נוספים_דיווחים נוספים_15" xfId="9923"/>
    <cellStyle name="8_Anafim_דיווחים נוספים_1_דיווחים נוספים_דיווחים נוספים_פירוט אגח תשואה מעל 10% " xfId="9924"/>
    <cellStyle name="8_Anafim_דיווחים נוספים_1_דיווחים נוספים_דיווחים נוספים_פירוט אגח תשואה מעל 10% _15" xfId="9925"/>
    <cellStyle name="8_Anafim_דיווחים נוספים_1_דיווחים נוספים_פירוט אגח תשואה מעל 10% " xfId="9926"/>
    <cellStyle name="8_Anafim_דיווחים נוספים_1_דיווחים נוספים_פירוט אגח תשואה מעל 10% _1" xfId="9927"/>
    <cellStyle name="8_Anafim_דיווחים נוספים_1_דיווחים נוספים_פירוט אגח תשואה מעל 10% _1_15" xfId="9928"/>
    <cellStyle name="8_Anafim_דיווחים נוספים_1_דיווחים נוספים_פירוט אגח תשואה מעל 10% _15" xfId="9929"/>
    <cellStyle name="8_Anafim_דיווחים נוספים_1_דיווחים נוספים_פירוט אגח תשואה מעל 10% _פירוט אגח תשואה מעל 10% " xfId="9930"/>
    <cellStyle name="8_Anafim_דיווחים נוספים_1_דיווחים נוספים_פירוט אגח תשואה מעל 10% _פירוט אגח תשואה מעל 10% _15" xfId="9931"/>
    <cellStyle name="8_Anafim_דיווחים נוספים_1_פירוט אגח תשואה מעל 10% " xfId="9932"/>
    <cellStyle name="8_Anafim_דיווחים נוספים_1_פירוט אגח תשואה מעל 10% _1" xfId="9933"/>
    <cellStyle name="8_Anafim_דיווחים נוספים_1_פירוט אגח תשואה מעל 10% _1_15" xfId="9934"/>
    <cellStyle name="8_Anafim_דיווחים נוספים_1_פירוט אגח תשואה מעל 10% _15" xfId="9935"/>
    <cellStyle name="8_Anafim_דיווחים נוספים_1_פירוט אגח תשואה מעל 10% _פירוט אגח תשואה מעל 10% " xfId="9936"/>
    <cellStyle name="8_Anafim_דיווחים נוספים_1_פירוט אגח תשואה מעל 10% _פירוט אגח תשואה מעל 10% _15" xfId="9937"/>
    <cellStyle name="8_Anafim_דיווחים נוספים_15" xfId="9938"/>
    <cellStyle name="8_Anafim_דיווחים נוספים_2" xfId="9939"/>
    <cellStyle name="8_Anafim_דיווחים נוספים_2 2" xfId="9940"/>
    <cellStyle name="8_Anafim_דיווחים נוספים_2 2_15" xfId="9941"/>
    <cellStyle name="8_Anafim_דיווחים נוספים_2 2_דיווחים נוספים" xfId="9942"/>
    <cellStyle name="8_Anafim_דיווחים נוספים_2 2_דיווחים נוספים_1" xfId="9943"/>
    <cellStyle name="8_Anafim_דיווחים נוספים_2 2_דיווחים נוספים_1_15" xfId="9944"/>
    <cellStyle name="8_Anafim_דיווחים נוספים_2 2_דיווחים נוספים_1_פירוט אגח תשואה מעל 10% " xfId="9945"/>
    <cellStyle name="8_Anafim_דיווחים נוספים_2 2_דיווחים נוספים_1_פירוט אגח תשואה מעל 10% _15" xfId="9946"/>
    <cellStyle name="8_Anafim_דיווחים נוספים_2 2_דיווחים נוספים_15" xfId="9947"/>
    <cellStyle name="8_Anafim_דיווחים נוספים_2 2_דיווחים נוספים_פירוט אגח תשואה מעל 10% " xfId="9948"/>
    <cellStyle name="8_Anafim_דיווחים נוספים_2 2_דיווחים נוספים_פירוט אגח תשואה מעל 10% _15" xfId="9949"/>
    <cellStyle name="8_Anafim_דיווחים נוספים_2 2_פירוט אגח תשואה מעל 10% " xfId="9950"/>
    <cellStyle name="8_Anafim_דיווחים נוספים_2 2_פירוט אגח תשואה מעל 10% _1" xfId="9951"/>
    <cellStyle name="8_Anafim_דיווחים נוספים_2 2_פירוט אגח תשואה מעל 10% _1_15" xfId="9952"/>
    <cellStyle name="8_Anafim_דיווחים נוספים_2 2_פירוט אגח תשואה מעל 10% _15" xfId="9953"/>
    <cellStyle name="8_Anafim_דיווחים נוספים_2 2_פירוט אגח תשואה מעל 10% _פירוט אגח תשואה מעל 10% " xfId="9954"/>
    <cellStyle name="8_Anafim_דיווחים נוספים_2 2_פירוט אגח תשואה מעל 10% _פירוט אגח תשואה מעל 10% _15" xfId="9955"/>
    <cellStyle name="8_Anafim_דיווחים נוספים_2_15" xfId="9956"/>
    <cellStyle name="8_Anafim_דיווחים נוספים_2_4.4." xfId="9957"/>
    <cellStyle name="8_Anafim_דיווחים נוספים_2_4.4. 2" xfId="9958"/>
    <cellStyle name="8_Anafim_דיווחים נוספים_2_4.4. 2_15" xfId="9959"/>
    <cellStyle name="8_Anafim_דיווחים נוספים_2_4.4. 2_דיווחים נוספים" xfId="9960"/>
    <cellStyle name="8_Anafim_דיווחים נוספים_2_4.4. 2_דיווחים נוספים_1" xfId="9961"/>
    <cellStyle name="8_Anafim_דיווחים נוספים_2_4.4. 2_דיווחים נוספים_1_15" xfId="9962"/>
    <cellStyle name="8_Anafim_דיווחים נוספים_2_4.4. 2_דיווחים נוספים_1_פירוט אגח תשואה מעל 10% " xfId="9963"/>
    <cellStyle name="8_Anafim_דיווחים נוספים_2_4.4. 2_דיווחים נוספים_1_פירוט אגח תשואה מעל 10% _15" xfId="9964"/>
    <cellStyle name="8_Anafim_דיווחים נוספים_2_4.4. 2_דיווחים נוספים_15" xfId="9965"/>
    <cellStyle name="8_Anafim_דיווחים נוספים_2_4.4. 2_דיווחים נוספים_פירוט אגח תשואה מעל 10% " xfId="9966"/>
    <cellStyle name="8_Anafim_דיווחים נוספים_2_4.4. 2_דיווחים נוספים_פירוט אגח תשואה מעל 10% _15" xfId="9967"/>
    <cellStyle name="8_Anafim_דיווחים נוספים_2_4.4. 2_פירוט אגח תשואה מעל 10% " xfId="9968"/>
    <cellStyle name="8_Anafim_דיווחים נוספים_2_4.4. 2_פירוט אגח תשואה מעל 10% _1" xfId="9969"/>
    <cellStyle name="8_Anafim_דיווחים נוספים_2_4.4. 2_פירוט אגח תשואה מעל 10% _1_15" xfId="9970"/>
    <cellStyle name="8_Anafim_דיווחים נוספים_2_4.4. 2_פירוט אגח תשואה מעל 10% _15" xfId="9971"/>
    <cellStyle name="8_Anafim_דיווחים נוספים_2_4.4. 2_פירוט אגח תשואה מעל 10% _פירוט אגח תשואה מעל 10% " xfId="9972"/>
    <cellStyle name="8_Anafim_דיווחים נוספים_2_4.4. 2_פירוט אגח תשואה מעל 10% _פירוט אגח תשואה מעל 10% _15" xfId="9973"/>
    <cellStyle name="8_Anafim_דיווחים נוספים_2_4.4._15" xfId="9974"/>
    <cellStyle name="8_Anafim_דיווחים נוספים_2_4.4._דיווחים נוספים" xfId="9975"/>
    <cellStyle name="8_Anafim_דיווחים נוספים_2_4.4._דיווחים נוספים_15" xfId="9976"/>
    <cellStyle name="8_Anafim_דיווחים נוספים_2_4.4._דיווחים נוספים_פירוט אגח תשואה מעל 10% " xfId="9977"/>
    <cellStyle name="8_Anafim_דיווחים נוספים_2_4.4._דיווחים נוספים_פירוט אגח תשואה מעל 10% _15" xfId="9978"/>
    <cellStyle name="8_Anafim_דיווחים נוספים_2_4.4._פירוט אגח תשואה מעל 10% " xfId="9979"/>
    <cellStyle name="8_Anafim_דיווחים נוספים_2_4.4._פירוט אגח תשואה מעל 10% _1" xfId="9980"/>
    <cellStyle name="8_Anafim_דיווחים נוספים_2_4.4._פירוט אגח תשואה מעל 10% _1_15" xfId="9981"/>
    <cellStyle name="8_Anafim_דיווחים נוספים_2_4.4._פירוט אגח תשואה מעל 10% _15" xfId="9982"/>
    <cellStyle name="8_Anafim_דיווחים נוספים_2_4.4._פירוט אגח תשואה מעל 10% _פירוט אגח תשואה מעל 10% " xfId="9983"/>
    <cellStyle name="8_Anafim_דיווחים נוספים_2_4.4._פירוט אגח תשואה מעל 10% _פירוט אגח תשואה מעל 10% _15" xfId="9984"/>
    <cellStyle name="8_Anafim_דיווחים נוספים_2_דיווחים נוספים" xfId="9985"/>
    <cellStyle name="8_Anafim_דיווחים נוספים_2_דיווחים נוספים_15" xfId="9986"/>
    <cellStyle name="8_Anafim_דיווחים נוספים_2_דיווחים נוספים_פירוט אגח תשואה מעל 10% " xfId="9987"/>
    <cellStyle name="8_Anafim_דיווחים נוספים_2_דיווחים נוספים_פירוט אגח תשואה מעל 10% _15" xfId="9988"/>
    <cellStyle name="8_Anafim_דיווחים נוספים_2_פירוט אגח תשואה מעל 10% " xfId="9989"/>
    <cellStyle name="8_Anafim_דיווחים נוספים_2_פירוט אגח תשואה מעל 10% _1" xfId="9990"/>
    <cellStyle name="8_Anafim_דיווחים נוספים_2_פירוט אגח תשואה מעל 10% _1_15" xfId="9991"/>
    <cellStyle name="8_Anafim_דיווחים נוספים_2_פירוט אגח תשואה מעל 10% _15" xfId="9992"/>
    <cellStyle name="8_Anafim_דיווחים נוספים_2_פירוט אגח תשואה מעל 10% _פירוט אגח תשואה מעל 10% " xfId="9993"/>
    <cellStyle name="8_Anafim_דיווחים נוספים_2_פירוט אגח תשואה מעל 10% _פירוט אגח תשואה מעל 10% _15" xfId="9994"/>
    <cellStyle name="8_Anafim_דיווחים נוספים_3" xfId="9995"/>
    <cellStyle name="8_Anafim_דיווחים נוספים_3_15" xfId="9996"/>
    <cellStyle name="8_Anafim_דיווחים נוספים_3_פירוט אגח תשואה מעל 10% " xfId="9997"/>
    <cellStyle name="8_Anafim_דיווחים נוספים_3_פירוט אגח תשואה מעל 10% _15" xfId="9998"/>
    <cellStyle name="8_Anafim_דיווחים נוספים_4.4." xfId="9999"/>
    <cellStyle name="8_Anafim_דיווחים נוספים_4.4. 2" xfId="10000"/>
    <cellStyle name="8_Anafim_דיווחים נוספים_4.4. 2_15" xfId="10001"/>
    <cellStyle name="8_Anafim_דיווחים נוספים_4.4. 2_דיווחים נוספים" xfId="10002"/>
    <cellStyle name="8_Anafim_דיווחים נוספים_4.4. 2_דיווחים נוספים_1" xfId="10003"/>
    <cellStyle name="8_Anafim_דיווחים נוספים_4.4. 2_דיווחים נוספים_1_15" xfId="10004"/>
    <cellStyle name="8_Anafim_דיווחים נוספים_4.4. 2_דיווחים נוספים_1_פירוט אגח תשואה מעל 10% " xfId="10005"/>
    <cellStyle name="8_Anafim_דיווחים נוספים_4.4. 2_דיווחים נוספים_1_פירוט אגח תשואה מעל 10% _15" xfId="10006"/>
    <cellStyle name="8_Anafim_דיווחים נוספים_4.4. 2_דיווחים נוספים_15" xfId="10007"/>
    <cellStyle name="8_Anafim_דיווחים נוספים_4.4. 2_דיווחים נוספים_פירוט אגח תשואה מעל 10% " xfId="10008"/>
    <cellStyle name="8_Anafim_דיווחים נוספים_4.4. 2_דיווחים נוספים_פירוט אגח תשואה מעל 10% _15" xfId="10009"/>
    <cellStyle name="8_Anafim_דיווחים נוספים_4.4. 2_פירוט אגח תשואה מעל 10% " xfId="10010"/>
    <cellStyle name="8_Anafim_דיווחים נוספים_4.4. 2_פירוט אגח תשואה מעל 10% _1" xfId="10011"/>
    <cellStyle name="8_Anafim_דיווחים נוספים_4.4. 2_פירוט אגח תשואה מעל 10% _1_15" xfId="10012"/>
    <cellStyle name="8_Anafim_דיווחים נוספים_4.4. 2_פירוט אגח תשואה מעל 10% _15" xfId="10013"/>
    <cellStyle name="8_Anafim_דיווחים נוספים_4.4. 2_פירוט אגח תשואה מעל 10% _פירוט אגח תשואה מעל 10% " xfId="10014"/>
    <cellStyle name="8_Anafim_דיווחים נוספים_4.4. 2_פירוט אגח תשואה מעל 10% _פירוט אגח תשואה מעל 10% _15" xfId="10015"/>
    <cellStyle name="8_Anafim_דיווחים נוספים_4.4._15" xfId="10016"/>
    <cellStyle name="8_Anafim_דיווחים נוספים_4.4._דיווחים נוספים" xfId="10017"/>
    <cellStyle name="8_Anafim_דיווחים נוספים_4.4._דיווחים נוספים_15" xfId="10018"/>
    <cellStyle name="8_Anafim_דיווחים נוספים_4.4._דיווחים נוספים_פירוט אגח תשואה מעל 10% " xfId="10019"/>
    <cellStyle name="8_Anafim_דיווחים נוספים_4.4._דיווחים נוספים_פירוט אגח תשואה מעל 10% _15" xfId="10020"/>
    <cellStyle name="8_Anafim_דיווחים נוספים_4.4._פירוט אגח תשואה מעל 10% " xfId="10021"/>
    <cellStyle name="8_Anafim_דיווחים נוספים_4.4._פירוט אגח תשואה מעל 10% _1" xfId="10022"/>
    <cellStyle name="8_Anafim_דיווחים נוספים_4.4._פירוט אגח תשואה מעל 10% _1_15" xfId="10023"/>
    <cellStyle name="8_Anafim_דיווחים נוספים_4.4._פירוט אגח תשואה מעל 10% _15" xfId="10024"/>
    <cellStyle name="8_Anafim_דיווחים נוספים_4.4._פירוט אגח תשואה מעל 10% _פירוט אגח תשואה מעל 10% " xfId="10025"/>
    <cellStyle name="8_Anafim_דיווחים נוספים_4.4._פירוט אגח תשואה מעל 10% _פירוט אגח תשואה מעל 10% _15" xfId="10026"/>
    <cellStyle name="8_Anafim_דיווחים נוספים_דיווחים נוספים" xfId="10027"/>
    <cellStyle name="8_Anafim_דיווחים נוספים_דיווחים נוספים 2" xfId="10028"/>
    <cellStyle name="8_Anafim_דיווחים נוספים_דיווחים נוספים 2_15" xfId="10029"/>
    <cellStyle name="8_Anafim_דיווחים נוספים_דיווחים נוספים 2_דיווחים נוספים" xfId="10030"/>
    <cellStyle name="8_Anafim_דיווחים נוספים_דיווחים נוספים 2_דיווחים נוספים_1" xfId="10031"/>
    <cellStyle name="8_Anafim_דיווחים נוספים_דיווחים נוספים 2_דיווחים נוספים_1_15" xfId="10032"/>
    <cellStyle name="8_Anafim_דיווחים נוספים_דיווחים נוספים 2_דיווחים נוספים_1_פירוט אגח תשואה מעל 10% " xfId="10033"/>
    <cellStyle name="8_Anafim_דיווחים נוספים_דיווחים נוספים 2_דיווחים נוספים_1_פירוט אגח תשואה מעל 10% _15" xfId="10034"/>
    <cellStyle name="8_Anafim_דיווחים נוספים_דיווחים נוספים 2_דיווחים נוספים_15" xfId="10035"/>
    <cellStyle name="8_Anafim_דיווחים נוספים_דיווחים נוספים 2_דיווחים נוספים_פירוט אגח תשואה מעל 10% " xfId="10036"/>
    <cellStyle name="8_Anafim_דיווחים נוספים_דיווחים נוספים 2_דיווחים נוספים_פירוט אגח תשואה מעל 10% _15" xfId="10037"/>
    <cellStyle name="8_Anafim_דיווחים נוספים_דיווחים נוספים 2_פירוט אגח תשואה מעל 10% " xfId="10038"/>
    <cellStyle name="8_Anafim_דיווחים נוספים_דיווחים נוספים 2_פירוט אגח תשואה מעל 10% _1" xfId="10039"/>
    <cellStyle name="8_Anafim_דיווחים נוספים_דיווחים נוספים 2_פירוט אגח תשואה מעל 10% _1_15" xfId="10040"/>
    <cellStyle name="8_Anafim_דיווחים נוספים_דיווחים נוספים 2_פירוט אגח תשואה מעל 10% _15" xfId="10041"/>
    <cellStyle name="8_Anafim_דיווחים נוספים_דיווחים נוספים 2_פירוט אגח תשואה מעל 10% _פירוט אגח תשואה מעל 10% " xfId="10042"/>
    <cellStyle name="8_Anafim_דיווחים נוספים_דיווחים נוספים 2_פירוט אגח תשואה מעל 10% _פירוט אגח תשואה מעל 10% _15" xfId="10043"/>
    <cellStyle name="8_Anafim_דיווחים נוספים_דיווחים נוספים_1" xfId="10044"/>
    <cellStyle name="8_Anafim_דיווחים נוספים_דיווחים נוספים_1_15" xfId="10045"/>
    <cellStyle name="8_Anafim_דיווחים נוספים_דיווחים נוספים_1_פירוט אגח תשואה מעל 10% " xfId="10046"/>
    <cellStyle name="8_Anafim_דיווחים נוספים_דיווחים נוספים_1_פירוט אגח תשואה מעל 10% _15" xfId="10047"/>
    <cellStyle name="8_Anafim_דיווחים נוספים_דיווחים נוספים_15" xfId="10048"/>
    <cellStyle name="8_Anafim_דיווחים נוספים_דיווחים נוספים_4.4." xfId="10049"/>
    <cellStyle name="8_Anafim_דיווחים נוספים_דיווחים נוספים_4.4. 2" xfId="10050"/>
    <cellStyle name="8_Anafim_דיווחים נוספים_דיווחים נוספים_4.4. 2_15" xfId="10051"/>
    <cellStyle name="8_Anafim_דיווחים נוספים_דיווחים נוספים_4.4. 2_דיווחים נוספים" xfId="10052"/>
    <cellStyle name="8_Anafim_דיווחים נוספים_דיווחים נוספים_4.4. 2_דיווחים נוספים_1" xfId="10053"/>
    <cellStyle name="8_Anafim_דיווחים נוספים_דיווחים נוספים_4.4. 2_דיווחים נוספים_1_15" xfId="10054"/>
    <cellStyle name="8_Anafim_דיווחים נוספים_דיווחים נוספים_4.4. 2_דיווחים נוספים_1_פירוט אגח תשואה מעל 10% " xfId="10055"/>
    <cellStyle name="8_Anafim_דיווחים נוספים_דיווחים נוספים_4.4. 2_דיווחים נוספים_1_פירוט אגח תשואה מעל 10% _15" xfId="10056"/>
    <cellStyle name="8_Anafim_דיווחים נוספים_דיווחים נוספים_4.4. 2_דיווחים נוספים_15" xfId="10057"/>
    <cellStyle name="8_Anafim_דיווחים נוספים_דיווחים נוספים_4.4. 2_דיווחים נוספים_פירוט אגח תשואה מעל 10% " xfId="10058"/>
    <cellStyle name="8_Anafim_דיווחים נוספים_דיווחים נוספים_4.4. 2_דיווחים נוספים_פירוט אגח תשואה מעל 10% _15" xfId="10059"/>
    <cellStyle name="8_Anafim_דיווחים נוספים_דיווחים נוספים_4.4. 2_פירוט אגח תשואה מעל 10% " xfId="10060"/>
    <cellStyle name="8_Anafim_דיווחים נוספים_דיווחים נוספים_4.4. 2_פירוט אגח תשואה מעל 10% _1" xfId="10061"/>
    <cellStyle name="8_Anafim_דיווחים נוספים_דיווחים נוספים_4.4. 2_פירוט אגח תשואה מעל 10% _1_15" xfId="10062"/>
    <cellStyle name="8_Anafim_דיווחים נוספים_דיווחים נוספים_4.4. 2_פירוט אגח תשואה מעל 10% _15" xfId="10063"/>
    <cellStyle name="8_Anafim_דיווחים נוספים_דיווחים נוספים_4.4. 2_פירוט אגח תשואה מעל 10% _פירוט אגח תשואה מעל 10% " xfId="10064"/>
    <cellStyle name="8_Anafim_דיווחים נוספים_דיווחים נוספים_4.4. 2_פירוט אגח תשואה מעל 10% _פירוט אגח תשואה מעל 10% _15" xfId="10065"/>
    <cellStyle name="8_Anafim_דיווחים נוספים_דיווחים נוספים_4.4._15" xfId="10066"/>
    <cellStyle name="8_Anafim_דיווחים נוספים_דיווחים נוספים_4.4._דיווחים נוספים" xfId="10067"/>
    <cellStyle name="8_Anafim_דיווחים נוספים_דיווחים נוספים_4.4._דיווחים נוספים_15" xfId="10068"/>
    <cellStyle name="8_Anafim_דיווחים נוספים_דיווחים נוספים_4.4._דיווחים נוספים_פירוט אגח תשואה מעל 10% " xfId="10069"/>
    <cellStyle name="8_Anafim_דיווחים נוספים_דיווחים נוספים_4.4._דיווחים נוספים_פירוט אגח תשואה מעל 10% _15" xfId="10070"/>
    <cellStyle name="8_Anafim_דיווחים נוספים_דיווחים נוספים_4.4._פירוט אגח תשואה מעל 10% " xfId="10071"/>
    <cellStyle name="8_Anafim_דיווחים נוספים_דיווחים נוספים_4.4._פירוט אגח תשואה מעל 10% _1" xfId="10072"/>
    <cellStyle name="8_Anafim_דיווחים נוספים_דיווחים נוספים_4.4._פירוט אגח תשואה מעל 10% _1_15" xfId="10073"/>
    <cellStyle name="8_Anafim_דיווחים נוספים_דיווחים נוספים_4.4._פירוט אגח תשואה מעל 10% _15" xfId="10074"/>
    <cellStyle name="8_Anafim_דיווחים נוספים_דיווחים נוספים_4.4._פירוט אגח תשואה מעל 10% _פירוט אגח תשואה מעל 10% " xfId="10075"/>
    <cellStyle name="8_Anafim_דיווחים נוספים_דיווחים נוספים_4.4._פירוט אגח תשואה מעל 10% _פירוט אגח תשואה מעל 10% _15" xfId="10076"/>
    <cellStyle name="8_Anafim_דיווחים נוספים_דיווחים נוספים_דיווחים נוספים" xfId="10077"/>
    <cellStyle name="8_Anafim_דיווחים נוספים_דיווחים נוספים_דיווחים נוספים_15" xfId="10078"/>
    <cellStyle name="8_Anafim_דיווחים נוספים_דיווחים נוספים_דיווחים נוספים_פירוט אגח תשואה מעל 10% " xfId="10079"/>
    <cellStyle name="8_Anafim_דיווחים נוספים_דיווחים נוספים_דיווחים נוספים_פירוט אגח תשואה מעל 10% _15" xfId="10080"/>
    <cellStyle name="8_Anafim_דיווחים נוספים_דיווחים נוספים_פירוט אגח תשואה מעל 10% " xfId="10081"/>
    <cellStyle name="8_Anafim_דיווחים נוספים_דיווחים נוספים_פירוט אגח תשואה מעל 10% _1" xfId="10082"/>
    <cellStyle name="8_Anafim_דיווחים נוספים_דיווחים נוספים_פירוט אגח תשואה מעל 10% _1_15" xfId="10083"/>
    <cellStyle name="8_Anafim_דיווחים נוספים_דיווחים נוספים_פירוט אגח תשואה מעל 10% _15" xfId="10084"/>
    <cellStyle name="8_Anafim_דיווחים נוספים_דיווחים נוספים_פירוט אגח תשואה מעל 10% _פירוט אגח תשואה מעל 10% " xfId="10085"/>
    <cellStyle name="8_Anafim_דיווחים נוספים_דיווחים נוספים_פירוט אגח תשואה מעל 10% _פירוט אגח תשואה מעל 10% _15" xfId="10086"/>
    <cellStyle name="8_Anafim_דיווחים נוספים_פירוט אגח תשואה מעל 10% " xfId="10087"/>
    <cellStyle name="8_Anafim_דיווחים נוספים_פירוט אגח תשואה מעל 10% _1" xfId="10088"/>
    <cellStyle name="8_Anafim_דיווחים נוספים_פירוט אגח תשואה מעל 10% _1_15" xfId="10089"/>
    <cellStyle name="8_Anafim_דיווחים נוספים_פירוט אגח תשואה מעל 10% _15" xfId="10090"/>
    <cellStyle name="8_Anafim_דיווחים נוספים_פירוט אגח תשואה מעל 10% _פירוט אגח תשואה מעל 10% " xfId="10091"/>
    <cellStyle name="8_Anafim_דיווחים נוספים_פירוט אגח תשואה מעל 10% _פירוט אגח תשואה מעל 10% _15" xfId="10092"/>
    <cellStyle name="8_Anafim_הערות" xfId="10093"/>
    <cellStyle name="8_Anafim_הערות 2" xfId="10094"/>
    <cellStyle name="8_Anafim_הערות 2_15" xfId="10095"/>
    <cellStyle name="8_Anafim_הערות 2_דיווחים נוספים" xfId="10096"/>
    <cellStyle name="8_Anafim_הערות 2_דיווחים נוספים_1" xfId="10097"/>
    <cellStyle name="8_Anafim_הערות 2_דיווחים נוספים_1_15" xfId="10098"/>
    <cellStyle name="8_Anafim_הערות 2_דיווחים נוספים_1_פירוט אגח תשואה מעל 10% " xfId="10099"/>
    <cellStyle name="8_Anafim_הערות 2_דיווחים נוספים_1_פירוט אגח תשואה מעל 10% _15" xfId="10100"/>
    <cellStyle name="8_Anafim_הערות 2_דיווחים נוספים_15" xfId="10101"/>
    <cellStyle name="8_Anafim_הערות 2_דיווחים נוספים_פירוט אגח תשואה מעל 10% " xfId="10102"/>
    <cellStyle name="8_Anafim_הערות 2_דיווחים נוספים_פירוט אגח תשואה מעל 10% _15" xfId="10103"/>
    <cellStyle name="8_Anafim_הערות 2_פירוט אגח תשואה מעל 10% " xfId="10104"/>
    <cellStyle name="8_Anafim_הערות 2_פירוט אגח תשואה מעל 10% _1" xfId="10105"/>
    <cellStyle name="8_Anafim_הערות 2_פירוט אגח תשואה מעל 10% _1_15" xfId="10106"/>
    <cellStyle name="8_Anafim_הערות 2_פירוט אגח תשואה מעל 10% _15" xfId="10107"/>
    <cellStyle name="8_Anafim_הערות 2_פירוט אגח תשואה מעל 10% _פירוט אגח תשואה מעל 10% " xfId="10108"/>
    <cellStyle name="8_Anafim_הערות 2_פירוט אגח תשואה מעל 10% _פירוט אגח תשואה מעל 10% _15" xfId="10109"/>
    <cellStyle name="8_Anafim_הערות_15" xfId="10110"/>
    <cellStyle name="8_Anafim_הערות_4.4." xfId="10111"/>
    <cellStyle name="8_Anafim_הערות_4.4. 2" xfId="10112"/>
    <cellStyle name="8_Anafim_הערות_4.4. 2_15" xfId="10113"/>
    <cellStyle name="8_Anafim_הערות_4.4. 2_דיווחים נוספים" xfId="10114"/>
    <cellStyle name="8_Anafim_הערות_4.4. 2_דיווחים נוספים_1" xfId="10115"/>
    <cellStyle name="8_Anafim_הערות_4.4. 2_דיווחים נוספים_1_15" xfId="10116"/>
    <cellStyle name="8_Anafim_הערות_4.4. 2_דיווחים נוספים_1_פירוט אגח תשואה מעל 10% " xfId="10117"/>
    <cellStyle name="8_Anafim_הערות_4.4. 2_דיווחים נוספים_1_פירוט אגח תשואה מעל 10% _15" xfId="10118"/>
    <cellStyle name="8_Anafim_הערות_4.4. 2_דיווחים נוספים_15" xfId="10119"/>
    <cellStyle name="8_Anafim_הערות_4.4. 2_דיווחים נוספים_פירוט אגח תשואה מעל 10% " xfId="10120"/>
    <cellStyle name="8_Anafim_הערות_4.4. 2_דיווחים נוספים_פירוט אגח תשואה מעל 10% _15" xfId="10121"/>
    <cellStyle name="8_Anafim_הערות_4.4. 2_פירוט אגח תשואה מעל 10% " xfId="10122"/>
    <cellStyle name="8_Anafim_הערות_4.4. 2_פירוט אגח תשואה מעל 10% _1" xfId="10123"/>
    <cellStyle name="8_Anafim_הערות_4.4. 2_פירוט אגח תשואה מעל 10% _1_15" xfId="10124"/>
    <cellStyle name="8_Anafim_הערות_4.4. 2_פירוט אגח תשואה מעל 10% _15" xfId="10125"/>
    <cellStyle name="8_Anafim_הערות_4.4. 2_פירוט אגח תשואה מעל 10% _פירוט אגח תשואה מעל 10% " xfId="10126"/>
    <cellStyle name="8_Anafim_הערות_4.4. 2_פירוט אגח תשואה מעל 10% _פירוט אגח תשואה מעל 10% _15" xfId="10127"/>
    <cellStyle name="8_Anafim_הערות_4.4._15" xfId="10128"/>
    <cellStyle name="8_Anafim_הערות_4.4._דיווחים נוספים" xfId="10129"/>
    <cellStyle name="8_Anafim_הערות_4.4._דיווחים נוספים_15" xfId="10130"/>
    <cellStyle name="8_Anafim_הערות_4.4._דיווחים נוספים_פירוט אגח תשואה מעל 10% " xfId="10131"/>
    <cellStyle name="8_Anafim_הערות_4.4._דיווחים נוספים_פירוט אגח תשואה מעל 10% _15" xfId="10132"/>
    <cellStyle name="8_Anafim_הערות_4.4._פירוט אגח תשואה מעל 10% " xfId="10133"/>
    <cellStyle name="8_Anafim_הערות_4.4._פירוט אגח תשואה מעל 10% _1" xfId="10134"/>
    <cellStyle name="8_Anafim_הערות_4.4._פירוט אגח תשואה מעל 10% _1_15" xfId="10135"/>
    <cellStyle name="8_Anafim_הערות_4.4._פירוט אגח תשואה מעל 10% _15" xfId="10136"/>
    <cellStyle name="8_Anafim_הערות_4.4._פירוט אגח תשואה מעל 10% _פירוט אגח תשואה מעל 10% " xfId="10137"/>
    <cellStyle name="8_Anafim_הערות_4.4._פירוט אגח תשואה מעל 10% _פירוט אגח תשואה מעל 10% _15" xfId="10138"/>
    <cellStyle name="8_Anafim_הערות_דיווחים נוספים" xfId="10139"/>
    <cellStyle name="8_Anafim_הערות_דיווחים נוספים_1" xfId="10140"/>
    <cellStyle name="8_Anafim_הערות_דיווחים נוספים_1_15" xfId="10141"/>
    <cellStyle name="8_Anafim_הערות_דיווחים נוספים_1_פירוט אגח תשואה מעל 10% " xfId="10142"/>
    <cellStyle name="8_Anafim_הערות_דיווחים נוספים_1_פירוט אגח תשואה מעל 10% _15" xfId="10143"/>
    <cellStyle name="8_Anafim_הערות_דיווחים נוספים_15" xfId="10144"/>
    <cellStyle name="8_Anafim_הערות_דיווחים נוספים_פירוט אגח תשואה מעל 10% " xfId="10145"/>
    <cellStyle name="8_Anafim_הערות_דיווחים נוספים_פירוט אגח תשואה מעל 10% _15" xfId="10146"/>
    <cellStyle name="8_Anafim_הערות_פירוט אגח תשואה מעל 10% " xfId="10147"/>
    <cellStyle name="8_Anafim_הערות_פירוט אגח תשואה מעל 10% _1" xfId="10148"/>
    <cellStyle name="8_Anafim_הערות_פירוט אגח תשואה מעל 10% _1_15" xfId="10149"/>
    <cellStyle name="8_Anafim_הערות_פירוט אגח תשואה מעל 10% _15" xfId="10150"/>
    <cellStyle name="8_Anafim_הערות_פירוט אגח תשואה מעל 10% _פירוט אגח תשואה מעל 10% " xfId="10151"/>
    <cellStyle name="8_Anafim_הערות_פירוט אגח תשואה מעל 10% _פירוט אגח תשואה מעל 10% _15" xfId="10152"/>
    <cellStyle name="8_Anafim_יתרת מסגרות אשראי לניצול " xfId="10153"/>
    <cellStyle name="8_Anafim_יתרת מסגרות אשראי לניצול  2" xfId="10154"/>
    <cellStyle name="8_Anafim_יתרת מסגרות אשראי לניצול  2_15" xfId="10155"/>
    <cellStyle name="8_Anafim_יתרת מסגרות אשראי לניצול  2_דיווחים נוספים" xfId="10156"/>
    <cellStyle name="8_Anafim_יתרת מסגרות אשראי לניצול  2_דיווחים נוספים_1" xfId="10157"/>
    <cellStyle name="8_Anafim_יתרת מסגרות אשראי לניצול  2_דיווחים נוספים_1_15" xfId="10158"/>
    <cellStyle name="8_Anafim_יתרת מסגרות אשראי לניצול  2_דיווחים נוספים_1_פירוט אגח תשואה מעל 10% " xfId="10159"/>
    <cellStyle name="8_Anafim_יתרת מסגרות אשראי לניצול  2_דיווחים נוספים_1_פירוט אגח תשואה מעל 10% _15" xfId="10160"/>
    <cellStyle name="8_Anafim_יתרת מסגרות אשראי לניצול  2_דיווחים נוספים_15" xfId="10161"/>
    <cellStyle name="8_Anafim_יתרת מסגרות אשראי לניצול  2_דיווחים נוספים_פירוט אגח תשואה מעל 10% " xfId="10162"/>
    <cellStyle name="8_Anafim_יתרת מסגרות אשראי לניצול  2_דיווחים נוספים_פירוט אגח תשואה מעל 10% _15" xfId="10163"/>
    <cellStyle name="8_Anafim_יתרת מסגרות אשראי לניצול  2_פירוט אגח תשואה מעל 10% " xfId="10164"/>
    <cellStyle name="8_Anafim_יתרת מסגרות אשראי לניצול  2_פירוט אגח תשואה מעל 10% _1" xfId="10165"/>
    <cellStyle name="8_Anafim_יתרת מסגרות אשראי לניצול  2_פירוט אגח תשואה מעל 10% _1_15" xfId="10166"/>
    <cellStyle name="8_Anafim_יתרת מסגרות אשראי לניצול  2_פירוט אגח תשואה מעל 10% _15" xfId="10167"/>
    <cellStyle name="8_Anafim_יתרת מסגרות אשראי לניצול  2_פירוט אגח תשואה מעל 10% _פירוט אגח תשואה מעל 10% " xfId="10168"/>
    <cellStyle name="8_Anafim_יתרת מסגרות אשראי לניצול  2_פירוט אגח תשואה מעל 10% _פירוט אגח תשואה מעל 10% _15" xfId="10169"/>
    <cellStyle name="8_Anafim_יתרת מסגרות אשראי לניצול _15" xfId="10170"/>
    <cellStyle name="8_Anafim_יתרת מסגרות אשראי לניצול _4.4." xfId="10171"/>
    <cellStyle name="8_Anafim_יתרת מסגרות אשראי לניצול _4.4. 2" xfId="10172"/>
    <cellStyle name="8_Anafim_יתרת מסגרות אשראי לניצול _4.4. 2_15" xfId="10173"/>
    <cellStyle name="8_Anafim_יתרת מסגרות אשראי לניצול _4.4. 2_דיווחים נוספים" xfId="10174"/>
    <cellStyle name="8_Anafim_יתרת מסגרות אשראי לניצול _4.4. 2_דיווחים נוספים_1" xfId="10175"/>
    <cellStyle name="8_Anafim_יתרת מסגרות אשראי לניצול _4.4. 2_דיווחים נוספים_1_15" xfId="10176"/>
    <cellStyle name="8_Anafim_יתרת מסגרות אשראי לניצול _4.4. 2_דיווחים נוספים_1_פירוט אגח תשואה מעל 10% " xfId="10177"/>
    <cellStyle name="8_Anafim_יתרת מסגרות אשראי לניצול _4.4. 2_דיווחים נוספים_1_פירוט אגח תשואה מעל 10% _15" xfId="10178"/>
    <cellStyle name="8_Anafim_יתרת מסגרות אשראי לניצול _4.4. 2_דיווחים נוספים_15" xfId="10179"/>
    <cellStyle name="8_Anafim_יתרת מסגרות אשראי לניצול _4.4. 2_דיווחים נוספים_פירוט אגח תשואה מעל 10% " xfId="10180"/>
    <cellStyle name="8_Anafim_יתרת מסגרות אשראי לניצול _4.4. 2_דיווחים נוספים_פירוט אגח תשואה מעל 10% _15" xfId="10181"/>
    <cellStyle name="8_Anafim_יתרת מסגרות אשראי לניצול _4.4. 2_פירוט אגח תשואה מעל 10% " xfId="10182"/>
    <cellStyle name="8_Anafim_יתרת מסגרות אשראי לניצול _4.4. 2_פירוט אגח תשואה מעל 10% _1" xfId="10183"/>
    <cellStyle name="8_Anafim_יתרת מסגרות אשראי לניצול _4.4. 2_פירוט אגח תשואה מעל 10% _1_15" xfId="10184"/>
    <cellStyle name="8_Anafim_יתרת מסגרות אשראי לניצול _4.4. 2_פירוט אגח תשואה מעל 10% _15" xfId="10185"/>
    <cellStyle name="8_Anafim_יתרת מסגרות אשראי לניצול _4.4. 2_פירוט אגח תשואה מעל 10% _פירוט אגח תשואה מעל 10% " xfId="10186"/>
    <cellStyle name="8_Anafim_יתרת מסגרות אשראי לניצול _4.4. 2_פירוט אגח תשואה מעל 10% _פירוט אגח תשואה מעל 10% _15" xfId="10187"/>
    <cellStyle name="8_Anafim_יתרת מסגרות אשראי לניצול _4.4._15" xfId="10188"/>
    <cellStyle name="8_Anafim_יתרת מסגרות אשראי לניצול _4.4._דיווחים נוספים" xfId="10189"/>
    <cellStyle name="8_Anafim_יתרת מסגרות אשראי לניצול _4.4._דיווחים נוספים_15" xfId="10190"/>
    <cellStyle name="8_Anafim_יתרת מסגרות אשראי לניצול _4.4._דיווחים נוספים_פירוט אגח תשואה מעל 10% " xfId="10191"/>
    <cellStyle name="8_Anafim_יתרת מסגרות אשראי לניצול _4.4._דיווחים נוספים_פירוט אגח תשואה מעל 10% _15" xfId="10192"/>
    <cellStyle name="8_Anafim_יתרת מסגרות אשראי לניצול _4.4._פירוט אגח תשואה מעל 10% " xfId="10193"/>
    <cellStyle name="8_Anafim_יתרת מסגרות אשראי לניצול _4.4._פירוט אגח תשואה מעל 10% _1" xfId="10194"/>
    <cellStyle name="8_Anafim_יתרת מסגרות אשראי לניצול _4.4._פירוט אגח תשואה מעל 10% _1_15" xfId="10195"/>
    <cellStyle name="8_Anafim_יתרת מסגרות אשראי לניצול _4.4._פירוט אגח תשואה מעל 10% _15" xfId="10196"/>
    <cellStyle name="8_Anafim_יתרת מסגרות אשראי לניצול _4.4._פירוט אגח תשואה מעל 10% _פירוט אגח תשואה מעל 10% " xfId="10197"/>
    <cellStyle name="8_Anafim_יתרת מסגרות אשראי לניצול _4.4._פירוט אגח תשואה מעל 10% _פירוט אגח תשואה מעל 10% _15" xfId="10198"/>
    <cellStyle name="8_Anafim_יתרת מסגרות אשראי לניצול _דיווחים נוספים" xfId="10199"/>
    <cellStyle name="8_Anafim_יתרת מסגרות אשראי לניצול _דיווחים נוספים_1" xfId="10200"/>
    <cellStyle name="8_Anafim_יתרת מסגרות אשראי לניצול _דיווחים נוספים_1_15" xfId="10201"/>
    <cellStyle name="8_Anafim_יתרת מסגרות אשראי לניצול _דיווחים נוספים_1_פירוט אגח תשואה מעל 10% " xfId="10202"/>
    <cellStyle name="8_Anafim_יתרת מסגרות אשראי לניצול _דיווחים נוספים_1_פירוט אגח תשואה מעל 10% _15" xfId="10203"/>
    <cellStyle name="8_Anafim_יתרת מסגרות אשראי לניצול _דיווחים נוספים_15" xfId="10204"/>
    <cellStyle name="8_Anafim_יתרת מסגרות אשראי לניצול _דיווחים נוספים_פירוט אגח תשואה מעל 10% " xfId="10205"/>
    <cellStyle name="8_Anafim_יתרת מסגרות אשראי לניצול _דיווחים נוספים_פירוט אגח תשואה מעל 10% _15" xfId="10206"/>
    <cellStyle name="8_Anafim_יתרת מסגרות אשראי לניצול _פירוט אגח תשואה מעל 10% " xfId="10207"/>
    <cellStyle name="8_Anafim_יתרת מסגרות אשראי לניצול _פירוט אגח תשואה מעל 10% _1" xfId="10208"/>
    <cellStyle name="8_Anafim_יתרת מסגרות אשראי לניצול _פירוט אגח תשואה מעל 10% _1_15" xfId="10209"/>
    <cellStyle name="8_Anafim_יתרת מסגרות אשראי לניצול _פירוט אגח תשואה מעל 10% _15" xfId="10210"/>
    <cellStyle name="8_Anafim_יתרת מסגרות אשראי לניצול _פירוט אגח תשואה מעל 10% _פירוט אגח תשואה מעל 10% " xfId="10211"/>
    <cellStyle name="8_Anafim_יתרת מסגרות אשראי לניצול _פירוט אגח תשואה מעל 10% _פירוט אגח תשואה מעל 10% _15" xfId="10212"/>
    <cellStyle name="8_Anafim_עסקאות שאושרו וטרם בוצעו  " xfId="10213"/>
    <cellStyle name="8_Anafim_עסקאות שאושרו וטרם בוצעו   2" xfId="10214"/>
    <cellStyle name="8_Anafim_עסקאות שאושרו וטרם בוצעו   2_15" xfId="10215"/>
    <cellStyle name="8_Anafim_עסקאות שאושרו וטרם בוצעו   2_דיווחים נוספים" xfId="10216"/>
    <cellStyle name="8_Anafim_עסקאות שאושרו וטרם בוצעו   2_דיווחים נוספים_1" xfId="10217"/>
    <cellStyle name="8_Anafim_עסקאות שאושרו וטרם בוצעו   2_דיווחים נוספים_1_15" xfId="10218"/>
    <cellStyle name="8_Anafim_עסקאות שאושרו וטרם בוצעו   2_דיווחים נוספים_1_פירוט אגח תשואה מעל 10% " xfId="10219"/>
    <cellStyle name="8_Anafim_עסקאות שאושרו וטרם בוצעו   2_דיווחים נוספים_1_פירוט אגח תשואה מעל 10% _15" xfId="10220"/>
    <cellStyle name="8_Anafim_עסקאות שאושרו וטרם בוצעו   2_דיווחים נוספים_15" xfId="10221"/>
    <cellStyle name="8_Anafim_עסקאות שאושרו וטרם בוצעו   2_דיווחים נוספים_פירוט אגח תשואה מעל 10% " xfId="10222"/>
    <cellStyle name="8_Anafim_עסקאות שאושרו וטרם בוצעו   2_דיווחים נוספים_פירוט אגח תשואה מעל 10% _15" xfId="10223"/>
    <cellStyle name="8_Anafim_עסקאות שאושרו וטרם בוצעו   2_פירוט אגח תשואה מעל 10% " xfId="10224"/>
    <cellStyle name="8_Anafim_עסקאות שאושרו וטרם בוצעו   2_פירוט אגח תשואה מעל 10% _1" xfId="10225"/>
    <cellStyle name="8_Anafim_עסקאות שאושרו וטרם בוצעו   2_פירוט אגח תשואה מעל 10% _1_15" xfId="10226"/>
    <cellStyle name="8_Anafim_עסקאות שאושרו וטרם בוצעו   2_פירוט אגח תשואה מעל 10% _15" xfId="10227"/>
    <cellStyle name="8_Anafim_עסקאות שאושרו וטרם בוצעו   2_פירוט אגח תשואה מעל 10% _פירוט אגח תשואה מעל 10% " xfId="10228"/>
    <cellStyle name="8_Anafim_עסקאות שאושרו וטרם בוצעו   2_פירוט אגח תשואה מעל 10% _פירוט אגח תשואה מעל 10% _15" xfId="10229"/>
    <cellStyle name="8_Anafim_עסקאות שאושרו וטרם בוצעו  _1" xfId="10230"/>
    <cellStyle name="8_Anafim_עסקאות שאושרו וטרם בוצעו  _1 2" xfId="10231"/>
    <cellStyle name="8_Anafim_עסקאות שאושרו וטרם בוצעו  _1 2_15" xfId="10232"/>
    <cellStyle name="8_Anafim_עסקאות שאושרו וטרם בוצעו  _1 2_דיווחים נוספים" xfId="10233"/>
    <cellStyle name="8_Anafim_עסקאות שאושרו וטרם בוצעו  _1 2_דיווחים נוספים_1" xfId="10234"/>
    <cellStyle name="8_Anafim_עסקאות שאושרו וטרם בוצעו  _1 2_דיווחים נוספים_1_15" xfId="10235"/>
    <cellStyle name="8_Anafim_עסקאות שאושרו וטרם בוצעו  _1 2_דיווחים נוספים_1_פירוט אגח תשואה מעל 10% " xfId="10236"/>
    <cellStyle name="8_Anafim_עסקאות שאושרו וטרם בוצעו  _1 2_דיווחים נוספים_1_פירוט אגח תשואה מעל 10% _15" xfId="10237"/>
    <cellStyle name="8_Anafim_עסקאות שאושרו וטרם בוצעו  _1 2_דיווחים נוספים_15" xfId="10238"/>
    <cellStyle name="8_Anafim_עסקאות שאושרו וטרם בוצעו  _1 2_דיווחים נוספים_פירוט אגח תשואה מעל 10% " xfId="10239"/>
    <cellStyle name="8_Anafim_עסקאות שאושרו וטרם בוצעו  _1 2_דיווחים נוספים_פירוט אגח תשואה מעל 10% _15" xfId="10240"/>
    <cellStyle name="8_Anafim_עסקאות שאושרו וטרם בוצעו  _1 2_פירוט אגח תשואה מעל 10% " xfId="10241"/>
    <cellStyle name="8_Anafim_עסקאות שאושרו וטרם בוצעו  _1 2_פירוט אגח תשואה מעל 10% _1" xfId="10242"/>
    <cellStyle name="8_Anafim_עסקאות שאושרו וטרם בוצעו  _1 2_פירוט אגח תשואה מעל 10% _1_15" xfId="10243"/>
    <cellStyle name="8_Anafim_עסקאות שאושרו וטרם בוצעו  _1 2_פירוט אגח תשואה מעל 10% _15" xfId="10244"/>
    <cellStyle name="8_Anafim_עסקאות שאושרו וטרם בוצעו  _1 2_פירוט אגח תשואה מעל 10% _פירוט אגח תשואה מעל 10% " xfId="10245"/>
    <cellStyle name="8_Anafim_עסקאות שאושרו וטרם בוצעו  _1 2_פירוט אגח תשואה מעל 10% _פירוט אגח תשואה מעל 10% _15" xfId="10246"/>
    <cellStyle name="8_Anafim_עסקאות שאושרו וטרם בוצעו  _1_15" xfId="10247"/>
    <cellStyle name="8_Anafim_עסקאות שאושרו וטרם בוצעו  _1_דיווחים נוספים" xfId="10248"/>
    <cellStyle name="8_Anafim_עסקאות שאושרו וטרם בוצעו  _1_דיווחים נוספים_15" xfId="10249"/>
    <cellStyle name="8_Anafim_עסקאות שאושרו וטרם בוצעו  _1_דיווחים נוספים_פירוט אגח תשואה מעל 10% " xfId="10250"/>
    <cellStyle name="8_Anafim_עסקאות שאושרו וטרם בוצעו  _1_דיווחים נוספים_פירוט אגח תשואה מעל 10% _15" xfId="10251"/>
    <cellStyle name="8_Anafim_עסקאות שאושרו וטרם בוצעו  _1_פירוט אגח תשואה מעל 10% " xfId="10252"/>
    <cellStyle name="8_Anafim_עסקאות שאושרו וטרם בוצעו  _1_פירוט אגח תשואה מעל 10% _1" xfId="10253"/>
    <cellStyle name="8_Anafim_עסקאות שאושרו וטרם בוצעו  _1_פירוט אגח תשואה מעל 10% _1_15" xfId="10254"/>
    <cellStyle name="8_Anafim_עסקאות שאושרו וטרם בוצעו  _1_פירוט אגח תשואה מעל 10% _15" xfId="10255"/>
    <cellStyle name="8_Anafim_עסקאות שאושרו וטרם בוצעו  _1_פירוט אגח תשואה מעל 10% _פירוט אגח תשואה מעל 10% " xfId="10256"/>
    <cellStyle name="8_Anafim_עסקאות שאושרו וטרם בוצעו  _1_פירוט אגח תשואה מעל 10% _פירוט אגח תשואה מעל 10% _15" xfId="10257"/>
    <cellStyle name="8_Anafim_עסקאות שאושרו וטרם בוצעו  _15" xfId="10258"/>
    <cellStyle name="8_Anafim_עסקאות שאושרו וטרם בוצעו  _4.4." xfId="10259"/>
    <cellStyle name="8_Anafim_עסקאות שאושרו וטרם בוצעו  _4.4. 2" xfId="10260"/>
    <cellStyle name="8_Anafim_עסקאות שאושרו וטרם בוצעו  _4.4. 2_15" xfId="10261"/>
    <cellStyle name="8_Anafim_עסקאות שאושרו וטרם בוצעו  _4.4. 2_דיווחים נוספים" xfId="10262"/>
    <cellStyle name="8_Anafim_עסקאות שאושרו וטרם בוצעו  _4.4. 2_דיווחים נוספים_1" xfId="10263"/>
    <cellStyle name="8_Anafim_עסקאות שאושרו וטרם בוצעו  _4.4. 2_דיווחים נוספים_1_15" xfId="10264"/>
    <cellStyle name="8_Anafim_עסקאות שאושרו וטרם בוצעו  _4.4. 2_דיווחים נוספים_1_פירוט אגח תשואה מעל 10% " xfId="10265"/>
    <cellStyle name="8_Anafim_עסקאות שאושרו וטרם בוצעו  _4.4. 2_דיווחים נוספים_1_פירוט אגח תשואה מעל 10% _15" xfId="10266"/>
    <cellStyle name="8_Anafim_עסקאות שאושרו וטרם בוצעו  _4.4. 2_דיווחים נוספים_15" xfId="10267"/>
    <cellStyle name="8_Anafim_עסקאות שאושרו וטרם בוצעו  _4.4. 2_דיווחים נוספים_פירוט אגח תשואה מעל 10% " xfId="10268"/>
    <cellStyle name="8_Anafim_עסקאות שאושרו וטרם בוצעו  _4.4. 2_דיווחים נוספים_פירוט אגח תשואה מעל 10% _15" xfId="10269"/>
    <cellStyle name="8_Anafim_עסקאות שאושרו וטרם בוצעו  _4.4. 2_פירוט אגח תשואה מעל 10% " xfId="10270"/>
    <cellStyle name="8_Anafim_עסקאות שאושרו וטרם בוצעו  _4.4. 2_פירוט אגח תשואה מעל 10% _1" xfId="10271"/>
    <cellStyle name="8_Anafim_עסקאות שאושרו וטרם בוצעו  _4.4. 2_פירוט אגח תשואה מעל 10% _1_15" xfId="10272"/>
    <cellStyle name="8_Anafim_עסקאות שאושרו וטרם בוצעו  _4.4. 2_פירוט אגח תשואה מעל 10% _15" xfId="10273"/>
    <cellStyle name="8_Anafim_עסקאות שאושרו וטרם בוצעו  _4.4. 2_פירוט אגח תשואה מעל 10% _פירוט אגח תשואה מעל 10% " xfId="10274"/>
    <cellStyle name="8_Anafim_עסקאות שאושרו וטרם בוצעו  _4.4. 2_פירוט אגח תשואה מעל 10% _פירוט אגח תשואה מעל 10% _15" xfId="10275"/>
    <cellStyle name="8_Anafim_עסקאות שאושרו וטרם בוצעו  _4.4._15" xfId="10276"/>
    <cellStyle name="8_Anafim_עסקאות שאושרו וטרם בוצעו  _4.4._דיווחים נוספים" xfId="10277"/>
    <cellStyle name="8_Anafim_עסקאות שאושרו וטרם בוצעו  _4.4._דיווחים נוספים_15" xfId="10278"/>
    <cellStyle name="8_Anafim_עסקאות שאושרו וטרם בוצעו  _4.4._דיווחים נוספים_פירוט אגח תשואה מעל 10% " xfId="10279"/>
    <cellStyle name="8_Anafim_עסקאות שאושרו וטרם בוצעו  _4.4._דיווחים נוספים_פירוט אגח תשואה מעל 10% _15" xfId="10280"/>
    <cellStyle name="8_Anafim_עסקאות שאושרו וטרם בוצעו  _4.4._פירוט אגח תשואה מעל 10% " xfId="10281"/>
    <cellStyle name="8_Anafim_עסקאות שאושרו וטרם בוצעו  _4.4._פירוט אגח תשואה מעל 10% _1" xfId="10282"/>
    <cellStyle name="8_Anafim_עסקאות שאושרו וטרם בוצעו  _4.4._פירוט אגח תשואה מעל 10% _1_15" xfId="10283"/>
    <cellStyle name="8_Anafim_עסקאות שאושרו וטרם בוצעו  _4.4._פירוט אגח תשואה מעל 10% _15" xfId="10284"/>
    <cellStyle name="8_Anafim_עסקאות שאושרו וטרם בוצעו  _4.4._פירוט אגח תשואה מעל 10% _פירוט אגח תשואה מעל 10% " xfId="10285"/>
    <cellStyle name="8_Anafim_עסקאות שאושרו וטרם בוצעו  _4.4._פירוט אגח תשואה מעל 10% _פירוט אגח תשואה מעל 10% _15" xfId="10286"/>
    <cellStyle name="8_Anafim_עסקאות שאושרו וטרם בוצעו  _דיווחים נוספים" xfId="10287"/>
    <cellStyle name="8_Anafim_עסקאות שאושרו וטרם בוצעו  _דיווחים נוספים_1" xfId="10288"/>
    <cellStyle name="8_Anafim_עסקאות שאושרו וטרם בוצעו  _דיווחים נוספים_1_15" xfId="10289"/>
    <cellStyle name="8_Anafim_עסקאות שאושרו וטרם בוצעו  _דיווחים נוספים_1_פירוט אגח תשואה מעל 10% " xfId="10290"/>
    <cellStyle name="8_Anafim_עסקאות שאושרו וטרם בוצעו  _דיווחים נוספים_1_פירוט אגח תשואה מעל 10% _15" xfId="10291"/>
    <cellStyle name="8_Anafim_עסקאות שאושרו וטרם בוצעו  _דיווחים נוספים_15" xfId="10292"/>
    <cellStyle name="8_Anafim_עסקאות שאושרו וטרם בוצעו  _דיווחים נוספים_פירוט אגח תשואה מעל 10% " xfId="10293"/>
    <cellStyle name="8_Anafim_עסקאות שאושרו וטרם בוצעו  _דיווחים נוספים_פירוט אגח תשואה מעל 10% _15" xfId="10294"/>
    <cellStyle name="8_Anafim_עסקאות שאושרו וטרם בוצעו  _פירוט אגח תשואה מעל 10% " xfId="10295"/>
    <cellStyle name="8_Anafim_עסקאות שאושרו וטרם בוצעו  _פירוט אגח תשואה מעל 10% _1" xfId="10296"/>
    <cellStyle name="8_Anafim_עסקאות שאושרו וטרם בוצעו  _פירוט אגח תשואה מעל 10% _1_15" xfId="10297"/>
    <cellStyle name="8_Anafim_עסקאות שאושרו וטרם בוצעו  _פירוט אגח תשואה מעל 10% _15" xfId="10298"/>
    <cellStyle name="8_Anafim_עסקאות שאושרו וטרם בוצעו  _פירוט אגח תשואה מעל 10% _פירוט אגח תשואה מעל 10% " xfId="10299"/>
    <cellStyle name="8_Anafim_עסקאות שאושרו וטרם בוצעו  _פירוט אגח תשואה מעל 10% _פירוט אגח תשואה מעל 10% _15" xfId="10300"/>
    <cellStyle name="8_Anafim_פירוט אגח תשואה מעל 10% " xfId="10301"/>
    <cellStyle name="8_Anafim_פירוט אגח תשואה מעל 10%  2" xfId="10302"/>
    <cellStyle name="8_Anafim_פירוט אגח תשואה מעל 10%  2_15" xfId="10303"/>
    <cellStyle name="8_Anafim_פירוט אגח תשואה מעל 10%  2_דיווחים נוספים" xfId="10304"/>
    <cellStyle name="8_Anafim_פירוט אגח תשואה מעל 10%  2_דיווחים נוספים_1" xfId="10305"/>
    <cellStyle name="8_Anafim_פירוט אגח תשואה מעל 10%  2_דיווחים נוספים_1_15" xfId="10306"/>
    <cellStyle name="8_Anafim_פירוט אגח תשואה מעל 10%  2_דיווחים נוספים_1_פירוט אגח תשואה מעל 10% " xfId="10307"/>
    <cellStyle name="8_Anafim_פירוט אגח תשואה מעל 10%  2_דיווחים נוספים_1_פירוט אגח תשואה מעל 10% _15" xfId="10308"/>
    <cellStyle name="8_Anafim_פירוט אגח תשואה מעל 10%  2_דיווחים נוספים_15" xfId="10309"/>
    <cellStyle name="8_Anafim_פירוט אגח תשואה מעל 10%  2_דיווחים נוספים_פירוט אגח תשואה מעל 10% " xfId="10310"/>
    <cellStyle name="8_Anafim_פירוט אגח תשואה מעל 10%  2_דיווחים נוספים_פירוט אגח תשואה מעל 10% _15" xfId="10311"/>
    <cellStyle name="8_Anafim_פירוט אגח תשואה מעל 10%  2_פירוט אגח תשואה מעל 10% " xfId="10312"/>
    <cellStyle name="8_Anafim_פירוט אגח תשואה מעל 10%  2_פירוט אגח תשואה מעל 10% _1" xfId="10313"/>
    <cellStyle name="8_Anafim_פירוט אגח תשואה מעל 10%  2_פירוט אגח תשואה מעל 10% _1_15" xfId="10314"/>
    <cellStyle name="8_Anafim_פירוט אגח תשואה מעל 10%  2_פירוט אגח תשואה מעל 10% _15" xfId="10315"/>
    <cellStyle name="8_Anafim_פירוט אגח תשואה מעל 10%  2_פירוט אגח תשואה מעל 10% _פירוט אגח תשואה מעל 10% " xfId="10316"/>
    <cellStyle name="8_Anafim_פירוט אגח תשואה מעל 10%  2_פירוט אגח תשואה מעל 10% _פירוט אגח תשואה מעל 10% _15" xfId="10317"/>
    <cellStyle name="8_Anafim_פירוט אגח תשואה מעל 10% _1" xfId="10318"/>
    <cellStyle name="8_Anafim_פירוט אגח תשואה מעל 10% _1_15" xfId="10319"/>
    <cellStyle name="8_Anafim_פירוט אגח תשואה מעל 10% _1_פירוט אגח תשואה מעל 10% " xfId="10320"/>
    <cellStyle name="8_Anafim_פירוט אגח תשואה מעל 10% _1_פירוט אגח תשואה מעל 10% _15" xfId="10321"/>
    <cellStyle name="8_Anafim_פירוט אגח תשואה מעל 10% _15" xfId="10322"/>
    <cellStyle name="8_Anafim_פירוט אגח תשואה מעל 10% _2" xfId="10323"/>
    <cellStyle name="8_Anafim_פירוט אגח תשואה מעל 10% _2_15" xfId="10324"/>
    <cellStyle name="8_Anafim_פירוט אגח תשואה מעל 10% _4.4." xfId="10325"/>
    <cellStyle name="8_Anafim_פירוט אגח תשואה מעל 10% _4.4. 2" xfId="10326"/>
    <cellStyle name="8_Anafim_פירוט אגח תשואה מעל 10% _4.4. 2_15" xfId="10327"/>
    <cellStyle name="8_Anafim_פירוט אגח תשואה מעל 10% _4.4. 2_דיווחים נוספים" xfId="10328"/>
    <cellStyle name="8_Anafim_פירוט אגח תשואה מעל 10% _4.4. 2_דיווחים נוספים_1" xfId="10329"/>
    <cellStyle name="8_Anafim_פירוט אגח תשואה מעל 10% _4.4. 2_דיווחים נוספים_1_15" xfId="10330"/>
    <cellStyle name="8_Anafim_פירוט אגח תשואה מעל 10% _4.4. 2_דיווחים נוספים_1_פירוט אגח תשואה מעל 10% " xfId="10331"/>
    <cellStyle name="8_Anafim_פירוט אגח תשואה מעל 10% _4.4. 2_דיווחים נוספים_1_פירוט אגח תשואה מעל 10% _15" xfId="10332"/>
    <cellStyle name="8_Anafim_פירוט אגח תשואה מעל 10% _4.4. 2_דיווחים נוספים_15" xfId="10333"/>
    <cellStyle name="8_Anafim_פירוט אגח תשואה מעל 10% _4.4. 2_דיווחים נוספים_פירוט אגח תשואה מעל 10% " xfId="10334"/>
    <cellStyle name="8_Anafim_פירוט אגח תשואה מעל 10% _4.4. 2_דיווחים נוספים_פירוט אגח תשואה מעל 10% _15" xfId="10335"/>
    <cellStyle name="8_Anafim_פירוט אגח תשואה מעל 10% _4.4. 2_פירוט אגח תשואה מעל 10% " xfId="10336"/>
    <cellStyle name="8_Anafim_פירוט אגח תשואה מעל 10% _4.4. 2_פירוט אגח תשואה מעל 10% _1" xfId="10337"/>
    <cellStyle name="8_Anafim_פירוט אגח תשואה מעל 10% _4.4. 2_פירוט אגח תשואה מעל 10% _1_15" xfId="10338"/>
    <cellStyle name="8_Anafim_פירוט אגח תשואה מעל 10% _4.4. 2_פירוט אגח תשואה מעל 10% _15" xfId="10339"/>
    <cellStyle name="8_Anafim_פירוט אגח תשואה מעל 10% _4.4. 2_פירוט אגח תשואה מעל 10% _פירוט אגח תשואה מעל 10% " xfId="10340"/>
    <cellStyle name="8_Anafim_פירוט אגח תשואה מעל 10% _4.4. 2_פירוט אגח תשואה מעל 10% _פירוט אגח תשואה מעל 10% _15" xfId="10341"/>
    <cellStyle name="8_Anafim_פירוט אגח תשואה מעל 10% _4.4._15" xfId="10342"/>
    <cellStyle name="8_Anafim_פירוט אגח תשואה מעל 10% _4.4._דיווחים נוספים" xfId="10343"/>
    <cellStyle name="8_Anafim_פירוט אגח תשואה מעל 10% _4.4._דיווחים נוספים_15" xfId="10344"/>
    <cellStyle name="8_Anafim_פירוט אגח תשואה מעל 10% _4.4._דיווחים נוספים_פירוט אגח תשואה מעל 10% " xfId="10345"/>
    <cellStyle name="8_Anafim_פירוט אגח תשואה מעל 10% _4.4._דיווחים נוספים_פירוט אגח תשואה מעל 10% _15" xfId="10346"/>
    <cellStyle name="8_Anafim_פירוט אגח תשואה מעל 10% _4.4._פירוט אגח תשואה מעל 10% " xfId="10347"/>
    <cellStyle name="8_Anafim_פירוט אגח תשואה מעל 10% _4.4._פירוט אגח תשואה מעל 10% _1" xfId="10348"/>
    <cellStyle name="8_Anafim_פירוט אגח תשואה מעל 10% _4.4._פירוט אגח תשואה מעל 10% _1_15" xfId="10349"/>
    <cellStyle name="8_Anafim_פירוט אגח תשואה מעל 10% _4.4._פירוט אגח תשואה מעל 10% _15" xfId="10350"/>
    <cellStyle name="8_Anafim_פירוט אגח תשואה מעל 10% _4.4._פירוט אגח תשואה מעל 10% _פירוט אגח תשואה מעל 10% " xfId="10351"/>
    <cellStyle name="8_Anafim_פירוט אגח תשואה מעל 10% _4.4._פירוט אגח תשואה מעל 10% _פירוט אגח תשואה מעל 10% _15" xfId="10352"/>
    <cellStyle name="8_Anafim_פירוט אגח תשואה מעל 10% _דיווחים נוספים" xfId="10353"/>
    <cellStyle name="8_Anafim_פירוט אגח תשואה מעל 10% _דיווחים נוספים_1" xfId="10354"/>
    <cellStyle name="8_Anafim_פירוט אגח תשואה מעל 10% _דיווחים נוספים_1_15" xfId="10355"/>
    <cellStyle name="8_Anafim_פירוט אגח תשואה מעל 10% _דיווחים נוספים_1_פירוט אגח תשואה מעל 10% " xfId="10356"/>
    <cellStyle name="8_Anafim_פירוט אגח תשואה מעל 10% _דיווחים נוספים_1_פירוט אגח תשואה מעל 10% _15" xfId="10357"/>
    <cellStyle name="8_Anafim_פירוט אגח תשואה מעל 10% _דיווחים נוספים_15" xfId="10358"/>
    <cellStyle name="8_Anafim_פירוט אגח תשואה מעל 10% _דיווחים נוספים_פירוט אגח תשואה מעל 10% " xfId="10359"/>
    <cellStyle name="8_Anafim_פירוט אגח תשואה מעל 10% _דיווחים נוספים_פירוט אגח תשואה מעל 10% _15" xfId="10360"/>
    <cellStyle name="8_Anafim_פירוט אגח תשואה מעל 10% _פירוט אגח תשואה מעל 10% " xfId="10361"/>
    <cellStyle name="8_Anafim_פירוט אגח תשואה מעל 10% _פירוט אגח תשואה מעל 10% _1" xfId="10362"/>
    <cellStyle name="8_Anafim_פירוט אגח תשואה מעל 10% _פירוט אגח תשואה מעל 10% _1_15" xfId="10363"/>
    <cellStyle name="8_Anafim_פירוט אגח תשואה מעל 10% _פירוט אגח תשואה מעל 10% _15" xfId="10364"/>
    <cellStyle name="8_Anafim_פירוט אגח תשואה מעל 10% _פירוט אגח תשואה מעל 10% _פירוט אגח תשואה מעל 10% " xfId="10365"/>
    <cellStyle name="8_Anafim_פירוט אגח תשואה מעל 10% _פירוט אגח תשואה מעל 10% _פירוט אגח תשואה מעל 10% _15" xfId="10366"/>
    <cellStyle name="8_אחזקות בעלי ענין -DATA - ערכים" xfId="10367"/>
    <cellStyle name="8_דיווחים נוספים" xfId="10368"/>
    <cellStyle name="8_דיווחים נוספים 2" xfId="10369"/>
    <cellStyle name="8_דיווחים נוספים 2_15" xfId="10370"/>
    <cellStyle name="8_דיווחים נוספים 2_דיווחים נוספים" xfId="10371"/>
    <cellStyle name="8_דיווחים נוספים 2_דיווחים נוספים_1" xfId="10372"/>
    <cellStyle name="8_דיווחים נוספים 2_דיווחים נוספים_1_15" xfId="10373"/>
    <cellStyle name="8_דיווחים נוספים 2_דיווחים נוספים_1_פירוט אגח תשואה מעל 10% " xfId="10374"/>
    <cellStyle name="8_דיווחים נוספים 2_דיווחים נוספים_1_פירוט אגח תשואה מעל 10% _15" xfId="10375"/>
    <cellStyle name="8_דיווחים נוספים 2_דיווחים נוספים_15" xfId="10376"/>
    <cellStyle name="8_דיווחים נוספים 2_דיווחים נוספים_פירוט אגח תשואה מעל 10% " xfId="10377"/>
    <cellStyle name="8_דיווחים נוספים 2_דיווחים נוספים_פירוט אגח תשואה מעל 10% _15" xfId="10378"/>
    <cellStyle name="8_דיווחים נוספים 2_פירוט אגח תשואה מעל 10% " xfId="10379"/>
    <cellStyle name="8_דיווחים נוספים 2_פירוט אגח תשואה מעל 10% _1" xfId="10380"/>
    <cellStyle name="8_דיווחים נוספים 2_פירוט אגח תשואה מעל 10% _1_15" xfId="10381"/>
    <cellStyle name="8_דיווחים נוספים 2_פירוט אגח תשואה מעל 10% _15" xfId="10382"/>
    <cellStyle name="8_דיווחים נוספים 2_פירוט אגח תשואה מעל 10% _פירוט אגח תשואה מעל 10% " xfId="10383"/>
    <cellStyle name="8_דיווחים נוספים 2_פירוט אגח תשואה מעל 10% _פירוט אגח תשואה מעל 10% _15" xfId="10384"/>
    <cellStyle name="8_דיווחים נוספים_1" xfId="10385"/>
    <cellStyle name="8_דיווחים נוספים_1 2" xfId="10386"/>
    <cellStyle name="8_דיווחים נוספים_1 2_15" xfId="10387"/>
    <cellStyle name="8_דיווחים נוספים_1 2_דיווחים נוספים" xfId="10388"/>
    <cellStyle name="8_דיווחים נוספים_1 2_דיווחים נוספים_1" xfId="10389"/>
    <cellStyle name="8_דיווחים נוספים_1 2_דיווחים נוספים_1_15" xfId="10390"/>
    <cellStyle name="8_דיווחים נוספים_1 2_דיווחים נוספים_1_פירוט אגח תשואה מעל 10% " xfId="10391"/>
    <cellStyle name="8_דיווחים נוספים_1 2_דיווחים נוספים_1_פירוט אגח תשואה מעל 10% _15" xfId="10392"/>
    <cellStyle name="8_דיווחים נוספים_1 2_דיווחים נוספים_15" xfId="10393"/>
    <cellStyle name="8_דיווחים נוספים_1 2_דיווחים נוספים_פירוט אגח תשואה מעל 10% " xfId="10394"/>
    <cellStyle name="8_דיווחים נוספים_1 2_דיווחים נוספים_פירוט אגח תשואה מעל 10% _15" xfId="10395"/>
    <cellStyle name="8_דיווחים נוספים_1 2_פירוט אגח תשואה מעל 10% " xfId="10396"/>
    <cellStyle name="8_דיווחים נוספים_1 2_פירוט אגח תשואה מעל 10% _1" xfId="10397"/>
    <cellStyle name="8_דיווחים נוספים_1 2_פירוט אגח תשואה מעל 10% _1_15" xfId="10398"/>
    <cellStyle name="8_דיווחים נוספים_1 2_פירוט אגח תשואה מעל 10% _15" xfId="10399"/>
    <cellStyle name="8_דיווחים נוספים_1 2_פירוט אגח תשואה מעל 10% _פירוט אגח תשואה מעל 10% " xfId="10400"/>
    <cellStyle name="8_דיווחים נוספים_1 2_פירוט אגח תשואה מעל 10% _פירוט אגח תשואה מעל 10% _15" xfId="10401"/>
    <cellStyle name="8_דיווחים נוספים_1_15" xfId="10402"/>
    <cellStyle name="8_דיווחים נוספים_1_4.4." xfId="10403"/>
    <cellStyle name="8_דיווחים נוספים_1_4.4. 2" xfId="10404"/>
    <cellStyle name="8_דיווחים נוספים_1_4.4. 2_15" xfId="10405"/>
    <cellStyle name="8_דיווחים נוספים_1_4.4. 2_דיווחים נוספים" xfId="10406"/>
    <cellStyle name="8_דיווחים נוספים_1_4.4. 2_דיווחים נוספים_1" xfId="10407"/>
    <cellStyle name="8_דיווחים נוספים_1_4.4. 2_דיווחים נוספים_1_15" xfId="10408"/>
    <cellStyle name="8_דיווחים נוספים_1_4.4. 2_דיווחים נוספים_1_פירוט אגח תשואה מעל 10% " xfId="10409"/>
    <cellStyle name="8_דיווחים נוספים_1_4.4. 2_דיווחים נוספים_1_פירוט אגח תשואה מעל 10% _15" xfId="10410"/>
    <cellStyle name="8_דיווחים נוספים_1_4.4. 2_דיווחים נוספים_15" xfId="10411"/>
    <cellStyle name="8_דיווחים נוספים_1_4.4. 2_דיווחים נוספים_פירוט אגח תשואה מעל 10% " xfId="10412"/>
    <cellStyle name="8_דיווחים נוספים_1_4.4. 2_דיווחים נוספים_פירוט אגח תשואה מעל 10% _15" xfId="10413"/>
    <cellStyle name="8_דיווחים נוספים_1_4.4. 2_פירוט אגח תשואה מעל 10% " xfId="10414"/>
    <cellStyle name="8_דיווחים נוספים_1_4.4. 2_פירוט אגח תשואה מעל 10% _1" xfId="10415"/>
    <cellStyle name="8_דיווחים נוספים_1_4.4. 2_פירוט אגח תשואה מעל 10% _1_15" xfId="10416"/>
    <cellStyle name="8_דיווחים נוספים_1_4.4. 2_פירוט אגח תשואה מעל 10% _15" xfId="10417"/>
    <cellStyle name="8_דיווחים נוספים_1_4.4. 2_פירוט אגח תשואה מעל 10% _פירוט אגח תשואה מעל 10% " xfId="10418"/>
    <cellStyle name="8_דיווחים נוספים_1_4.4. 2_פירוט אגח תשואה מעל 10% _פירוט אגח תשואה מעל 10% _15" xfId="10419"/>
    <cellStyle name="8_דיווחים נוספים_1_4.4._15" xfId="10420"/>
    <cellStyle name="8_דיווחים נוספים_1_4.4._דיווחים נוספים" xfId="10421"/>
    <cellStyle name="8_דיווחים נוספים_1_4.4._דיווחים נוספים_15" xfId="10422"/>
    <cellStyle name="8_דיווחים נוספים_1_4.4._דיווחים נוספים_פירוט אגח תשואה מעל 10% " xfId="10423"/>
    <cellStyle name="8_דיווחים נוספים_1_4.4._דיווחים נוספים_פירוט אגח תשואה מעל 10% _15" xfId="10424"/>
    <cellStyle name="8_דיווחים נוספים_1_4.4._פירוט אגח תשואה מעל 10% " xfId="10425"/>
    <cellStyle name="8_דיווחים נוספים_1_4.4._פירוט אגח תשואה מעל 10% _1" xfId="10426"/>
    <cellStyle name="8_דיווחים נוספים_1_4.4._פירוט אגח תשואה מעל 10% _1_15" xfId="10427"/>
    <cellStyle name="8_דיווחים נוספים_1_4.4._פירוט אגח תשואה מעל 10% _15" xfId="10428"/>
    <cellStyle name="8_דיווחים נוספים_1_4.4._פירוט אגח תשואה מעל 10% _פירוט אגח תשואה מעל 10% " xfId="10429"/>
    <cellStyle name="8_דיווחים נוספים_1_4.4._פירוט אגח תשואה מעל 10% _פירוט אגח תשואה מעל 10% _15" xfId="10430"/>
    <cellStyle name="8_דיווחים נוספים_1_דיווחים נוספים" xfId="10431"/>
    <cellStyle name="8_דיווחים נוספים_1_דיווחים נוספים 2" xfId="10432"/>
    <cellStyle name="8_דיווחים נוספים_1_דיווחים נוספים 2_15" xfId="10433"/>
    <cellStyle name="8_דיווחים נוספים_1_דיווחים נוספים 2_דיווחים נוספים" xfId="10434"/>
    <cellStyle name="8_דיווחים נוספים_1_דיווחים נוספים 2_דיווחים נוספים_1" xfId="10435"/>
    <cellStyle name="8_דיווחים נוספים_1_דיווחים נוספים 2_דיווחים נוספים_1_15" xfId="10436"/>
    <cellStyle name="8_דיווחים נוספים_1_דיווחים נוספים 2_דיווחים נוספים_1_פירוט אגח תשואה מעל 10% " xfId="10437"/>
    <cellStyle name="8_דיווחים נוספים_1_דיווחים נוספים 2_דיווחים נוספים_1_פירוט אגח תשואה מעל 10% _15" xfId="10438"/>
    <cellStyle name="8_דיווחים נוספים_1_דיווחים נוספים 2_דיווחים נוספים_15" xfId="10439"/>
    <cellStyle name="8_דיווחים נוספים_1_דיווחים נוספים 2_דיווחים נוספים_פירוט אגח תשואה מעל 10% " xfId="10440"/>
    <cellStyle name="8_דיווחים נוספים_1_דיווחים נוספים 2_דיווחים נוספים_פירוט אגח תשואה מעל 10% _15" xfId="10441"/>
    <cellStyle name="8_דיווחים נוספים_1_דיווחים נוספים 2_פירוט אגח תשואה מעל 10% " xfId="10442"/>
    <cellStyle name="8_דיווחים נוספים_1_דיווחים נוספים 2_פירוט אגח תשואה מעל 10% _1" xfId="10443"/>
    <cellStyle name="8_דיווחים נוספים_1_דיווחים נוספים 2_פירוט אגח תשואה מעל 10% _1_15" xfId="10444"/>
    <cellStyle name="8_דיווחים נוספים_1_דיווחים נוספים 2_פירוט אגח תשואה מעל 10% _15" xfId="10445"/>
    <cellStyle name="8_דיווחים נוספים_1_דיווחים נוספים 2_פירוט אגח תשואה מעל 10% _פירוט אגח תשואה מעל 10% " xfId="10446"/>
    <cellStyle name="8_דיווחים נוספים_1_דיווחים נוספים 2_פירוט אגח תשואה מעל 10% _פירוט אגח תשואה מעל 10% _15" xfId="10447"/>
    <cellStyle name="8_דיווחים נוספים_1_דיווחים נוספים_1" xfId="10448"/>
    <cellStyle name="8_דיווחים נוספים_1_דיווחים נוספים_1_15" xfId="10449"/>
    <cellStyle name="8_דיווחים נוספים_1_דיווחים נוספים_1_פירוט אגח תשואה מעל 10% " xfId="10450"/>
    <cellStyle name="8_דיווחים נוספים_1_דיווחים נוספים_1_פירוט אגח תשואה מעל 10% _15" xfId="10451"/>
    <cellStyle name="8_דיווחים נוספים_1_דיווחים נוספים_15" xfId="10452"/>
    <cellStyle name="8_דיווחים נוספים_1_דיווחים נוספים_4.4." xfId="10453"/>
    <cellStyle name="8_דיווחים נוספים_1_דיווחים נוספים_4.4. 2" xfId="10454"/>
    <cellStyle name="8_דיווחים נוספים_1_דיווחים נוספים_4.4. 2_15" xfId="10455"/>
    <cellStyle name="8_דיווחים נוספים_1_דיווחים נוספים_4.4. 2_דיווחים נוספים" xfId="10456"/>
    <cellStyle name="8_דיווחים נוספים_1_דיווחים נוספים_4.4. 2_דיווחים נוספים_1" xfId="10457"/>
    <cellStyle name="8_דיווחים נוספים_1_דיווחים נוספים_4.4. 2_דיווחים נוספים_1_15" xfId="10458"/>
    <cellStyle name="8_דיווחים נוספים_1_דיווחים נוספים_4.4. 2_דיווחים נוספים_1_פירוט אגח תשואה מעל 10% " xfId="10459"/>
    <cellStyle name="8_דיווחים נוספים_1_דיווחים נוספים_4.4. 2_דיווחים נוספים_1_פירוט אגח תשואה מעל 10% _15" xfId="10460"/>
    <cellStyle name="8_דיווחים נוספים_1_דיווחים נוספים_4.4. 2_דיווחים נוספים_15" xfId="10461"/>
    <cellStyle name="8_דיווחים נוספים_1_דיווחים נוספים_4.4. 2_דיווחים נוספים_פירוט אגח תשואה מעל 10% " xfId="10462"/>
    <cellStyle name="8_דיווחים נוספים_1_דיווחים נוספים_4.4. 2_דיווחים נוספים_פירוט אגח תשואה מעל 10% _15" xfId="10463"/>
    <cellStyle name="8_דיווחים נוספים_1_דיווחים נוספים_4.4. 2_פירוט אגח תשואה מעל 10% " xfId="10464"/>
    <cellStyle name="8_דיווחים נוספים_1_דיווחים נוספים_4.4. 2_פירוט אגח תשואה מעל 10% _1" xfId="10465"/>
    <cellStyle name="8_דיווחים נוספים_1_דיווחים נוספים_4.4. 2_פירוט אגח תשואה מעל 10% _1_15" xfId="10466"/>
    <cellStyle name="8_דיווחים נוספים_1_דיווחים נוספים_4.4. 2_פירוט אגח תשואה מעל 10% _15" xfId="10467"/>
    <cellStyle name="8_דיווחים נוספים_1_דיווחים נוספים_4.4. 2_פירוט אגח תשואה מעל 10% _פירוט אגח תשואה מעל 10% " xfId="10468"/>
    <cellStyle name="8_דיווחים נוספים_1_דיווחים נוספים_4.4. 2_פירוט אגח תשואה מעל 10% _פירוט אגח תשואה מעל 10% _15" xfId="10469"/>
    <cellStyle name="8_דיווחים נוספים_1_דיווחים נוספים_4.4._15" xfId="10470"/>
    <cellStyle name="8_דיווחים נוספים_1_דיווחים נוספים_4.4._דיווחים נוספים" xfId="10471"/>
    <cellStyle name="8_דיווחים נוספים_1_דיווחים נוספים_4.4._דיווחים נוספים_15" xfId="10472"/>
    <cellStyle name="8_דיווחים נוספים_1_דיווחים נוספים_4.4._דיווחים נוספים_פירוט אגח תשואה מעל 10% " xfId="10473"/>
    <cellStyle name="8_דיווחים נוספים_1_דיווחים נוספים_4.4._דיווחים נוספים_פירוט אגח תשואה מעל 10% _15" xfId="10474"/>
    <cellStyle name="8_דיווחים נוספים_1_דיווחים נוספים_4.4._פירוט אגח תשואה מעל 10% " xfId="10475"/>
    <cellStyle name="8_דיווחים נוספים_1_דיווחים נוספים_4.4._פירוט אגח תשואה מעל 10% _1" xfId="10476"/>
    <cellStyle name="8_דיווחים נוספים_1_דיווחים נוספים_4.4._פירוט אגח תשואה מעל 10% _1_15" xfId="10477"/>
    <cellStyle name="8_דיווחים נוספים_1_דיווחים נוספים_4.4._פירוט אגח תשואה מעל 10% _15" xfId="10478"/>
    <cellStyle name="8_דיווחים נוספים_1_דיווחים נוספים_4.4._פירוט אגח תשואה מעל 10% _פירוט אגח תשואה מעל 10% " xfId="10479"/>
    <cellStyle name="8_דיווחים נוספים_1_דיווחים נוספים_4.4._פירוט אגח תשואה מעל 10% _פירוט אגח תשואה מעל 10% _15" xfId="10480"/>
    <cellStyle name="8_דיווחים נוספים_1_דיווחים נוספים_דיווחים נוספים" xfId="10481"/>
    <cellStyle name="8_דיווחים נוספים_1_דיווחים נוספים_דיווחים נוספים_15" xfId="10482"/>
    <cellStyle name="8_דיווחים נוספים_1_דיווחים נוספים_דיווחים נוספים_פירוט אגח תשואה מעל 10% " xfId="10483"/>
    <cellStyle name="8_דיווחים נוספים_1_דיווחים נוספים_דיווחים נוספים_פירוט אגח תשואה מעל 10% _15" xfId="10484"/>
    <cellStyle name="8_דיווחים נוספים_1_דיווחים נוספים_פירוט אגח תשואה מעל 10% " xfId="10485"/>
    <cellStyle name="8_דיווחים נוספים_1_דיווחים נוספים_פירוט אגח תשואה מעל 10% _1" xfId="10486"/>
    <cellStyle name="8_דיווחים נוספים_1_דיווחים נוספים_פירוט אגח תשואה מעל 10% _1_15" xfId="10487"/>
    <cellStyle name="8_דיווחים נוספים_1_דיווחים נוספים_פירוט אגח תשואה מעל 10% _15" xfId="10488"/>
    <cellStyle name="8_דיווחים נוספים_1_דיווחים נוספים_פירוט אגח תשואה מעל 10% _פירוט אגח תשואה מעל 10% " xfId="10489"/>
    <cellStyle name="8_דיווחים נוספים_1_דיווחים נוספים_פירוט אגח תשואה מעל 10% _פירוט אגח תשואה מעל 10% _15" xfId="10490"/>
    <cellStyle name="8_דיווחים נוספים_1_פירוט אגח תשואה מעל 10% " xfId="10491"/>
    <cellStyle name="8_דיווחים נוספים_1_פירוט אגח תשואה מעל 10% _1" xfId="10492"/>
    <cellStyle name="8_דיווחים נוספים_1_פירוט אגח תשואה מעל 10% _1_15" xfId="10493"/>
    <cellStyle name="8_דיווחים נוספים_1_פירוט אגח תשואה מעל 10% _15" xfId="10494"/>
    <cellStyle name="8_דיווחים נוספים_1_פירוט אגח תשואה מעל 10% _פירוט אגח תשואה מעל 10% " xfId="10495"/>
    <cellStyle name="8_דיווחים נוספים_1_פירוט אגח תשואה מעל 10% _פירוט אגח תשואה מעל 10% _15" xfId="10496"/>
    <cellStyle name="8_דיווחים נוספים_15" xfId="10497"/>
    <cellStyle name="8_דיווחים נוספים_2" xfId="10498"/>
    <cellStyle name="8_דיווחים נוספים_2 2" xfId="10499"/>
    <cellStyle name="8_דיווחים נוספים_2 2_15" xfId="10500"/>
    <cellStyle name="8_דיווחים נוספים_2 2_דיווחים נוספים" xfId="10501"/>
    <cellStyle name="8_דיווחים נוספים_2 2_דיווחים נוספים_1" xfId="10502"/>
    <cellStyle name="8_דיווחים נוספים_2 2_דיווחים נוספים_1_15" xfId="10503"/>
    <cellStyle name="8_דיווחים נוספים_2 2_דיווחים נוספים_1_פירוט אגח תשואה מעל 10% " xfId="10504"/>
    <cellStyle name="8_דיווחים נוספים_2 2_דיווחים נוספים_1_פירוט אגח תשואה מעל 10% _15" xfId="10505"/>
    <cellStyle name="8_דיווחים נוספים_2 2_דיווחים נוספים_15" xfId="10506"/>
    <cellStyle name="8_דיווחים נוספים_2 2_דיווחים נוספים_פירוט אגח תשואה מעל 10% " xfId="10507"/>
    <cellStyle name="8_דיווחים נוספים_2 2_דיווחים נוספים_פירוט אגח תשואה מעל 10% _15" xfId="10508"/>
    <cellStyle name="8_דיווחים נוספים_2 2_פירוט אגח תשואה מעל 10% " xfId="10509"/>
    <cellStyle name="8_דיווחים נוספים_2 2_פירוט אגח תשואה מעל 10% _1" xfId="10510"/>
    <cellStyle name="8_דיווחים נוספים_2 2_פירוט אגח תשואה מעל 10% _1_15" xfId="10511"/>
    <cellStyle name="8_דיווחים נוספים_2 2_פירוט אגח תשואה מעל 10% _15" xfId="10512"/>
    <cellStyle name="8_דיווחים נוספים_2 2_פירוט אגח תשואה מעל 10% _פירוט אגח תשואה מעל 10% " xfId="10513"/>
    <cellStyle name="8_דיווחים נוספים_2 2_פירוט אגח תשואה מעל 10% _פירוט אגח תשואה מעל 10% _15" xfId="10514"/>
    <cellStyle name="8_דיווחים נוספים_2_15" xfId="10515"/>
    <cellStyle name="8_דיווחים נוספים_2_4.4." xfId="10516"/>
    <cellStyle name="8_דיווחים נוספים_2_4.4. 2" xfId="10517"/>
    <cellStyle name="8_דיווחים נוספים_2_4.4. 2_15" xfId="10518"/>
    <cellStyle name="8_דיווחים נוספים_2_4.4. 2_דיווחים נוספים" xfId="10519"/>
    <cellStyle name="8_דיווחים נוספים_2_4.4. 2_דיווחים נוספים_1" xfId="10520"/>
    <cellStyle name="8_דיווחים נוספים_2_4.4. 2_דיווחים נוספים_1_15" xfId="10521"/>
    <cellStyle name="8_דיווחים נוספים_2_4.4. 2_דיווחים נוספים_1_פירוט אגח תשואה מעל 10% " xfId="10522"/>
    <cellStyle name="8_דיווחים נוספים_2_4.4. 2_דיווחים נוספים_1_פירוט אגח תשואה מעל 10% _15" xfId="10523"/>
    <cellStyle name="8_דיווחים נוספים_2_4.4. 2_דיווחים נוספים_15" xfId="10524"/>
    <cellStyle name="8_דיווחים נוספים_2_4.4. 2_דיווחים נוספים_פירוט אגח תשואה מעל 10% " xfId="10525"/>
    <cellStyle name="8_דיווחים נוספים_2_4.4. 2_דיווחים נוספים_פירוט אגח תשואה מעל 10% _15" xfId="10526"/>
    <cellStyle name="8_דיווחים נוספים_2_4.4. 2_פירוט אגח תשואה מעל 10% " xfId="10527"/>
    <cellStyle name="8_דיווחים נוספים_2_4.4. 2_פירוט אגח תשואה מעל 10% _1" xfId="10528"/>
    <cellStyle name="8_דיווחים נוספים_2_4.4. 2_פירוט אגח תשואה מעל 10% _1_15" xfId="10529"/>
    <cellStyle name="8_דיווחים נוספים_2_4.4. 2_פירוט אגח תשואה מעל 10% _15" xfId="10530"/>
    <cellStyle name="8_דיווחים נוספים_2_4.4. 2_פירוט אגח תשואה מעל 10% _פירוט אגח תשואה מעל 10% " xfId="10531"/>
    <cellStyle name="8_דיווחים נוספים_2_4.4. 2_פירוט אגח תשואה מעל 10% _פירוט אגח תשואה מעל 10% _15" xfId="10532"/>
    <cellStyle name="8_דיווחים נוספים_2_4.4._15" xfId="10533"/>
    <cellStyle name="8_דיווחים נוספים_2_4.4._דיווחים נוספים" xfId="10534"/>
    <cellStyle name="8_דיווחים נוספים_2_4.4._דיווחים נוספים_15" xfId="10535"/>
    <cellStyle name="8_דיווחים נוספים_2_4.4._דיווחים נוספים_פירוט אגח תשואה מעל 10% " xfId="10536"/>
    <cellStyle name="8_דיווחים נוספים_2_4.4._דיווחים נוספים_פירוט אגח תשואה מעל 10% _15" xfId="10537"/>
    <cellStyle name="8_דיווחים נוספים_2_4.4._פירוט אגח תשואה מעל 10% " xfId="10538"/>
    <cellStyle name="8_דיווחים נוספים_2_4.4._פירוט אגח תשואה מעל 10% _1" xfId="10539"/>
    <cellStyle name="8_דיווחים נוספים_2_4.4._פירוט אגח תשואה מעל 10% _1_15" xfId="10540"/>
    <cellStyle name="8_דיווחים נוספים_2_4.4._פירוט אגח תשואה מעל 10% _15" xfId="10541"/>
    <cellStyle name="8_דיווחים נוספים_2_4.4._פירוט אגח תשואה מעל 10% _פירוט אגח תשואה מעל 10% " xfId="10542"/>
    <cellStyle name="8_דיווחים נוספים_2_4.4._פירוט אגח תשואה מעל 10% _פירוט אגח תשואה מעל 10% _15" xfId="10543"/>
    <cellStyle name="8_דיווחים נוספים_2_דיווחים נוספים" xfId="10544"/>
    <cellStyle name="8_דיווחים נוספים_2_דיווחים נוספים_15" xfId="10545"/>
    <cellStyle name="8_דיווחים נוספים_2_דיווחים נוספים_פירוט אגח תשואה מעל 10% " xfId="10546"/>
    <cellStyle name="8_דיווחים נוספים_2_דיווחים נוספים_פירוט אגח תשואה מעל 10% _15" xfId="10547"/>
    <cellStyle name="8_דיווחים נוספים_2_פירוט אגח תשואה מעל 10% " xfId="10548"/>
    <cellStyle name="8_דיווחים נוספים_2_פירוט אגח תשואה מעל 10% _1" xfId="10549"/>
    <cellStyle name="8_דיווחים נוספים_2_פירוט אגח תשואה מעל 10% _1_15" xfId="10550"/>
    <cellStyle name="8_דיווחים נוספים_2_פירוט אגח תשואה מעל 10% _15" xfId="10551"/>
    <cellStyle name="8_דיווחים נוספים_2_פירוט אגח תשואה מעל 10% _פירוט אגח תשואה מעל 10% " xfId="10552"/>
    <cellStyle name="8_דיווחים נוספים_2_פירוט אגח תשואה מעל 10% _פירוט אגח תשואה מעל 10% _15" xfId="10553"/>
    <cellStyle name="8_דיווחים נוספים_3" xfId="10554"/>
    <cellStyle name="8_דיווחים נוספים_3_15" xfId="10555"/>
    <cellStyle name="8_דיווחים נוספים_3_פירוט אגח תשואה מעל 10% " xfId="10556"/>
    <cellStyle name="8_דיווחים נוספים_3_פירוט אגח תשואה מעל 10% _15" xfId="10557"/>
    <cellStyle name="8_דיווחים נוספים_4.4." xfId="10558"/>
    <cellStyle name="8_דיווחים נוספים_4.4. 2" xfId="10559"/>
    <cellStyle name="8_דיווחים נוספים_4.4. 2_15" xfId="10560"/>
    <cellStyle name="8_דיווחים נוספים_4.4. 2_דיווחים נוספים" xfId="10561"/>
    <cellStyle name="8_דיווחים נוספים_4.4. 2_דיווחים נוספים_1" xfId="10562"/>
    <cellStyle name="8_דיווחים נוספים_4.4. 2_דיווחים נוספים_1_15" xfId="10563"/>
    <cellStyle name="8_דיווחים נוספים_4.4. 2_דיווחים נוספים_1_פירוט אגח תשואה מעל 10% " xfId="10564"/>
    <cellStyle name="8_דיווחים נוספים_4.4. 2_דיווחים נוספים_1_פירוט אגח תשואה מעל 10% _15" xfId="10565"/>
    <cellStyle name="8_דיווחים נוספים_4.4. 2_דיווחים נוספים_15" xfId="10566"/>
    <cellStyle name="8_דיווחים נוספים_4.4. 2_דיווחים נוספים_פירוט אגח תשואה מעל 10% " xfId="10567"/>
    <cellStyle name="8_דיווחים נוספים_4.4. 2_דיווחים נוספים_פירוט אגח תשואה מעל 10% _15" xfId="10568"/>
    <cellStyle name="8_דיווחים נוספים_4.4. 2_פירוט אגח תשואה מעל 10% " xfId="10569"/>
    <cellStyle name="8_דיווחים נוספים_4.4. 2_פירוט אגח תשואה מעל 10% _1" xfId="10570"/>
    <cellStyle name="8_דיווחים נוספים_4.4. 2_פירוט אגח תשואה מעל 10% _1_15" xfId="10571"/>
    <cellStyle name="8_דיווחים נוספים_4.4. 2_פירוט אגח תשואה מעל 10% _15" xfId="10572"/>
    <cellStyle name="8_דיווחים נוספים_4.4. 2_פירוט אגח תשואה מעל 10% _פירוט אגח תשואה מעל 10% " xfId="10573"/>
    <cellStyle name="8_דיווחים נוספים_4.4. 2_פירוט אגח תשואה מעל 10% _פירוט אגח תשואה מעל 10% _15" xfId="10574"/>
    <cellStyle name="8_דיווחים נוספים_4.4._15" xfId="10575"/>
    <cellStyle name="8_דיווחים נוספים_4.4._דיווחים נוספים" xfId="10576"/>
    <cellStyle name="8_דיווחים נוספים_4.4._דיווחים נוספים_15" xfId="10577"/>
    <cellStyle name="8_דיווחים נוספים_4.4._דיווחים נוספים_פירוט אגח תשואה מעל 10% " xfId="10578"/>
    <cellStyle name="8_דיווחים נוספים_4.4._דיווחים נוספים_פירוט אגח תשואה מעל 10% _15" xfId="10579"/>
    <cellStyle name="8_דיווחים נוספים_4.4._פירוט אגח תשואה מעל 10% " xfId="10580"/>
    <cellStyle name="8_דיווחים נוספים_4.4._פירוט אגח תשואה מעל 10% _1" xfId="10581"/>
    <cellStyle name="8_דיווחים נוספים_4.4._פירוט אגח תשואה מעל 10% _1_15" xfId="10582"/>
    <cellStyle name="8_דיווחים נוספים_4.4._פירוט אגח תשואה מעל 10% _15" xfId="10583"/>
    <cellStyle name="8_דיווחים נוספים_4.4._פירוט אגח תשואה מעל 10% _פירוט אגח תשואה מעל 10% " xfId="10584"/>
    <cellStyle name="8_דיווחים נוספים_4.4._פירוט אגח תשואה מעל 10% _פירוט אגח תשואה מעל 10% _15" xfId="10585"/>
    <cellStyle name="8_דיווחים נוספים_דיווחים נוספים" xfId="10586"/>
    <cellStyle name="8_דיווחים נוספים_דיווחים נוספים 2" xfId="10587"/>
    <cellStyle name="8_דיווחים נוספים_דיווחים נוספים 2_15" xfId="10588"/>
    <cellStyle name="8_דיווחים נוספים_דיווחים נוספים 2_דיווחים נוספים" xfId="10589"/>
    <cellStyle name="8_דיווחים נוספים_דיווחים נוספים 2_דיווחים נוספים_1" xfId="10590"/>
    <cellStyle name="8_דיווחים נוספים_דיווחים נוספים 2_דיווחים נוספים_1_15" xfId="10591"/>
    <cellStyle name="8_דיווחים נוספים_דיווחים נוספים 2_דיווחים נוספים_1_פירוט אגח תשואה מעל 10% " xfId="10592"/>
    <cellStyle name="8_דיווחים נוספים_דיווחים נוספים 2_דיווחים נוספים_1_פירוט אגח תשואה מעל 10% _15" xfId="10593"/>
    <cellStyle name="8_דיווחים נוספים_דיווחים נוספים 2_דיווחים נוספים_15" xfId="10594"/>
    <cellStyle name="8_דיווחים נוספים_דיווחים נוספים 2_דיווחים נוספים_פירוט אגח תשואה מעל 10% " xfId="10595"/>
    <cellStyle name="8_דיווחים נוספים_דיווחים נוספים 2_דיווחים נוספים_פירוט אגח תשואה מעל 10% _15" xfId="10596"/>
    <cellStyle name="8_דיווחים נוספים_דיווחים נוספים 2_פירוט אגח תשואה מעל 10% " xfId="10597"/>
    <cellStyle name="8_דיווחים נוספים_דיווחים נוספים 2_פירוט אגח תשואה מעל 10% _1" xfId="10598"/>
    <cellStyle name="8_דיווחים נוספים_דיווחים נוספים 2_פירוט אגח תשואה מעל 10% _1_15" xfId="10599"/>
    <cellStyle name="8_דיווחים נוספים_דיווחים נוספים 2_פירוט אגח תשואה מעל 10% _15" xfId="10600"/>
    <cellStyle name="8_דיווחים נוספים_דיווחים נוספים 2_פירוט אגח תשואה מעל 10% _פירוט אגח תשואה מעל 10% " xfId="10601"/>
    <cellStyle name="8_דיווחים נוספים_דיווחים נוספים 2_פירוט אגח תשואה מעל 10% _פירוט אגח תשואה מעל 10% _15" xfId="10602"/>
    <cellStyle name="8_דיווחים נוספים_דיווחים נוספים_1" xfId="10603"/>
    <cellStyle name="8_דיווחים נוספים_דיווחים נוספים_1_15" xfId="10604"/>
    <cellStyle name="8_דיווחים נוספים_דיווחים נוספים_1_פירוט אגח תשואה מעל 10% " xfId="10605"/>
    <cellStyle name="8_דיווחים נוספים_דיווחים נוספים_1_פירוט אגח תשואה מעל 10% _15" xfId="10606"/>
    <cellStyle name="8_דיווחים נוספים_דיווחים נוספים_15" xfId="10607"/>
    <cellStyle name="8_דיווחים נוספים_דיווחים נוספים_4.4." xfId="10608"/>
    <cellStyle name="8_דיווחים נוספים_דיווחים נוספים_4.4. 2" xfId="10609"/>
    <cellStyle name="8_דיווחים נוספים_דיווחים נוספים_4.4. 2_15" xfId="10610"/>
    <cellStyle name="8_דיווחים נוספים_דיווחים נוספים_4.4. 2_דיווחים נוספים" xfId="10611"/>
    <cellStyle name="8_דיווחים נוספים_דיווחים נוספים_4.4. 2_דיווחים נוספים_1" xfId="10612"/>
    <cellStyle name="8_דיווחים נוספים_דיווחים נוספים_4.4. 2_דיווחים נוספים_1_15" xfId="10613"/>
    <cellStyle name="8_דיווחים נוספים_דיווחים נוספים_4.4. 2_דיווחים נוספים_1_פירוט אגח תשואה מעל 10% " xfId="10614"/>
    <cellStyle name="8_דיווחים נוספים_דיווחים נוספים_4.4. 2_דיווחים נוספים_1_פירוט אגח תשואה מעל 10% _15" xfId="10615"/>
    <cellStyle name="8_דיווחים נוספים_דיווחים נוספים_4.4. 2_דיווחים נוספים_15" xfId="10616"/>
    <cellStyle name="8_דיווחים נוספים_דיווחים נוספים_4.4. 2_דיווחים נוספים_פירוט אגח תשואה מעל 10% " xfId="10617"/>
    <cellStyle name="8_דיווחים נוספים_דיווחים נוספים_4.4. 2_דיווחים נוספים_פירוט אגח תשואה מעל 10% _15" xfId="10618"/>
    <cellStyle name="8_דיווחים נוספים_דיווחים נוספים_4.4. 2_פירוט אגח תשואה מעל 10% " xfId="10619"/>
    <cellStyle name="8_דיווחים נוספים_דיווחים נוספים_4.4. 2_פירוט אגח תשואה מעל 10% _1" xfId="10620"/>
    <cellStyle name="8_דיווחים נוספים_דיווחים נוספים_4.4. 2_פירוט אגח תשואה מעל 10% _1_15" xfId="10621"/>
    <cellStyle name="8_דיווחים נוספים_דיווחים נוספים_4.4. 2_פירוט אגח תשואה מעל 10% _15" xfId="10622"/>
    <cellStyle name="8_דיווחים נוספים_דיווחים נוספים_4.4. 2_פירוט אגח תשואה מעל 10% _פירוט אגח תשואה מעל 10% " xfId="10623"/>
    <cellStyle name="8_דיווחים נוספים_דיווחים נוספים_4.4. 2_פירוט אגח תשואה מעל 10% _פירוט אגח תשואה מעל 10% _15" xfId="10624"/>
    <cellStyle name="8_דיווחים נוספים_דיווחים נוספים_4.4._15" xfId="10625"/>
    <cellStyle name="8_דיווחים נוספים_דיווחים נוספים_4.4._דיווחים נוספים" xfId="10626"/>
    <cellStyle name="8_דיווחים נוספים_דיווחים נוספים_4.4._דיווחים נוספים_15" xfId="10627"/>
    <cellStyle name="8_דיווחים נוספים_דיווחים נוספים_4.4._דיווחים נוספים_פירוט אגח תשואה מעל 10% " xfId="10628"/>
    <cellStyle name="8_דיווחים נוספים_דיווחים נוספים_4.4._דיווחים נוספים_פירוט אגח תשואה מעל 10% _15" xfId="10629"/>
    <cellStyle name="8_דיווחים נוספים_דיווחים נוספים_4.4._פירוט אגח תשואה מעל 10% " xfId="10630"/>
    <cellStyle name="8_דיווחים נוספים_דיווחים נוספים_4.4._פירוט אגח תשואה מעל 10% _1" xfId="10631"/>
    <cellStyle name="8_דיווחים נוספים_דיווחים נוספים_4.4._פירוט אגח תשואה מעל 10% _1_15" xfId="10632"/>
    <cellStyle name="8_דיווחים נוספים_דיווחים נוספים_4.4._פירוט אגח תשואה מעל 10% _15" xfId="10633"/>
    <cellStyle name="8_דיווחים נוספים_דיווחים נוספים_4.4._פירוט אגח תשואה מעל 10% _פירוט אגח תשואה מעל 10% " xfId="10634"/>
    <cellStyle name="8_דיווחים נוספים_דיווחים נוספים_4.4._פירוט אגח תשואה מעל 10% _פירוט אגח תשואה מעל 10% _15" xfId="10635"/>
    <cellStyle name="8_דיווחים נוספים_דיווחים נוספים_דיווחים נוספים" xfId="10636"/>
    <cellStyle name="8_דיווחים נוספים_דיווחים נוספים_דיווחים נוספים_15" xfId="10637"/>
    <cellStyle name="8_דיווחים נוספים_דיווחים נוספים_דיווחים נוספים_פירוט אגח תשואה מעל 10% " xfId="10638"/>
    <cellStyle name="8_דיווחים נוספים_דיווחים נוספים_דיווחים נוספים_פירוט אגח תשואה מעל 10% _15" xfId="10639"/>
    <cellStyle name="8_דיווחים נוספים_דיווחים נוספים_פירוט אגח תשואה מעל 10% " xfId="10640"/>
    <cellStyle name="8_דיווחים נוספים_דיווחים נוספים_פירוט אגח תשואה מעל 10% _1" xfId="10641"/>
    <cellStyle name="8_דיווחים נוספים_דיווחים נוספים_פירוט אגח תשואה מעל 10% _1_15" xfId="10642"/>
    <cellStyle name="8_דיווחים נוספים_דיווחים נוספים_פירוט אגח תשואה מעל 10% _15" xfId="10643"/>
    <cellStyle name="8_דיווחים נוספים_דיווחים נוספים_פירוט אגח תשואה מעל 10% _פירוט אגח תשואה מעל 10% " xfId="10644"/>
    <cellStyle name="8_דיווחים נוספים_דיווחים נוספים_פירוט אגח תשואה מעל 10% _פירוט אגח תשואה מעל 10% _15" xfId="10645"/>
    <cellStyle name="8_דיווחים נוספים_פירוט אגח תשואה מעל 10% " xfId="10646"/>
    <cellStyle name="8_דיווחים נוספים_פירוט אגח תשואה מעל 10% _1" xfId="10647"/>
    <cellStyle name="8_דיווחים נוספים_פירוט אגח תשואה מעל 10% _1_15" xfId="10648"/>
    <cellStyle name="8_דיווחים נוספים_פירוט אגח תשואה מעל 10% _15" xfId="10649"/>
    <cellStyle name="8_דיווחים נוספים_פירוט אגח תשואה מעל 10% _פירוט אגח תשואה מעל 10% " xfId="10650"/>
    <cellStyle name="8_דיווחים נוספים_פירוט אגח תשואה מעל 10% _פירוט אגח תשואה מעל 10% _15" xfId="10651"/>
    <cellStyle name="8_הערות" xfId="10652"/>
    <cellStyle name="8_הערות 2" xfId="10653"/>
    <cellStyle name="8_הערות 2_15" xfId="10654"/>
    <cellStyle name="8_הערות 2_דיווחים נוספים" xfId="10655"/>
    <cellStyle name="8_הערות 2_דיווחים נוספים_1" xfId="10656"/>
    <cellStyle name="8_הערות 2_דיווחים נוספים_1_15" xfId="10657"/>
    <cellStyle name="8_הערות 2_דיווחים נוספים_1_פירוט אגח תשואה מעל 10% " xfId="10658"/>
    <cellStyle name="8_הערות 2_דיווחים נוספים_1_פירוט אגח תשואה מעל 10% _15" xfId="10659"/>
    <cellStyle name="8_הערות 2_דיווחים נוספים_15" xfId="10660"/>
    <cellStyle name="8_הערות 2_דיווחים נוספים_פירוט אגח תשואה מעל 10% " xfId="10661"/>
    <cellStyle name="8_הערות 2_דיווחים נוספים_פירוט אגח תשואה מעל 10% _15" xfId="10662"/>
    <cellStyle name="8_הערות 2_פירוט אגח תשואה מעל 10% " xfId="10663"/>
    <cellStyle name="8_הערות 2_פירוט אגח תשואה מעל 10% _1" xfId="10664"/>
    <cellStyle name="8_הערות 2_פירוט אגח תשואה מעל 10% _1_15" xfId="10665"/>
    <cellStyle name="8_הערות 2_פירוט אגח תשואה מעל 10% _15" xfId="10666"/>
    <cellStyle name="8_הערות 2_פירוט אגח תשואה מעל 10% _פירוט אגח תשואה מעל 10% " xfId="10667"/>
    <cellStyle name="8_הערות 2_פירוט אגח תשואה מעל 10% _פירוט אגח תשואה מעל 10% _15" xfId="10668"/>
    <cellStyle name="8_הערות_15" xfId="10669"/>
    <cellStyle name="8_הערות_4.4." xfId="10670"/>
    <cellStyle name="8_הערות_4.4. 2" xfId="10671"/>
    <cellStyle name="8_הערות_4.4. 2_15" xfId="10672"/>
    <cellStyle name="8_הערות_4.4. 2_דיווחים נוספים" xfId="10673"/>
    <cellStyle name="8_הערות_4.4. 2_דיווחים נוספים_1" xfId="10674"/>
    <cellStyle name="8_הערות_4.4. 2_דיווחים נוספים_1_15" xfId="10675"/>
    <cellStyle name="8_הערות_4.4. 2_דיווחים נוספים_1_פירוט אגח תשואה מעל 10% " xfId="10676"/>
    <cellStyle name="8_הערות_4.4. 2_דיווחים נוספים_1_פירוט אגח תשואה מעל 10% _15" xfId="10677"/>
    <cellStyle name="8_הערות_4.4. 2_דיווחים נוספים_15" xfId="10678"/>
    <cellStyle name="8_הערות_4.4. 2_דיווחים נוספים_פירוט אגח תשואה מעל 10% " xfId="10679"/>
    <cellStyle name="8_הערות_4.4. 2_דיווחים נוספים_פירוט אגח תשואה מעל 10% _15" xfId="10680"/>
    <cellStyle name="8_הערות_4.4. 2_פירוט אגח תשואה מעל 10% " xfId="10681"/>
    <cellStyle name="8_הערות_4.4. 2_פירוט אגח תשואה מעל 10% _1" xfId="10682"/>
    <cellStyle name="8_הערות_4.4. 2_פירוט אגח תשואה מעל 10% _1_15" xfId="10683"/>
    <cellStyle name="8_הערות_4.4. 2_פירוט אגח תשואה מעל 10% _15" xfId="10684"/>
    <cellStyle name="8_הערות_4.4. 2_פירוט אגח תשואה מעל 10% _פירוט אגח תשואה מעל 10% " xfId="10685"/>
    <cellStyle name="8_הערות_4.4. 2_פירוט אגח תשואה מעל 10% _פירוט אגח תשואה מעל 10% _15" xfId="10686"/>
    <cellStyle name="8_הערות_4.4._15" xfId="10687"/>
    <cellStyle name="8_הערות_4.4._דיווחים נוספים" xfId="10688"/>
    <cellStyle name="8_הערות_4.4._דיווחים נוספים_15" xfId="10689"/>
    <cellStyle name="8_הערות_4.4._דיווחים נוספים_פירוט אגח תשואה מעל 10% " xfId="10690"/>
    <cellStyle name="8_הערות_4.4._דיווחים נוספים_פירוט אגח תשואה מעל 10% _15" xfId="10691"/>
    <cellStyle name="8_הערות_4.4._פירוט אגח תשואה מעל 10% " xfId="10692"/>
    <cellStyle name="8_הערות_4.4._פירוט אגח תשואה מעל 10% _1" xfId="10693"/>
    <cellStyle name="8_הערות_4.4._פירוט אגח תשואה מעל 10% _1_15" xfId="10694"/>
    <cellStyle name="8_הערות_4.4._פירוט אגח תשואה מעל 10% _15" xfId="10695"/>
    <cellStyle name="8_הערות_4.4._פירוט אגח תשואה מעל 10% _פירוט אגח תשואה מעל 10% " xfId="10696"/>
    <cellStyle name="8_הערות_4.4._פירוט אגח תשואה מעל 10% _פירוט אגח תשואה מעל 10% _15" xfId="10697"/>
    <cellStyle name="8_הערות_דיווחים נוספים" xfId="10698"/>
    <cellStyle name="8_הערות_דיווחים נוספים_1" xfId="10699"/>
    <cellStyle name="8_הערות_דיווחים נוספים_1_15" xfId="10700"/>
    <cellStyle name="8_הערות_דיווחים נוספים_1_פירוט אגח תשואה מעל 10% " xfId="10701"/>
    <cellStyle name="8_הערות_דיווחים נוספים_1_פירוט אגח תשואה מעל 10% _15" xfId="10702"/>
    <cellStyle name="8_הערות_דיווחים נוספים_15" xfId="10703"/>
    <cellStyle name="8_הערות_דיווחים נוספים_פירוט אגח תשואה מעל 10% " xfId="10704"/>
    <cellStyle name="8_הערות_דיווחים נוספים_פירוט אגח תשואה מעל 10% _15" xfId="10705"/>
    <cellStyle name="8_הערות_פירוט אגח תשואה מעל 10% " xfId="10706"/>
    <cellStyle name="8_הערות_פירוט אגח תשואה מעל 10% _1" xfId="10707"/>
    <cellStyle name="8_הערות_פירוט אגח תשואה מעל 10% _1_15" xfId="10708"/>
    <cellStyle name="8_הערות_פירוט אגח תשואה מעל 10% _15" xfId="10709"/>
    <cellStyle name="8_הערות_פירוט אגח תשואה מעל 10% _פירוט אגח תשואה מעל 10% " xfId="10710"/>
    <cellStyle name="8_הערות_פירוט אגח תשואה מעל 10% _פירוט אגח תשואה מעל 10% _15" xfId="10711"/>
    <cellStyle name="8_יתרת מסגרות אשראי לניצול " xfId="10712"/>
    <cellStyle name="8_יתרת מסגרות אשראי לניצול  2" xfId="10713"/>
    <cellStyle name="8_יתרת מסגרות אשראי לניצול  2_15" xfId="10714"/>
    <cellStyle name="8_יתרת מסגרות אשראי לניצול  2_דיווחים נוספים" xfId="10715"/>
    <cellStyle name="8_יתרת מסגרות אשראי לניצול  2_דיווחים נוספים_1" xfId="10716"/>
    <cellStyle name="8_יתרת מסגרות אשראי לניצול  2_דיווחים נוספים_1_15" xfId="10717"/>
    <cellStyle name="8_יתרת מסגרות אשראי לניצול  2_דיווחים נוספים_1_פירוט אגח תשואה מעל 10% " xfId="10718"/>
    <cellStyle name="8_יתרת מסגרות אשראי לניצול  2_דיווחים נוספים_1_פירוט אגח תשואה מעל 10% _15" xfId="10719"/>
    <cellStyle name="8_יתרת מסגרות אשראי לניצול  2_דיווחים נוספים_15" xfId="10720"/>
    <cellStyle name="8_יתרת מסגרות אשראי לניצול  2_דיווחים נוספים_פירוט אגח תשואה מעל 10% " xfId="10721"/>
    <cellStyle name="8_יתרת מסגרות אשראי לניצול  2_דיווחים נוספים_פירוט אגח תשואה מעל 10% _15" xfId="10722"/>
    <cellStyle name="8_יתרת מסגרות אשראי לניצול  2_פירוט אגח תשואה מעל 10% " xfId="10723"/>
    <cellStyle name="8_יתרת מסגרות אשראי לניצול  2_פירוט אגח תשואה מעל 10% _1" xfId="10724"/>
    <cellStyle name="8_יתרת מסגרות אשראי לניצול  2_פירוט אגח תשואה מעל 10% _1_15" xfId="10725"/>
    <cellStyle name="8_יתרת מסגרות אשראי לניצול  2_פירוט אגח תשואה מעל 10% _15" xfId="10726"/>
    <cellStyle name="8_יתרת מסגרות אשראי לניצול  2_פירוט אגח תשואה מעל 10% _פירוט אגח תשואה מעל 10% " xfId="10727"/>
    <cellStyle name="8_יתרת מסגרות אשראי לניצול  2_פירוט אגח תשואה מעל 10% _פירוט אגח תשואה מעל 10% _15" xfId="10728"/>
    <cellStyle name="8_יתרת מסגרות אשראי לניצול _15" xfId="10729"/>
    <cellStyle name="8_יתרת מסגרות אשראי לניצול _4.4." xfId="10730"/>
    <cellStyle name="8_יתרת מסגרות אשראי לניצול _4.4. 2" xfId="10731"/>
    <cellStyle name="8_יתרת מסגרות אשראי לניצול _4.4. 2_15" xfId="10732"/>
    <cellStyle name="8_יתרת מסגרות אשראי לניצול _4.4. 2_דיווחים נוספים" xfId="10733"/>
    <cellStyle name="8_יתרת מסגרות אשראי לניצול _4.4. 2_דיווחים נוספים_1" xfId="10734"/>
    <cellStyle name="8_יתרת מסגרות אשראי לניצול _4.4. 2_דיווחים נוספים_1_15" xfId="10735"/>
    <cellStyle name="8_יתרת מסגרות אשראי לניצול _4.4. 2_דיווחים נוספים_1_פירוט אגח תשואה מעל 10% " xfId="10736"/>
    <cellStyle name="8_יתרת מסגרות אשראי לניצול _4.4. 2_דיווחים נוספים_1_פירוט אגח תשואה מעל 10% _15" xfId="10737"/>
    <cellStyle name="8_יתרת מסגרות אשראי לניצול _4.4. 2_דיווחים נוספים_15" xfId="10738"/>
    <cellStyle name="8_יתרת מסגרות אשראי לניצול _4.4. 2_דיווחים נוספים_פירוט אגח תשואה מעל 10% " xfId="10739"/>
    <cellStyle name="8_יתרת מסגרות אשראי לניצול _4.4. 2_דיווחים נוספים_פירוט אגח תשואה מעל 10% _15" xfId="10740"/>
    <cellStyle name="8_יתרת מסגרות אשראי לניצול _4.4. 2_פירוט אגח תשואה מעל 10% " xfId="10741"/>
    <cellStyle name="8_יתרת מסגרות אשראי לניצול _4.4. 2_פירוט אגח תשואה מעל 10% _1" xfId="10742"/>
    <cellStyle name="8_יתרת מסגרות אשראי לניצול _4.4. 2_פירוט אגח תשואה מעל 10% _1_15" xfId="10743"/>
    <cellStyle name="8_יתרת מסגרות אשראי לניצול _4.4. 2_פירוט אגח תשואה מעל 10% _15" xfId="10744"/>
    <cellStyle name="8_יתרת מסגרות אשראי לניצול _4.4. 2_פירוט אגח תשואה מעל 10% _פירוט אגח תשואה מעל 10% " xfId="10745"/>
    <cellStyle name="8_יתרת מסגרות אשראי לניצול _4.4. 2_פירוט אגח תשואה מעל 10% _פירוט אגח תשואה מעל 10% _15" xfId="10746"/>
    <cellStyle name="8_יתרת מסגרות אשראי לניצול _4.4._15" xfId="10747"/>
    <cellStyle name="8_יתרת מסגרות אשראי לניצול _4.4._דיווחים נוספים" xfId="10748"/>
    <cellStyle name="8_יתרת מסגרות אשראי לניצול _4.4._דיווחים נוספים_15" xfId="10749"/>
    <cellStyle name="8_יתרת מסגרות אשראי לניצול _4.4._דיווחים נוספים_פירוט אגח תשואה מעל 10% " xfId="10750"/>
    <cellStyle name="8_יתרת מסגרות אשראי לניצול _4.4._דיווחים נוספים_פירוט אגח תשואה מעל 10% _15" xfId="10751"/>
    <cellStyle name="8_יתרת מסגרות אשראי לניצול _4.4._פירוט אגח תשואה מעל 10% " xfId="10752"/>
    <cellStyle name="8_יתרת מסגרות אשראי לניצול _4.4._פירוט אגח תשואה מעל 10% _1" xfId="10753"/>
    <cellStyle name="8_יתרת מסגרות אשראי לניצול _4.4._פירוט אגח תשואה מעל 10% _1_15" xfId="10754"/>
    <cellStyle name="8_יתרת מסגרות אשראי לניצול _4.4._פירוט אגח תשואה מעל 10% _15" xfId="10755"/>
    <cellStyle name="8_יתרת מסגרות אשראי לניצול _4.4._פירוט אגח תשואה מעל 10% _פירוט אגח תשואה מעל 10% " xfId="10756"/>
    <cellStyle name="8_יתרת מסגרות אשראי לניצול _4.4._פירוט אגח תשואה מעל 10% _פירוט אגח תשואה מעל 10% _15" xfId="10757"/>
    <cellStyle name="8_יתרת מסגרות אשראי לניצול _דיווחים נוספים" xfId="10758"/>
    <cellStyle name="8_יתרת מסגרות אשראי לניצול _דיווחים נוספים_1" xfId="10759"/>
    <cellStyle name="8_יתרת מסגרות אשראי לניצול _דיווחים נוספים_1_15" xfId="10760"/>
    <cellStyle name="8_יתרת מסגרות אשראי לניצול _דיווחים נוספים_1_פירוט אגח תשואה מעל 10% " xfId="10761"/>
    <cellStyle name="8_יתרת מסגרות אשראי לניצול _דיווחים נוספים_1_פירוט אגח תשואה מעל 10% _15" xfId="10762"/>
    <cellStyle name="8_יתרת מסגרות אשראי לניצול _דיווחים נוספים_15" xfId="10763"/>
    <cellStyle name="8_יתרת מסגרות אשראי לניצול _דיווחים נוספים_פירוט אגח תשואה מעל 10% " xfId="10764"/>
    <cellStyle name="8_יתרת מסגרות אשראי לניצול _דיווחים נוספים_פירוט אגח תשואה מעל 10% _15" xfId="10765"/>
    <cellStyle name="8_יתרת מסגרות אשראי לניצול _פירוט אגח תשואה מעל 10% " xfId="10766"/>
    <cellStyle name="8_יתרת מסגרות אשראי לניצול _פירוט אגח תשואה מעל 10% _1" xfId="10767"/>
    <cellStyle name="8_יתרת מסגרות אשראי לניצול _פירוט אגח תשואה מעל 10% _1_15" xfId="10768"/>
    <cellStyle name="8_יתרת מסגרות אשראי לניצול _פירוט אגח תשואה מעל 10% _15" xfId="10769"/>
    <cellStyle name="8_יתרת מסגרות אשראי לניצול _פירוט אגח תשואה מעל 10% _פירוט אגח תשואה מעל 10% " xfId="10770"/>
    <cellStyle name="8_יתרת מסגרות אשראי לניצול _פירוט אגח תשואה מעל 10% _פירוט אגח תשואה מעל 10% _15" xfId="10771"/>
    <cellStyle name="8_משקל בתא100" xfId="10772"/>
    <cellStyle name="8_משקל בתא100 2" xfId="10773"/>
    <cellStyle name="8_משקל בתא100 2 2" xfId="10774"/>
    <cellStyle name="8_משקל בתא100 2 2_15" xfId="10775"/>
    <cellStyle name="8_משקל בתא100 2 2_דיווחים נוספים" xfId="10776"/>
    <cellStyle name="8_משקל בתא100 2 2_דיווחים נוספים_1" xfId="10777"/>
    <cellStyle name="8_משקל בתא100 2 2_דיווחים נוספים_1_15" xfId="10778"/>
    <cellStyle name="8_משקל בתא100 2 2_דיווחים נוספים_1_פירוט אגח תשואה מעל 10% " xfId="10779"/>
    <cellStyle name="8_משקל בתא100 2 2_דיווחים נוספים_1_פירוט אגח תשואה מעל 10% _15" xfId="10780"/>
    <cellStyle name="8_משקל בתא100 2 2_דיווחים נוספים_15" xfId="10781"/>
    <cellStyle name="8_משקל בתא100 2 2_דיווחים נוספים_פירוט אגח תשואה מעל 10% " xfId="10782"/>
    <cellStyle name="8_משקל בתא100 2 2_דיווחים נוספים_פירוט אגח תשואה מעל 10% _15" xfId="10783"/>
    <cellStyle name="8_משקל בתא100 2 2_פירוט אגח תשואה מעל 10% " xfId="10784"/>
    <cellStyle name="8_משקל בתא100 2 2_פירוט אגח תשואה מעל 10% _1" xfId="10785"/>
    <cellStyle name="8_משקל בתא100 2 2_פירוט אגח תשואה מעל 10% _1_15" xfId="10786"/>
    <cellStyle name="8_משקל בתא100 2 2_פירוט אגח תשואה מעל 10% _15" xfId="10787"/>
    <cellStyle name="8_משקל בתא100 2 2_פירוט אגח תשואה מעל 10% _פירוט אגח תשואה מעל 10% " xfId="10788"/>
    <cellStyle name="8_משקל בתא100 2 2_פירוט אגח תשואה מעל 10% _פירוט אגח תשואה מעל 10% _15" xfId="10789"/>
    <cellStyle name="8_משקל בתא100 2_15" xfId="10790"/>
    <cellStyle name="8_משקל בתא100 2_4.4." xfId="10791"/>
    <cellStyle name="8_משקל בתא100 2_4.4. 2" xfId="10792"/>
    <cellStyle name="8_משקל בתא100 2_4.4. 2_15" xfId="10793"/>
    <cellStyle name="8_משקל בתא100 2_4.4. 2_דיווחים נוספים" xfId="10794"/>
    <cellStyle name="8_משקל בתא100 2_4.4. 2_דיווחים נוספים_1" xfId="10795"/>
    <cellStyle name="8_משקל בתא100 2_4.4. 2_דיווחים נוספים_1_15" xfId="10796"/>
    <cellStyle name="8_משקל בתא100 2_4.4. 2_דיווחים נוספים_1_פירוט אגח תשואה מעל 10% " xfId="10797"/>
    <cellStyle name="8_משקל בתא100 2_4.4. 2_דיווחים נוספים_1_פירוט אגח תשואה מעל 10% _15" xfId="10798"/>
    <cellStyle name="8_משקל בתא100 2_4.4. 2_דיווחים נוספים_15" xfId="10799"/>
    <cellStyle name="8_משקל בתא100 2_4.4. 2_דיווחים נוספים_פירוט אגח תשואה מעל 10% " xfId="10800"/>
    <cellStyle name="8_משקל בתא100 2_4.4. 2_דיווחים נוספים_פירוט אגח תשואה מעל 10% _15" xfId="10801"/>
    <cellStyle name="8_משקל בתא100 2_4.4. 2_פירוט אגח תשואה מעל 10% " xfId="10802"/>
    <cellStyle name="8_משקל בתא100 2_4.4. 2_פירוט אגח תשואה מעל 10% _1" xfId="10803"/>
    <cellStyle name="8_משקל בתא100 2_4.4. 2_פירוט אגח תשואה מעל 10% _1_15" xfId="10804"/>
    <cellStyle name="8_משקל בתא100 2_4.4. 2_פירוט אגח תשואה מעל 10% _15" xfId="10805"/>
    <cellStyle name="8_משקל בתא100 2_4.4. 2_פירוט אגח תשואה מעל 10% _פירוט אגח תשואה מעל 10% " xfId="10806"/>
    <cellStyle name="8_משקל בתא100 2_4.4. 2_פירוט אגח תשואה מעל 10% _פירוט אגח תשואה מעל 10% _15" xfId="10807"/>
    <cellStyle name="8_משקל בתא100 2_4.4._15" xfId="10808"/>
    <cellStyle name="8_משקל בתא100 2_4.4._דיווחים נוספים" xfId="10809"/>
    <cellStyle name="8_משקל בתא100 2_4.4._דיווחים נוספים_15" xfId="10810"/>
    <cellStyle name="8_משקל בתא100 2_4.4._דיווחים נוספים_פירוט אגח תשואה מעל 10% " xfId="10811"/>
    <cellStyle name="8_משקל בתא100 2_4.4._דיווחים נוספים_פירוט אגח תשואה מעל 10% _15" xfId="10812"/>
    <cellStyle name="8_משקל בתא100 2_4.4._פירוט אגח תשואה מעל 10% " xfId="10813"/>
    <cellStyle name="8_משקל בתא100 2_4.4._פירוט אגח תשואה מעל 10% _1" xfId="10814"/>
    <cellStyle name="8_משקל בתא100 2_4.4._פירוט אגח תשואה מעל 10% _1_15" xfId="10815"/>
    <cellStyle name="8_משקל בתא100 2_4.4._פירוט אגח תשואה מעל 10% _15" xfId="10816"/>
    <cellStyle name="8_משקל בתא100 2_4.4._פירוט אגח תשואה מעל 10% _פירוט אגח תשואה מעל 10% " xfId="10817"/>
    <cellStyle name="8_משקל בתא100 2_4.4._פירוט אגח תשואה מעל 10% _פירוט אגח תשואה מעל 10% _15" xfId="10818"/>
    <cellStyle name="8_משקל בתא100 2_דיווחים נוספים" xfId="10819"/>
    <cellStyle name="8_משקל בתא100 2_דיווחים נוספים 2" xfId="10820"/>
    <cellStyle name="8_משקל בתא100 2_דיווחים נוספים 2_15" xfId="10821"/>
    <cellStyle name="8_משקל בתא100 2_דיווחים נוספים 2_דיווחים נוספים" xfId="10822"/>
    <cellStyle name="8_משקל בתא100 2_דיווחים נוספים 2_דיווחים נוספים_1" xfId="10823"/>
    <cellStyle name="8_משקל בתא100 2_דיווחים נוספים 2_דיווחים נוספים_1_15" xfId="10824"/>
    <cellStyle name="8_משקל בתא100 2_דיווחים נוספים 2_דיווחים נוספים_1_פירוט אגח תשואה מעל 10% " xfId="10825"/>
    <cellStyle name="8_משקל בתא100 2_דיווחים נוספים 2_דיווחים נוספים_1_פירוט אגח תשואה מעל 10% _15" xfId="10826"/>
    <cellStyle name="8_משקל בתא100 2_דיווחים נוספים 2_דיווחים נוספים_15" xfId="10827"/>
    <cellStyle name="8_משקל בתא100 2_דיווחים נוספים 2_דיווחים נוספים_פירוט אגח תשואה מעל 10% " xfId="10828"/>
    <cellStyle name="8_משקל בתא100 2_דיווחים נוספים 2_דיווחים נוספים_פירוט אגח תשואה מעל 10% _15" xfId="10829"/>
    <cellStyle name="8_משקל בתא100 2_דיווחים נוספים 2_פירוט אגח תשואה מעל 10% " xfId="10830"/>
    <cellStyle name="8_משקל בתא100 2_דיווחים נוספים 2_פירוט אגח תשואה מעל 10% _1" xfId="10831"/>
    <cellStyle name="8_משקל בתא100 2_דיווחים נוספים 2_פירוט אגח תשואה מעל 10% _1_15" xfId="10832"/>
    <cellStyle name="8_משקל בתא100 2_דיווחים נוספים 2_פירוט אגח תשואה מעל 10% _15" xfId="10833"/>
    <cellStyle name="8_משקל בתא100 2_דיווחים נוספים 2_פירוט אגח תשואה מעל 10% _פירוט אגח תשואה מעל 10% " xfId="10834"/>
    <cellStyle name="8_משקל בתא100 2_דיווחים נוספים 2_פירוט אגח תשואה מעל 10% _פירוט אגח תשואה מעל 10% _15" xfId="10835"/>
    <cellStyle name="8_משקל בתא100 2_דיווחים נוספים_1" xfId="10836"/>
    <cellStyle name="8_משקל בתא100 2_דיווחים נוספים_1 2" xfId="10837"/>
    <cellStyle name="8_משקל בתא100 2_דיווחים נוספים_1 2_15" xfId="10838"/>
    <cellStyle name="8_משקל בתא100 2_דיווחים נוספים_1 2_דיווחים נוספים" xfId="10839"/>
    <cellStyle name="8_משקל בתא100 2_דיווחים נוספים_1 2_דיווחים נוספים_1" xfId="10840"/>
    <cellStyle name="8_משקל בתא100 2_דיווחים נוספים_1 2_דיווחים נוספים_1_15" xfId="10841"/>
    <cellStyle name="8_משקל בתא100 2_דיווחים נוספים_1 2_דיווחים נוספים_1_פירוט אגח תשואה מעל 10% " xfId="10842"/>
    <cellStyle name="8_משקל בתא100 2_דיווחים נוספים_1 2_דיווחים נוספים_1_פירוט אגח תשואה מעל 10% _15" xfId="10843"/>
    <cellStyle name="8_משקל בתא100 2_דיווחים נוספים_1 2_דיווחים נוספים_15" xfId="10844"/>
    <cellStyle name="8_משקל בתא100 2_דיווחים נוספים_1 2_דיווחים נוספים_פירוט אגח תשואה מעל 10% " xfId="10845"/>
    <cellStyle name="8_משקל בתא100 2_דיווחים נוספים_1 2_דיווחים נוספים_פירוט אגח תשואה מעל 10% _15" xfId="10846"/>
    <cellStyle name="8_משקל בתא100 2_דיווחים נוספים_1 2_פירוט אגח תשואה מעל 10% " xfId="10847"/>
    <cellStyle name="8_משקל בתא100 2_דיווחים נוספים_1 2_פירוט אגח תשואה מעל 10% _1" xfId="10848"/>
    <cellStyle name="8_משקל בתא100 2_דיווחים נוספים_1 2_פירוט אגח תשואה מעל 10% _1_15" xfId="10849"/>
    <cellStyle name="8_משקל בתא100 2_דיווחים נוספים_1 2_פירוט אגח תשואה מעל 10% _15" xfId="10850"/>
    <cellStyle name="8_משקל בתא100 2_דיווחים נוספים_1 2_פירוט אגח תשואה מעל 10% _פירוט אגח תשואה מעל 10% " xfId="10851"/>
    <cellStyle name="8_משקל בתא100 2_דיווחים נוספים_1 2_פירוט אגח תשואה מעל 10% _פירוט אגח תשואה מעל 10% _15" xfId="10852"/>
    <cellStyle name="8_משקל בתא100 2_דיווחים נוספים_1_15" xfId="10853"/>
    <cellStyle name="8_משקל בתא100 2_דיווחים נוספים_1_4.4." xfId="10854"/>
    <cellStyle name="8_משקל בתא100 2_דיווחים נוספים_1_4.4. 2" xfId="10855"/>
    <cellStyle name="8_משקל בתא100 2_דיווחים נוספים_1_4.4. 2_15" xfId="10856"/>
    <cellStyle name="8_משקל בתא100 2_דיווחים נוספים_1_4.4. 2_דיווחים נוספים" xfId="10857"/>
    <cellStyle name="8_משקל בתא100 2_דיווחים נוספים_1_4.4. 2_דיווחים נוספים_1" xfId="10858"/>
    <cellStyle name="8_משקל בתא100 2_דיווחים נוספים_1_4.4. 2_דיווחים נוספים_1_15" xfId="10859"/>
    <cellStyle name="8_משקל בתא100 2_דיווחים נוספים_1_4.4. 2_דיווחים נוספים_1_פירוט אגח תשואה מעל 10% " xfId="10860"/>
    <cellStyle name="8_משקל בתא100 2_דיווחים נוספים_1_4.4. 2_דיווחים נוספים_1_פירוט אגח תשואה מעל 10% _15" xfId="10861"/>
    <cellStyle name="8_משקל בתא100 2_דיווחים נוספים_1_4.4. 2_דיווחים נוספים_15" xfId="10862"/>
    <cellStyle name="8_משקל בתא100 2_דיווחים נוספים_1_4.4. 2_דיווחים נוספים_פירוט אגח תשואה מעל 10% " xfId="10863"/>
    <cellStyle name="8_משקל בתא100 2_דיווחים נוספים_1_4.4. 2_דיווחים נוספים_פירוט אגח תשואה מעל 10% _15" xfId="10864"/>
    <cellStyle name="8_משקל בתא100 2_דיווחים נוספים_1_4.4. 2_פירוט אגח תשואה מעל 10% " xfId="10865"/>
    <cellStyle name="8_משקל בתא100 2_דיווחים נוספים_1_4.4. 2_פירוט אגח תשואה מעל 10% _1" xfId="10866"/>
    <cellStyle name="8_משקל בתא100 2_דיווחים נוספים_1_4.4. 2_פירוט אגח תשואה מעל 10% _1_15" xfId="10867"/>
    <cellStyle name="8_משקל בתא100 2_דיווחים נוספים_1_4.4. 2_פירוט אגח תשואה מעל 10% _15" xfId="10868"/>
    <cellStyle name="8_משקל בתא100 2_דיווחים נוספים_1_4.4. 2_פירוט אגח תשואה מעל 10% _פירוט אגח תשואה מעל 10% " xfId="10869"/>
    <cellStyle name="8_משקל בתא100 2_דיווחים נוספים_1_4.4. 2_פירוט אגח תשואה מעל 10% _פירוט אגח תשואה מעל 10% _15" xfId="10870"/>
    <cellStyle name="8_משקל בתא100 2_דיווחים נוספים_1_4.4._15" xfId="10871"/>
    <cellStyle name="8_משקל בתא100 2_דיווחים נוספים_1_4.4._דיווחים נוספים" xfId="10872"/>
    <cellStyle name="8_משקל בתא100 2_דיווחים נוספים_1_4.4._דיווחים נוספים_15" xfId="10873"/>
    <cellStyle name="8_משקל בתא100 2_דיווחים נוספים_1_4.4._דיווחים נוספים_פירוט אגח תשואה מעל 10% " xfId="10874"/>
    <cellStyle name="8_משקל בתא100 2_דיווחים נוספים_1_4.4._דיווחים נוספים_פירוט אגח תשואה מעל 10% _15" xfId="10875"/>
    <cellStyle name="8_משקל בתא100 2_דיווחים נוספים_1_4.4._פירוט אגח תשואה מעל 10% " xfId="10876"/>
    <cellStyle name="8_משקל בתא100 2_דיווחים נוספים_1_4.4._פירוט אגח תשואה מעל 10% _1" xfId="10877"/>
    <cellStyle name="8_משקל בתא100 2_דיווחים נוספים_1_4.4._פירוט אגח תשואה מעל 10% _1_15" xfId="10878"/>
    <cellStyle name="8_משקל בתא100 2_דיווחים נוספים_1_4.4._פירוט אגח תשואה מעל 10% _15" xfId="10879"/>
    <cellStyle name="8_משקל בתא100 2_דיווחים נוספים_1_4.4._פירוט אגח תשואה מעל 10% _פירוט אגח תשואה מעל 10% " xfId="10880"/>
    <cellStyle name="8_משקל בתא100 2_דיווחים נוספים_1_4.4._פירוט אגח תשואה מעל 10% _פירוט אגח תשואה מעל 10% _15" xfId="10881"/>
    <cellStyle name="8_משקל בתא100 2_דיווחים נוספים_1_דיווחים נוספים" xfId="10882"/>
    <cellStyle name="8_משקל בתא100 2_דיווחים נוספים_1_דיווחים נוספים_15" xfId="10883"/>
    <cellStyle name="8_משקל בתא100 2_דיווחים נוספים_1_דיווחים נוספים_פירוט אגח תשואה מעל 10% " xfId="10884"/>
    <cellStyle name="8_משקל בתא100 2_דיווחים נוספים_1_דיווחים נוספים_פירוט אגח תשואה מעל 10% _15" xfId="10885"/>
    <cellStyle name="8_משקל בתא100 2_דיווחים נוספים_1_פירוט אגח תשואה מעל 10% " xfId="10886"/>
    <cellStyle name="8_משקל בתא100 2_דיווחים נוספים_1_פירוט אגח תשואה מעל 10% _1" xfId="10887"/>
    <cellStyle name="8_משקל בתא100 2_דיווחים נוספים_1_פירוט אגח תשואה מעל 10% _1_15" xfId="10888"/>
    <cellStyle name="8_משקל בתא100 2_דיווחים נוספים_1_פירוט אגח תשואה מעל 10% _15" xfId="10889"/>
    <cellStyle name="8_משקל בתא100 2_דיווחים נוספים_1_פירוט אגח תשואה מעל 10% _פירוט אגח תשואה מעל 10% " xfId="10890"/>
    <cellStyle name="8_משקל בתא100 2_דיווחים נוספים_1_פירוט אגח תשואה מעל 10% _פירוט אגח תשואה מעל 10% _15" xfId="10891"/>
    <cellStyle name="8_משקל בתא100 2_דיווחים נוספים_15" xfId="10892"/>
    <cellStyle name="8_משקל בתא100 2_דיווחים נוספים_2" xfId="10893"/>
    <cellStyle name="8_משקל בתא100 2_דיווחים נוספים_2_15" xfId="10894"/>
    <cellStyle name="8_משקל בתא100 2_דיווחים נוספים_2_פירוט אגח תשואה מעל 10% " xfId="10895"/>
    <cellStyle name="8_משקל בתא100 2_דיווחים נוספים_2_פירוט אגח תשואה מעל 10% _15" xfId="10896"/>
    <cellStyle name="8_משקל בתא100 2_דיווחים נוספים_4.4." xfId="10897"/>
    <cellStyle name="8_משקל בתא100 2_דיווחים נוספים_4.4. 2" xfId="10898"/>
    <cellStyle name="8_משקל בתא100 2_דיווחים נוספים_4.4. 2_15" xfId="10899"/>
    <cellStyle name="8_משקל בתא100 2_דיווחים נוספים_4.4. 2_דיווחים נוספים" xfId="10900"/>
    <cellStyle name="8_משקל בתא100 2_דיווחים נוספים_4.4. 2_דיווחים נוספים_1" xfId="10901"/>
    <cellStyle name="8_משקל בתא100 2_דיווחים נוספים_4.4. 2_דיווחים נוספים_1_15" xfId="10902"/>
    <cellStyle name="8_משקל בתא100 2_דיווחים נוספים_4.4. 2_דיווחים נוספים_1_פירוט אגח תשואה מעל 10% " xfId="10903"/>
    <cellStyle name="8_משקל בתא100 2_דיווחים נוספים_4.4. 2_דיווחים נוספים_1_פירוט אגח תשואה מעל 10% _15" xfId="10904"/>
    <cellStyle name="8_משקל בתא100 2_דיווחים נוספים_4.4. 2_דיווחים נוספים_15" xfId="10905"/>
    <cellStyle name="8_משקל בתא100 2_דיווחים נוספים_4.4. 2_דיווחים נוספים_פירוט אגח תשואה מעל 10% " xfId="10906"/>
    <cellStyle name="8_משקל בתא100 2_דיווחים נוספים_4.4. 2_דיווחים נוספים_פירוט אגח תשואה מעל 10% _15" xfId="10907"/>
    <cellStyle name="8_משקל בתא100 2_דיווחים נוספים_4.4. 2_פירוט אגח תשואה מעל 10% " xfId="10908"/>
    <cellStyle name="8_משקל בתא100 2_דיווחים נוספים_4.4. 2_פירוט אגח תשואה מעל 10% _1" xfId="10909"/>
    <cellStyle name="8_משקל בתא100 2_דיווחים נוספים_4.4. 2_פירוט אגח תשואה מעל 10% _1_15" xfId="10910"/>
    <cellStyle name="8_משקל בתא100 2_דיווחים נוספים_4.4. 2_פירוט אגח תשואה מעל 10% _15" xfId="10911"/>
    <cellStyle name="8_משקל בתא100 2_דיווחים נוספים_4.4. 2_פירוט אגח תשואה מעל 10% _פירוט אגח תשואה מעל 10% " xfId="10912"/>
    <cellStyle name="8_משקל בתא100 2_דיווחים נוספים_4.4. 2_פירוט אגח תשואה מעל 10% _פירוט אגח תשואה מעל 10% _15" xfId="10913"/>
    <cellStyle name="8_משקל בתא100 2_דיווחים נוספים_4.4._15" xfId="10914"/>
    <cellStyle name="8_משקל בתא100 2_דיווחים נוספים_4.4._דיווחים נוספים" xfId="10915"/>
    <cellStyle name="8_משקל בתא100 2_דיווחים נוספים_4.4._דיווחים נוספים_15" xfId="10916"/>
    <cellStyle name="8_משקל בתא100 2_דיווחים נוספים_4.4._דיווחים נוספים_פירוט אגח תשואה מעל 10% " xfId="10917"/>
    <cellStyle name="8_משקל בתא100 2_דיווחים נוספים_4.4._דיווחים נוספים_פירוט אגח תשואה מעל 10% _15" xfId="10918"/>
    <cellStyle name="8_משקל בתא100 2_דיווחים נוספים_4.4._פירוט אגח תשואה מעל 10% " xfId="10919"/>
    <cellStyle name="8_משקל בתא100 2_דיווחים נוספים_4.4._פירוט אגח תשואה מעל 10% _1" xfId="10920"/>
    <cellStyle name="8_משקל בתא100 2_דיווחים נוספים_4.4._פירוט אגח תשואה מעל 10% _1_15" xfId="10921"/>
    <cellStyle name="8_משקל בתא100 2_דיווחים נוספים_4.4._פירוט אגח תשואה מעל 10% _15" xfId="10922"/>
    <cellStyle name="8_משקל בתא100 2_דיווחים נוספים_4.4._פירוט אגח תשואה מעל 10% _פירוט אגח תשואה מעל 10% " xfId="10923"/>
    <cellStyle name="8_משקל בתא100 2_דיווחים נוספים_4.4._פירוט אגח תשואה מעל 10% _פירוט אגח תשואה מעל 10% _15" xfId="10924"/>
    <cellStyle name="8_משקל בתא100 2_דיווחים נוספים_דיווחים נוספים" xfId="10925"/>
    <cellStyle name="8_משקל בתא100 2_דיווחים נוספים_דיווחים נוספים 2" xfId="10926"/>
    <cellStyle name="8_משקל בתא100 2_דיווחים נוספים_דיווחים נוספים 2_15" xfId="10927"/>
    <cellStyle name="8_משקל בתא100 2_דיווחים נוספים_דיווחים נוספים 2_דיווחים נוספים" xfId="10928"/>
    <cellStyle name="8_משקל בתא100 2_דיווחים נוספים_דיווחים נוספים 2_דיווחים נוספים_1" xfId="10929"/>
    <cellStyle name="8_משקל בתא100 2_דיווחים נוספים_דיווחים נוספים 2_דיווחים נוספים_1_15" xfId="10930"/>
    <cellStyle name="8_משקל בתא100 2_דיווחים נוספים_דיווחים נוספים 2_דיווחים נוספים_1_פירוט אגח תשואה מעל 10% " xfId="10931"/>
    <cellStyle name="8_משקל בתא100 2_דיווחים נוספים_דיווחים נוספים 2_דיווחים נוספים_1_פירוט אגח תשואה מעל 10% _15" xfId="10932"/>
    <cellStyle name="8_משקל בתא100 2_דיווחים נוספים_דיווחים נוספים 2_דיווחים נוספים_15" xfId="10933"/>
    <cellStyle name="8_משקל בתא100 2_דיווחים נוספים_דיווחים נוספים 2_דיווחים נוספים_פירוט אגח תשואה מעל 10% " xfId="10934"/>
    <cellStyle name="8_משקל בתא100 2_דיווחים נוספים_דיווחים נוספים 2_דיווחים נוספים_פירוט אגח תשואה מעל 10% _15" xfId="10935"/>
    <cellStyle name="8_משקל בתא100 2_דיווחים נוספים_דיווחים נוספים 2_פירוט אגח תשואה מעל 10% " xfId="10936"/>
    <cellStyle name="8_משקל בתא100 2_דיווחים נוספים_דיווחים נוספים 2_פירוט אגח תשואה מעל 10% _1" xfId="10937"/>
    <cellStyle name="8_משקל בתא100 2_דיווחים נוספים_דיווחים נוספים 2_פירוט אגח תשואה מעל 10% _1_15" xfId="10938"/>
    <cellStyle name="8_משקל בתא100 2_דיווחים נוספים_דיווחים נוספים 2_פירוט אגח תשואה מעל 10% _15" xfId="10939"/>
    <cellStyle name="8_משקל בתא100 2_דיווחים נוספים_דיווחים נוספים 2_פירוט אגח תשואה מעל 10% _פירוט אגח תשואה מעל 10% " xfId="10940"/>
    <cellStyle name="8_משקל בתא100 2_דיווחים נוספים_דיווחים נוספים 2_פירוט אגח תשואה מעל 10% _פירוט אגח תשואה מעל 10% _15" xfId="10941"/>
    <cellStyle name="8_משקל בתא100 2_דיווחים נוספים_דיווחים נוספים_1" xfId="10942"/>
    <cellStyle name="8_משקל בתא100 2_דיווחים נוספים_דיווחים נוספים_1_15" xfId="10943"/>
    <cellStyle name="8_משקל בתא100 2_דיווחים נוספים_דיווחים נוספים_1_פירוט אגח תשואה מעל 10% " xfId="10944"/>
    <cellStyle name="8_משקל בתא100 2_דיווחים נוספים_דיווחים נוספים_1_פירוט אגח תשואה מעל 10% _15" xfId="10945"/>
    <cellStyle name="8_משקל בתא100 2_דיווחים נוספים_דיווחים נוספים_15" xfId="10946"/>
    <cellStyle name="8_משקל בתא100 2_דיווחים נוספים_דיווחים נוספים_4.4." xfId="10947"/>
    <cellStyle name="8_משקל בתא100 2_דיווחים נוספים_דיווחים נוספים_4.4. 2" xfId="10948"/>
    <cellStyle name="8_משקל בתא100 2_דיווחים נוספים_דיווחים נוספים_4.4. 2_15" xfId="10949"/>
    <cellStyle name="8_משקל בתא100 2_דיווחים נוספים_דיווחים נוספים_4.4. 2_דיווחים נוספים" xfId="10950"/>
    <cellStyle name="8_משקל בתא100 2_דיווחים נוספים_דיווחים נוספים_4.4. 2_דיווחים נוספים_1" xfId="10951"/>
    <cellStyle name="8_משקל בתא100 2_דיווחים נוספים_דיווחים נוספים_4.4. 2_דיווחים נוספים_1_15" xfId="10952"/>
    <cellStyle name="8_משקל בתא100 2_דיווחים נוספים_דיווחים נוספים_4.4. 2_דיווחים נוספים_1_פירוט אגח תשואה מעל 10% " xfId="10953"/>
    <cellStyle name="8_משקל בתא100 2_דיווחים נוספים_דיווחים נוספים_4.4. 2_דיווחים נוספים_1_פירוט אגח תשואה מעל 10% _15" xfId="10954"/>
    <cellStyle name="8_משקל בתא100 2_דיווחים נוספים_דיווחים נוספים_4.4. 2_דיווחים נוספים_15" xfId="10955"/>
    <cellStyle name="8_משקל בתא100 2_דיווחים נוספים_דיווחים נוספים_4.4. 2_דיווחים נוספים_פירוט אגח תשואה מעל 10% " xfId="10956"/>
    <cellStyle name="8_משקל בתא100 2_דיווחים נוספים_דיווחים נוספים_4.4. 2_דיווחים נוספים_פירוט אגח תשואה מעל 10% _15" xfId="10957"/>
    <cellStyle name="8_משקל בתא100 2_דיווחים נוספים_דיווחים נוספים_4.4. 2_פירוט אגח תשואה מעל 10% " xfId="10958"/>
    <cellStyle name="8_משקל בתא100 2_דיווחים נוספים_דיווחים נוספים_4.4. 2_פירוט אגח תשואה מעל 10% _1" xfId="10959"/>
    <cellStyle name="8_משקל בתא100 2_דיווחים נוספים_דיווחים נוספים_4.4. 2_פירוט אגח תשואה מעל 10% _1_15" xfId="10960"/>
    <cellStyle name="8_משקל בתא100 2_דיווחים נוספים_דיווחים נוספים_4.4. 2_פירוט אגח תשואה מעל 10% _15" xfId="10961"/>
    <cellStyle name="8_משקל בתא100 2_דיווחים נוספים_דיווחים נוספים_4.4. 2_פירוט אגח תשואה מעל 10% _פירוט אגח תשואה מעל 10% " xfId="10962"/>
    <cellStyle name="8_משקל בתא100 2_דיווחים נוספים_דיווחים נוספים_4.4. 2_פירוט אגח תשואה מעל 10% _פירוט אגח תשואה מעל 10% _15" xfId="10963"/>
    <cellStyle name="8_משקל בתא100 2_דיווחים נוספים_דיווחים נוספים_4.4._15" xfId="10964"/>
    <cellStyle name="8_משקל בתא100 2_דיווחים נוספים_דיווחים נוספים_4.4._דיווחים נוספים" xfId="10965"/>
    <cellStyle name="8_משקל בתא100 2_דיווחים נוספים_דיווחים נוספים_4.4._דיווחים נוספים_15" xfId="10966"/>
    <cellStyle name="8_משקל בתא100 2_דיווחים נוספים_דיווחים נוספים_4.4._דיווחים נוספים_פירוט אגח תשואה מעל 10% " xfId="10967"/>
    <cellStyle name="8_משקל בתא100 2_דיווחים נוספים_דיווחים נוספים_4.4._דיווחים נוספים_פירוט אגח תשואה מעל 10% _15" xfId="10968"/>
    <cellStyle name="8_משקל בתא100 2_דיווחים נוספים_דיווחים נוספים_4.4._פירוט אגח תשואה מעל 10% " xfId="10969"/>
    <cellStyle name="8_משקל בתא100 2_דיווחים נוספים_דיווחים נוספים_4.4._פירוט אגח תשואה מעל 10% _1" xfId="10970"/>
    <cellStyle name="8_משקל בתא100 2_דיווחים נוספים_דיווחים נוספים_4.4._פירוט אגח תשואה מעל 10% _1_15" xfId="10971"/>
    <cellStyle name="8_משקל בתא100 2_דיווחים נוספים_דיווחים נוספים_4.4._פירוט אגח תשואה מעל 10% _15" xfId="10972"/>
    <cellStyle name="8_משקל בתא100 2_דיווחים נוספים_דיווחים נוספים_4.4._פירוט אגח תשואה מעל 10% _פירוט אגח תשואה מעל 10% " xfId="10973"/>
    <cellStyle name="8_משקל בתא100 2_דיווחים נוספים_דיווחים נוספים_4.4._פירוט אגח תשואה מעל 10% _פירוט אגח תשואה מעל 10% _15" xfId="10974"/>
    <cellStyle name="8_משקל בתא100 2_דיווחים נוספים_דיווחים נוספים_דיווחים נוספים" xfId="10975"/>
    <cellStyle name="8_משקל בתא100 2_דיווחים נוספים_דיווחים נוספים_דיווחים נוספים_15" xfId="10976"/>
    <cellStyle name="8_משקל בתא100 2_דיווחים נוספים_דיווחים נוספים_דיווחים נוספים_פירוט אגח תשואה מעל 10% " xfId="10977"/>
    <cellStyle name="8_משקל בתא100 2_דיווחים נוספים_דיווחים נוספים_דיווחים נוספים_פירוט אגח תשואה מעל 10% _15" xfId="10978"/>
    <cellStyle name="8_משקל בתא100 2_דיווחים נוספים_דיווחים נוספים_פירוט אגח תשואה מעל 10% " xfId="10979"/>
    <cellStyle name="8_משקל בתא100 2_דיווחים נוספים_דיווחים נוספים_פירוט אגח תשואה מעל 10% _1" xfId="10980"/>
    <cellStyle name="8_משקל בתא100 2_דיווחים נוספים_דיווחים נוספים_פירוט אגח תשואה מעל 10% _1_15" xfId="10981"/>
    <cellStyle name="8_משקל בתא100 2_דיווחים נוספים_דיווחים נוספים_פירוט אגח תשואה מעל 10% _15" xfId="10982"/>
    <cellStyle name="8_משקל בתא100 2_דיווחים נוספים_דיווחים נוספים_פירוט אגח תשואה מעל 10% _פירוט אגח תשואה מעל 10% " xfId="10983"/>
    <cellStyle name="8_משקל בתא100 2_דיווחים נוספים_דיווחים נוספים_פירוט אגח תשואה מעל 10% _פירוט אגח תשואה מעל 10% _15" xfId="10984"/>
    <cellStyle name="8_משקל בתא100 2_דיווחים נוספים_פירוט אגח תשואה מעל 10% " xfId="10985"/>
    <cellStyle name="8_משקל בתא100 2_דיווחים נוספים_פירוט אגח תשואה מעל 10% _1" xfId="10986"/>
    <cellStyle name="8_משקל בתא100 2_דיווחים נוספים_פירוט אגח תשואה מעל 10% _1_15" xfId="10987"/>
    <cellStyle name="8_משקל בתא100 2_דיווחים נוספים_פירוט אגח תשואה מעל 10% _15" xfId="10988"/>
    <cellStyle name="8_משקל בתא100 2_דיווחים נוספים_פירוט אגח תשואה מעל 10% _פירוט אגח תשואה מעל 10% " xfId="10989"/>
    <cellStyle name="8_משקל בתא100 2_דיווחים נוספים_פירוט אגח תשואה מעל 10% _פירוט אגח תשואה מעל 10% _15" xfId="10990"/>
    <cellStyle name="8_משקל בתא100 2_עסקאות שאושרו וטרם בוצעו  " xfId="10991"/>
    <cellStyle name="8_משקל בתא100 2_עסקאות שאושרו וטרם בוצעו   2" xfId="10992"/>
    <cellStyle name="8_משקל בתא100 2_עסקאות שאושרו וטרם בוצעו   2_15" xfId="10993"/>
    <cellStyle name="8_משקל בתא100 2_עסקאות שאושרו וטרם בוצעו   2_דיווחים נוספים" xfId="10994"/>
    <cellStyle name="8_משקל בתא100 2_עסקאות שאושרו וטרם בוצעו   2_דיווחים נוספים_1" xfId="10995"/>
    <cellStyle name="8_משקל בתא100 2_עסקאות שאושרו וטרם בוצעו   2_דיווחים נוספים_1_15" xfId="10996"/>
    <cellStyle name="8_משקל בתא100 2_עסקאות שאושרו וטרם בוצעו   2_דיווחים נוספים_1_פירוט אגח תשואה מעל 10% " xfId="10997"/>
    <cellStyle name="8_משקל בתא100 2_עסקאות שאושרו וטרם בוצעו   2_דיווחים נוספים_1_פירוט אגח תשואה מעל 10% _15" xfId="10998"/>
    <cellStyle name="8_משקל בתא100 2_עסקאות שאושרו וטרם בוצעו   2_דיווחים נוספים_15" xfId="10999"/>
    <cellStyle name="8_משקל בתא100 2_עסקאות שאושרו וטרם בוצעו   2_דיווחים נוספים_פירוט אגח תשואה מעל 10% " xfId="11000"/>
    <cellStyle name="8_משקל בתא100 2_עסקאות שאושרו וטרם בוצעו   2_דיווחים נוספים_פירוט אגח תשואה מעל 10% _15" xfId="11001"/>
    <cellStyle name="8_משקל בתא100 2_עסקאות שאושרו וטרם בוצעו   2_פירוט אגח תשואה מעל 10% " xfId="11002"/>
    <cellStyle name="8_משקל בתא100 2_עסקאות שאושרו וטרם בוצעו   2_פירוט אגח תשואה מעל 10% _1" xfId="11003"/>
    <cellStyle name="8_משקל בתא100 2_עסקאות שאושרו וטרם בוצעו   2_פירוט אגח תשואה מעל 10% _1_15" xfId="11004"/>
    <cellStyle name="8_משקל בתא100 2_עסקאות שאושרו וטרם בוצעו   2_פירוט אגח תשואה מעל 10% _15" xfId="11005"/>
    <cellStyle name="8_משקל בתא100 2_עסקאות שאושרו וטרם בוצעו   2_פירוט אגח תשואה מעל 10% _פירוט אגח תשואה מעל 10% " xfId="11006"/>
    <cellStyle name="8_משקל בתא100 2_עסקאות שאושרו וטרם בוצעו   2_פירוט אגח תשואה מעל 10% _פירוט אגח תשואה מעל 10% _15" xfId="11007"/>
    <cellStyle name="8_משקל בתא100 2_עסקאות שאושרו וטרם בוצעו  _15" xfId="11008"/>
    <cellStyle name="8_משקל בתא100 2_עסקאות שאושרו וטרם בוצעו  _דיווחים נוספים" xfId="11009"/>
    <cellStyle name="8_משקל בתא100 2_עסקאות שאושרו וטרם בוצעו  _דיווחים נוספים_15" xfId="11010"/>
    <cellStyle name="8_משקל בתא100 2_עסקאות שאושרו וטרם בוצעו  _דיווחים נוספים_פירוט אגח תשואה מעל 10% " xfId="11011"/>
    <cellStyle name="8_משקל בתא100 2_עסקאות שאושרו וטרם בוצעו  _דיווחים נוספים_פירוט אגח תשואה מעל 10% _15" xfId="11012"/>
    <cellStyle name="8_משקל בתא100 2_עסקאות שאושרו וטרם בוצעו  _פירוט אגח תשואה מעל 10% " xfId="11013"/>
    <cellStyle name="8_משקל בתא100 2_עסקאות שאושרו וטרם בוצעו  _פירוט אגח תשואה מעל 10% _1" xfId="11014"/>
    <cellStyle name="8_משקל בתא100 2_עסקאות שאושרו וטרם בוצעו  _פירוט אגח תשואה מעל 10% _1_15" xfId="11015"/>
    <cellStyle name="8_משקל בתא100 2_עסקאות שאושרו וטרם בוצעו  _פירוט אגח תשואה מעל 10% _15" xfId="11016"/>
    <cellStyle name="8_משקל בתא100 2_עסקאות שאושרו וטרם בוצעו  _פירוט אגח תשואה מעל 10% _פירוט אגח תשואה מעל 10% " xfId="11017"/>
    <cellStyle name="8_משקל בתא100 2_עסקאות שאושרו וטרם בוצעו  _פירוט אגח תשואה מעל 10% _פירוט אגח תשואה מעל 10% _15" xfId="11018"/>
    <cellStyle name="8_משקל בתא100 2_פירוט אגח תשואה מעל 10% " xfId="11019"/>
    <cellStyle name="8_משקל בתא100 2_פירוט אגח תשואה מעל 10%  2" xfId="11020"/>
    <cellStyle name="8_משקל בתא100 2_פירוט אגח תשואה מעל 10%  2_15" xfId="11021"/>
    <cellStyle name="8_משקל בתא100 2_פירוט אגח תשואה מעל 10%  2_דיווחים נוספים" xfId="11022"/>
    <cellStyle name="8_משקל בתא100 2_פירוט אגח תשואה מעל 10%  2_דיווחים נוספים_1" xfId="11023"/>
    <cellStyle name="8_משקל בתא100 2_פירוט אגח תשואה מעל 10%  2_דיווחים נוספים_1_15" xfId="11024"/>
    <cellStyle name="8_משקל בתא100 2_פירוט אגח תשואה מעל 10%  2_דיווחים נוספים_1_פירוט אגח תשואה מעל 10% " xfId="11025"/>
    <cellStyle name="8_משקל בתא100 2_פירוט אגח תשואה מעל 10%  2_דיווחים נוספים_1_פירוט אגח תשואה מעל 10% _15" xfId="11026"/>
    <cellStyle name="8_משקל בתא100 2_פירוט אגח תשואה מעל 10%  2_דיווחים נוספים_15" xfId="11027"/>
    <cellStyle name="8_משקל בתא100 2_פירוט אגח תשואה מעל 10%  2_דיווחים נוספים_פירוט אגח תשואה מעל 10% " xfId="11028"/>
    <cellStyle name="8_משקל בתא100 2_פירוט אגח תשואה מעל 10%  2_דיווחים נוספים_פירוט אגח תשואה מעל 10% _15" xfId="11029"/>
    <cellStyle name="8_משקל בתא100 2_פירוט אגח תשואה מעל 10%  2_פירוט אגח תשואה מעל 10% " xfId="11030"/>
    <cellStyle name="8_משקל בתא100 2_פירוט אגח תשואה מעל 10%  2_פירוט אגח תשואה מעל 10% _1" xfId="11031"/>
    <cellStyle name="8_משקל בתא100 2_פירוט אגח תשואה מעל 10%  2_פירוט אגח תשואה מעל 10% _1_15" xfId="11032"/>
    <cellStyle name="8_משקל בתא100 2_פירוט אגח תשואה מעל 10%  2_פירוט אגח תשואה מעל 10% _15" xfId="11033"/>
    <cellStyle name="8_משקל בתא100 2_פירוט אגח תשואה מעל 10%  2_פירוט אגח תשואה מעל 10% _פירוט אגח תשואה מעל 10% " xfId="11034"/>
    <cellStyle name="8_משקל בתא100 2_פירוט אגח תשואה מעל 10%  2_פירוט אגח תשואה מעל 10% _פירוט אגח תשואה מעל 10% _15" xfId="11035"/>
    <cellStyle name="8_משקל בתא100 2_פירוט אגח תשואה מעל 10% _1" xfId="11036"/>
    <cellStyle name="8_משקל בתא100 2_פירוט אגח תשואה מעל 10% _1_15" xfId="11037"/>
    <cellStyle name="8_משקל בתא100 2_פירוט אגח תשואה מעל 10% _1_פירוט אגח תשואה מעל 10% " xfId="11038"/>
    <cellStyle name="8_משקל בתא100 2_פירוט אגח תשואה מעל 10% _1_פירוט אגח תשואה מעל 10% _15" xfId="11039"/>
    <cellStyle name="8_משקל בתא100 2_פירוט אגח תשואה מעל 10% _15" xfId="11040"/>
    <cellStyle name="8_משקל בתא100 2_פירוט אגח תשואה מעל 10% _2" xfId="11041"/>
    <cellStyle name="8_משקל בתא100 2_פירוט אגח תשואה מעל 10% _2_15" xfId="11042"/>
    <cellStyle name="8_משקל בתא100 2_פירוט אגח תשואה מעל 10% _4.4." xfId="11043"/>
    <cellStyle name="8_משקל בתא100 2_פירוט אגח תשואה מעל 10% _4.4. 2" xfId="11044"/>
    <cellStyle name="8_משקל בתא100 2_פירוט אגח תשואה מעל 10% _4.4. 2_15" xfId="11045"/>
    <cellStyle name="8_משקל בתא100 2_פירוט אגח תשואה מעל 10% _4.4. 2_דיווחים נוספים" xfId="11046"/>
    <cellStyle name="8_משקל בתא100 2_פירוט אגח תשואה מעל 10% _4.4. 2_דיווחים נוספים_1" xfId="11047"/>
    <cellStyle name="8_משקל בתא100 2_פירוט אגח תשואה מעל 10% _4.4. 2_דיווחים נוספים_1_15" xfId="11048"/>
    <cellStyle name="8_משקל בתא100 2_פירוט אגח תשואה מעל 10% _4.4. 2_דיווחים נוספים_1_פירוט אגח תשואה מעל 10% " xfId="11049"/>
    <cellStyle name="8_משקל בתא100 2_פירוט אגח תשואה מעל 10% _4.4. 2_דיווחים נוספים_1_פירוט אגח תשואה מעל 10% _15" xfId="11050"/>
    <cellStyle name="8_משקל בתא100 2_פירוט אגח תשואה מעל 10% _4.4. 2_דיווחים נוספים_15" xfId="11051"/>
    <cellStyle name="8_משקל בתא100 2_פירוט אגח תשואה מעל 10% _4.4. 2_דיווחים נוספים_פירוט אגח תשואה מעל 10% " xfId="11052"/>
    <cellStyle name="8_משקל בתא100 2_פירוט אגח תשואה מעל 10% _4.4. 2_דיווחים נוספים_פירוט אגח תשואה מעל 10% _15" xfId="11053"/>
    <cellStyle name="8_משקל בתא100 2_פירוט אגח תשואה מעל 10% _4.4. 2_פירוט אגח תשואה מעל 10% " xfId="11054"/>
    <cellStyle name="8_משקל בתא100 2_פירוט אגח תשואה מעל 10% _4.4. 2_פירוט אגח תשואה מעל 10% _1" xfId="11055"/>
    <cellStyle name="8_משקל בתא100 2_פירוט אגח תשואה מעל 10% _4.4. 2_פירוט אגח תשואה מעל 10% _1_15" xfId="11056"/>
    <cellStyle name="8_משקל בתא100 2_פירוט אגח תשואה מעל 10% _4.4. 2_פירוט אגח תשואה מעל 10% _15" xfId="11057"/>
    <cellStyle name="8_משקל בתא100 2_פירוט אגח תשואה מעל 10% _4.4. 2_פירוט אגח תשואה מעל 10% _פירוט אגח תשואה מעל 10% " xfId="11058"/>
    <cellStyle name="8_משקל בתא100 2_פירוט אגח תשואה מעל 10% _4.4. 2_פירוט אגח תשואה מעל 10% _פירוט אגח תשואה מעל 10% _15" xfId="11059"/>
    <cellStyle name="8_משקל בתא100 2_פירוט אגח תשואה מעל 10% _4.4._15" xfId="11060"/>
    <cellStyle name="8_משקל בתא100 2_פירוט אגח תשואה מעל 10% _4.4._דיווחים נוספים" xfId="11061"/>
    <cellStyle name="8_משקל בתא100 2_פירוט אגח תשואה מעל 10% _4.4._דיווחים נוספים_15" xfId="11062"/>
    <cellStyle name="8_משקל בתא100 2_פירוט אגח תשואה מעל 10% _4.4._דיווחים נוספים_פירוט אגח תשואה מעל 10% " xfId="11063"/>
    <cellStyle name="8_משקל בתא100 2_פירוט אגח תשואה מעל 10% _4.4._דיווחים נוספים_פירוט אגח תשואה מעל 10% _15" xfId="11064"/>
    <cellStyle name="8_משקל בתא100 2_פירוט אגח תשואה מעל 10% _4.4._פירוט אגח תשואה מעל 10% " xfId="11065"/>
    <cellStyle name="8_משקל בתא100 2_פירוט אגח תשואה מעל 10% _4.4._פירוט אגח תשואה מעל 10% _1" xfId="11066"/>
    <cellStyle name="8_משקל בתא100 2_פירוט אגח תשואה מעל 10% _4.4._פירוט אגח תשואה מעל 10% _1_15" xfId="11067"/>
    <cellStyle name="8_משקל בתא100 2_פירוט אגח תשואה מעל 10% _4.4._פירוט אגח תשואה מעל 10% _15" xfId="11068"/>
    <cellStyle name="8_משקל בתא100 2_פירוט אגח תשואה מעל 10% _4.4._פירוט אגח תשואה מעל 10% _פירוט אגח תשואה מעל 10% " xfId="11069"/>
    <cellStyle name="8_משקל בתא100 2_פירוט אגח תשואה מעל 10% _4.4._פירוט אגח תשואה מעל 10% _פירוט אגח תשואה מעל 10% _15" xfId="11070"/>
    <cellStyle name="8_משקל בתא100 2_פירוט אגח תשואה מעל 10% _דיווחים נוספים" xfId="11071"/>
    <cellStyle name="8_משקל בתא100 2_פירוט אגח תשואה מעל 10% _דיווחים נוספים_1" xfId="11072"/>
    <cellStyle name="8_משקל בתא100 2_פירוט אגח תשואה מעל 10% _דיווחים נוספים_1_15" xfId="11073"/>
    <cellStyle name="8_משקל בתא100 2_פירוט אגח תשואה מעל 10% _דיווחים נוספים_1_פירוט אגח תשואה מעל 10% " xfId="11074"/>
    <cellStyle name="8_משקל בתא100 2_פירוט אגח תשואה מעל 10% _דיווחים נוספים_1_פירוט אגח תשואה מעל 10% _15" xfId="11075"/>
    <cellStyle name="8_משקל בתא100 2_פירוט אגח תשואה מעל 10% _דיווחים נוספים_15" xfId="11076"/>
    <cellStyle name="8_משקל בתא100 2_פירוט אגח תשואה מעל 10% _דיווחים נוספים_פירוט אגח תשואה מעל 10% " xfId="11077"/>
    <cellStyle name="8_משקל בתא100 2_פירוט אגח תשואה מעל 10% _דיווחים נוספים_פירוט אגח תשואה מעל 10% _15" xfId="11078"/>
    <cellStyle name="8_משקל בתא100 2_פירוט אגח תשואה מעל 10% _פירוט אגח תשואה מעל 10% " xfId="11079"/>
    <cellStyle name="8_משקל בתא100 2_פירוט אגח תשואה מעל 10% _פירוט אגח תשואה מעל 10% _1" xfId="11080"/>
    <cellStyle name="8_משקל בתא100 2_פירוט אגח תשואה מעל 10% _פירוט אגח תשואה מעל 10% _1_15" xfId="11081"/>
    <cellStyle name="8_משקל בתא100 2_פירוט אגח תשואה מעל 10% _פירוט אגח תשואה מעל 10% _15" xfId="11082"/>
    <cellStyle name="8_משקל בתא100 2_פירוט אגח תשואה מעל 10% _פירוט אגח תשואה מעל 10% _פירוט אגח תשואה מעל 10% " xfId="11083"/>
    <cellStyle name="8_משקל בתא100 2_פירוט אגח תשואה מעל 10% _פירוט אגח תשואה מעל 10% _פירוט אגח תשואה מעל 10% _15" xfId="11084"/>
    <cellStyle name="8_משקל בתא100 3" xfId="11085"/>
    <cellStyle name="8_משקל בתא100 3_15" xfId="11086"/>
    <cellStyle name="8_משקל בתא100 3_דיווחים נוספים" xfId="11087"/>
    <cellStyle name="8_משקל בתא100 3_דיווחים נוספים_1" xfId="11088"/>
    <cellStyle name="8_משקל בתא100 3_דיווחים נוספים_1_15" xfId="11089"/>
    <cellStyle name="8_משקל בתא100 3_דיווחים נוספים_1_פירוט אגח תשואה מעל 10% " xfId="11090"/>
    <cellStyle name="8_משקל בתא100 3_דיווחים נוספים_1_פירוט אגח תשואה מעל 10% _15" xfId="11091"/>
    <cellStyle name="8_משקל בתא100 3_דיווחים נוספים_15" xfId="11092"/>
    <cellStyle name="8_משקל בתא100 3_דיווחים נוספים_פירוט אגח תשואה מעל 10% " xfId="11093"/>
    <cellStyle name="8_משקל בתא100 3_דיווחים נוספים_פירוט אגח תשואה מעל 10% _15" xfId="11094"/>
    <cellStyle name="8_משקל בתא100 3_פירוט אגח תשואה מעל 10% " xfId="11095"/>
    <cellStyle name="8_משקל בתא100 3_פירוט אגח תשואה מעל 10% _1" xfId="11096"/>
    <cellStyle name="8_משקל בתא100 3_פירוט אגח תשואה מעל 10% _1_15" xfId="11097"/>
    <cellStyle name="8_משקל בתא100 3_פירוט אגח תשואה מעל 10% _15" xfId="11098"/>
    <cellStyle name="8_משקל בתא100 3_פירוט אגח תשואה מעל 10% _פירוט אגח תשואה מעל 10% " xfId="11099"/>
    <cellStyle name="8_משקל בתא100 3_פירוט אגח תשואה מעל 10% _פירוט אגח תשואה מעל 10% _15" xfId="11100"/>
    <cellStyle name="8_משקל בתא100_15" xfId="11101"/>
    <cellStyle name="8_משקל בתא100_4.4." xfId="11102"/>
    <cellStyle name="8_משקל בתא100_4.4. 2" xfId="11103"/>
    <cellStyle name="8_משקל בתא100_4.4. 2_15" xfId="11104"/>
    <cellStyle name="8_משקל בתא100_4.4. 2_דיווחים נוספים" xfId="11105"/>
    <cellStyle name="8_משקל בתא100_4.4. 2_דיווחים נוספים_1" xfId="11106"/>
    <cellStyle name="8_משקל בתא100_4.4. 2_דיווחים נוספים_1_15" xfId="11107"/>
    <cellStyle name="8_משקל בתא100_4.4. 2_דיווחים נוספים_1_פירוט אגח תשואה מעל 10% " xfId="11108"/>
    <cellStyle name="8_משקל בתא100_4.4. 2_דיווחים נוספים_1_פירוט אגח תשואה מעל 10% _15" xfId="11109"/>
    <cellStyle name="8_משקל בתא100_4.4. 2_דיווחים נוספים_15" xfId="11110"/>
    <cellStyle name="8_משקל בתא100_4.4. 2_דיווחים נוספים_פירוט אגח תשואה מעל 10% " xfId="11111"/>
    <cellStyle name="8_משקל בתא100_4.4. 2_דיווחים נוספים_פירוט אגח תשואה מעל 10% _15" xfId="11112"/>
    <cellStyle name="8_משקל בתא100_4.4. 2_פירוט אגח תשואה מעל 10% " xfId="11113"/>
    <cellStyle name="8_משקל בתא100_4.4. 2_פירוט אגח תשואה מעל 10% _1" xfId="11114"/>
    <cellStyle name="8_משקל בתא100_4.4. 2_פירוט אגח תשואה מעל 10% _1_15" xfId="11115"/>
    <cellStyle name="8_משקל בתא100_4.4. 2_פירוט אגח תשואה מעל 10% _15" xfId="11116"/>
    <cellStyle name="8_משקל בתא100_4.4. 2_פירוט אגח תשואה מעל 10% _פירוט אגח תשואה מעל 10% " xfId="11117"/>
    <cellStyle name="8_משקל בתא100_4.4. 2_פירוט אגח תשואה מעל 10% _פירוט אגח תשואה מעל 10% _15" xfId="11118"/>
    <cellStyle name="8_משקל בתא100_4.4._15" xfId="11119"/>
    <cellStyle name="8_משקל בתא100_4.4._דיווחים נוספים" xfId="11120"/>
    <cellStyle name="8_משקל בתא100_4.4._דיווחים נוספים_15" xfId="11121"/>
    <cellStyle name="8_משקל בתא100_4.4._דיווחים נוספים_פירוט אגח תשואה מעל 10% " xfId="11122"/>
    <cellStyle name="8_משקל בתא100_4.4._דיווחים נוספים_פירוט אגח תשואה מעל 10% _15" xfId="11123"/>
    <cellStyle name="8_משקל בתא100_4.4._פירוט אגח תשואה מעל 10% " xfId="11124"/>
    <cellStyle name="8_משקל בתא100_4.4._פירוט אגח תשואה מעל 10% _1" xfId="11125"/>
    <cellStyle name="8_משקל בתא100_4.4._פירוט אגח תשואה מעל 10% _1_15" xfId="11126"/>
    <cellStyle name="8_משקל בתא100_4.4._פירוט אגח תשואה מעל 10% _15" xfId="11127"/>
    <cellStyle name="8_משקל בתא100_4.4._פירוט אגח תשואה מעל 10% _פירוט אגח תשואה מעל 10% " xfId="11128"/>
    <cellStyle name="8_משקל בתא100_4.4._פירוט אגח תשואה מעל 10% _פירוט אגח תשואה מעל 10% _15" xfId="11129"/>
    <cellStyle name="8_משקל בתא100_דיווחים נוספים" xfId="11130"/>
    <cellStyle name="8_משקל בתא100_דיווחים נוספים 2" xfId="11131"/>
    <cellStyle name="8_משקל בתא100_דיווחים נוספים 2_15" xfId="11132"/>
    <cellStyle name="8_משקל בתא100_דיווחים נוספים 2_דיווחים נוספים" xfId="11133"/>
    <cellStyle name="8_משקל בתא100_דיווחים נוספים 2_דיווחים נוספים_1" xfId="11134"/>
    <cellStyle name="8_משקל בתא100_דיווחים נוספים 2_דיווחים נוספים_1_15" xfId="11135"/>
    <cellStyle name="8_משקל בתא100_דיווחים נוספים 2_דיווחים נוספים_1_פירוט אגח תשואה מעל 10% " xfId="11136"/>
    <cellStyle name="8_משקל בתא100_דיווחים נוספים 2_דיווחים נוספים_1_פירוט אגח תשואה מעל 10% _15" xfId="11137"/>
    <cellStyle name="8_משקל בתא100_דיווחים נוספים 2_דיווחים נוספים_15" xfId="11138"/>
    <cellStyle name="8_משקל בתא100_דיווחים נוספים 2_דיווחים נוספים_פירוט אגח תשואה מעל 10% " xfId="11139"/>
    <cellStyle name="8_משקל בתא100_דיווחים נוספים 2_דיווחים נוספים_פירוט אגח תשואה מעל 10% _15" xfId="11140"/>
    <cellStyle name="8_משקל בתא100_דיווחים נוספים 2_פירוט אגח תשואה מעל 10% " xfId="11141"/>
    <cellStyle name="8_משקל בתא100_דיווחים נוספים 2_פירוט אגח תשואה מעל 10% _1" xfId="11142"/>
    <cellStyle name="8_משקל בתא100_דיווחים נוספים 2_פירוט אגח תשואה מעל 10% _1_15" xfId="11143"/>
    <cellStyle name="8_משקל בתא100_דיווחים נוספים 2_פירוט אגח תשואה מעל 10% _15" xfId="11144"/>
    <cellStyle name="8_משקל בתא100_דיווחים נוספים 2_פירוט אגח תשואה מעל 10% _פירוט אגח תשואה מעל 10% " xfId="11145"/>
    <cellStyle name="8_משקל בתא100_דיווחים נוספים 2_פירוט אגח תשואה מעל 10% _פירוט אגח תשואה מעל 10% _15" xfId="11146"/>
    <cellStyle name="8_משקל בתא100_דיווחים נוספים_1" xfId="11147"/>
    <cellStyle name="8_משקל בתא100_דיווחים נוספים_1 2" xfId="11148"/>
    <cellStyle name="8_משקל בתא100_דיווחים נוספים_1 2_15" xfId="11149"/>
    <cellStyle name="8_משקל בתא100_דיווחים נוספים_1 2_דיווחים נוספים" xfId="11150"/>
    <cellStyle name="8_משקל בתא100_דיווחים נוספים_1 2_דיווחים נוספים_1" xfId="11151"/>
    <cellStyle name="8_משקל בתא100_דיווחים נוספים_1 2_דיווחים נוספים_1_15" xfId="11152"/>
    <cellStyle name="8_משקל בתא100_דיווחים נוספים_1 2_דיווחים נוספים_1_פירוט אגח תשואה מעל 10% " xfId="11153"/>
    <cellStyle name="8_משקל בתא100_דיווחים נוספים_1 2_דיווחים נוספים_1_פירוט אגח תשואה מעל 10% _15" xfId="11154"/>
    <cellStyle name="8_משקל בתא100_דיווחים נוספים_1 2_דיווחים נוספים_15" xfId="11155"/>
    <cellStyle name="8_משקל בתא100_דיווחים נוספים_1 2_דיווחים נוספים_פירוט אגח תשואה מעל 10% " xfId="11156"/>
    <cellStyle name="8_משקל בתא100_דיווחים נוספים_1 2_דיווחים נוספים_פירוט אגח תשואה מעל 10% _15" xfId="11157"/>
    <cellStyle name="8_משקל בתא100_דיווחים נוספים_1 2_פירוט אגח תשואה מעל 10% " xfId="11158"/>
    <cellStyle name="8_משקל בתא100_דיווחים נוספים_1 2_פירוט אגח תשואה מעל 10% _1" xfId="11159"/>
    <cellStyle name="8_משקל בתא100_דיווחים נוספים_1 2_פירוט אגח תשואה מעל 10% _1_15" xfId="11160"/>
    <cellStyle name="8_משקל בתא100_דיווחים נוספים_1 2_פירוט אגח תשואה מעל 10% _15" xfId="11161"/>
    <cellStyle name="8_משקל בתא100_דיווחים נוספים_1 2_פירוט אגח תשואה מעל 10% _פירוט אגח תשואה מעל 10% " xfId="11162"/>
    <cellStyle name="8_משקל בתא100_דיווחים נוספים_1 2_פירוט אגח תשואה מעל 10% _פירוט אגח תשואה מעל 10% _15" xfId="11163"/>
    <cellStyle name="8_משקל בתא100_דיווחים נוספים_1_15" xfId="11164"/>
    <cellStyle name="8_משקל בתא100_דיווחים נוספים_1_4.4." xfId="11165"/>
    <cellStyle name="8_משקל בתא100_דיווחים נוספים_1_4.4. 2" xfId="11166"/>
    <cellStyle name="8_משקל בתא100_דיווחים נוספים_1_4.4. 2_15" xfId="11167"/>
    <cellStyle name="8_משקל בתא100_דיווחים נוספים_1_4.4. 2_דיווחים נוספים" xfId="11168"/>
    <cellStyle name="8_משקל בתא100_דיווחים נוספים_1_4.4. 2_דיווחים נוספים_1" xfId="11169"/>
    <cellStyle name="8_משקל בתא100_דיווחים נוספים_1_4.4. 2_דיווחים נוספים_1_15" xfId="11170"/>
    <cellStyle name="8_משקל בתא100_דיווחים נוספים_1_4.4. 2_דיווחים נוספים_1_פירוט אגח תשואה מעל 10% " xfId="11171"/>
    <cellStyle name="8_משקל בתא100_דיווחים נוספים_1_4.4. 2_דיווחים נוספים_1_פירוט אגח תשואה מעל 10% _15" xfId="11172"/>
    <cellStyle name="8_משקל בתא100_דיווחים נוספים_1_4.4. 2_דיווחים נוספים_15" xfId="11173"/>
    <cellStyle name="8_משקל בתא100_דיווחים נוספים_1_4.4. 2_דיווחים נוספים_פירוט אגח תשואה מעל 10% " xfId="11174"/>
    <cellStyle name="8_משקל בתא100_דיווחים נוספים_1_4.4. 2_דיווחים נוספים_פירוט אגח תשואה מעל 10% _15" xfId="11175"/>
    <cellStyle name="8_משקל בתא100_דיווחים נוספים_1_4.4. 2_פירוט אגח תשואה מעל 10% " xfId="11176"/>
    <cellStyle name="8_משקל בתא100_דיווחים נוספים_1_4.4. 2_פירוט אגח תשואה מעל 10% _1" xfId="11177"/>
    <cellStyle name="8_משקל בתא100_דיווחים נוספים_1_4.4. 2_פירוט אגח תשואה מעל 10% _1_15" xfId="11178"/>
    <cellStyle name="8_משקל בתא100_דיווחים נוספים_1_4.4. 2_פירוט אגח תשואה מעל 10% _15" xfId="11179"/>
    <cellStyle name="8_משקל בתא100_דיווחים נוספים_1_4.4. 2_פירוט אגח תשואה מעל 10% _פירוט אגח תשואה מעל 10% " xfId="11180"/>
    <cellStyle name="8_משקל בתא100_דיווחים נוספים_1_4.4. 2_פירוט אגח תשואה מעל 10% _פירוט אגח תשואה מעל 10% _15" xfId="11181"/>
    <cellStyle name="8_משקל בתא100_דיווחים נוספים_1_4.4._15" xfId="11182"/>
    <cellStyle name="8_משקל בתא100_דיווחים נוספים_1_4.4._דיווחים נוספים" xfId="11183"/>
    <cellStyle name="8_משקל בתא100_דיווחים נוספים_1_4.4._דיווחים נוספים_15" xfId="11184"/>
    <cellStyle name="8_משקל בתא100_דיווחים נוספים_1_4.4._דיווחים נוספים_פירוט אגח תשואה מעל 10% " xfId="11185"/>
    <cellStyle name="8_משקל בתא100_דיווחים נוספים_1_4.4._דיווחים נוספים_פירוט אגח תשואה מעל 10% _15" xfId="11186"/>
    <cellStyle name="8_משקל בתא100_דיווחים נוספים_1_4.4._פירוט אגח תשואה מעל 10% " xfId="11187"/>
    <cellStyle name="8_משקל בתא100_דיווחים נוספים_1_4.4._פירוט אגח תשואה מעל 10% _1" xfId="11188"/>
    <cellStyle name="8_משקל בתא100_דיווחים נוספים_1_4.4._פירוט אגח תשואה מעל 10% _1_15" xfId="11189"/>
    <cellStyle name="8_משקל בתא100_דיווחים נוספים_1_4.4._פירוט אגח תשואה מעל 10% _15" xfId="11190"/>
    <cellStyle name="8_משקל בתא100_דיווחים נוספים_1_4.4._פירוט אגח תשואה מעל 10% _פירוט אגח תשואה מעל 10% " xfId="11191"/>
    <cellStyle name="8_משקל בתא100_דיווחים נוספים_1_4.4._פירוט אגח תשואה מעל 10% _פירוט אגח תשואה מעל 10% _15" xfId="11192"/>
    <cellStyle name="8_משקל בתא100_דיווחים נוספים_1_דיווחים נוספים" xfId="11193"/>
    <cellStyle name="8_משקל בתא100_דיווחים נוספים_1_דיווחים נוספים 2" xfId="11194"/>
    <cellStyle name="8_משקל בתא100_דיווחים נוספים_1_דיווחים נוספים 2_15" xfId="11195"/>
    <cellStyle name="8_משקל בתא100_דיווחים נוספים_1_דיווחים נוספים 2_דיווחים נוספים" xfId="11196"/>
    <cellStyle name="8_משקל בתא100_דיווחים נוספים_1_דיווחים נוספים 2_דיווחים נוספים_1" xfId="11197"/>
    <cellStyle name="8_משקל בתא100_דיווחים נוספים_1_דיווחים נוספים 2_דיווחים נוספים_1_15" xfId="11198"/>
    <cellStyle name="8_משקל בתא100_דיווחים נוספים_1_דיווחים נוספים 2_דיווחים נוספים_1_פירוט אגח תשואה מעל 10% " xfId="11199"/>
    <cellStyle name="8_משקל בתא100_דיווחים נוספים_1_דיווחים נוספים 2_דיווחים נוספים_1_פירוט אגח תשואה מעל 10% _15" xfId="11200"/>
    <cellStyle name="8_משקל בתא100_דיווחים נוספים_1_דיווחים נוספים 2_דיווחים נוספים_15" xfId="11201"/>
    <cellStyle name="8_משקל בתא100_דיווחים נוספים_1_דיווחים נוספים 2_דיווחים נוספים_פירוט אגח תשואה מעל 10% " xfId="11202"/>
    <cellStyle name="8_משקל בתא100_דיווחים נוספים_1_דיווחים נוספים 2_דיווחים נוספים_פירוט אגח תשואה מעל 10% _15" xfId="11203"/>
    <cellStyle name="8_משקל בתא100_דיווחים נוספים_1_דיווחים נוספים 2_פירוט אגח תשואה מעל 10% " xfId="11204"/>
    <cellStyle name="8_משקל בתא100_דיווחים נוספים_1_דיווחים נוספים 2_פירוט אגח תשואה מעל 10% _1" xfId="11205"/>
    <cellStyle name="8_משקל בתא100_דיווחים נוספים_1_דיווחים נוספים 2_פירוט אגח תשואה מעל 10% _1_15" xfId="11206"/>
    <cellStyle name="8_משקל בתא100_דיווחים נוספים_1_דיווחים נוספים 2_פירוט אגח תשואה מעל 10% _15" xfId="11207"/>
    <cellStyle name="8_משקל בתא100_דיווחים נוספים_1_דיווחים נוספים 2_פירוט אגח תשואה מעל 10% _פירוט אגח תשואה מעל 10% " xfId="11208"/>
    <cellStyle name="8_משקל בתא100_דיווחים נוספים_1_דיווחים נוספים 2_פירוט אגח תשואה מעל 10% _פירוט אגח תשואה מעל 10% _15" xfId="11209"/>
    <cellStyle name="8_משקל בתא100_דיווחים נוספים_1_דיווחים נוספים_1" xfId="11210"/>
    <cellStyle name="8_משקל בתא100_דיווחים נוספים_1_דיווחים נוספים_1_15" xfId="11211"/>
    <cellStyle name="8_משקל בתא100_דיווחים נוספים_1_דיווחים נוספים_1_פירוט אגח תשואה מעל 10% " xfId="11212"/>
    <cellStyle name="8_משקל בתא100_דיווחים נוספים_1_דיווחים נוספים_1_פירוט אגח תשואה מעל 10% _15" xfId="11213"/>
    <cellStyle name="8_משקל בתא100_דיווחים נוספים_1_דיווחים נוספים_15" xfId="11214"/>
    <cellStyle name="8_משקל בתא100_דיווחים נוספים_1_דיווחים נוספים_4.4." xfId="11215"/>
    <cellStyle name="8_משקל בתא100_דיווחים נוספים_1_דיווחים נוספים_4.4. 2" xfId="11216"/>
    <cellStyle name="8_משקל בתא100_דיווחים נוספים_1_דיווחים נוספים_4.4. 2_15" xfId="11217"/>
    <cellStyle name="8_משקל בתא100_דיווחים נוספים_1_דיווחים נוספים_4.4. 2_דיווחים נוספים" xfId="11218"/>
    <cellStyle name="8_משקל בתא100_דיווחים נוספים_1_דיווחים נוספים_4.4. 2_דיווחים נוספים_1" xfId="11219"/>
    <cellStyle name="8_משקל בתא100_דיווחים נוספים_1_דיווחים נוספים_4.4. 2_דיווחים נוספים_1_15" xfId="11220"/>
    <cellStyle name="8_משקל בתא100_דיווחים נוספים_1_דיווחים נוספים_4.4. 2_דיווחים נוספים_1_פירוט אגח תשואה מעל 10% " xfId="11221"/>
    <cellStyle name="8_משקל בתא100_דיווחים נוספים_1_דיווחים נוספים_4.4. 2_דיווחים נוספים_1_פירוט אגח תשואה מעל 10% _15" xfId="11222"/>
    <cellStyle name="8_משקל בתא100_דיווחים נוספים_1_דיווחים נוספים_4.4. 2_דיווחים נוספים_15" xfId="11223"/>
    <cellStyle name="8_משקל בתא100_דיווחים נוספים_1_דיווחים נוספים_4.4. 2_דיווחים נוספים_פירוט אגח תשואה מעל 10% " xfId="11224"/>
    <cellStyle name="8_משקל בתא100_דיווחים נוספים_1_דיווחים נוספים_4.4. 2_דיווחים נוספים_פירוט אגח תשואה מעל 10% _15" xfId="11225"/>
    <cellStyle name="8_משקל בתא100_דיווחים נוספים_1_דיווחים נוספים_4.4. 2_פירוט אגח תשואה מעל 10% " xfId="11226"/>
    <cellStyle name="8_משקל בתא100_דיווחים נוספים_1_דיווחים נוספים_4.4. 2_פירוט אגח תשואה מעל 10% _1" xfId="11227"/>
    <cellStyle name="8_משקל בתא100_דיווחים נוספים_1_דיווחים נוספים_4.4. 2_פירוט אגח תשואה מעל 10% _1_15" xfId="11228"/>
    <cellStyle name="8_משקל בתא100_דיווחים נוספים_1_דיווחים נוספים_4.4. 2_פירוט אגח תשואה מעל 10% _15" xfId="11229"/>
    <cellStyle name="8_משקל בתא100_דיווחים נוספים_1_דיווחים נוספים_4.4. 2_פירוט אגח תשואה מעל 10% _פירוט אגח תשואה מעל 10% " xfId="11230"/>
    <cellStyle name="8_משקל בתא100_דיווחים נוספים_1_דיווחים נוספים_4.4. 2_פירוט אגח תשואה מעל 10% _פירוט אגח תשואה מעל 10% _15" xfId="11231"/>
    <cellStyle name="8_משקל בתא100_דיווחים נוספים_1_דיווחים נוספים_4.4._15" xfId="11232"/>
    <cellStyle name="8_משקל בתא100_דיווחים נוספים_1_דיווחים נוספים_4.4._דיווחים נוספים" xfId="11233"/>
    <cellStyle name="8_משקל בתא100_דיווחים נוספים_1_דיווחים נוספים_4.4._דיווחים נוספים_15" xfId="11234"/>
    <cellStyle name="8_משקל בתא100_דיווחים נוספים_1_דיווחים נוספים_4.4._דיווחים נוספים_פירוט אגח תשואה מעל 10% " xfId="11235"/>
    <cellStyle name="8_משקל בתא100_דיווחים נוספים_1_דיווחים נוספים_4.4._דיווחים נוספים_פירוט אגח תשואה מעל 10% _15" xfId="11236"/>
    <cellStyle name="8_משקל בתא100_דיווחים נוספים_1_דיווחים נוספים_4.4._פירוט אגח תשואה מעל 10% " xfId="11237"/>
    <cellStyle name="8_משקל בתא100_דיווחים נוספים_1_דיווחים נוספים_4.4._פירוט אגח תשואה מעל 10% _1" xfId="11238"/>
    <cellStyle name="8_משקל בתא100_דיווחים נוספים_1_דיווחים נוספים_4.4._פירוט אגח תשואה מעל 10% _1_15" xfId="11239"/>
    <cellStyle name="8_משקל בתא100_דיווחים נוספים_1_דיווחים נוספים_4.4._פירוט אגח תשואה מעל 10% _15" xfId="11240"/>
    <cellStyle name="8_משקל בתא100_דיווחים נוספים_1_דיווחים נוספים_4.4._פירוט אגח תשואה מעל 10% _פירוט אגח תשואה מעל 10% " xfId="11241"/>
    <cellStyle name="8_משקל בתא100_דיווחים נוספים_1_דיווחים נוספים_4.4._פירוט אגח תשואה מעל 10% _פירוט אגח תשואה מעל 10% _15" xfId="11242"/>
    <cellStyle name="8_משקל בתא100_דיווחים נוספים_1_דיווחים נוספים_דיווחים נוספים" xfId="11243"/>
    <cellStyle name="8_משקל בתא100_דיווחים נוספים_1_דיווחים נוספים_דיווחים נוספים_15" xfId="11244"/>
    <cellStyle name="8_משקל בתא100_דיווחים נוספים_1_דיווחים נוספים_דיווחים נוספים_פירוט אגח תשואה מעל 10% " xfId="11245"/>
    <cellStyle name="8_משקל בתא100_דיווחים נוספים_1_דיווחים נוספים_דיווחים נוספים_פירוט אגח תשואה מעל 10% _15" xfId="11246"/>
    <cellStyle name="8_משקל בתא100_דיווחים נוספים_1_דיווחים נוספים_פירוט אגח תשואה מעל 10% " xfId="11247"/>
    <cellStyle name="8_משקל בתא100_דיווחים נוספים_1_דיווחים נוספים_פירוט אגח תשואה מעל 10% _1" xfId="11248"/>
    <cellStyle name="8_משקל בתא100_דיווחים נוספים_1_דיווחים נוספים_פירוט אגח תשואה מעל 10% _1_15" xfId="11249"/>
    <cellStyle name="8_משקל בתא100_דיווחים נוספים_1_דיווחים נוספים_פירוט אגח תשואה מעל 10% _15" xfId="11250"/>
    <cellStyle name="8_משקל בתא100_דיווחים נוספים_1_דיווחים נוספים_פירוט אגח תשואה מעל 10% _פירוט אגח תשואה מעל 10% " xfId="11251"/>
    <cellStyle name="8_משקל בתא100_דיווחים נוספים_1_דיווחים נוספים_פירוט אגח תשואה מעל 10% _פירוט אגח תשואה מעל 10% _15" xfId="11252"/>
    <cellStyle name="8_משקל בתא100_דיווחים נוספים_1_פירוט אגח תשואה מעל 10% " xfId="11253"/>
    <cellStyle name="8_משקל בתא100_דיווחים נוספים_1_פירוט אגח תשואה מעל 10% _1" xfId="11254"/>
    <cellStyle name="8_משקל בתא100_דיווחים נוספים_1_פירוט אגח תשואה מעל 10% _1_15" xfId="11255"/>
    <cellStyle name="8_משקל בתא100_דיווחים נוספים_1_פירוט אגח תשואה מעל 10% _15" xfId="11256"/>
    <cellStyle name="8_משקל בתא100_דיווחים נוספים_1_פירוט אגח תשואה מעל 10% _פירוט אגח תשואה מעל 10% " xfId="11257"/>
    <cellStyle name="8_משקל בתא100_דיווחים נוספים_1_פירוט אגח תשואה מעל 10% _פירוט אגח תשואה מעל 10% _15" xfId="11258"/>
    <cellStyle name="8_משקל בתא100_דיווחים נוספים_15" xfId="11259"/>
    <cellStyle name="8_משקל בתא100_דיווחים נוספים_2" xfId="11260"/>
    <cellStyle name="8_משקל בתא100_דיווחים נוספים_2 2" xfId="11261"/>
    <cellStyle name="8_משקל בתא100_דיווחים נוספים_2 2_15" xfId="11262"/>
    <cellStyle name="8_משקל בתא100_דיווחים נוספים_2 2_דיווחים נוספים" xfId="11263"/>
    <cellStyle name="8_משקל בתא100_דיווחים נוספים_2 2_דיווחים נוספים_1" xfId="11264"/>
    <cellStyle name="8_משקל בתא100_דיווחים נוספים_2 2_דיווחים נוספים_1_15" xfId="11265"/>
    <cellStyle name="8_משקל בתא100_דיווחים נוספים_2 2_דיווחים נוספים_1_פירוט אגח תשואה מעל 10% " xfId="11266"/>
    <cellStyle name="8_משקל בתא100_דיווחים נוספים_2 2_דיווחים נוספים_1_פירוט אגח תשואה מעל 10% _15" xfId="11267"/>
    <cellStyle name="8_משקל בתא100_דיווחים נוספים_2 2_דיווחים נוספים_15" xfId="11268"/>
    <cellStyle name="8_משקל בתא100_דיווחים נוספים_2 2_דיווחים נוספים_פירוט אגח תשואה מעל 10% " xfId="11269"/>
    <cellStyle name="8_משקל בתא100_דיווחים נוספים_2 2_דיווחים נוספים_פירוט אגח תשואה מעל 10% _15" xfId="11270"/>
    <cellStyle name="8_משקל בתא100_דיווחים נוספים_2 2_פירוט אגח תשואה מעל 10% " xfId="11271"/>
    <cellStyle name="8_משקל בתא100_דיווחים נוספים_2 2_פירוט אגח תשואה מעל 10% _1" xfId="11272"/>
    <cellStyle name="8_משקל בתא100_דיווחים נוספים_2 2_פירוט אגח תשואה מעל 10% _1_15" xfId="11273"/>
    <cellStyle name="8_משקל בתא100_דיווחים נוספים_2 2_פירוט אגח תשואה מעל 10% _15" xfId="11274"/>
    <cellStyle name="8_משקל בתא100_דיווחים נוספים_2 2_פירוט אגח תשואה מעל 10% _פירוט אגח תשואה מעל 10% " xfId="11275"/>
    <cellStyle name="8_משקל בתא100_דיווחים נוספים_2 2_פירוט אגח תשואה מעל 10% _פירוט אגח תשואה מעל 10% _15" xfId="11276"/>
    <cellStyle name="8_משקל בתא100_דיווחים נוספים_2_15" xfId="11277"/>
    <cellStyle name="8_משקל בתא100_דיווחים נוספים_2_4.4." xfId="11278"/>
    <cellStyle name="8_משקל בתא100_דיווחים נוספים_2_4.4. 2" xfId="11279"/>
    <cellStyle name="8_משקל בתא100_דיווחים נוספים_2_4.4. 2_15" xfId="11280"/>
    <cellStyle name="8_משקל בתא100_דיווחים נוספים_2_4.4. 2_דיווחים נוספים" xfId="11281"/>
    <cellStyle name="8_משקל בתא100_דיווחים נוספים_2_4.4. 2_דיווחים נוספים_1" xfId="11282"/>
    <cellStyle name="8_משקל בתא100_דיווחים נוספים_2_4.4. 2_דיווחים נוספים_1_15" xfId="11283"/>
    <cellStyle name="8_משקל בתא100_דיווחים נוספים_2_4.4. 2_דיווחים נוספים_1_פירוט אגח תשואה מעל 10% " xfId="11284"/>
    <cellStyle name="8_משקל בתא100_דיווחים נוספים_2_4.4. 2_דיווחים נוספים_1_פירוט אגח תשואה מעל 10% _15" xfId="11285"/>
    <cellStyle name="8_משקל בתא100_דיווחים נוספים_2_4.4. 2_דיווחים נוספים_15" xfId="11286"/>
    <cellStyle name="8_משקל בתא100_דיווחים נוספים_2_4.4. 2_דיווחים נוספים_פירוט אגח תשואה מעל 10% " xfId="11287"/>
    <cellStyle name="8_משקל בתא100_דיווחים נוספים_2_4.4. 2_דיווחים נוספים_פירוט אגח תשואה מעל 10% _15" xfId="11288"/>
    <cellStyle name="8_משקל בתא100_דיווחים נוספים_2_4.4. 2_פירוט אגח תשואה מעל 10% " xfId="11289"/>
    <cellStyle name="8_משקל בתא100_דיווחים נוספים_2_4.4. 2_פירוט אגח תשואה מעל 10% _1" xfId="11290"/>
    <cellStyle name="8_משקל בתא100_דיווחים נוספים_2_4.4. 2_פירוט אגח תשואה מעל 10% _1_15" xfId="11291"/>
    <cellStyle name="8_משקל בתא100_דיווחים נוספים_2_4.4. 2_פירוט אגח תשואה מעל 10% _15" xfId="11292"/>
    <cellStyle name="8_משקל בתא100_דיווחים נוספים_2_4.4. 2_פירוט אגח תשואה מעל 10% _פירוט אגח תשואה מעל 10% " xfId="11293"/>
    <cellStyle name="8_משקל בתא100_דיווחים נוספים_2_4.4. 2_פירוט אגח תשואה מעל 10% _פירוט אגח תשואה מעל 10% _15" xfId="11294"/>
    <cellStyle name="8_משקל בתא100_דיווחים נוספים_2_4.4._15" xfId="11295"/>
    <cellStyle name="8_משקל בתא100_דיווחים נוספים_2_4.4._דיווחים נוספים" xfId="11296"/>
    <cellStyle name="8_משקל בתא100_דיווחים נוספים_2_4.4._דיווחים נוספים_15" xfId="11297"/>
    <cellStyle name="8_משקל בתא100_דיווחים נוספים_2_4.4._דיווחים נוספים_פירוט אגח תשואה מעל 10% " xfId="11298"/>
    <cellStyle name="8_משקל בתא100_דיווחים נוספים_2_4.4._דיווחים נוספים_פירוט אגח תשואה מעל 10% _15" xfId="11299"/>
    <cellStyle name="8_משקל בתא100_דיווחים נוספים_2_4.4._פירוט אגח תשואה מעל 10% " xfId="11300"/>
    <cellStyle name="8_משקל בתא100_דיווחים נוספים_2_4.4._פירוט אגח תשואה מעל 10% _1" xfId="11301"/>
    <cellStyle name="8_משקל בתא100_דיווחים נוספים_2_4.4._פירוט אגח תשואה מעל 10% _1_15" xfId="11302"/>
    <cellStyle name="8_משקל בתא100_דיווחים נוספים_2_4.4._פירוט אגח תשואה מעל 10% _15" xfId="11303"/>
    <cellStyle name="8_משקל בתא100_דיווחים נוספים_2_4.4._פירוט אגח תשואה מעל 10% _פירוט אגח תשואה מעל 10% " xfId="11304"/>
    <cellStyle name="8_משקל בתא100_דיווחים נוספים_2_4.4._פירוט אגח תשואה מעל 10% _פירוט אגח תשואה מעל 10% _15" xfId="11305"/>
    <cellStyle name="8_משקל בתא100_דיווחים נוספים_2_דיווחים נוספים" xfId="11306"/>
    <cellStyle name="8_משקל בתא100_דיווחים נוספים_2_דיווחים נוספים_15" xfId="11307"/>
    <cellStyle name="8_משקל בתא100_דיווחים נוספים_2_דיווחים נוספים_פירוט אגח תשואה מעל 10% " xfId="11308"/>
    <cellStyle name="8_משקל בתא100_דיווחים נוספים_2_דיווחים נוספים_פירוט אגח תשואה מעל 10% _15" xfId="11309"/>
    <cellStyle name="8_משקל בתא100_דיווחים נוספים_2_פירוט אגח תשואה מעל 10% " xfId="11310"/>
    <cellStyle name="8_משקל בתא100_דיווחים נוספים_2_פירוט אגח תשואה מעל 10% _1" xfId="11311"/>
    <cellStyle name="8_משקל בתא100_דיווחים נוספים_2_פירוט אגח תשואה מעל 10% _1_15" xfId="11312"/>
    <cellStyle name="8_משקל בתא100_דיווחים נוספים_2_פירוט אגח תשואה מעל 10% _15" xfId="11313"/>
    <cellStyle name="8_משקל בתא100_דיווחים נוספים_2_פירוט אגח תשואה מעל 10% _פירוט אגח תשואה מעל 10% " xfId="11314"/>
    <cellStyle name="8_משקל בתא100_דיווחים נוספים_2_פירוט אגח תשואה מעל 10% _פירוט אגח תשואה מעל 10% _15" xfId="11315"/>
    <cellStyle name="8_משקל בתא100_דיווחים נוספים_3" xfId="11316"/>
    <cellStyle name="8_משקל בתא100_דיווחים נוספים_3_15" xfId="11317"/>
    <cellStyle name="8_משקל בתא100_דיווחים נוספים_3_פירוט אגח תשואה מעל 10% " xfId="11318"/>
    <cellStyle name="8_משקל בתא100_דיווחים נוספים_3_פירוט אגח תשואה מעל 10% _15" xfId="11319"/>
    <cellStyle name="8_משקל בתא100_דיווחים נוספים_4.4." xfId="11320"/>
    <cellStyle name="8_משקל בתא100_דיווחים נוספים_4.4. 2" xfId="11321"/>
    <cellStyle name="8_משקל בתא100_דיווחים נוספים_4.4. 2_15" xfId="11322"/>
    <cellStyle name="8_משקל בתא100_דיווחים נוספים_4.4. 2_דיווחים נוספים" xfId="11323"/>
    <cellStyle name="8_משקל בתא100_דיווחים נוספים_4.4. 2_דיווחים נוספים_1" xfId="11324"/>
    <cellStyle name="8_משקל בתא100_דיווחים נוספים_4.4. 2_דיווחים נוספים_1_15" xfId="11325"/>
    <cellStyle name="8_משקל בתא100_דיווחים נוספים_4.4. 2_דיווחים נוספים_1_פירוט אגח תשואה מעל 10% " xfId="11326"/>
    <cellStyle name="8_משקל בתא100_דיווחים נוספים_4.4. 2_דיווחים נוספים_1_פירוט אגח תשואה מעל 10% _15" xfId="11327"/>
    <cellStyle name="8_משקל בתא100_דיווחים נוספים_4.4. 2_דיווחים נוספים_15" xfId="11328"/>
    <cellStyle name="8_משקל בתא100_דיווחים נוספים_4.4. 2_דיווחים נוספים_פירוט אגח תשואה מעל 10% " xfId="11329"/>
    <cellStyle name="8_משקל בתא100_דיווחים נוספים_4.4. 2_דיווחים נוספים_פירוט אגח תשואה מעל 10% _15" xfId="11330"/>
    <cellStyle name="8_משקל בתא100_דיווחים נוספים_4.4. 2_פירוט אגח תשואה מעל 10% " xfId="11331"/>
    <cellStyle name="8_משקל בתא100_דיווחים נוספים_4.4. 2_פירוט אגח תשואה מעל 10% _1" xfId="11332"/>
    <cellStyle name="8_משקל בתא100_דיווחים נוספים_4.4. 2_פירוט אגח תשואה מעל 10% _1_15" xfId="11333"/>
    <cellStyle name="8_משקל בתא100_דיווחים נוספים_4.4. 2_פירוט אגח תשואה מעל 10% _15" xfId="11334"/>
    <cellStyle name="8_משקל בתא100_דיווחים נוספים_4.4. 2_פירוט אגח תשואה מעל 10% _פירוט אגח תשואה מעל 10% " xfId="11335"/>
    <cellStyle name="8_משקל בתא100_דיווחים נוספים_4.4. 2_פירוט אגח תשואה מעל 10% _פירוט אגח תשואה מעל 10% _15" xfId="11336"/>
    <cellStyle name="8_משקל בתא100_דיווחים נוספים_4.4._15" xfId="11337"/>
    <cellStyle name="8_משקל בתא100_דיווחים נוספים_4.4._דיווחים נוספים" xfId="11338"/>
    <cellStyle name="8_משקל בתא100_דיווחים נוספים_4.4._דיווחים נוספים_15" xfId="11339"/>
    <cellStyle name="8_משקל בתא100_דיווחים נוספים_4.4._דיווחים נוספים_פירוט אגח תשואה מעל 10% " xfId="11340"/>
    <cellStyle name="8_משקל בתא100_דיווחים נוספים_4.4._דיווחים נוספים_פירוט אגח תשואה מעל 10% _15" xfId="11341"/>
    <cellStyle name="8_משקל בתא100_דיווחים נוספים_4.4._פירוט אגח תשואה מעל 10% " xfId="11342"/>
    <cellStyle name="8_משקל בתא100_דיווחים נוספים_4.4._פירוט אגח תשואה מעל 10% _1" xfId="11343"/>
    <cellStyle name="8_משקל בתא100_דיווחים נוספים_4.4._פירוט אגח תשואה מעל 10% _1_15" xfId="11344"/>
    <cellStyle name="8_משקל בתא100_דיווחים נוספים_4.4._פירוט אגח תשואה מעל 10% _15" xfId="11345"/>
    <cellStyle name="8_משקל בתא100_דיווחים נוספים_4.4._פירוט אגח תשואה מעל 10% _פירוט אגח תשואה מעל 10% " xfId="11346"/>
    <cellStyle name="8_משקל בתא100_דיווחים נוספים_4.4._פירוט אגח תשואה מעל 10% _פירוט אגח תשואה מעל 10% _15" xfId="11347"/>
    <cellStyle name="8_משקל בתא100_דיווחים נוספים_דיווחים נוספים" xfId="11348"/>
    <cellStyle name="8_משקל בתא100_דיווחים נוספים_דיווחים נוספים 2" xfId="11349"/>
    <cellStyle name="8_משקל בתא100_דיווחים נוספים_דיווחים נוספים 2_15" xfId="11350"/>
    <cellStyle name="8_משקל בתא100_דיווחים נוספים_דיווחים נוספים 2_דיווחים נוספים" xfId="11351"/>
    <cellStyle name="8_משקל בתא100_דיווחים נוספים_דיווחים נוספים 2_דיווחים נוספים_1" xfId="11352"/>
    <cellStyle name="8_משקל בתא100_דיווחים נוספים_דיווחים נוספים 2_דיווחים נוספים_1_15" xfId="11353"/>
    <cellStyle name="8_משקל בתא100_דיווחים נוספים_דיווחים נוספים 2_דיווחים נוספים_1_פירוט אגח תשואה מעל 10% " xfId="11354"/>
    <cellStyle name="8_משקל בתא100_דיווחים נוספים_דיווחים נוספים 2_דיווחים נוספים_1_פירוט אגח תשואה מעל 10% _15" xfId="11355"/>
    <cellStyle name="8_משקל בתא100_דיווחים נוספים_דיווחים נוספים 2_דיווחים נוספים_15" xfId="11356"/>
    <cellStyle name="8_משקל בתא100_דיווחים נוספים_דיווחים נוספים 2_דיווחים נוספים_פירוט אגח תשואה מעל 10% " xfId="11357"/>
    <cellStyle name="8_משקל בתא100_דיווחים נוספים_דיווחים נוספים 2_דיווחים נוספים_פירוט אגח תשואה מעל 10% _15" xfId="11358"/>
    <cellStyle name="8_משקל בתא100_דיווחים נוספים_דיווחים נוספים 2_פירוט אגח תשואה מעל 10% " xfId="11359"/>
    <cellStyle name="8_משקל בתא100_דיווחים נוספים_דיווחים נוספים 2_פירוט אגח תשואה מעל 10% _1" xfId="11360"/>
    <cellStyle name="8_משקל בתא100_דיווחים נוספים_דיווחים נוספים 2_פירוט אגח תשואה מעל 10% _1_15" xfId="11361"/>
    <cellStyle name="8_משקל בתא100_דיווחים נוספים_דיווחים נוספים 2_פירוט אגח תשואה מעל 10% _15" xfId="11362"/>
    <cellStyle name="8_משקל בתא100_דיווחים נוספים_דיווחים נוספים 2_פירוט אגח תשואה מעל 10% _פירוט אגח תשואה מעל 10% " xfId="11363"/>
    <cellStyle name="8_משקל בתא100_דיווחים נוספים_דיווחים נוספים 2_פירוט אגח תשואה מעל 10% _פירוט אגח תשואה מעל 10% _15" xfId="11364"/>
    <cellStyle name="8_משקל בתא100_דיווחים נוספים_דיווחים נוספים_1" xfId="11365"/>
    <cellStyle name="8_משקל בתא100_דיווחים נוספים_דיווחים נוספים_1_15" xfId="11366"/>
    <cellStyle name="8_משקל בתא100_דיווחים נוספים_דיווחים נוספים_1_פירוט אגח תשואה מעל 10% " xfId="11367"/>
    <cellStyle name="8_משקל בתא100_דיווחים נוספים_דיווחים נוספים_1_פירוט אגח תשואה מעל 10% _15" xfId="11368"/>
    <cellStyle name="8_משקל בתא100_דיווחים נוספים_דיווחים נוספים_15" xfId="11369"/>
    <cellStyle name="8_משקל בתא100_דיווחים נוספים_דיווחים נוספים_4.4." xfId="11370"/>
    <cellStyle name="8_משקל בתא100_דיווחים נוספים_דיווחים נוספים_4.4. 2" xfId="11371"/>
    <cellStyle name="8_משקל בתא100_דיווחים נוספים_דיווחים נוספים_4.4. 2_15" xfId="11372"/>
    <cellStyle name="8_משקל בתא100_דיווחים נוספים_דיווחים נוספים_4.4. 2_דיווחים נוספים" xfId="11373"/>
    <cellStyle name="8_משקל בתא100_דיווחים נוספים_דיווחים נוספים_4.4. 2_דיווחים נוספים_1" xfId="11374"/>
    <cellStyle name="8_משקל בתא100_דיווחים נוספים_דיווחים נוספים_4.4. 2_דיווחים נוספים_1_15" xfId="11375"/>
    <cellStyle name="8_משקל בתא100_דיווחים נוספים_דיווחים נוספים_4.4. 2_דיווחים נוספים_1_פירוט אגח תשואה מעל 10% " xfId="11376"/>
    <cellStyle name="8_משקל בתא100_דיווחים נוספים_דיווחים נוספים_4.4. 2_דיווחים נוספים_1_פירוט אגח תשואה מעל 10% _15" xfId="11377"/>
    <cellStyle name="8_משקל בתא100_דיווחים נוספים_דיווחים נוספים_4.4. 2_דיווחים נוספים_15" xfId="11378"/>
    <cellStyle name="8_משקל בתא100_דיווחים נוספים_דיווחים נוספים_4.4. 2_דיווחים נוספים_פירוט אגח תשואה מעל 10% " xfId="11379"/>
    <cellStyle name="8_משקל בתא100_דיווחים נוספים_דיווחים נוספים_4.4. 2_דיווחים נוספים_פירוט אגח תשואה מעל 10% _15" xfId="11380"/>
    <cellStyle name="8_משקל בתא100_דיווחים נוספים_דיווחים נוספים_4.4. 2_פירוט אגח תשואה מעל 10% " xfId="11381"/>
    <cellStyle name="8_משקל בתא100_דיווחים נוספים_דיווחים נוספים_4.4. 2_פירוט אגח תשואה מעל 10% _1" xfId="11382"/>
    <cellStyle name="8_משקל בתא100_דיווחים נוספים_דיווחים נוספים_4.4. 2_פירוט אגח תשואה מעל 10% _1_15" xfId="11383"/>
    <cellStyle name="8_משקל בתא100_דיווחים נוספים_דיווחים נוספים_4.4. 2_פירוט אגח תשואה מעל 10% _15" xfId="11384"/>
    <cellStyle name="8_משקל בתא100_דיווחים נוספים_דיווחים נוספים_4.4. 2_פירוט אגח תשואה מעל 10% _פירוט אגח תשואה מעל 10% " xfId="11385"/>
    <cellStyle name="8_משקל בתא100_דיווחים נוספים_דיווחים נוספים_4.4. 2_פירוט אגח תשואה מעל 10% _פירוט אגח תשואה מעל 10% _15" xfId="11386"/>
    <cellStyle name="8_משקל בתא100_דיווחים נוספים_דיווחים נוספים_4.4._15" xfId="11387"/>
    <cellStyle name="8_משקל בתא100_דיווחים נוספים_דיווחים נוספים_4.4._דיווחים נוספים" xfId="11388"/>
    <cellStyle name="8_משקל בתא100_דיווחים נוספים_דיווחים נוספים_4.4._דיווחים נוספים_15" xfId="11389"/>
    <cellStyle name="8_משקל בתא100_דיווחים נוספים_דיווחים נוספים_4.4._דיווחים נוספים_פירוט אגח תשואה מעל 10% " xfId="11390"/>
    <cellStyle name="8_משקל בתא100_דיווחים נוספים_דיווחים נוספים_4.4._דיווחים נוספים_פירוט אגח תשואה מעל 10% _15" xfId="11391"/>
    <cellStyle name="8_משקל בתא100_דיווחים נוספים_דיווחים נוספים_4.4._פירוט אגח תשואה מעל 10% " xfId="11392"/>
    <cellStyle name="8_משקל בתא100_דיווחים נוספים_דיווחים נוספים_4.4._פירוט אגח תשואה מעל 10% _1" xfId="11393"/>
    <cellStyle name="8_משקל בתא100_דיווחים נוספים_דיווחים נוספים_4.4._פירוט אגח תשואה מעל 10% _1_15" xfId="11394"/>
    <cellStyle name="8_משקל בתא100_דיווחים נוספים_דיווחים נוספים_4.4._פירוט אגח תשואה מעל 10% _15" xfId="11395"/>
    <cellStyle name="8_משקל בתא100_דיווחים נוספים_דיווחים נוספים_4.4._פירוט אגח תשואה מעל 10% _פירוט אגח תשואה מעל 10% " xfId="11396"/>
    <cellStyle name="8_משקל בתא100_דיווחים נוספים_דיווחים נוספים_4.4._פירוט אגח תשואה מעל 10% _פירוט אגח תשואה מעל 10% _15" xfId="11397"/>
    <cellStyle name="8_משקל בתא100_דיווחים נוספים_דיווחים נוספים_דיווחים נוספים" xfId="11398"/>
    <cellStyle name="8_משקל בתא100_דיווחים נוספים_דיווחים נוספים_דיווחים נוספים_15" xfId="11399"/>
    <cellStyle name="8_משקל בתא100_דיווחים נוספים_דיווחים נוספים_דיווחים נוספים_פירוט אגח תשואה מעל 10% " xfId="11400"/>
    <cellStyle name="8_משקל בתא100_דיווחים נוספים_דיווחים נוספים_דיווחים נוספים_פירוט אגח תשואה מעל 10% _15" xfId="11401"/>
    <cellStyle name="8_משקל בתא100_דיווחים נוספים_דיווחים נוספים_פירוט אגח תשואה מעל 10% " xfId="11402"/>
    <cellStyle name="8_משקל בתא100_דיווחים נוספים_דיווחים נוספים_פירוט אגח תשואה מעל 10% _1" xfId="11403"/>
    <cellStyle name="8_משקל בתא100_דיווחים נוספים_דיווחים נוספים_פירוט אגח תשואה מעל 10% _1_15" xfId="11404"/>
    <cellStyle name="8_משקל בתא100_דיווחים נוספים_דיווחים נוספים_פירוט אגח תשואה מעל 10% _15" xfId="11405"/>
    <cellStyle name="8_משקל בתא100_דיווחים נוספים_דיווחים נוספים_פירוט אגח תשואה מעל 10% _פירוט אגח תשואה מעל 10% " xfId="11406"/>
    <cellStyle name="8_משקל בתא100_דיווחים נוספים_דיווחים נוספים_פירוט אגח תשואה מעל 10% _פירוט אגח תשואה מעל 10% _15" xfId="11407"/>
    <cellStyle name="8_משקל בתא100_דיווחים נוספים_פירוט אגח תשואה מעל 10% " xfId="11408"/>
    <cellStyle name="8_משקל בתא100_דיווחים נוספים_פירוט אגח תשואה מעל 10% _1" xfId="11409"/>
    <cellStyle name="8_משקל בתא100_דיווחים נוספים_פירוט אגח תשואה מעל 10% _1_15" xfId="11410"/>
    <cellStyle name="8_משקל בתא100_דיווחים נוספים_פירוט אגח תשואה מעל 10% _15" xfId="11411"/>
    <cellStyle name="8_משקל בתא100_דיווחים נוספים_פירוט אגח תשואה מעל 10% _פירוט אגח תשואה מעל 10% " xfId="11412"/>
    <cellStyle name="8_משקל בתא100_דיווחים נוספים_פירוט אגח תשואה מעל 10% _פירוט אגח תשואה מעל 10% _15" xfId="11413"/>
    <cellStyle name="8_משקל בתא100_הערות" xfId="11414"/>
    <cellStyle name="8_משקל בתא100_הערות 2" xfId="11415"/>
    <cellStyle name="8_משקל בתא100_הערות 2_15" xfId="11416"/>
    <cellStyle name="8_משקל בתא100_הערות 2_דיווחים נוספים" xfId="11417"/>
    <cellStyle name="8_משקל בתא100_הערות 2_דיווחים נוספים_1" xfId="11418"/>
    <cellStyle name="8_משקל בתא100_הערות 2_דיווחים נוספים_1_15" xfId="11419"/>
    <cellStyle name="8_משקל בתא100_הערות 2_דיווחים נוספים_1_פירוט אגח תשואה מעל 10% " xfId="11420"/>
    <cellStyle name="8_משקל בתא100_הערות 2_דיווחים נוספים_1_פירוט אגח תשואה מעל 10% _15" xfId="11421"/>
    <cellStyle name="8_משקל בתא100_הערות 2_דיווחים נוספים_15" xfId="11422"/>
    <cellStyle name="8_משקל בתא100_הערות 2_דיווחים נוספים_פירוט אגח תשואה מעל 10% " xfId="11423"/>
    <cellStyle name="8_משקל בתא100_הערות 2_דיווחים נוספים_פירוט אגח תשואה מעל 10% _15" xfId="11424"/>
    <cellStyle name="8_משקל בתא100_הערות 2_פירוט אגח תשואה מעל 10% " xfId="11425"/>
    <cellStyle name="8_משקל בתא100_הערות 2_פירוט אגח תשואה מעל 10% _1" xfId="11426"/>
    <cellStyle name="8_משקל בתא100_הערות 2_פירוט אגח תשואה מעל 10% _1_15" xfId="11427"/>
    <cellStyle name="8_משקל בתא100_הערות 2_פירוט אגח תשואה מעל 10% _15" xfId="11428"/>
    <cellStyle name="8_משקל בתא100_הערות 2_פירוט אגח תשואה מעל 10% _פירוט אגח תשואה מעל 10% " xfId="11429"/>
    <cellStyle name="8_משקל בתא100_הערות 2_פירוט אגח תשואה מעל 10% _פירוט אגח תשואה מעל 10% _15" xfId="11430"/>
    <cellStyle name="8_משקל בתא100_הערות_15" xfId="11431"/>
    <cellStyle name="8_משקל בתא100_הערות_4.4." xfId="11432"/>
    <cellStyle name="8_משקל בתא100_הערות_4.4. 2" xfId="11433"/>
    <cellStyle name="8_משקל בתא100_הערות_4.4. 2_15" xfId="11434"/>
    <cellStyle name="8_משקל בתא100_הערות_4.4. 2_דיווחים נוספים" xfId="11435"/>
    <cellStyle name="8_משקל בתא100_הערות_4.4. 2_דיווחים נוספים_1" xfId="11436"/>
    <cellStyle name="8_משקל בתא100_הערות_4.4. 2_דיווחים נוספים_1_15" xfId="11437"/>
    <cellStyle name="8_משקל בתא100_הערות_4.4. 2_דיווחים נוספים_1_פירוט אגח תשואה מעל 10% " xfId="11438"/>
    <cellStyle name="8_משקל בתא100_הערות_4.4. 2_דיווחים נוספים_1_פירוט אגח תשואה מעל 10% _15" xfId="11439"/>
    <cellStyle name="8_משקל בתא100_הערות_4.4. 2_דיווחים נוספים_15" xfId="11440"/>
    <cellStyle name="8_משקל בתא100_הערות_4.4. 2_דיווחים נוספים_פירוט אגח תשואה מעל 10% " xfId="11441"/>
    <cellStyle name="8_משקל בתא100_הערות_4.4. 2_דיווחים נוספים_פירוט אגח תשואה מעל 10% _15" xfId="11442"/>
    <cellStyle name="8_משקל בתא100_הערות_4.4. 2_פירוט אגח תשואה מעל 10% " xfId="11443"/>
    <cellStyle name="8_משקל בתא100_הערות_4.4. 2_פירוט אגח תשואה מעל 10% _1" xfId="11444"/>
    <cellStyle name="8_משקל בתא100_הערות_4.4. 2_פירוט אגח תשואה מעל 10% _1_15" xfId="11445"/>
    <cellStyle name="8_משקל בתא100_הערות_4.4. 2_פירוט אגח תשואה מעל 10% _15" xfId="11446"/>
    <cellStyle name="8_משקל בתא100_הערות_4.4. 2_פירוט אגח תשואה מעל 10% _פירוט אגח תשואה מעל 10% " xfId="11447"/>
    <cellStyle name="8_משקל בתא100_הערות_4.4. 2_פירוט אגח תשואה מעל 10% _פירוט אגח תשואה מעל 10% _15" xfId="11448"/>
    <cellStyle name="8_משקל בתא100_הערות_4.4._15" xfId="11449"/>
    <cellStyle name="8_משקל בתא100_הערות_4.4._דיווחים נוספים" xfId="11450"/>
    <cellStyle name="8_משקל בתא100_הערות_4.4._דיווחים נוספים_15" xfId="11451"/>
    <cellStyle name="8_משקל בתא100_הערות_4.4._דיווחים נוספים_פירוט אגח תשואה מעל 10% " xfId="11452"/>
    <cellStyle name="8_משקל בתא100_הערות_4.4._דיווחים נוספים_פירוט אגח תשואה מעל 10% _15" xfId="11453"/>
    <cellStyle name="8_משקל בתא100_הערות_4.4._פירוט אגח תשואה מעל 10% " xfId="11454"/>
    <cellStyle name="8_משקל בתא100_הערות_4.4._פירוט אגח תשואה מעל 10% _1" xfId="11455"/>
    <cellStyle name="8_משקל בתא100_הערות_4.4._פירוט אגח תשואה מעל 10% _1_15" xfId="11456"/>
    <cellStyle name="8_משקל בתא100_הערות_4.4._פירוט אגח תשואה מעל 10% _15" xfId="11457"/>
    <cellStyle name="8_משקל בתא100_הערות_4.4._פירוט אגח תשואה מעל 10% _פירוט אגח תשואה מעל 10% " xfId="11458"/>
    <cellStyle name="8_משקל בתא100_הערות_4.4._פירוט אגח תשואה מעל 10% _פירוט אגח תשואה מעל 10% _15" xfId="11459"/>
    <cellStyle name="8_משקל בתא100_הערות_דיווחים נוספים" xfId="11460"/>
    <cellStyle name="8_משקל בתא100_הערות_דיווחים נוספים_1" xfId="11461"/>
    <cellStyle name="8_משקל בתא100_הערות_דיווחים נוספים_1_15" xfId="11462"/>
    <cellStyle name="8_משקל בתא100_הערות_דיווחים נוספים_1_פירוט אגח תשואה מעל 10% " xfId="11463"/>
    <cellStyle name="8_משקל בתא100_הערות_דיווחים נוספים_1_פירוט אגח תשואה מעל 10% _15" xfId="11464"/>
    <cellStyle name="8_משקל בתא100_הערות_דיווחים נוספים_15" xfId="11465"/>
    <cellStyle name="8_משקל בתא100_הערות_דיווחים נוספים_פירוט אגח תשואה מעל 10% " xfId="11466"/>
    <cellStyle name="8_משקל בתא100_הערות_דיווחים נוספים_פירוט אגח תשואה מעל 10% _15" xfId="11467"/>
    <cellStyle name="8_משקל בתא100_הערות_פירוט אגח תשואה מעל 10% " xfId="11468"/>
    <cellStyle name="8_משקל בתא100_הערות_פירוט אגח תשואה מעל 10% _1" xfId="11469"/>
    <cellStyle name="8_משקל בתא100_הערות_פירוט אגח תשואה מעל 10% _1_15" xfId="11470"/>
    <cellStyle name="8_משקל בתא100_הערות_פירוט אגח תשואה מעל 10% _15" xfId="11471"/>
    <cellStyle name="8_משקל בתא100_הערות_פירוט אגח תשואה מעל 10% _פירוט אגח תשואה מעל 10% " xfId="11472"/>
    <cellStyle name="8_משקל בתא100_הערות_פירוט אגח תשואה מעל 10% _פירוט אגח תשואה מעל 10% _15" xfId="11473"/>
    <cellStyle name="8_משקל בתא100_יתרת מסגרות אשראי לניצול " xfId="11474"/>
    <cellStyle name="8_משקל בתא100_יתרת מסגרות אשראי לניצול  2" xfId="11475"/>
    <cellStyle name="8_משקל בתא100_יתרת מסגרות אשראי לניצול  2_15" xfId="11476"/>
    <cellStyle name="8_משקל בתא100_יתרת מסגרות אשראי לניצול  2_דיווחים נוספים" xfId="11477"/>
    <cellStyle name="8_משקל בתא100_יתרת מסגרות אשראי לניצול  2_דיווחים נוספים_1" xfId="11478"/>
    <cellStyle name="8_משקל בתא100_יתרת מסגרות אשראי לניצול  2_דיווחים נוספים_1_15" xfId="11479"/>
    <cellStyle name="8_משקל בתא100_יתרת מסגרות אשראי לניצול  2_דיווחים נוספים_1_פירוט אגח תשואה מעל 10% " xfId="11480"/>
    <cellStyle name="8_משקל בתא100_יתרת מסגרות אשראי לניצול  2_דיווחים נוספים_1_פירוט אגח תשואה מעל 10% _15" xfId="11481"/>
    <cellStyle name="8_משקל בתא100_יתרת מסגרות אשראי לניצול  2_דיווחים נוספים_15" xfId="11482"/>
    <cellStyle name="8_משקל בתא100_יתרת מסגרות אשראי לניצול  2_דיווחים נוספים_פירוט אגח תשואה מעל 10% " xfId="11483"/>
    <cellStyle name="8_משקל בתא100_יתרת מסגרות אשראי לניצול  2_דיווחים נוספים_פירוט אגח תשואה מעל 10% _15" xfId="11484"/>
    <cellStyle name="8_משקל בתא100_יתרת מסגרות אשראי לניצול  2_פירוט אגח תשואה מעל 10% " xfId="11485"/>
    <cellStyle name="8_משקל בתא100_יתרת מסגרות אשראי לניצול  2_פירוט אגח תשואה מעל 10% _1" xfId="11486"/>
    <cellStyle name="8_משקל בתא100_יתרת מסגרות אשראי לניצול  2_פירוט אגח תשואה מעל 10% _1_15" xfId="11487"/>
    <cellStyle name="8_משקל בתא100_יתרת מסגרות אשראי לניצול  2_פירוט אגח תשואה מעל 10% _15" xfId="11488"/>
    <cellStyle name="8_משקל בתא100_יתרת מסגרות אשראי לניצול  2_פירוט אגח תשואה מעל 10% _פירוט אגח תשואה מעל 10% " xfId="11489"/>
    <cellStyle name="8_משקל בתא100_יתרת מסגרות אשראי לניצול  2_פירוט אגח תשואה מעל 10% _פירוט אגח תשואה מעל 10% _15" xfId="11490"/>
    <cellStyle name="8_משקל בתא100_יתרת מסגרות אשראי לניצול _15" xfId="11491"/>
    <cellStyle name="8_משקל בתא100_יתרת מסגרות אשראי לניצול _4.4." xfId="11492"/>
    <cellStyle name="8_משקל בתא100_יתרת מסגרות אשראי לניצול _4.4. 2" xfId="11493"/>
    <cellStyle name="8_משקל בתא100_יתרת מסגרות אשראי לניצול _4.4. 2_15" xfId="11494"/>
    <cellStyle name="8_משקל בתא100_יתרת מסגרות אשראי לניצול _4.4. 2_דיווחים נוספים" xfId="11495"/>
    <cellStyle name="8_משקל בתא100_יתרת מסגרות אשראי לניצול _4.4. 2_דיווחים נוספים_1" xfId="11496"/>
    <cellStyle name="8_משקל בתא100_יתרת מסגרות אשראי לניצול _4.4. 2_דיווחים נוספים_1_15" xfId="11497"/>
    <cellStyle name="8_משקל בתא100_יתרת מסגרות אשראי לניצול _4.4. 2_דיווחים נוספים_1_פירוט אגח תשואה מעל 10% " xfId="11498"/>
    <cellStyle name="8_משקל בתא100_יתרת מסגרות אשראי לניצול _4.4. 2_דיווחים נוספים_1_פירוט אגח תשואה מעל 10% _15" xfId="11499"/>
    <cellStyle name="8_משקל בתא100_יתרת מסגרות אשראי לניצול _4.4. 2_דיווחים נוספים_15" xfId="11500"/>
    <cellStyle name="8_משקל בתא100_יתרת מסגרות אשראי לניצול _4.4. 2_דיווחים נוספים_פירוט אגח תשואה מעל 10% " xfId="11501"/>
    <cellStyle name="8_משקל בתא100_יתרת מסגרות אשראי לניצול _4.4. 2_דיווחים נוספים_פירוט אגח תשואה מעל 10% _15" xfId="11502"/>
    <cellStyle name="8_משקל בתא100_יתרת מסגרות אשראי לניצול _4.4. 2_פירוט אגח תשואה מעל 10% " xfId="11503"/>
    <cellStyle name="8_משקל בתא100_יתרת מסגרות אשראי לניצול _4.4. 2_פירוט אגח תשואה מעל 10% _1" xfId="11504"/>
    <cellStyle name="8_משקל בתא100_יתרת מסגרות אשראי לניצול _4.4. 2_פירוט אגח תשואה מעל 10% _1_15" xfId="11505"/>
    <cellStyle name="8_משקל בתא100_יתרת מסגרות אשראי לניצול _4.4. 2_פירוט אגח תשואה מעל 10% _15" xfId="11506"/>
    <cellStyle name="8_משקל בתא100_יתרת מסגרות אשראי לניצול _4.4. 2_פירוט אגח תשואה מעל 10% _פירוט אגח תשואה מעל 10% " xfId="11507"/>
    <cellStyle name="8_משקל בתא100_יתרת מסגרות אשראי לניצול _4.4. 2_פירוט אגח תשואה מעל 10% _פירוט אגח תשואה מעל 10% _15" xfId="11508"/>
    <cellStyle name="8_משקל בתא100_יתרת מסגרות אשראי לניצול _4.4._15" xfId="11509"/>
    <cellStyle name="8_משקל בתא100_יתרת מסגרות אשראי לניצול _4.4._דיווחים נוספים" xfId="11510"/>
    <cellStyle name="8_משקל בתא100_יתרת מסגרות אשראי לניצול _4.4._דיווחים נוספים_15" xfId="11511"/>
    <cellStyle name="8_משקל בתא100_יתרת מסגרות אשראי לניצול _4.4._דיווחים נוספים_פירוט אגח תשואה מעל 10% " xfId="11512"/>
    <cellStyle name="8_משקל בתא100_יתרת מסגרות אשראי לניצול _4.4._דיווחים נוספים_פירוט אגח תשואה מעל 10% _15" xfId="11513"/>
    <cellStyle name="8_משקל בתא100_יתרת מסגרות אשראי לניצול _4.4._פירוט אגח תשואה מעל 10% " xfId="11514"/>
    <cellStyle name="8_משקל בתא100_יתרת מסגרות אשראי לניצול _4.4._פירוט אגח תשואה מעל 10% _1" xfId="11515"/>
    <cellStyle name="8_משקל בתא100_יתרת מסגרות אשראי לניצול _4.4._פירוט אגח תשואה מעל 10% _1_15" xfId="11516"/>
    <cellStyle name="8_משקל בתא100_יתרת מסגרות אשראי לניצול _4.4._פירוט אגח תשואה מעל 10% _15" xfId="11517"/>
    <cellStyle name="8_משקל בתא100_יתרת מסגרות אשראי לניצול _4.4._פירוט אגח תשואה מעל 10% _פירוט אגח תשואה מעל 10% " xfId="11518"/>
    <cellStyle name="8_משקל בתא100_יתרת מסגרות אשראי לניצול _4.4._פירוט אגח תשואה מעל 10% _פירוט אגח תשואה מעל 10% _15" xfId="11519"/>
    <cellStyle name="8_משקל בתא100_יתרת מסגרות אשראי לניצול _דיווחים נוספים" xfId="11520"/>
    <cellStyle name="8_משקל בתא100_יתרת מסגרות אשראי לניצול _דיווחים נוספים_1" xfId="11521"/>
    <cellStyle name="8_משקל בתא100_יתרת מסגרות אשראי לניצול _דיווחים נוספים_1_15" xfId="11522"/>
    <cellStyle name="8_משקל בתא100_יתרת מסגרות אשראי לניצול _דיווחים נוספים_1_פירוט אגח תשואה מעל 10% " xfId="11523"/>
    <cellStyle name="8_משקל בתא100_יתרת מסגרות אשראי לניצול _דיווחים נוספים_1_פירוט אגח תשואה מעל 10% _15" xfId="11524"/>
    <cellStyle name="8_משקל בתא100_יתרת מסגרות אשראי לניצול _דיווחים נוספים_15" xfId="11525"/>
    <cellStyle name="8_משקל בתא100_יתרת מסגרות אשראי לניצול _דיווחים נוספים_פירוט אגח תשואה מעל 10% " xfId="11526"/>
    <cellStyle name="8_משקל בתא100_יתרת מסגרות אשראי לניצול _דיווחים נוספים_פירוט אגח תשואה מעל 10% _15" xfId="11527"/>
    <cellStyle name="8_משקל בתא100_יתרת מסגרות אשראי לניצול _פירוט אגח תשואה מעל 10% " xfId="11528"/>
    <cellStyle name="8_משקל בתא100_יתרת מסגרות אשראי לניצול _פירוט אגח תשואה מעל 10% _1" xfId="11529"/>
    <cellStyle name="8_משקל בתא100_יתרת מסגרות אשראי לניצול _פירוט אגח תשואה מעל 10% _1_15" xfId="11530"/>
    <cellStyle name="8_משקל בתא100_יתרת מסגרות אשראי לניצול _פירוט אגח תשואה מעל 10% _15" xfId="11531"/>
    <cellStyle name="8_משקל בתא100_יתרת מסגרות אשראי לניצול _פירוט אגח תשואה מעל 10% _פירוט אגח תשואה מעל 10% " xfId="11532"/>
    <cellStyle name="8_משקל בתא100_יתרת מסגרות אשראי לניצול _פירוט אגח תשואה מעל 10% _פירוט אגח תשואה מעל 10% _15" xfId="11533"/>
    <cellStyle name="8_משקל בתא100_עסקאות שאושרו וטרם בוצעו  " xfId="11534"/>
    <cellStyle name="8_משקל בתא100_עסקאות שאושרו וטרם בוצעו   2" xfId="11535"/>
    <cellStyle name="8_משקל בתא100_עסקאות שאושרו וטרם בוצעו   2_15" xfId="11536"/>
    <cellStyle name="8_משקל בתא100_עסקאות שאושרו וטרם בוצעו   2_דיווחים נוספים" xfId="11537"/>
    <cellStyle name="8_משקל בתא100_עסקאות שאושרו וטרם בוצעו   2_דיווחים נוספים_1" xfId="11538"/>
    <cellStyle name="8_משקל בתא100_עסקאות שאושרו וטרם בוצעו   2_דיווחים נוספים_1_15" xfId="11539"/>
    <cellStyle name="8_משקל בתא100_עסקאות שאושרו וטרם בוצעו   2_דיווחים נוספים_1_פירוט אגח תשואה מעל 10% " xfId="11540"/>
    <cellStyle name="8_משקל בתא100_עסקאות שאושרו וטרם בוצעו   2_דיווחים נוספים_1_פירוט אגח תשואה מעל 10% _15" xfId="11541"/>
    <cellStyle name="8_משקל בתא100_עסקאות שאושרו וטרם בוצעו   2_דיווחים נוספים_15" xfId="11542"/>
    <cellStyle name="8_משקל בתא100_עסקאות שאושרו וטרם בוצעו   2_דיווחים נוספים_פירוט אגח תשואה מעל 10% " xfId="11543"/>
    <cellStyle name="8_משקל בתא100_עסקאות שאושרו וטרם בוצעו   2_דיווחים נוספים_פירוט אגח תשואה מעל 10% _15" xfId="11544"/>
    <cellStyle name="8_משקל בתא100_עסקאות שאושרו וטרם בוצעו   2_פירוט אגח תשואה מעל 10% " xfId="11545"/>
    <cellStyle name="8_משקל בתא100_עסקאות שאושרו וטרם בוצעו   2_פירוט אגח תשואה מעל 10% _1" xfId="11546"/>
    <cellStyle name="8_משקל בתא100_עסקאות שאושרו וטרם בוצעו   2_פירוט אגח תשואה מעל 10% _1_15" xfId="11547"/>
    <cellStyle name="8_משקל בתא100_עסקאות שאושרו וטרם בוצעו   2_פירוט אגח תשואה מעל 10% _15" xfId="11548"/>
    <cellStyle name="8_משקל בתא100_עסקאות שאושרו וטרם בוצעו   2_פירוט אגח תשואה מעל 10% _פירוט אגח תשואה מעל 10% " xfId="11549"/>
    <cellStyle name="8_משקל בתא100_עסקאות שאושרו וטרם בוצעו   2_פירוט אגח תשואה מעל 10% _פירוט אגח תשואה מעל 10% _15" xfId="11550"/>
    <cellStyle name="8_משקל בתא100_עסקאות שאושרו וטרם בוצעו  _1" xfId="11551"/>
    <cellStyle name="8_משקל בתא100_עסקאות שאושרו וטרם בוצעו  _1 2" xfId="11552"/>
    <cellStyle name="8_משקל בתא100_עסקאות שאושרו וטרם בוצעו  _1 2_15" xfId="11553"/>
    <cellStyle name="8_משקל בתא100_עסקאות שאושרו וטרם בוצעו  _1 2_דיווחים נוספים" xfId="11554"/>
    <cellStyle name="8_משקל בתא100_עסקאות שאושרו וטרם בוצעו  _1 2_דיווחים נוספים_1" xfId="11555"/>
    <cellStyle name="8_משקל בתא100_עסקאות שאושרו וטרם בוצעו  _1 2_דיווחים נוספים_1_15" xfId="11556"/>
    <cellStyle name="8_משקל בתא100_עסקאות שאושרו וטרם בוצעו  _1 2_דיווחים נוספים_1_פירוט אגח תשואה מעל 10% " xfId="11557"/>
    <cellStyle name="8_משקל בתא100_עסקאות שאושרו וטרם בוצעו  _1 2_דיווחים נוספים_1_פירוט אגח תשואה מעל 10% _15" xfId="11558"/>
    <cellStyle name="8_משקל בתא100_עסקאות שאושרו וטרם בוצעו  _1 2_דיווחים נוספים_15" xfId="11559"/>
    <cellStyle name="8_משקל בתא100_עסקאות שאושרו וטרם בוצעו  _1 2_דיווחים נוספים_פירוט אגח תשואה מעל 10% " xfId="11560"/>
    <cellStyle name="8_משקל בתא100_עסקאות שאושרו וטרם בוצעו  _1 2_דיווחים נוספים_פירוט אגח תשואה מעל 10% _15" xfId="11561"/>
    <cellStyle name="8_משקל בתא100_עסקאות שאושרו וטרם בוצעו  _1 2_פירוט אגח תשואה מעל 10% " xfId="11562"/>
    <cellStyle name="8_משקל בתא100_עסקאות שאושרו וטרם בוצעו  _1 2_פירוט אגח תשואה מעל 10% _1" xfId="11563"/>
    <cellStyle name="8_משקל בתא100_עסקאות שאושרו וטרם בוצעו  _1 2_פירוט אגח תשואה מעל 10% _1_15" xfId="11564"/>
    <cellStyle name="8_משקל בתא100_עסקאות שאושרו וטרם בוצעו  _1 2_פירוט אגח תשואה מעל 10% _15" xfId="11565"/>
    <cellStyle name="8_משקל בתא100_עסקאות שאושרו וטרם בוצעו  _1 2_פירוט אגח תשואה מעל 10% _פירוט אגח תשואה מעל 10% " xfId="11566"/>
    <cellStyle name="8_משקל בתא100_עסקאות שאושרו וטרם בוצעו  _1 2_פירוט אגח תשואה מעל 10% _פירוט אגח תשואה מעל 10% _15" xfId="11567"/>
    <cellStyle name="8_משקל בתא100_עסקאות שאושרו וטרם בוצעו  _1_15" xfId="11568"/>
    <cellStyle name="8_משקל בתא100_עסקאות שאושרו וטרם בוצעו  _1_דיווחים נוספים" xfId="11569"/>
    <cellStyle name="8_משקל בתא100_עסקאות שאושרו וטרם בוצעו  _1_דיווחים נוספים_15" xfId="11570"/>
    <cellStyle name="8_משקל בתא100_עסקאות שאושרו וטרם בוצעו  _1_דיווחים נוספים_פירוט אגח תשואה מעל 10% " xfId="11571"/>
    <cellStyle name="8_משקל בתא100_עסקאות שאושרו וטרם בוצעו  _1_דיווחים נוספים_פירוט אגח תשואה מעל 10% _15" xfId="11572"/>
    <cellStyle name="8_משקל בתא100_עסקאות שאושרו וטרם בוצעו  _1_פירוט אגח תשואה מעל 10% " xfId="11573"/>
    <cellStyle name="8_משקל בתא100_עסקאות שאושרו וטרם בוצעו  _1_פירוט אגח תשואה מעל 10% _1" xfId="11574"/>
    <cellStyle name="8_משקל בתא100_עסקאות שאושרו וטרם בוצעו  _1_פירוט אגח תשואה מעל 10% _1_15" xfId="11575"/>
    <cellStyle name="8_משקל בתא100_עסקאות שאושרו וטרם בוצעו  _1_פירוט אגח תשואה מעל 10% _15" xfId="11576"/>
    <cellStyle name="8_משקל בתא100_עסקאות שאושרו וטרם בוצעו  _1_פירוט אגח תשואה מעל 10% _פירוט אגח תשואה מעל 10% " xfId="11577"/>
    <cellStyle name="8_משקל בתא100_עסקאות שאושרו וטרם בוצעו  _1_פירוט אגח תשואה מעל 10% _פירוט אגח תשואה מעל 10% _15" xfId="11578"/>
    <cellStyle name="8_משקל בתא100_עסקאות שאושרו וטרם בוצעו  _15" xfId="11579"/>
    <cellStyle name="8_משקל בתא100_עסקאות שאושרו וטרם בוצעו  _4.4." xfId="11580"/>
    <cellStyle name="8_משקל בתא100_עסקאות שאושרו וטרם בוצעו  _4.4. 2" xfId="11581"/>
    <cellStyle name="8_משקל בתא100_עסקאות שאושרו וטרם בוצעו  _4.4. 2_15" xfId="11582"/>
    <cellStyle name="8_משקל בתא100_עסקאות שאושרו וטרם בוצעו  _4.4. 2_דיווחים נוספים" xfId="11583"/>
    <cellStyle name="8_משקל בתא100_עסקאות שאושרו וטרם בוצעו  _4.4. 2_דיווחים נוספים_1" xfId="11584"/>
    <cellStyle name="8_משקל בתא100_עסקאות שאושרו וטרם בוצעו  _4.4. 2_דיווחים נוספים_1_15" xfId="11585"/>
    <cellStyle name="8_משקל בתא100_עסקאות שאושרו וטרם בוצעו  _4.4. 2_דיווחים נוספים_1_פירוט אגח תשואה מעל 10% " xfId="11586"/>
    <cellStyle name="8_משקל בתא100_עסקאות שאושרו וטרם בוצעו  _4.4. 2_דיווחים נוספים_1_פירוט אגח תשואה מעל 10% _15" xfId="11587"/>
    <cellStyle name="8_משקל בתא100_עסקאות שאושרו וטרם בוצעו  _4.4. 2_דיווחים נוספים_15" xfId="11588"/>
    <cellStyle name="8_משקל בתא100_עסקאות שאושרו וטרם בוצעו  _4.4. 2_דיווחים נוספים_פירוט אגח תשואה מעל 10% " xfId="11589"/>
    <cellStyle name="8_משקל בתא100_עסקאות שאושרו וטרם בוצעו  _4.4. 2_דיווחים נוספים_פירוט אגח תשואה מעל 10% _15" xfId="11590"/>
    <cellStyle name="8_משקל בתא100_עסקאות שאושרו וטרם בוצעו  _4.4. 2_פירוט אגח תשואה מעל 10% " xfId="11591"/>
    <cellStyle name="8_משקל בתא100_עסקאות שאושרו וטרם בוצעו  _4.4. 2_פירוט אגח תשואה מעל 10% _1" xfId="11592"/>
    <cellStyle name="8_משקל בתא100_עסקאות שאושרו וטרם בוצעו  _4.4. 2_פירוט אגח תשואה מעל 10% _1_15" xfId="11593"/>
    <cellStyle name="8_משקל בתא100_עסקאות שאושרו וטרם בוצעו  _4.4. 2_פירוט אגח תשואה מעל 10% _15" xfId="11594"/>
    <cellStyle name="8_משקל בתא100_עסקאות שאושרו וטרם בוצעו  _4.4. 2_פירוט אגח תשואה מעל 10% _פירוט אגח תשואה מעל 10% " xfId="11595"/>
    <cellStyle name="8_משקל בתא100_עסקאות שאושרו וטרם בוצעו  _4.4. 2_פירוט אגח תשואה מעל 10% _פירוט אגח תשואה מעל 10% _15" xfId="11596"/>
    <cellStyle name="8_משקל בתא100_עסקאות שאושרו וטרם בוצעו  _4.4._15" xfId="11597"/>
    <cellStyle name="8_משקל בתא100_עסקאות שאושרו וטרם בוצעו  _4.4._דיווחים נוספים" xfId="11598"/>
    <cellStyle name="8_משקל בתא100_עסקאות שאושרו וטרם בוצעו  _4.4._דיווחים נוספים_15" xfId="11599"/>
    <cellStyle name="8_משקל בתא100_עסקאות שאושרו וטרם בוצעו  _4.4._דיווחים נוספים_פירוט אגח תשואה מעל 10% " xfId="11600"/>
    <cellStyle name="8_משקל בתא100_עסקאות שאושרו וטרם בוצעו  _4.4._דיווחים נוספים_פירוט אגח תשואה מעל 10% _15" xfId="11601"/>
    <cellStyle name="8_משקל בתא100_עסקאות שאושרו וטרם בוצעו  _4.4._פירוט אגח תשואה מעל 10% " xfId="11602"/>
    <cellStyle name="8_משקל בתא100_עסקאות שאושרו וטרם בוצעו  _4.4._פירוט אגח תשואה מעל 10% _1" xfId="11603"/>
    <cellStyle name="8_משקל בתא100_עסקאות שאושרו וטרם בוצעו  _4.4._פירוט אגח תשואה מעל 10% _1_15" xfId="11604"/>
    <cellStyle name="8_משקל בתא100_עסקאות שאושרו וטרם בוצעו  _4.4._פירוט אגח תשואה מעל 10% _15" xfId="11605"/>
    <cellStyle name="8_משקל בתא100_עסקאות שאושרו וטרם בוצעו  _4.4._פירוט אגח תשואה מעל 10% _פירוט אגח תשואה מעל 10% " xfId="11606"/>
    <cellStyle name="8_משקל בתא100_עסקאות שאושרו וטרם בוצעו  _4.4._פירוט אגח תשואה מעל 10% _פירוט אגח תשואה מעל 10% _15" xfId="11607"/>
    <cellStyle name="8_משקל בתא100_עסקאות שאושרו וטרם בוצעו  _דיווחים נוספים" xfId="11608"/>
    <cellStyle name="8_משקל בתא100_עסקאות שאושרו וטרם בוצעו  _דיווחים נוספים_1" xfId="11609"/>
    <cellStyle name="8_משקל בתא100_עסקאות שאושרו וטרם בוצעו  _דיווחים נוספים_1_15" xfId="11610"/>
    <cellStyle name="8_משקל בתא100_עסקאות שאושרו וטרם בוצעו  _דיווחים נוספים_1_פירוט אגח תשואה מעל 10% " xfId="11611"/>
    <cellStyle name="8_משקל בתא100_עסקאות שאושרו וטרם בוצעו  _דיווחים נוספים_1_פירוט אגח תשואה מעל 10% _15" xfId="11612"/>
    <cellStyle name="8_משקל בתא100_עסקאות שאושרו וטרם בוצעו  _דיווחים נוספים_15" xfId="11613"/>
    <cellStyle name="8_משקל בתא100_עסקאות שאושרו וטרם בוצעו  _דיווחים נוספים_פירוט אגח תשואה מעל 10% " xfId="11614"/>
    <cellStyle name="8_משקל בתא100_עסקאות שאושרו וטרם בוצעו  _דיווחים נוספים_פירוט אגח תשואה מעל 10% _15" xfId="11615"/>
    <cellStyle name="8_משקל בתא100_עסקאות שאושרו וטרם בוצעו  _פירוט אגח תשואה מעל 10% " xfId="11616"/>
    <cellStyle name="8_משקל בתא100_עסקאות שאושרו וטרם בוצעו  _פירוט אגח תשואה מעל 10% _1" xfId="11617"/>
    <cellStyle name="8_משקל בתא100_עסקאות שאושרו וטרם בוצעו  _פירוט אגח תשואה מעל 10% _1_15" xfId="11618"/>
    <cellStyle name="8_משקל בתא100_עסקאות שאושרו וטרם בוצעו  _פירוט אגח תשואה מעל 10% _15" xfId="11619"/>
    <cellStyle name="8_משקל בתא100_עסקאות שאושרו וטרם בוצעו  _פירוט אגח תשואה מעל 10% _פירוט אגח תשואה מעל 10% " xfId="11620"/>
    <cellStyle name="8_משקל בתא100_עסקאות שאושרו וטרם בוצעו  _פירוט אגח תשואה מעל 10% _פירוט אגח תשואה מעל 10% _15" xfId="11621"/>
    <cellStyle name="8_משקל בתא100_פירוט אגח תשואה מעל 10% " xfId="11622"/>
    <cellStyle name="8_משקל בתא100_פירוט אגח תשואה מעל 10%  2" xfId="11623"/>
    <cellStyle name="8_משקל בתא100_פירוט אגח תשואה מעל 10%  2_15" xfId="11624"/>
    <cellStyle name="8_משקל בתא100_פירוט אגח תשואה מעל 10%  2_דיווחים נוספים" xfId="11625"/>
    <cellStyle name="8_משקל בתא100_פירוט אגח תשואה מעל 10%  2_דיווחים נוספים_1" xfId="11626"/>
    <cellStyle name="8_משקל בתא100_פירוט אגח תשואה מעל 10%  2_דיווחים נוספים_1_15" xfId="11627"/>
    <cellStyle name="8_משקל בתא100_פירוט אגח תשואה מעל 10%  2_דיווחים נוספים_1_פירוט אגח תשואה מעל 10% " xfId="11628"/>
    <cellStyle name="8_משקל בתא100_פירוט אגח תשואה מעל 10%  2_דיווחים נוספים_1_פירוט אגח תשואה מעל 10% _15" xfId="11629"/>
    <cellStyle name="8_משקל בתא100_פירוט אגח תשואה מעל 10%  2_דיווחים נוספים_15" xfId="11630"/>
    <cellStyle name="8_משקל בתא100_פירוט אגח תשואה מעל 10%  2_דיווחים נוספים_פירוט אגח תשואה מעל 10% " xfId="11631"/>
    <cellStyle name="8_משקל בתא100_פירוט אגח תשואה מעל 10%  2_דיווחים נוספים_פירוט אגח תשואה מעל 10% _15" xfId="11632"/>
    <cellStyle name="8_משקל בתא100_פירוט אגח תשואה מעל 10%  2_פירוט אגח תשואה מעל 10% " xfId="11633"/>
    <cellStyle name="8_משקל בתא100_פירוט אגח תשואה מעל 10%  2_פירוט אגח תשואה מעל 10% _1" xfId="11634"/>
    <cellStyle name="8_משקל בתא100_פירוט אגח תשואה מעל 10%  2_פירוט אגח תשואה מעל 10% _1_15" xfId="11635"/>
    <cellStyle name="8_משקל בתא100_פירוט אגח תשואה מעל 10%  2_פירוט אגח תשואה מעל 10% _15" xfId="11636"/>
    <cellStyle name="8_משקל בתא100_פירוט אגח תשואה מעל 10%  2_פירוט אגח תשואה מעל 10% _פירוט אגח תשואה מעל 10% " xfId="11637"/>
    <cellStyle name="8_משקל בתא100_פירוט אגח תשואה מעל 10%  2_פירוט אגח תשואה מעל 10% _פירוט אגח תשואה מעל 10% _15" xfId="11638"/>
    <cellStyle name="8_משקל בתא100_פירוט אגח תשואה מעל 10% _1" xfId="11639"/>
    <cellStyle name="8_משקל בתא100_פירוט אגח תשואה מעל 10% _1_15" xfId="11640"/>
    <cellStyle name="8_משקל בתא100_פירוט אגח תשואה מעל 10% _1_פירוט אגח תשואה מעל 10% " xfId="11641"/>
    <cellStyle name="8_משקל בתא100_פירוט אגח תשואה מעל 10% _1_פירוט אגח תשואה מעל 10% _15" xfId="11642"/>
    <cellStyle name="8_משקל בתא100_פירוט אגח תשואה מעל 10% _15" xfId="11643"/>
    <cellStyle name="8_משקל בתא100_פירוט אגח תשואה מעל 10% _2" xfId="11644"/>
    <cellStyle name="8_משקל בתא100_פירוט אגח תשואה מעל 10% _2_15" xfId="11645"/>
    <cellStyle name="8_משקל בתא100_פירוט אגח תשואה מעל 10% _4.4." xfId="11646"/>
    <cellStyle name="8_משקל בתא100_פירוט אגח תשואה מעל 10% _4.4. 2" xfId="11647"/>
    <cellStyle name="8_משקל בתא100_פירוט אגח תשואה מעל 10% _4.4. 2_15" xfId="11648"/>
    <cellStyle name="8_משקל בתא100_פירוט אגח תשואה מעל 10% _4.4. 2_דיווחים נוספים" xfId="11649"/>
    <cellStyle name="8_משקל בתא100_פירוט אגח תשואה מעל 10% _4.4. 2_דיווחים נוספים_1" xfId="11650"/>
    <cellStyle name="8_משקל בתא100_פירוט אגח תשואה מעל 10% _4.4. 2_דיווחים נוספים_1_15" xfId="11651"/>
    <cellStyle name="8_משקל בתא100_פירוט אגח תשואה מעל 10% _4.4. 2_דיווחים נוספים_1_פירוט אגח תשואה מעל 10% " xfId="11652"/>
    <cellStyle name="8_משקל בתא100_פירוט אגח תשואה מעל 10% _4.4. 2_דיווחים נוספים_1_פירוט אגח תשואה מעל 10% _15" xfId="11653"/>
    <cellStyle name="8_משקל בתא100_פירוט אגח תשואה מעל 10% _4.4. 2_דיווחים נוספים_15" xfId="11654"/>
    <cellStyle name="8_משקל בתא100_פירוט אגח תשואה מעל 10% _4.4. 2_דיווחים נוספים_פירוט אגח תשואה מעל 10% " xfId="11655"/>
    <cellStyle name="8_משקל בתא100_פירוט אגח תשואה מעל 10% _4.4. 2_דיווחים נוספים_פירוט אגח תשואה מעל 10% _15" xfId="11656"/>
    <cellStyle name="8_משקל בתא100_פירוט אגח תשואה מעל 10% _4.4. 2_פירוט אגח תשואה מעל 10% " xfId="11657"/>
    <cellStyle name="8_משקל בתא100_פירוט אגח תשואה מעל 10% _4.4. 2_פירוט אגח תשואה מעל 10% _1" xfId="11658"/>
    <cellStyle name="8_משקל בתא100_פירוט אגח תשואה מעל 10% _4.4. 2_פירוט אגח תשואה מעל 10% _1_15" xfId="11659"/>
    <cellStyle name="8_משקל בתא100_פירוט אגח תשואה מעל 10% _4.4. 2_פירוט אגח תשואה מעל 10% _15" xfId="11660"/>
    <cellStyle name="8_משקל בתא100_פירוט אגח תשואה מעל 10% _4.4. 2_פירוט אגח תשואה מעל 10% _פירוט אגח תשואה מעל 10% " xfId="11661"/>
    <cellStyle name="8_משקל בתא100_פירוט אגח תשואה מעל 10% _4.4. 2_פירוט אגח תשואה מעל 10% _פירוט אגח תשואה מעל 10% _15" xfId="11662"/>
    <cellStyle name="8_משקל בתא100_פירוט אגח תשואה מעל 10% _4.4._15" xfId="11663"/>
    <cellStyle name="8_משקל בתא100_פירוט אגח תשואה מעל 10% _4.4._דיווחים נוספים" xfId="11664"/>
    <cellStyle name="8_משקל בתא100_פירוט אגח תשואה מעל 10% _4.4._דיווחים נוספים_15" xfId="11665"/>
    <cellStyle name="8_משקל בתא100_פירוט אגח תשואה מעל 10% _4.4._דיווחים נוספים_פירוט אגח תשואה מעל 10% " xfId="11666"/>
    <cellStyle name="8_משקל בתא100_פירוט אגח תשואה מעל 10% _4.4._דיווחים נוספים_פירוט אגח תשואה מעל 10% _15" xfId="11667"/>
    <cellStyle name="8_משקל בתא100_פירוט אגח תשואה מעל 10% _4.4._פירוט אגח תשואה מעל 10% " xfId="11668"/>
    <cellStyle name="8_משקל בתא100_פירוט אגח תשואה מעל 10% _4.4._פירוט אגח תשואה מעל 10% _1" xfId="11669"/>
    <cellStyle name="8_משקל בתא100_פירוט אגח תשואה מעל 10% _4.4._פירוט אגח תשואה מעל 10% _1_15" xfId="11670"/>
    <cellStyle name="8_משקל בתא100_פירוט אגח תשואה מעל 10% _4.4._פירוט אגח תשואה מעל 10% _15" xfId="11671"/>
    <cellStyle name="8_משקל בתא100_פירוט אגח תשואה מעל 10% _4.4._פירוט אגח תשואה מעל 10% _פירוט אגח תשואה מעל 10% " xfId="11672"/>
    <cellStyle name="8_משקל בתא100_פירוט אגח תשואה מעל 10% _4.4._פירוט אגח תשואה מעל 10% _פירוט אגח תשואה מעל 10% _15" xfId="11673"/>
    <cellStyle name="8_משקל בתא100_פירוט אגח תשואה מעל 10% _דיווחים נוספים" xfId="11674"/>
    <cellStyle name="8_משקל בתא100_פירוט אגח תשואה מעל 10% _דיווחים נוספים_1" xfId="11675"/>
    <cellStyle name="8_משקל בתא100_פירוט אגח תשואה מעל 10% _דיווחים נוספים_1_15" xfId="11676"/>
    <cellStyle name="8_משקל בתא100_פירוט אגח תשואה מעל 10% _דיווחים נוספים_1_פירוט אגח תשואה מעל 10% " xfId="11677"/>
    <cellStyle name="8_משקל בתא100_פירוט אגח תשואה מעל 10% _דיווחים נוספים_1_פירוט אגח תשואה מעל 10% _15" xfId="11678"/>
    <cellStyle name="8_משקל בתא100_פירוט אגח תשואה מעל 10% _דיווחים נוספים_15" xfId="11679"/>
    <cellStyle name="8_משקל בתא100_פירוט אגח תשואה מעל 10% _דיווחים נוספים_פירוט אגח תשואה מעל 10% " xfId="11680"/>
    <cellStyle name="8_משקל בתא100_פירוט אגח תשואה מעל 10% _דיווחים נוספים_פירוט אגח תשואה מעל 10% _15" xfId="11681"/>
    <cellStyle name="8_משקל בתא100_פירוט אגח תשואה מעל 10% _פירוט אגח תשואה מעל 10% " xfId="11682"/>
    <cellStyle name="8_משקל בתא100_פירוט אגח תשואה מעל 10% _פירוט אגח תשואה מעל 10% _1" xfId="11683"/>
    <cellStyle name="8_משקל בתא100_פירוט אגח תשואה מעל 10% _פירוט אגח תשואה מעל 10% _1_15" xfId="11684"/>
    <cellStyle name="8_משקל בתא100_פירוט אגח תשואה מעל 10% _פירוט אגח תשואה מעל 10% _15" xfId="11685"/>
    <cellStyle name="8_משקל בתא100_פירוט אגח תשואה מעל 10% _פירוט אגח תשואה מעל 10% _פירוט אגח תשואה מעל 10% " xfId="11686"/>
    <cellStyle name="8_משקל בתא100_פירוט אגח תשואה מעל 10% _פירוט אגח תשואה מעל 10% _פירוט אגח תשואה מעל 10% _15" xfId="11687"/>
    <cellStyle name="8_עסקאות שאושרו וטרם בוצעו  " xfId="11688"/>
    <cellStyle name="8_עסקאות שאושרו וטרם בוצעו   2" xfId="11689"/>
    <cellStyle name="8_עסקאות שאושרו וטרם בוצעו   2_15" xfId="11690"/>
    <cellStyle name="8_עסקאות שאושרו וטרם בוצעו   2_דיווחים נוספים" xfId="11691"/>
    <cellStyle name="8_עסקאות שאושרו וטרם בוצעו   2_דיווחים נוספים_1" xfId="11692"/>
    <cellStyle name="8_עסקאות שאושרו וטרם בוצעו   2_דיווחים נוספים_1_15" xfId="11693"/>
    <cellStyle name="8_עסקאות שאושרו וטרם בוצעו   2_דיווחים נוספים_1_פירוט אגח תשואה מעל 10% " xfId="11694"/>
    <cellStyle name="8_עסקאות שאושרו וטרם בוצעו   2_דיווחים נוספים_1_פירוט אגח תשואה מעל 10% _15" xfId="11695"/>
    <cellStyle name="8_עסקאות שאושרו וטרם בוצעו   2_דיווחים נוספים_15" xfId="11696"/>
    <cellStyle name="8_עסקאות שאושרו וטרם בוצעו   2_דיווחים נוספים_פירוט אגח תשואה מעל 10% " xfId="11697"/>
    <cellStyle name="8_עסקאות שאושרו וטרם בוצעו   2_דיווחים נוספים_פירוט אגח תשואה מעל 10% _15" xfId="11698"/>
    <cellStyle name="8_עסקאות שאושרו וטרם בוצעו   2_פירוט אגח תשואה מעל 10% " xfId="11699"/>
    <cellStyle name="8_עסקאות שאושרו וטרם בוצעו   2_פירוט אגח תשואה מעל 10% _1" xfId="11700"/>
    <cellStyle name="8_עסקאות שאושרו וטרם בוצעו   2_פירוט אגח תשואה מעל 10% _1_15" xfId="11701"/>
    <cellStyle name="8_עסקאות שאושרו וטרם בוצעו   2_פירוט אגח תשואה מעל 10% _15" xfId="11702"/>
    <cellStyle name="8_עסקאות שאושרו וטרם בוצעו   2_פירוט אגח תשואה מעל 10% _פירוט אגח תשואה מעל 10% " xfId="11703"/>
    <cellStyle name="8_עסקאות שאושרו וטרם בוצעו   2_פירוט אגח תשואה מעל 10% _פירוט אגח תשואה מעל 10% _15" xfId="11704"/>
    <cellStyle name="8_עסקאות שאושרו וטרם בוצעו  _1" xfId="11705"/>
    <cellStyle name="8_עסקאות שאושרו וטרם בוצעו  _1 2" xfId="11706"/>
    <cellStyle name="8_עסקאות שאושרו וטרם בוצעו  _1 2_15" xfId="11707"/>
    <cellStyle name="8_עסקאות שאושרו וטרם בוצעו  _1 2_דיווחים נוספים" xfId="11708"/>
    <cellStyle name="8_עסקאות שאושרו וטרם בוצעו  _1 2_דיווחים נוספים_1" xfId="11709"/>
    <cellStyle name="8_עסקאות שאושרו וטרם בוצעו  _1 2_דיווחים נוספים_1_15" xfId="11710"/>
    <cellStyle name="8_עסקאות שאושרו וטרם בוצעו  _1 2_דיווחים נוספים_1_פירוט אגח תשואה מעל 10% " xfId="11711"/>
    <cellStyle name="8_עסקאות שאושרו וטרם בוצעו  _1 2_דיווחים נוספים_1_פירוט אגח תשואה מעל 10% _15" xfId="11712"/>
    <cellStyle name="8_עסקאות שאושרו וטרם בוצעו  _1 2_דיווחים נוספים_15" xfId="11713"/>
    <cellStyle name="8_עסקאות שאושרו וטרם בוצעו  _1 2_דיווחים נוספים_פירוט אגח תשואה מעל 10% " xfId="11714"/>
    <cellStyle name="8_עסקאות שאושרו וטרם בוצעו  _1 2_דיווחים נוספים_פירוט אגח תשואה מעל 10% _15" xfId="11715"/>
    <cellStyle name="8_עסקאות שאושרו וטרם בוצעו  _1 2_פירוט אגח תשואה מעל 10% " xfId="11716"/>
    <cellStyle name="8_עסקאות שאושרו וטרם בוצעו  _1 2_פירוט אגח תשואה מעל 10% _1" xfId="11717"/>
    <cellStyle name="8_עסקאות שאושרו וטרם בוצעו  _1 2_פירוט אגח תשואה מעל 10% _1_15" xfId="11718"/>
    <cellStyle name="8_עסקאות שאושרו וטרם בוצעו  _1 2_פירוט אגח תשואה מעל 10% _15" xfId="11719"/>
    <cellStyle name="8_עסקאות שאושרו וטרם בוצעו  _1 2_פירוט אגח תשואה מעל 10% _פירוט אגח תשואה מעל 10% " xfId="11720"/>
    <cellStyle name="8_עסקאות שאושרו וטרם בוצעו  _1 2_פירוט אגח תשואה מעל 10% _פירוט אגח תשואה מעל 10% _15" xfId="11721"/>
    <cellStyle name="8_עסקאות שאושרו וטרם בוצעו  _1_15" xfId="11722"/>
    <cellStyle name="8_עסקאות שאושרו וטרם בוצעו  _1_דיווחים נוספים" xfId="11723"/>
    <cellStyle name="8_עסקאות שאושרו וטרם בוצעו  _1_דיווחים נוספים_15" xfId="11724"/>
    <cellStyle name="8_עסקאות שאושרו וטרם בוצעו  _1_דיווחים נוספים_פירוט אגח תשואה מעל 10% " xfId="11725"/>
    <cellStyle name="8_עסקאות שאושרו וטרם בוצעו  _1_דיווחים נוספים_פירוט אגח תשואה מעל 10% _15" xfId="11726"/>
    <cellStyle name="8_עסקאות שאושרו וטרם בוצעו  _1_פירוט אגח תשואה מעל 10% " xfId="11727"/>
    <cellStyle name="8_עסקאות שאושרו וטרם בוצעו  _1_פירוט אגח תשואה מעל 10% _1" xfId="11728"/>
    <cellStyle name="8_עסקאות שאושרו וטרם בוצעו  _1_פירוט אגח תשואה מעל 10% _1_15" xfId="11729"/>
    <cellStyle name="8_עסקאות שאושרו וטרם בוצעו  _1_פירוט אגח תשואה מעל 10% _15" xfId="11730"/>
    <cellStyle name="8_עסקאות שאושרו וטרם בוצעו  _1_פירוט אגח תשואה מעל 10% _פירוט אגח תשואה מעל 10% " xfId="11731"/>
    <cellStyle name="8_עסקאות שאושרו וטרם בוצעו  _1_פירוט אגח תשואה מעל 10% _פירוט אגח תשואה מעל 10% _15" xfId="11732"/>
    <cellStyle name="8_עסקאות שאושרו וטרם בוצעו  _15" xfId="11733"/>
    <cellStyle name="8_עסקאות שאושרו וטרם בוצעו  _4.4." xfId="11734"/>
    <cellStyle name="8_עסקאות שאושרו וטרם בוצעו  _4.4. 2" xfId="11735"/>
    <cellStyle name="8_עסקאות שאושרו וטרם בוצעו  _4.4. 2_15" xfId="11736"/>
    <cellStyle name="8_עסקאות שאושרו וטרם בוצעו  _4.4. 2_דיווחים נוספים" xfId="11737"/>
    <cellStyle name="8_עסקאות שאושרו וטרם בוצעו  _4.4. 2_דיווחים נוספים_1" xfId="11738"/>
    <cellStyle name="8_עסקאות שאושרו וטרם בוצעו  _4.4. 2_דיווחים נוספים_1_15" xfId="11739"/>
    <cellStyle name="8_עסקאות שאושרו וטרם בוצעו  _4.4. 2_דיווחים נוספים_1_פירוט אגח תשואה מעל 10% " xfId="11740"/>
    <cellStyle name="8_עסקאות שאושרו וטרם בוצעו  _4.4. 2_דיווחים נוספים_1_פירוט אגח תשואה מעל 10% _15" xfId="11741"/>
    <cellStyle name="8_עסקאות שאושרו וטרם בוצעו  _4.4. 2_דיווחים נוספים_15" xfId="11742"/>
    <cellStyle name="8_עסקאות שאושרו וטרם בוצעו  _4.4. 2_דיווחים נוספים_פירוט אגח תשואה מעל 10% " xfId="11743"/>
    <cellStyle name="8_עסקאות שאושרו וטרם בוצעו  _4.4. 2_דיווחים נוספים_פירוט אגח תשואה מעל 10% _15" xfId="11744"/>
    <cellStyle name="8_עסקאות שאושרו וטרם בוצעו  _4.4. 2_פירוט אגח תשואה מעל 10% " xfId="11745"/>
    <cellStyle name="8_עסקאות שאושרו וטרם בוצעו  _4.4. 2_פירוט אגח תשואה מעל 10% _1" xfId="11746"/>
    <cellStyle name="8_עסקאות שאושרו וטרם בוצעו  _4.4. 2_פירוט אגח תשואה מעל 10% _1_15" xfId="11747"/>
    <cellStyle name="8_עסקאות שאושרו וטרם בוצעו  _4.4. 2_פירוט אגח תשואה מעל 10% _15" xfId="11748"/>
    <cellStyle name="8_עסקאות שאושרו וטרם בוצעו  _4.4. 2_פירוט אגח תשואה מעל 10% _פירוט אגח תשואה מעל 10% " xfId="11749"/>
    <cellStyle name="8_עסקאות שאושרו וטרם בוצעו  _4.4. 2_פירוט אגח תשואה מעל 10% _פירוט אגח תשואה מעל 10% _15" xfId="11750"/>
    <cellStyle name="8_עסקאות שאושרו וטרם בוצעו  _4.4._15" xfId="11751"/>
    <cellStyle name="8_עסקאות שאושרו וטרם בוצעו  _4.4._דיווחים נוספים" xfId="11752"/>
    <cellStyle name="8_עסקאות שאושרו וטרם בוצעו  _4.4._דיווחים נוספים_15" xfId="11753"/>
    <cellStyle name="8_עסקאות שאושרו וטרם בוצעו  _4.4._דיווחים נוספים_פירוט אגח תשואה מעל 10% " xfId="11754"/>
    <cellStyle name="8_עסקאות שאושרו וטרם בוצעו  _4.4._דיווחים נוספים_פירוט אגח תשואה מעל 10% _15" xfId="11755"/>
    <cellStyle name="8_עסקאות שאושרו וטרם בוצעו  _4.4._פירוט אגח תשואה מעל 10% " xfId="11756"/>
    <cellStyle name="8_עסקאות שאושרו וטרם בוצעו  _4.4._פירוט אגח תשואה מעל 10% _1" xfId="11757"/>
    <cellStyle name="8_עסקאות שאושרו וטרם בוצעו  _4.4._פירוט אגח תשואה מעל 10% _1_15" xfId="11758"/>
    <cellStyle name="8_עסקאות שאושרו וטרם בוצעו  _4.4._פירוט אגח תשואה מעל 10% _15" xfId="11759"/>
    <cellStyle name="8_עסקאות שאושרו וטרם בוצעו  _4.4._פירוט אגח תשואה מעל 10% _פירוט אגח תשואה מעל 10% " xfId="11760"/>
    <cellStyle name="8_עסקאות שאושרו וטרם בוצעו  _4.4._פירוט אגח תשואה מעל 10% _פירוט אגח תשואה מעל 10% _15" xfId="11761"/>
    <cellStyle name="8_עסקאות שאושרו וטרם בוצעו  _דיווחים נוספים" xfId="11762"/>
    <cellStyle name="8_עסקאות שאושרו וטרם בוצעו  _דיווחים נוספים_1" xfId="11763"/>
    <cellStyle name="8_עסקאות שאושרו וטרם בוצעו  _דיווחים נוספים_1_15" xfId="11764"/>
    <cellStyle name="8_עסקאות שאושרו וטרם בוצעו  _דיווחים נוספים_1_פירוט אגח תשואה מעל 10% " xfId="11765"/>
    <cellStyle name="8_עסקאות שאושרו וטרם בוצעו  _דיווחים נוספים_1_פירוט אגח תשואה מעל 10% _15" xfId="11766"/>
    <cellStyle name="8_עסקאות שאושרו וטרם בוצעו  _דיווחים נוספים_15" xfId="11767"/>
    <cellStyle name="8_עסקאות שאושרו וטרם בוצעו  _דיווחים נוספים_פירוט אגח תשואה מעל 10% " xfId="11768"/>
    <cellStyle name="8_עסקאות שאושרו וטרם בוצעו  _דיווחים נוספים_פירוט אגח תשואה מעל 10% _15" xfId="11769"/>
    <cellStyle name="8_עסקאות שאושרו וטרם בוצעו  _פירוט אגח תשואה מעל 10% " xfId="11770"/>
    <cellStyle name="8_עסקאות שאושרו וטרם בוצעו  _פירוט אגח תשואה מעל 10% _1" xfId="11771"/>
    <cellStyle name="8_עסקאות שאושרו וטרם בוצעו  _פירוט אגח תשואה מעל 10% _1_15" xfId="11772"/>
    <cellStyle name="8_עסקאות שאושרו וטרם בוצעו  _פירוט אגח תשואה מעל 10% _15" xfId="11773"/>
    <cellStyle name="8_עסקאות שאושרו וטרם בוצעו  _פירוט אגח תשואה מעל 10% _פירוט אגח תשואה מעל 10% " xfId="11774"/>
    <cellStyle name="8_עסקאות שאושרו וטרם בוצעו  _פירוט אגח תשואה מעל 10% _פירוט אגח תשואה מעל 10% _15" xfId="11775"/>
    <cellStyle name="8_פירוט אגח תשואה מעל 10% " xfId="11776"/>
    <cellStyle name="8_פירוט אגח תשואה מעל 10%  2" xfId="11777"/>
    <cellStyle name="8_פירוט אגח תשואה מעל 10%  2_15" xfId="11778"/>
    <cellStyle name="8_פירוט אגח תשואה מעל 10%  2_דיווחים נוספים" xfId="11779"/>
    <cellStyle name="8_פירוט אגח תשואה מעל 10%  2_דיווחים נוספים_1" xfId="11780"/>
    <cellStyle name="8_פירוט אגח תשואה מעל 10%  2_דיווחים נוספים_1_15" xfId="11781"/>
    <cellStyle name="8_פירוט אגח תשואה מעל 10%  2_דיווחים נוספים_1_פירוט אגח תשואה מעל 10% " xfId="11782"/>
    <cellStyle name="8_פירוט אגח תשואה מעל 10%  2_דיווחים נוספים_1_פירוט אגח תשואה מעל 10% _15" xfId="11783"/>
    <cellStyle name="8_פירוט אגח תשואה מעל 10%  2_דיווחים נוספים_15" xfId="11784"/>
    <cellStyle name="8_פירוט אגח תשואה מעל 10%  2_דיווחים נוספים_פירוט אגח תשואה מעל 10% " xfId="11785"/>
    <cellStyle name="8_פירוט אגח תשואה מעל 10%  2_דיווחים נוספים_פירוט אגח תשואה מעל 10% _15" xfId="11786"/>
    <cellStyle name="8_פירוט אגח תשואה מעל 10%  2_פירוט אגח תשואה מעל 10% " xfId="11787"/>
    <cellStyle name="8_פירוט אגח תשואה מעל 10%  2_פירוט אגח תשואה מעל 10% _1" xfId="11788"/>
    <cellStyle name="8_פירוט אגח תשואה מעל 10%  2_פירוט אגח תשואה מעל 10% _1_15" xfId="11789"/>
    <cellStyle name="8_פירוט אגח תשואה מעל 10%  2_פירוט אגח תשואה מעל 10% _15" xfId="11790"/>
    <cellStyle name="8_פירוט אגח תשואה מעל 10%  2_פירוט אגח תשואה מעל 10% _פירוט אגח תשואה מעל 10% " xfId="11791"/>
    <cellStyle name="8_פירוט אגח תשואה מעל 10%  2_פירוט אגח תשואה מעל 10% _פירוט אגח תשואה מעל 10% _15" xfId="11792"/>
    <cellStyle name="8_פירוט אגח תשואה מעל 10% _1" xfId="11793"/>
    <cellStyle name="8_פירוט אגח תשואה מעל 10% _1_15" xfId="11794"/>
    <cellStyle name="8_פירוט אגח תשואה מעל 10% _1_פירוט אגח תשואה מעל 10% " xfId="11795"/>
    <cellStyle name="8_פירוט אגח תשואה מעל 10% _1_פירוט אגח תשואה מעל 10% _15" xfId="11796"/>
    <cellStyle name="8_פירוט אגח תשואה מעל 10% _15" xfId="11797"/>
    <cellStyle name="8_פירוט אגח תשואה מעל 10% _2" xfId="11798"/>
    <cellStyle name="8_פירוט אגח תשואה מעל 10% _2_15" xfId="11799"/>
    <cellStyle name="8_פירוט אגח תשואה מעל 10% _4.4." xfId="11800"/>
    <cellStyle name="8_פירוט אגח תשואה מעל 10% _4.4. 2" xfId="11801"/>
    <cellStyle name="8_פירוט אגח תשואה מעל 10% _4.4. 2_15" xfId="11802"/>
    <cellStyle name="8_פירוט אגח תשואה מעל 10% _4.4. 2_דיווחים נוספים" xfId="11803"/>
    <cellStyle name="8_פירוט אגח תשואה מעל 10% _4.4. 2_דיווחים נוספים_1" xfId="11804"/>
    <cellStyle name="8_פירוט אגח תשואה מעל 10% _4.4. 2_דיווחים נוספים_1_15" xfId="11805"/>
    <cellStyle name="8_פירוט אגח תשואה מעל 10% _4.4. 2_דיווחים נוספים_1_פירוט אגח תשואה מעל 10% " xfId="11806"/>
    <cellStyle name="8_פירוט אגח תשואה מעל 10% _4.4. 2_דיווחים נוספים_1_פירוט אגח תשואה מעל 10% _15" xfId="11807"/>
    <cellStyle name="8_פירוט אגח תשואה מעל 10% _4.4. 2_דיווחים נוספים_15" xfId="11808"/>
    <cellStyle name="8_פירוט אגח תשואה מעל 10% _4.4. 2_דיווחים נוספים_פירוט אגח תשואה מעל 10% " xfId="11809"/>
    <cellStyle name="8_פירוט אגח תשואה מעל 10% _4.4. 2_דיווחים נוספים_פירוט אגח תשואה מעל 10% _15" xfId="11810"/>
    <cellStyle name="8_פירוט אגח תשואה מעל 10% _4.4. 2_פירוט אגח תשואה מעל 10% " xfId="11811"/>
    <cellStyle name="8_פירוט אגח תשואה מעל 10% _4.4. 2_פירוט אגח תשואה מעל 10% _1" xfId="11812"/>
    <cellStyle name="8_פירוט אגח תשואה מעל 10% _4.4. 2_פירוט אגח תשואה מעל 10% _1_15" xfId="11813"/>
    <cellStyle name="8_פירוט אגח תשואה מעל 10% _4.4. 2_פירוט אגח תשואה מעל 10% _15" xfId="11814"/>
    <cellStyle name="8_פירוט אגח תשואה מעל 10% _4.4. 2_פירוט אגח תשואה מעל 10% _פירוט אגח תשואה מעל 10% " xfId="11815"/>
    <cellStyle name="8_פירוט אגח תשואה מעל 10% _4.4. 2_פירוט אגח תשואה מעל 10% _פירוט אגח תשואה מעל 10% _15" xfId="11816"/>
    <cellStyle name="8_פירוט אגח תשואה מעל 10% _4.4._15" xfId="11817"/>
    <cellStyle name="8_פירוט אגח תשואה מעל 10% _4.4._דיווחים נוספים" xfId="11818"/>
    <cellStyle name="8_פירוט אגח תשואה מעל 10% _4.4._דיווחים נוספים_15" xfId="11819"/>
    <cellStyle name="8_פירוט אגח תשואה מעל 10% _4.4._דיווחים נוספים_פירוט אגח תשואה מעל 10% " xfId="11820"/>
    <cellStyle name="8_פירוט אגח תשואה מעל 10% _4.4._דיווחים נוספים_פירוט אגח תשואה מעל 10% _15" xfId="11821"/>
    <cellStyle name="8_פירוט אגח תשואה מעל 10% _4.4._פירוט אגח תשואה מעל 10% " xfId="11822"/>
    <cellStyle name="8_פירוט אגח תשואה מעל 10% _4.4._פירוט אגח תשואה מעל 10% _1" xfId="11823"/>
    <cellStyle name="8_פירוט אגח תשואה מעל 10% _4.4._פירוט אגח תשואה מעל 10% _1_15" xfId="11824"/>
    <cellStyle name="8_פירוט אגח תשואה מעל 10% _4.4._פירוט אגח תשואה מעל 10% _15" xfId="11825"/>
    <cellStyle name="8_פירוט אגח תשואה מעל 10% _4.4._פירוט אגח תשואה מעל 10% _פירוט אגח תשואה מעל 10% " xfId="11826"/>
    <cellStyle name="8_פירוט אגח תשואה מעל 10% _4.4._פירוט אגח תשואה מעל 10% _פירוט אגח תשואה מעל 10% _15" xfId="11827"/>
    <cellStyle name="8_פירוט אגח תשואה מעל 10% _דיווחים נוספים" xfId="11828"/>
    <cellStyle name="8_פירוט אגח תשואה מעל 10% _דיווחים נוספים_1" xfId="11829"/>
    <cellStyle name="8_פירוט אגח תשואה מעל 10% _דיווחים נוספים_1_15" xfId="11830"/>
    <cellStyle name="8_פירוט אגח תשואה מעל 10% _דיווחים נוספים_1_פירוט אגח תשואה מעל 10% " xfId="11831"/>
    <cellStyle name="8_פירוט אגח תשואה מעל 10% _דיווחים נוספים_1_פירוט אגח תשואה מעל 10% _15" xfId="11832"/>
    <cellStyle name="8_פירוט אגח תשואה מעל 10% _דיווחים נוספים_15" xfId="11833"/>
    <cellStyle name="8_פירוט אגח תשואה מעל 10% _דיווחים נוספים_פירוט אגח תשואה מעל 10% " xfId="11834"/>
    <cellStyle name="8_פירוט אגח תשואה מעל 10% _דיווחים נוספים_פירוט אגח תשואה מעל 10% _15" xfId="11835"/>
    <cellStyle name="8_פירוט אגח תשואה מעל 10% _פירוט אגח תשואה מעל 10% " xfId="11836"/>
    <cellStyle name="8_פירוט אגח תשואה מעל 10% _פירוט אגח תשואה מעל 10% _1" xfId="11837"/>
    <cellStyle name="8_פירוט אגח תשואה מעל 10% _פירוט אגח תשואה מעל 10% _1_15" xfId="11838"/>
    <cellStyle name="8_פירוט אגח תשואה מעל 10% _פירוט אגח תשואה מעל 10% _15" xfId="11839"/>
    <cellStyle name="8_פירוט אגח תשואה מעל 10% _פירוט אגח תשואה מעל 10% _פירוט אגח תשואה מעל 10% " xfId="11840"/>
    <cellStyle name="8_פירוט אגח תשואה מעל 10% _פירוט אגח תשואה מעל 10% _פירוט אגח תשואה מעל 10% _15" xfId="11841"/>
    <cellStyle name="9" xfId="11842"/>
    <cellStyle name="9 2" xfId="11843"/>
    <cellStyle name="9 2 2" xfId="11844"/>
    <cellStyle name="9 2_15" xfId="11845"/>
    <cellStyle name="9 3" xfId="11846"/>
    <cellStyle name="9_15" xfId="11847"/>
    <cellStyle name="9_15_1" xfId="11848"/>
    <cellStyle name="9_16" xfId="11849"/>
    <cellStyle name="9_4.4." xfId="11850"/>
    <cellStyle name="9_4.4. 2" xfId="11851"/>
    <cellStyle name="9_4.4. 2_15" xfId="11852"/>
    <cellStyle name="9_4.4. 2_דיווחים נוספים" xfId="11853"/>
    <cellStyle name="9_4.4. 2_דיווחים נוספים_1" xfId="11854"/>
    <cellStyle name="9_4.4. 2_דיווחים נוספים_1_15" xfId="11855"/>
    <cellStyle name="9_4.4. 2_דיווחים נוספים_1_פירוט אגח תשואה מעל 10% " xfId="11856"/>
    <cellStyle name="9_4.4. 2_דיווחים נוספים_1_פירוט אגח תשואה מעל 10% _15" xfId="11857"/>
    <cellStyle name="9_4.4. 2_דיווחים נוספים_15" xfId="11858"/>
    <cellStyle name="9_4.4. 2_דיווחים נוספים_פירוט אגח תשואה מעל 10% " xfId="11859"/>
    <cellStyle name="9_4.4. 2_דיווחים נוספים_פירוט אגח תשואה מעל 10% _15" xfId="11860"/>
    <cellStyle name="9_4.4. 2_פירוט אגח תשואה מעל 10% " xfId="11861"/>
    <cellStyle name="9_4.4. 2_פירוט אגח תשואה מעל 10% _1" xfId="11862"/>
    <cellStyle name="9_4.4. 2_פירוט אגח תשואה מעל 10% _1_15" xfId="11863"/>
    <cellStyle name="9_4.4. 2_פירוט אגח תשואה מעל 10% _15" xfId="11864"/>
    <cellStyle name="9_4.4. 2_פירוט אגח תשואה מעל 10% _פירוט אגח תשואה מעל 10% " xfId="11865"/>
    <cellStyle name="9_4.4. 2_פירוט אגח תשואה מעל 10% _פירוט אגח תשואה מעל 10% _15" xfId="11866"/>
    <cellStyle name="9_4.4._15" xfId="11867"/>
    <cellStyle name="9_4.4._דיווחים נוספים" xfId="11868"/>
    <cellStyle name="9_4.4._דיווחים נוספים_15" xfId="11869"/>
    <cellStyle name="9_4.4._דיווחים נוספים_פירוט אגח תשואה מעל 10% " xfId="11870"/>
    <cellStyle name="9_4.4._דיווחים נוספים_פירוט אגח תשואה מעל 10% _15" xfId="11871"/>
    <cellStyle name="9_4.4._פירוט אגח תשואה מעל 10% " xfId="11872"/>
    <cellStyle name="9_4.4._פירוט אגח תשואה מעל 10% _1" xfId="11873"/>
    <cellStyle name="9_4.4._פירוט אגח תשואה מעל 10% _1_15" xfId="11874"/>
    <cellStyle name="9_4.4._פירוט אגח תשואה מעל 10% _15" xfId="11875"/>
    <cellStyle name="9_4.4._פירוט אגח תשואה מעל 10% _פירוט אגח תשואה מעל 10% " xfId="11876"/>
    <cellStyle name="9_4.4._פירוט אגח תשואה מעל 10% _פירוט אגח תשואה מעל 10% _15" xfId="11877"/>
    <cellStyle name="9_Anafim" xfId="11878"/>
    <cellStyle name="9_Anafim 2" xfId="11879"/>
    <cellStyle name="9_Anafim 2 2" xfId="11880"/>
    <cellStyle name="9_Anafim 2 2_15" xfId="11881"/>
    <cellStyle name="9_Anafim 2 2_דיווחים נוספים" xfId="11882"/>
    <cellStyle name="9_Anafim 2 2_דיווחים נוספים_1" xfId="11883"/>
    <cellStyle name="9_Anafim 2 2_דיווחים נוספים_1_15" xfId="11884"/>
    <cellStyle name="9_Anafim 2 2_דיווחים נוספים_1_פירוט אגח תשואה מעל 10% " xfId="11885"/>
    <cellStyle name="9_Anafim 2 2_דיווחים נוספים_1_פירוט אגח תשואה מעל 10% _15" xfId="11886"/>
    <cellStyle name="9_Anafim 2 2_דיווחים נוספים_15" xfId="11887"/>
    <cellStyle name="9_Anafim 2 2_דיווחים נוספים_פירוט אגח תשואה מעל 10% " xfId="11888"/>
    <cellStyle name="9_Anafim 2 2_דיווחים נוספים_פירוט אגח תשואה מעל 10% _15" xfId="11889"/>
    <cellStyle name="9_Anafim 2 2_פירוט אגח תשואה מעל 10% " xfId="11890"/>
    <cellStyle name="9_Anafim 2 2_פירוט אגח תשואה מעל 10% _1" xfId="11891"/>
    <cellStyle name="9_Anafim 2 2_פירוט אגח תשואה מעל 10% _1_15" xfId="11892"/>
    <cellStyle name="9_Anafim 2 2_פירוט אגח תשואה מעל 10% _15" xfId="11893"/>
    <cellStyle name="9_Anafim 2 2_פירוט אגח תשואה מעל 10% _פירוט אגח תשואה מעל 10% " xfId="11894"/>
    <cellStyle name="9_Anafim 2 2_פירוט אגח תשואה מעל 10% _פירוט אגח תשואה מעל 10% _15" xfId="11895"/>
    <cellStyle name="9_Anafim 2_15" xfId="11896"/>
    <cellStyle name="9_Anafim 2_4.4." xfId="11897"/>
    <cellStyle name="9_Anafim 2_4.4. 2" xfId="11898"/>
    <cellStyle name="9_Anafim 2_4.4. 2_15" xfId="11899"/>
    <cellStyle name="9_Anafim 2_4.4. 2_דיווחים נוספים" xfId="11900"/>
    <cellStyle name="9_Anafim 2_4.4. 2_דיווחים נוספים_1" xfId="11901"/>
    <cellStyle name="9_Anafim 2_4.4. 2_דיווחים נוספים_1_15" xfId="11902"/>
    <cellStyle name="9_Anafim 2_4.4. 2_דיווחים נוספים_1_פירוט אגח תשואה מעל 10% " xfId="11903"/>
    <cellStyle name="9_Anafim 2_4.4. 2_דיווחים נוספים_1_פירוט אגח תשואה מעל 10% _15" xfId="11904"/>
    <cellStyle name="9_Anafim 2_4.4. 2_דיווחים נוספים_15" xfId="11905"/>
    <cellStyle name="9_Anafim 2_4.4. 2_דיווחים נוספים_פירוט אגח תשואה מעל 10% " xfId="11906"/>
    <cellStyle name="9_Anafim 2_4.4. 2_דיווחים נוספים_פירוט אגח תשואה מעל 10% _15" xfId="11907"/>
    <cellStyle name="9_Anafim 2_4.4. 2_פירוט אגח תשואה מעל 10% " xfId="11908"/>
    <cellStyle name="9_Anafim 2_4.4. 2_פירוט אגח תשואה מעל 10% _1" xfId="11909"/>
    <cellStyle name="9_Anafim 2_4.4. 2_פירוט אגח תשואה מעל 10% _1_15" xfId="11910"/>
    <cellStyle name="9_Anafim 2_4.4. 2_פירוט אגח תשואה מעל 10% _15" xfId="11911"/>
    <cellStyle name="9_Anafim 2_4.4. 2_פירוט אגח תשואה מעל 10% _פירוט אגח תשואה מעל 10% " xfId="11912"/>
    <cellStyle name="9_Anafim 2_4.4. 2_פירוט אגח תשואה מעל 10% _פירוט אגח תשואה מעל 10% _15" xfId="11913"/>
    <cellStyle name="9_Anafim 2_4.4._15" xfId="11914"/>
    <cellStyle name="9_Anafim 2_4.4._דיווחים נוספים" xfId="11915"/>
    <cellStyle name="9_Anafim 2_4.4._דיווחים נוספים_15" xfId="11916"/>
    <cellStyle name="9_Anafim 2_4.4._דיווחים נוספים_פירוט אגח תשואה מעל 10% " xfId="11917"/>
    <cellStyle name="9_Anafim 2_4.4._דיווחים נוספים_פירוט אגח תשואה מעל 10% _15" xfId="11918"/>
    <cellStyle name="9_Anafim 2_4.4._פירוט אגח תשואה מעל 10% " xfId="11919"/>
    <cellStyle name="9_Anafim 2_4.4._פירוט אגח תשואה מעל 10% _1" xfId="11920"/>
    <cellStyle name="9_Anafim 2_4.4._פירוט אגח תשואה מעל 10% _1_15" xfId="11921"/>
    <cellStyle name="9_Anafim 2_4.4._פירוט אגח תשואה מעל 10% _15" xfId="11922"/>
    <cellStyle name="9_Anafim 2_4.4._פירוט אגח תשואה מעל 10% _פירוט אגח תשואה מעל 10% " xfId="11923"/>
    <cellStyle name="9_Anafim 2_4.4._פירוט אגח תשואה מעל 10% _פירוט אגח תשואה מעל 10% _15" xfId="11924"/>
    <cellStyle name="9_Anafim 2_דיווחים נוספים" xfId="11925"/>
    <cellStyle name="9_Anafim 2_דיווחים נוספים 2" xfId="11926"/>
    <cellStyle name="9_Anafim 2_דיווחים נוספים 2_15" xfId="11927"/>
    <cellStyle name="9_Anafim 2_דיווחים נוספים 2_דיווחים נוספים" xfId="11928"/>
    <cellStyle name="9_Anafim 2_דיווחים נוספים 2_דיווחים נוספים_1" xfId="11929"/>
    <cellStyle name="9_Anafim 2_דיווחים נוספים 2_דיווחים נוספים_1_15" xfId="11930"/>
    <cellStyle name="9_Anafim 2_דיווחים נוספים 2_דיווחים נוספים_1_פירוט אגח תשואה מעל 10% " xfId="11931"/>
    <cellStyle name="9_Anafim 2_דיווחים נוספים 2_דיווחים נוספים_1_פירוט אגח תשואה מעל 10% _15" xfId="11932"/>
    <cellStyle name="9_Anafim 2_דיווחים נוספים 2_דיווחים נוספים_15" xfId="11933"/>
    <cellStyle name="9_Anafim 2_דיווחים נוספים 2_דיווחים נוספים_פירוט אגח תשואה מעל 10% " xfId="11934"/>
    <cellStyle name="9_Anafim 2_דיווחים נוספים 2_דיווחים נוספים_פירוט אגח תשואה מעל 10% _15" xfId="11935"/>
    <cellStyle name="9_Anafim 2_דיווחים נוספים 2_פירוט אגח תשואה מעל 10% " xfId="11936"/>
    <cellStyle name="9_Anafim 2_דיווחים נוספים 2_פירוט אגח תשואה מעל 10% _1" xfId="11937"/>
    <cellStyle name="9_Anafim 2_דיווחים נוספים 2_פירוט אגח תשואה מעל 10% _1_15" xfId="11938"/>
    <cellStyle name="9_Anafim 2_דיווחים נוספים 2_פירוט אגח תשואה מעל 10% _15" xfId="11939"/>
    <cellStyle name="9_Anafim 2_דיווחים נוספים 2_פירוט אגח תשואה מעל 10% _פירוט אגח תשואה מעל 10% " xfId="11940"/>
    <cellStyle name="9_Anafim 2_דיווחים נוספים 2_פירוט אגח תשואה מעל 10% _פירוט אגח תשואה מעל 10% _15" xfId="11941"/>
    <cellStyle name="9_Anafim 2_דיווחים נוספים_1" xfId="11942"/>
    <cellStyle name="9_Anafim 2_דיווחים נוספים_1 2" xfId="11943"/>
    <cellStyle name="9_Anafim 2_דיווחים נוספים_1 2_15" xfId="11944"/>
    <cellStyle name="9_Anafim 2_דיווחים נוספים_1 2_דיווחים נוספים" xfId="11945"/>
    <cellStyle name="9_Anafim 2_דיווחים נוספים_1 2_דיווחים נוספים_1" xfId="11946"/>
    <cellStyle name="9_Anafim 2_דיווחים נוספים_1 2_דיווחים נוספים_1_15" xfId="11947"/>
    <cellStyle name="9_Anafim 2_דיווחים נוספים_1 2_דיווחים נוספים_1_פירוט אגח תשואה מעל 10% " xfId="11948"/>
    <cellStyle name="9_Anafim 2_דיווחים נוספים_1 2_דיווחים נוספים_1_פירוט אגח תשואה מעל 10% _15" xfId="11949"/>
    <cellStyle name="9_Anafim 2_דיווחים נוספים_1 2_דיווחים נוספים_15" xfId="11950"/>
    <cellStyle name="9_Anafim 2_דיווחים נוספים_1 2_דיווחים נוספים_פירוט אגח תשואה מעל 10% " xfId="11951"/>
    <cellStyle name="9_Anafim 2_דיווחים נוספים_1 2_דיווחים נוספים_פירוט אגח תשואה מעל 10% _15" xfId="11952"/>
    <cellStyle name="9_Anafim 2_דיווחים נוספים_1 2_פירוט אגח תשואה מעל 10% " xfId="11953"/>
    <cellStyle name="9_Anafim 2_דיווחים נוספים_1 2_פירוט אגח תשואה מעל 10% _1" xfId="11954"/>
    <cellStyle name="9_Anafim 2_דיווחים נוספים_1 2_פירוט אגח תשואה מעל 10% _1_15" xfId="11955"/>
    <cellStyle name="9_Anafim 2_דיווחים נוספים_1 2_פירוט אגח תשואה מעל 10% _15" xfId="11956"/>
    <cellStyle name="9_Anafim 2_דיווחים נוספים_1 2_פירוט אגח תשואה מעל 10% _פירוט אגח תשואה מעל 10% " xfId="11957"/>
    <cellStyle name="9_Anafim 2_דיווחים נוספים_1 2_פירוט אגח תשואה מעל 10% _פירוט אגח תשואה מעל 10% _15" xfId="11958"/>
    <cellStyle name="9_Anafim 2_דיווחים נוספים_1_15" xfId="11959"/>
    <cellStyle name="9_Anafim 2_דיווחים נוספים_1_4.4." xfId="11960"/>
    <cellStyle name="9_Anafim 2_דיווחים נוספים_1_4.4. 2" xfId="11961"/>
    <cellStyle name="9_Anafim 2_דיווחים נוספים_1_4.4. 2_15" xfId="11962"/>
    <cellStyle name="9_Anafim 2_דיווחים נוספים_1_4.4. 2_דיווחים נוספים" xfId="11963"/>
    <cellStyle name="9_Anafim 2_דיווחים נוספים_1_4.4. 2_דיווחים נוספים_1" xfId="11964"/>
    <cellStyle name="9_Anafim 2_דיווחים נוספים_1_4.4. 2_דיווחים נוספים_1_15" xfId="11965"/>
    <cellStyle name="9_Anafim 2_דיווחים נוספים_1_4.4. 2_דיווחים נוספים_1_פירוט אגח תשואה מעל 10% " xfId="11966"/>
    <cellStyle name="9_Anafim 2_דיווחים נוספים_1_4.4. 2_דיווחים נוספים_1_פירוט אגח תשואה מעל 10% _15" xfId="11967"/>
    <cellStyle name="9_Anafim 2_דיווחים נוספים_1_4.4. 2_דיווחים נוספים_15" xfId="11968"/>
    <cellStyle name="9_Anafim 2_דיווחים נוספים_1_4.4. 2_דיווחים נוספים_פירוט אגח תשואה מעל 10% " xfId="11969"/>
    <cellStyle name="9_Anafim 2_דיווחים נוספים_1_4.4. 2_דיווחים נוספים_פירוט אגח תשואה מעל 10% _15" xfId="11970"/>
    <cellStyle name="9_Anafim 2_דיווחים נוספים_1_4.4. 2_פירוט אגח תשואה מעל 10% " xfId="11971"/>
    <cellStyle name="9_Anafim 2_דיווחים נוספים_1_4.4. 2_פירוט אגח תשואה מעל 10% _1" xfId="11972"/>
    <cellStyle name="9_Anafim 2_דיווחים נוספים_1_4.4. 2_פירוט אגח תשואה מעל 10% _1_15" xfId="11973"/>
    <cellStyle name="9_Anafim 2_דיווחים נוספים_1_4.4. 2_פירוט אגח תשואה מעל 10% _15" xfId="11974"/>
    <cellStyle name="9_Anafim 2_דיווחים נוספים_1_4.4. 2_פירוט אגח תשואה מעל 10% _פירוט אגח תשואה מעל 10% " xfId="11975"/>
    <cellStyle name="9_Anafim 2_דיווחים נוספים_1_4.4. 2_פירוט אגח תשואה מעל 10% _פירוט אגח תשואה מעל 10% _15" xfId="11976"/>
    <cellStyle name="9_Anafim 2_דיווחים נוספים_1_4.4._15" xfId="11977"/>
    <cellStyle name="9_Anafim 2_דיווחים נוספים_1_4.4._דיווחים נוספים" xfId="11978"/>
    <cellStyle name="9_Anafim 2_דיווחים נוספים_1_4.4._דיווחים נוספים_15" xfId="11979"/>
    <cellStyle name="9_Anafim 2_דיווחים נוספים_1_4.4._דיווחים נוספים_פירוט אגח תשואה מעל 10% " xfId="11980"/>
    <cellStyle name="9_Anafim 2_דיווחים נוספים_1_4.4._דיווחים נוספים_פירוט אגח תשואה מעל 10% _15" xfId="11981"/>
    <cellStyle name="9_Anafim 2_דיווחים נוספים_1_4.4._פירוט אגח תשואה מעל 10% " xfId="11982"/>
    <cellStyle name="9_Anafim 2_דיווחים נוספים_1_4.4._פירוט אגח תשואה מעל 10% _1" xfId="11983"/>
    <cellStyle name="9_Anafim 2_דיווחים נוספים_1_4.4._פירוט אגח תשואה מעל 10% _1_15" xfId="11984"/>
    <cellStyle name="9_Anafim 2_דיווחים נוספים_1_4.4._פירוט אגח תשואה מעל 10% _15" xfId="11985"/>
    <cellStyle name="9_Anafim 2_דיווחים נוספים_1_4.4._פירוט אגח תשואה מעל 10% _פירוט אגח תשואה מעל 10% " xfId="11986"/>
    <cellStyle name="9_Anafim 2_דיווחים נוספים_1_4.4._פירוט אגח תשואה מעל 10% _פירוט אגח תשואה מעל 10% _15" xfId="11987"/>
    <cellStyle name="9_Anafim 2_דיווחים נוספים_1_דיווחים נוספים" xfId="11988"/>
    <cellStyle name="9_Anafim 2_דיווחים נוספים_1_דיווחים נוספים_15" xfId="11989"/>
    <cellStyle name="9_Anafim 2_דיווחים נוספים_1_דיווחים נוספים_פירוט אגח תשואה מעל 10% " xfId="11990"/>
    <cellStyle name="9_Anafim 2_דיווחים נוספים_1_דיווחים נוספים_פירוט אגח תשואה מעל 10% _15" xfId="11991"/>
    <cellStyle name="9_Anafim 2_דיווחים נוספים_1_פירוט אגח תשואה מעל 10% " xfId="11992"/>
    <cellStyle name="9_Anafim 2_דיווחים נוספים_1_פירוט אגח תשואה מעל 10% _1" xfId="11993"/>
    <cellStyle name="9_Anafim 2_דיווחים נוספים_1_פירוט אגח תשואה מעל 10% _1_15" xfId="11994"/>
    <cellStyle name="9_Anafim 2_דיווחים נוספים_1_פירוט אגח תשואה מעל 10% _15" xfId="11995"/>
    <cellStyle name="9_Anafim 2_דיווחים נוספים_1_פירוט אגח תשואה מעל 10% _פירוט אגח תשואה מעל 10% " xfId="11996"/>
    <cellStyle name="9_Anafim 2_דיווחים נוספים_1_פירוט אגח תשואה מעל 10% _פירוט אגח תשואה מעל 10% _15" xfId="11997"/>
    <cellStyle name="9_Anafim 2_דיווחים נוספים_15" xfId="11998"/>
    <cellStyle name="9_Anafim 2_דיווחים נוספים_2" xfId="11999"/>
    <cellStyle name="9_Anafim 2_דיווחים נוספים_2_15" xfId="12000"/>
    <cellStyle name="9_Anafim 2_דיווחים נוספים_2_פירוט אגח תשואה מעל 10% " xfId="12001"/>
    <cellStyle name="9_Anafim 2_דיווחים נוספים_2_פירוט אגח תשואה מעל 10% _15" xfId="12002"/>
    <cellStyle name="9_Anafim 2_דיווחים נוספים_4.4." xfId="12003"/>
    <cellStyle name="9_Anafim 2_דיווחים נוספים_4.4. 2" xfId="12004"/>
    <cellStyle name="9_Anafim 2_דיווחים נוספים_4.4. 2_15" xfId="12005"/>
    <cellStyle name="9_Anafim 2_דיווחים נוספים_4.4. 2_דיווחים נוספים" xfId="12006"/>
    <cellStyle name="9_Anafim 2_דיווחים נוספים_4.4. 2_דיווחים נוספים_1" xfId="12007"/>
    <cellStyle name="9_Anafim 2_דיווחים נוספים_4.4. 2_דיווחים נוספים_1_15" xfId="12008"/>
    <cellStyle name="9_Anafim 2_דיווחים נוספים_4.4. 2_דיווחים נוספים_1_פירוט אגח תשואה מעל 10% " xfId="12009"/>
    <cellStyle name="9_Anafim 2_דיווחים נוספים_4.4. 2_דיווחים נוספים_1_פירוט אגח תשואה מעל 10% _15" xfId="12010"/>
    <cellStyle name="9_Anafim 2_דיווחים נוספים_4.4. 2_דיווחים נוספים_15" xfId="12011"/>
    <cellStyle name="9_Anafim 2_דיווחים נוספים_4.4. 2_דיווחים נוספים_פירוט אגח תשואה מעל 10% " xfId="12012"/>
    <cellStyle name="9_Anafim 2_דיווחים נוספים_4.4. 2_דיווחים נוספים_פירוט אגח תשואה מעל 10% _15" xfId="12013"/>
    <cellStyle name="9_Anafim 2_דיווחים נוספים_4.4. 2_פירוט אגח תשואה מעל 10% " xfId="12014"/>
    <cellStyle name="9_Anafim 2_דיווחים נוספים_4.4. 2_פירוט אגח תשואה מעל 10% _1" xfId="12015"/>
    <cellStyle name="9_Anafim 2_דיווחים נוספים_4.4. 2_פירוט אגח תשואה מעל 10% _1_15" xfId="12016"/>
    <cellStyle name="9_Anafim 2_דיווחים נוספים_4.4. 2_פירוט אגח תשואה מעל 10% _15" xfId="12017"/>
    <cellStyle name="9_Anafim 2_דיווחים נוספים_4.4. 2_פירוט אגח תשואה מעל 10% _פירוט אגח תשואה מעל 10% " xfId="12018"/>
    <cellStyle name="9_Anafim 2_דיווחים נוספים_4.4. 2_פירוט אגח תשואה מעל 10% _פירוט אגח תשואה מעל 10% _15" xfId="12019"/>
    <cellStyle name="9_Anafim 2_דיווחים נוספים_4.4._15" xfId="12020"/>
    <cellStyle name="9_Anafim 2_דיווחים נוספים_4.4._דיווחים נוספים" xfId="12021"/>
    <cellStyle name="9_Anafim 2_דיווחים נוספים_4.4._דיווחים נוספים_15" xfId="12022"/>
    <cellStyle name="9_Anafim 2_דיווחים נוספים_4.4._דיווחים נוספים_פירוט אגח תשואה מעל 10% " xfId="12023"/>
    <cellStyle name="9_Anafim 2_דיווחים נוספים_4.4._דיווחים נוספים_פירוט אגח תשואה מעל 10% _15" xfId="12024"/>
    <cellStyle name="9_Anafim 2_דיווחים נוספים_4.4._פירוט אגח תשואה מעל 10% " xfId="12025"/>
    <cellStyle name="9_Anafim 2_דיווחים נוספים_4.4._פירוט אגח תשואה מעל 10% _1" xfId="12026"/>
    <cellStyle name="9_Anafim 2_דיווחים נוספים_4.4._פירוט אגח תשואה מעל 10% _1_15" xfId="12027"/>
    <cellStyle name="9_Anafim 2_דיווחים נוספים_4.4._פירוט אגח תשואה מעל 10% _15" xfId="12028"/>
    <cellStyle name="9_Anafim 2_דיווחים נוספים_4.4._פירוט אגח תשואה מעל 10% _פירוט אגח תשואה מעל 10% " xfId="12029"/>
    <cellStyle name="9_Anafim 2_דיווחים נוספים_4.4._פירוט אגח תשואה מעל 10% _פירוט אגח תשואה מעל 10% _15" xfId="12030"/>
    <cellStyle name="9_Anafim 2_דיווחים נוספים_דיווחים נוספים" xfId="12031"/>
    <cellStyle name="9_Anafim 2_דיווחים נוספים_דיווחים נוספים 2" xfId="12032"/>
    <cellStyle name="9_Anafim 2_דיווחים נוספים_דיווחים נוספים 2_15" xfId="12033"/>
    <cellStyle name="9_Anafim 2_דיווחים נוספים_דיווחים נוספים 2_דיווחים נוספים" xfId="12034"/>
    <cellStyle name="9_Anafim 2_דיווחים נוספים_דיווחים נוספים 2_דיווחים נוספים_1" xfId="12035"/>
    <cellStyle name="9_Anafim 2_דיווחים נוספים_דיווחים נוספים 2_דיווחים נוספים_1_15" xfId="12036"/>
    <cellStyle name="9_Anafim 2_דיווחים נוספים_דיווחים נוספים 2_דיווחים נוספים_1_פירוט אגח תשואה מעל 10% " xfId="12037"/>
    <cellStyle name="9_Anafim 2_דיווחים נוספים_דיווחים נוספים 2_דיווחים נוספים_1_פירוט אגח תשואה מעל 10% _15" xfId="12038"/>
    <cellStyle name="9_Anafim 2_דיווחים נוספים_דיווחים נוספים 2_דיווחים נוספים_15" xfId="12039"/>
    <cellStyle name="9_Anafim 2_דיווחים נוספים_דיווחים נוספים 2_דיווחים נוספים_פירוט אגח תשואה מעל 10% " xfId="12040"/>
    <cellStyle name="9_Anafim 2_דיווחים נוספים_דיווחים נוספים 2_דיווחים נוספים_פירוט אגח תשואה מעל 10% _15" xfId="12041"/>
    <cellStyle name="9_Anafim 2_דיווחים נוספים_דיווחים נוספים 2_פירוט אגח תשואה מעל 10% " xfId="12042"/>
    <cellStyle name="9_Anafim 2_דיווחים נוספים_דיווחים נוספים 2_פירוט אגח תשואה מעל 10% _1" xfId="12043"/>
    <cellStyle name="9_Anafim 2_דיווחים נוספים_דיווחים נוספים 2_פירוט אגח תשואה מעל 10% _1_15" xfId="12044"/>
    <cellStyle name="9_Anafim 2_דיווחים נוספים_דיווחים נוספים 2_פירוט אגח תשואה מעל 10% _15" xfId="12045"/>
    <cellStyle name="9_Anafim 2_דיווחים נוספים_דיווחים נוספים 2_פירוט אגח תשואה מעל 10% _פירוט אגח תשואה מעל 10% " xfId="12046"/>
    <cellStyle name="9_Anafim 2_דיווחים נוספים_דיווחים נוספים 2_פירוט אגח תשואה מעל 10% _פירוט אגח תשואה מעל 10% _15" xfId="12047"/>
    <cellStyle name="9_Anafim 2_דיווחים נוספים_דיווחים נוספים_1" xfId="12048"/>
    <cellStyle name="9_Anafim 2_דיווחים נוספים_דיווחים נוספים_1_15" xfId="12049"/>
    <cellStyle name="9_Anafim 2_דיווחים נוספים_דיווחים נוספים_1_פירוט אגח תשואה מעל 10% " xfId="12050"/>
    <cellStyle name="9_Anafim 2_דיווחים נוספים_דיווחים נוספים_1_פירוט אגח תשואה מעל 10% _15" xfId="12051"/>
    <cellStyle name="9_Anafim 2_דיווחים נוספים_דיווחים נוספים_15" xfId="12052"/>
    <cellStyle name="9_Anafim 2_דיווחים נוספים_דיווחים נוספים_4.4." xfId="12053"/>
    <cellStyle name="9_Anafim 2_דיווחים נוספים_דיווחים נוספים_4.4. 2" xfId="12054"/>
    <cellStyle name="9_Anafim 2_דיווחים נוספים_דיווחים נוספים_4.4. 2_15" xfId="12055"/>
    <cellStyle name="9_Anafim 2_דיווחים נוספים_דיווחים נוספים_4.4. 2_דיווחים נוספים" xfId="12056"/>
    <cellStyle name="9_Anafim 2_דיווחים נוספים_דיווחים נוספים_4.4. 2_דיווחים נוספים_1" xfId="12057"/>
    <cellStyle name="9_Anafim 2_דיווחים נוספים_דיווחים נוספים_4.4. 2_דיווחים נוספים_1_15" xfId="12058"/>
    <cellStyle name="9_Anafim 2_דיווחים נוספים_דיווחים נוספים_4.4. 2_דיווחים נוספים_1_פירוט אגח תשואה מעל 10% " xfId="12059"/>
    <cellStyle name="9_Anafim 2_דיווחים נוספים_דיווחים נוספים_4.4. 2_דיווחים נוספים_1_פירוט אגח תשואה מעל 10% _15" xfId="12060"/>
    <cellStyle name="9_Anafim 2_דיווחים נוספים_דיווחים נוספים_4.4. 2_דיווחים נוספים_15" xfId="12061"/>
    <cellStyle name="9_Anafim 2_דיווחים נוספים_דיווחים נוספים_4.4. 2_דיווחים נוספים_פירוט אגח תשואה מעל 10% " xfId="12062"/>
    <cellStyle name="9_Anafim 2_דיווחים נוספים_דיווחים נוספים_4.4. 2_דיווחים נוספים_פירוט אגח תשואה מעל 10% _15" xfId="12063"/>
    <cellStyle name="9_Anafim 2_דיווחים נוספים_דיווחים נוספים_4.4. 2_פירוט אגח תשואה מעל 10% " xfId="12064"/>
    <cellStyle name="9_Anafim 2_דיווחים נוספים_דיווחים נוספים_4.4. 2_פירוט אגח תשואה מעל 10% _1" xfId="12065"/>
    <cellStyle name="9_Anafim 2_דיווחים נוספים_דיווחים נוספים_4.4. 2_פירוט אגח תשואה מעל 10% _1_15" xfId="12066"/>
    <cellStyle name="9_Anafim 2_דיווחים נוספים_דיווחים נוספים_4.4. 2_פירוט אגח תשואה מעל 10% _15" xfId="12067"/>
    <cellStyle name="9_Anafim 2_דיווחים נוספים_דיווחים נוספים_4.4. 2_פירוט אגח תשואה מעל 10% _פירוט אגח תשואה מעל 10% " xfId="12068"/>
    <cellStyle name="9_Anafim 2_דיווחים נוספים_דיווחים נוספים_4.4. 2_פירוט אגח תשואה מעל 10% _פירוט אגח תשואה מעל 10% _15" xfId="12069"/>
    <cellStyle name="9_Anafim 2_דיווחים נוספים_דיווחים נוספים_4.4._15" xfId="12070"/>
    <cellStyle name="9_Anafim 2_דיווחים נוספים_דיווחים נוספים_4.4._דיווחים נוספים" xfId="12071"/>
    <cellStyle name="9_Anafim 2_דיווחים נוספים_דיווחים נוספים_4.4._דיווחים נוספים_15" xfId="12072"/>
    <cellStyle name="9_Anafim 2_דיווחים נוספים_דיווחים נוספים_4.4._דיווחים נוספים_פירוט אגח תשואה מעל 10% " xfId="12073"/>
    <cellStyle name="9_Anafim 2_דיווחים נוספים_דיווחים נוספים_4.4._דיווחים נוספים_פירוט אגח תשואה מעל 10% _15" xfId="12074"/>
    <cellStyle name="9_Anafim 2_דיווחים נוספים_דיווחים נוספים_4.4._פירוט אגח תשואה מעל 10% " xfId="12075"/>
    <cellStyle name="9_Anafim 2_דיווחים נוספים_דיווחים נוספים_4.4._פירוט אגח תשואה מעל 10% _1" xfId="12076"/>
    <cellStyle name="9_Anafim 2_דיווחים נוספים_דיווחים נוספים_4.4._פירוט אגח תשואה מעל 10% _1_15" xfId="12077"/>
    <cellStyle name="9_Anafim 2_דיווחים נוספים_דיווחים נוספים_4.4._פירוט אגח תשואה מעל 10% _15" xfId="12078"/>
    <cellStyle name="9_Anafim 2_דיווחים נוספים_דיווחים נוספים_4.4._פירוט אגח תשואה מעל 10% _פירוט אגח תשואה מעל 10% " xfId="12079"/>
    <cellStyle name="9_Anafim 2_דיווחים נוספים_דיווחים נוספים_4.4._פירוט אגח תשואה מעל 10% _פירוט אגח תשואה מעל 10% _15" xfId="12080"/>
    <cellStyle name="9_Anafim 2_דיווחים נוספים_דיווחים נוספים_דיווחים נוספים" xfId="12081"/>
    <cellStyle name="9_Anafim 2_דיווחים נוספים_דיווחים נוספים_דיווחים נוספים_15" xfId="12082"/>
    <cellStyle name="9_Anafim 2_דיווחים נוספים_דיווחים נוספים_דיווחים נוספים_פירוט אגח תשואה מעל 10% " xfId="12083"/>
    <cellStyle name="9_Anafim 2_דיווחים נוספים_דיווחים נוספים_דיווחים נוספים_פירוט אגח תשואה מעל 10% _15" xfId="12084"/>
    <cellStyle name="9_Anafim 2_דיווחים נוספים_דיווחים נוספים_פירוט אגח תשואה מעל 10% " xfId="12085"/>
    <cellStyle name="9_Anafim 2_דיווחים נוספים_דיווחים נוספים_פירוט אגח תשואה מעל 10% _1" xfId="12086"/>
    <cellStyle name="9_Anafim 2_דיווחים נוספים_דיווחים נוספים_פירוט אגח תשואה מעל 10% _1_15" xfId="12087"/>
    <cellStyle name="9_Anafim 2_דיווחים נוספים_דיווחים נוספים_פירוט אגח תשואה מעל 10% _15" xfId="12088"/>
    <cellStyle name="9_Anafim 2_דיווחים נוספים_דיווחים נוספים_פירוט אגח תשואה מעל 10% _פירוט אגח תשואה מעל 10% " xfId="12089"/>
    <cellStyle name="9_Anafim 2_דיווחים נוספים_דיווחים נוספים_פירוט אגח תשואה מעל 10% _פירוט אגח תשואה מעל 10% _15" xfId="12090"/>
    <cellStyle name="9_Anafim 2_דיווחים נוספים_פירוט אגח תשואה מעל 10% " xfId="12091"/>
    <cellStyle name="9_Anafim 2_דיווחים נוספים_פירוט אגח תשואה מעל 10% _1" xfId="12092"/>
    <cellStyle name="9_Anafim 2_דיווחים נוספים_פירוט אגח תשואה מעל 10% _1_15" xfId="12093"/>
    <cellStyle name="9_Anafim 2_דיווחים נוספים_פירוט אגח תשואה מעל 10% _15" xfId="12094"/>
    <cellStyle name="9_Anafim 2_דיווחים נוספים_פירוט אגח תשואה מעל 10% _פירוט אגח תשואה מעל 10% " xfId="12095"/>
    <cellStyle name="9_Anafim 2_דיווחים נוספים_פירוט אגח תשואה מעל 10% _פירוט אגח תשואה מעל 10% _15" xfId="12096"/>
    <cellStyle name="9_Anafim 2_עסקאות שאושרו וטרם בוצעו  " xfId="12097"/>
    <cellStyle name="9_Anafim 2_עסקאות שאושרו וטרם בוצעו   2" xfId="12098"/>
    <cellStyle name="9_Anafim 2_עסקאות שאושרו וטרם בוצעו   2_15" xfId="12099"/>
    <cellStyle name="9_Anafim 2_עסקאות שאושרו וטרם בוצעו   2_דיווחים נוספים" xfId="12100"/>
    <cellStyle name="9_Anafim 2_עסקאות שאושרו וטרם בוצעו   2_דיווחים נוספים_1" xfId="12101"/>
    <cellStyle name="9_Anafim 2_עסקאות שאושרו וטרם בוצעו   2_דיווחים נוספים_1_15" xfId="12102"/>
    <cellStyle name="9_Anafim 2_עסקאות שאושרו וטרם בוצעו   2_דיווחים נוספים_1_פירוט אגח תשואה מעל 10% " xfId="12103"/>
    <cellStyle name="9_Anafim 2_עסקאות שאושרו וטרם בוצעו   2_דיווחים נוספים_1_פירוט אגח תשואה מעל 10% _15" xfId="12104"/>
    <cellStyle name="9_Anafim 2_עסקאות שאושרו וטרם בוצעו   2_דיווחים נוספים_15" xfId="12105"/>
    <cellStyle name="9_Anafim 2_עסקאות שאושרו וטרם בוצעו   2_דיווחים נוספים_פירוט אגח תשואה מעל 10% " xfId="12106"/>
    <cellStyle name="9_Anafim 2_עסקאות שאושרו וטרם בוצעו   2_דיווחים נוספים_פירוט אגח תשואה מעל 10% _15" xfId="12107"/>
    <cellStyle name="9_Anafim 2_עסקאות שאושרו וטרם בוצעו   2_פירוט אגח תשואה מעל 10% " xfId="12108"/>
    <cellStyle name="9_Anafim 2_עסקאות שאושרו וטרם בוצעו   2_פירוט אגח תשואה מעל 10% _1" xfId="12109"/>
    <cellStyle name="9_Anafim 2_עסקאות שאושרו וטרם בוצעו   2_פירוט אגח תשואה מעל 10% _1_15" xfId="12110"/>
    <cellStyle name="9_Anafim 2_עסקאות שאושרו וטרם בוצעו   2_פירוט אגח תשואה מעל 10% _15" xfId="12111"/>
    <cellStyle name="9_Anafim 2_עסקאות שאושרו וטרם בוצעו   2_פירוט אגח תשואה מעל 10% _פירוט אגח תשואה מעל 10% " xfId="12112"/>
    <cellStyle name="9_Anafim 2_עסקאות שאושרו וטרם בוצעו   2_פירוט אגח תשואה מעל 10% _פירוט אגח תשואה מעל 10% _15" xfId="12113"/>
    <cellStyle name="9_Anafim 2_עסקאות שאושרו וטרם בוצעו  _15" xfId="12114"/>
    <cellStyle name="9_Anafim 2_עסקאות שאושרו וטרם בוצעו  _דיווחים נוספים" xfId="12115"/>
    <cellStyle name="9_Anafim 2_עסקאות שאושרו וטרם בוצעו  _דיווחים נוספים_15" xfId="12116"/>
    <cellStyle name="9_Anafim 2_עסקאות שאושרו וטרם בוצעו  _דיווחים נוספים_פירוט אגח תשואה מעל 10% " xfId="12117"/>
    <cellStyle name="9_Anafim 2_עסקאות שאושרו וטרם בוצעו  _דיווחים נוספים_פירוט אגח תשואה מעל 10% _15" xfId="12118"/>
    <cellStyle name="9_Anafim 2_עסקאות שאושרו וטרם בוצעו  _פירוט אגח תשואה מעל 10% " xfId="12119"/>
    <cellStyle name="9_Anafim 2_עסקאות שאושרו וטרם בוצעו  _פירוט אגח תשואה מעל 10% _1" xfId="12120"/>
    <cellStyle name="9_Anafim 2_עסקאות שאושרו וטרם בוצעו  _פירוט אגח תשואה מעל 10% _1_15" xfId="12121"/>
    <cellStyle name="9_Anafim 2_עסקאות שאושרו וטרם בוצעו  _פירוט אגח תשואה מעל 10% _15" xfId="12122"/>
    <cellStyle name="9_Anafim 2_עסקאות שאושרו וטרם בוצעו  _פירוט אגח תשואה מעל 10% _פירוט אגח תשואה מעל 10% " xfId="12123"/>
    <cellStyle name="9_Anafim 2_עסקאות שאושרו וטרם בוצעו  _פירוט אגח תשואה מעל 10% _פירוט אגח תשואה מעל 10% _15" xfId="12124"/>
    <cellStyle name="9_Anafim 2_פירוט אגח תשואה מעל 10% " xfId="12125"/>
    <cellStyle name="9_Anafim 2_פירוט אגח תשואה מעל 10%  2" xfId="12126"/>
    <cellStyle name="9_Anafim 2_פירוט אגח תשואה מעל 10%  2_15" xfId="12127"/>
    <cellStyle name="9_Anafim 2_פירוט אגח תשואה מעל 10%  2_דיווחים נוספים" xfId="12128"/>
    <cellStyle name="9_Anafim 2_פירוט אגח תשואה מעל 10%  2_דיווחים נוספים_1" xfId="12129"/>
    <cellStyle name="9_Anafim 2_פירוט אגח תשואה מעל 10%  2_דיווחים נוספים_1_15" xfId="12130"/>
    <cellStyle name="9_Anafim 2_פירוט אגח תשואה מעל 10%  2_דיווחים נוספים_1_פירוט אגח תשואה מעל 10% " xfId="12131"/>
    <cellStyle name="9_Anafim 2_פירוט אגח תשואה מעל 10%  2_דיווחים נוספים_1_פירוט אגח תשואה מעל 10% _15" xfId="12132"/>
    <cellStyle name="9_Anafim 2_פירוט אגח תשואה מעל 10%  2_דיווחים נוספים_15" xfId="12133"/>
    <cellStyle name="9_Anafim 2_פירוט אגח תשואה מעל 10%  2_דיווחים נוספים_פירוט אגח תשואה מעל 10% " xfId="12134"/>
    <cellStyle name="9_Anafim 2_פירוט אגח תשואה מעל 10%  2_דיווחים נוספים_פירוט אגח תשואה מעל 10% _15" xfId="12135"/>
    <cellStyle name="9_Anafim 2_פירוט אגח תשואה מעל 10%  2_פירוט אגח תשואה מעל 10% " xfId="12136"/>
    <cellStyle name="9_Anafim 2_פירוט אגח תשואה מעל 10%  2_פירוט אגח תשואה מעל 10% _1" xfId="12137"/>
    <cellStyle name="9_Anafim 2_פירוט אגח תשואה מעל 10%  2_פירוט אגח תשואה מעל 10% _1_15" xfId="12138"/>
    <cellStyle name="9_Anafim 2_פירוט אגח תשואה מעל 10%  2_פירוט אגח תשואה מעל 10% _15" xfId="12139"/>
    <cellStyle name="9_Anafim 2_פירוט אגח תשואה מעל 10%  2_פירוט אגח תשואה מעל 10% _פירוט אגח תשואה מעל 10% " xfId="12140"/>
    <cellStyle name="9_Anafim 2_פירוט אגח תשואה מעל 10%  2_פירוט אגח תשואה מעל 10% _פירוט אגח תשואה מעל 10% _15" xfId="12141"/>
    <cellStyle name="9_Anafim 2_פירוט אגח תשואה מעל 10% _1" xfId="12142"/>
    <cellStyle name="9_Anafim 2_פירוט אגח תשואה מעל 10% _1_15" xfId="12143"/>
    <cellStyle name="9_Anafim 2_פירוט אגח תשואה מעל 10% _1_פירוט אגח תשואה מעל 10% " xfId="12144"/>
    <cellStyle name="9_Anafim 2_פירוט אגח תשואה מעל 10% _1_פירוט אגח תשואה מעל 10% _15" xfId="12145"/>
    <cellStyle name="9_Anafim 2_פירוט אגח תשואה מעל 10% _15" xfId="12146"/>
    <cellStyle name="9_Anafim 2_פירוט אגח תשואה מעל 10% _2" xfId="12147"/>
    <cellStyle name="9_Anafim 2_פירוט אגח תשואה מעל 10% _2_15" xfId="12148"/>
    <cellStyle name="9_Anafim 2_פירוט אגח תשואה מעל 10% _4.4." xfId="12149"/>
    <cellStyle name="9_Anafim 2_פירוט אגח תשואה מעל 10% _4.4. 2" xfId="12150"/>
    <cellStyle name="9_Anafim 2_פירוט אגח תשואה מעל 10% _4.4. 2_15" xfId="12151"/>
    <cellStyle name="9_Anafim 2_פירוט אגח תשואה מעל 10% _4.4. 2_דיווחים נוספים" xfId="12152"/>
    <cellStyle name="9_Anafim 2_פירוט אגח תשואה מעל 10% _4.4. 2_דיווחים נוספים_1" xfId="12153"/>
    <cellStyle name="9_Anafim 2_פירוט אגח תשואה מעל 10% _4.4. 2_דיווחים נוספים_1_15" xfId="12154"/>
    <cellStyle name="9_Anafim 2_פירוט אגח תשואה מעל 10% _4.4. 2_דיווחים נוספים_1_פירוט אגח תשואה מעל 10% " xfId="12155"/>
    <cellStyle name="9_Anafim 2_פירוט אגח תשואה מעל 10% _4.4. 2_דיווחים נוספים_1_פירוט אגח תשואה מעל 10% _15" xfId="12156"/>
    <cellStyle name="9_Anafim 2_פירוט אגח תשואה מעל 10% _4.4. 2_דיווחים נוספים_15" xfId="12157"/>
    <cellStyle name="9_Anafim 2_פירוט אגח תשואה מעל 10% _4.4. 2_דיווחים נוספים_פירוט אגח תשואה מעל 10% " xfId="12158"/>
    <cellStyle name="9_Anafim 2_פירוט אגח תשואה מעל 10% _4.4. 2_דיווחים נוספים_פירוט אגח תשואה מעל 10% _15" xfId="12159"/>
    <cellStyle name="9_Anafim 2_פירוט אגח תשואה מעל 10% _4.4. 2_פירוט אגח תשואה מעל 10% " xfId="12160"/>
    <cellStyle name="9_Anafim 2_פירוט אגח תשואה מעל 10% _4.4. 2_פירוט אגח תשואה מעל 10% _1" xfId="12161"/>
    <cellStyle name="9_Anafim 2_פירוט אגח תשואה מעל 10% _4.4. 2_פירוט אגח תשואה מעל 10% _1_15" xfId="12162"/>
    <cellStyle name="9_Anafim 2_פירוט אגח תשואה מעל 10% _4.4. 2_פירוט אגח תשואה מעל 10% _15" xfId="12163"/>
    <cellStyle name="9_Anafim 2_פירוט אגח תשואה מעל 10% _4.4. 2_פירוט אגח תשואה מעל 10% _פירוט אגח תשואה מעל 10% " xfId="12164"/>
    <cellStyle name="9_Anafim 2_פירוט אגח תשואה מעל 10% _4.4. 2_פירוט אגח תשואה מעל 10% _פירוט אגח תשואה מעל 10% _15" xfId="12165"/>
    <cellStyle name="9_Anafim 2_פירוט אגח תשואה מעל 10% _4.4._15" xfId="12166"/>
    <cellStyle name="9_Anafim 2_פירוט אגח תשואה מעל 10% _4.4._דיווחים נוספים" xfId="12167"/>
    <cellStyle name="9_Anafim 2_פירוט אגח תשואה מעל 10% _4.4._דיווחים נוספים_15" xfId="12168"/>
    <cellStyle name="9_Anafim 2_פירוט אגח תשואה מעל 10% _4.4._דיווחים נוספים_פירוט אגח תשואה מעל 10% " xfId="12169"/>
    <cellStyle name="9_Anafim 2_פירוט אגח תשואה מעל 10% _4.4._דיווחים נוספים_פירוט אגח תשואה מעל 10% _15" xfId="12170"/>
    <cellStyle name="9_Anafim 2_פירוט אגח תשואה מעל 10% _4.4._פירוט אגח תשואה מעל 10% " xfId="12171"/>
    <cellStyle name="9_Anafim 2_פירוט אגח תשואה מעל 10% _4.4._פירוט אגח תשואה מעל 10% _1" xfId="12172"/>
    <cellStyle name="9_Anafim 2_פירוט אגח תשואה מעל 10% _4.4._פירוט אגח תשואה מעל 10% _1_15" xfId="12173"/>
    <cellStyle name="9_Anafim 2_פירוט אגח תשואה מעל 10% _4.4._פירוט אגח תשואה מעל 10% _15" xfId="12174"/>
    <cellStyle name="9_Anafim 2_פירוט אגח תשואה מעל 10% _4.4._פירוט אגח תשואה מעל 10% _פירוט אגח תשואה מעל 10% " xfId="12175"/>
    <cellStyle name="9_Anafim 2_פירוט אגח תשואה מעל 10% _4.4._פירוט אגח תשואה מעל 10% _פירוט אגח תשואה מעל 10% _15" xfId="12176"/>
    <cellStyle name="9_Anafim 2_פירוט אגח תשואה מעל 10% _דיווחים נוספים" xfId="12177"/>
    <cellStyle name="9_Anafim 2_פירוט אגח תשואה מעל 10% _דיווחים נוספים_1" xfId="12178"/>
    <cellStyle name="9_Anafim 2_פירוט אגח תשואה מעל 10% _דיווחים נוספים_1_15" xfId="12179"/>
    <cellStyle name="9_Anafim 2_פירוט אגח תשואה מעל 10% _דיווחים נוספים_1_פירוט אגח תשואה מעל 10% " xfId="12180"/>
    <cellStyle name="9_Anafim 2_פירוט אגח תשואה מעל 10% _דיווחים נוספים_1_פירוט אגח תשואה מעל 10% _15" xfId="12181"/>
    <cellStyle name="9_Anafim 2_פירוט אגח תשואה מעל 10% _דיווחים נוספים_15" xfId="12182"/>
    <cellStyle name="9_Anafim 2_פירוט אגח תשואה מעל 10% _דיווחים נוספים_פירוט אגח תשואה מעל 10% " xfId="12183"/>
    <cellStyle name="9_Anafim 2_פירוט אגח תשואה מעל 10% _דיווחים נוספים_פירוט אגח תשואה מעל 10% _15" xfId="12184"/>
    <cellStyle name="9_Anafim 2_פירוט אגח תשואה מעל 10% _פירוט אגח תשואה מעל 10% " xfId="12185"/>
    <cellStyle name="9_Anafim 2_פירוט אגח תשואה מעל 10% _פירוט אגח תשואה מעל 10% _1" xfId="12186"/>
    <cellStyle name="9_Anafim 2_פירוט אגח תשואה מעל 10% _פירוט אגח תשואה מעל 10% _1_15" xfId="12187"/>
    <cellStyle name="9_Anafim 2_פירוט אגח תשואה מעל 10% _פירוט אגח תשואה מעל 10% _15" xfId="12188"/>
    <cellStyle name="9_Anafim 2_פירוט אגח תשואה מעל 10% _פירוט אגח תשואה מעל 10% _פירוט אגח תשואה מעל 10% " xfId="12189"/>
    <cellStyle name="9_Anafim 2_פירוט אגח תשואה מעל 10% _פירוט אגח תשואה מעל 10% _פירוט אגח תשואה מעל 10% _15" xfId="12190"/>
    <cellStyle name="9_Anafim 3" xfId="12191"/>
    <cellStyle name="9_Anafim 3_15" xfId="12192"/>
    <cellStyle name="9_Anafim 3_דיווחים נוספים" xfId="12193"/>
    <cellStyle name="9_Anafim 3_דיווחים נוספים_1" xfId="12194"/>
    <cellStyle name="9_Anafim 3_דיווחים נוספים_1_15" xfId="12195"/>
    <cellStyle name="9_Anafim 3_דיווחים נוספים_1_פירוט אגח תשואה מעל 10% " xfId="12196"/>
    <cellStyle name="9_Anafim 3_דיווחים נוספים_1_פירוט אגח תשואה מעל 10% _15" xfId="12197"/>
    <cellStyle name="9_Anafim 3_דיווחים נוספים_15" xfId="12198"/>
    <cellStyle name="9_Anafim 3_דיווחים נוספים_פירוט אגח תשואה מעל 10% " xfId="12199"/>
    <cellStyle name="9_Anafim 3_דיווחים נוספים_פירוט אגח תשואה מעל 10% _15" xfId="12200"/>
    <cellStyle name="9_Anafim 3_פירוט אגח תשואה מעל 10% " xfId="12201"/>
    <cellStyle name="9_Anafim 3_פירוט אגח תשואה מעל 10% _1" xfId="12202"/>
    <cellStyle name="9_Anafim 3_פירוט אגח תשואה מעל 10% _1_15" xfId="12203"/>
    <cellStyle name="9_Anafim 3_פירוט אגח תשואה מעל 10% _15" xfId="12204"/>
    <cellStyle name="9_Anafim 3_פירוט אגח תשואה מעל 10% _פירוט אגח תשואה מעל 10% " xfId="12205"/>
    <cellStyle name="9_Anafim 3_פירוט אגח תשואה מעל 10% _פירוט אגח תשואה מעל 10% _15" xfId="12206"/>
    <cellStyle name="9_Anafim_15" xfId="12207"/>
    <cellStyle name="9_Anafim_4.4." xfId="12208"/>
    <cellStyle name="9_Anafim_4.4. 2" xfId="12209"/>
    <cellStyle name="9_Anafim_4.4. 2_15" xfId="12210"/>
    <cellStyle name="9_Anafim_4.4. 2_דיווחים נוספים" xfId="12211"/>
    <cellStyle name="9_Anafim_4.4. 2_דיווחים נוספים_1" xfId="12212"/>
    <cellStyle name="9_Anafim_4.4. 2_דיווחים נוספים_1_15" xfId="12213"/>
    <cellStyle name="9_Anafim_4.4. 2_דיווחים נוספים_1_פירוט אגח תשואה מעל 10% " xfId="12214"/>
    <cellStyle name="9_Anafim_4.4. 2_דיווחים נוספים_1_פירוט אגח תשואה מעל 10% _15" xfId="12215"/>
    <cellStyle name="9_Anafim_4.4. 2_דיווחים נוספים_15" xfId="12216"/>
    <cellStyle name="9_Anafim_4.4. 2_דיווחים נוספים_פירוט אגח תשואה מעל 10% " xfId="12217"/>
    <cellStyle name="9_Anafim_4.4. 2_דיווחים נוספים_פירוט אגח תשואה מעל 10% _15" xfId="12218"/>
    <cellStyle name="9_Anafim_4.4. 2_פירוט אגח תשואה מעל 10% " xfId="12219"/>
    <cellStyle name="9_Anafim_4.4. 2_פירוט אגח תשואה מעל 10% _1" xfId="12220"/>
    <cellStyle name="9_Anafim_4.4. 2_פירוט אגח תשואה מעל 10% _1_15" xfId="12221"/>
    <cellStyle name="9_Anafim_4.4. 2_פירוט אגח תשואה מעל 10% _15" xfId="12222"/>
    <cellStyle name="9_Anafim_4.4. 2_פירוט אגח תשואה מעל 10% _פירוט אגח תשואה מעל 10% " xfId="12223"/>
    <cellStyle name="9_Anafim_4.4. 2_פירוט אגח תשואה מעל 10% _פירוט אגח תשואה מעל 10% _15" xfId="12224"/>
    <cellStyle name="9_Anafim_4.4._15" xfId="12225"/>
    <cellStyle name="9_Anafim_4.4._דיווחים נוספים" xfId="12226"/>
    <cellStyle name="9_Anafim_4.4._דיווחים נוספים_15" xfId="12227"/>
    <cellStyle name="9_Anafim_4.4._דיווחים נוספים_פירוט אגח תשואה מעל 10% " xfId="12228"/>
    <cellStyle name="9_Anafim_4.4._דיווחים נוספים_פירוט אגח תשואה מעל 10% _15" xfId="12229"/>
    <cellStyle name="9_Anafim_4.4._פירוט אגח תשואה מעל 10% " xfId="12230"/>
    <cellStyle name="9_Anafim_4.4._פירוט אגח תשואה מעל 10% _1" xfId="12231"/>
    <cellStyle name="9_Anafim_4.4._פירוט אגח תשואה מעל 10% _1_15" xfId="12232"/>
    <cellStyle name="9_Anafim_4.4._פירוט אגח תשואה מעל 10% _15" xfId="12233"/>
    <cellStyle name="9_Anafim_4.4._פירוט אגח תשואה מעל 10% _פירוט אגח תשואה מעל 10% " xfId="12234"/>
    <cellStyle name="9_Anafim_4.4._פירוט אגח תשואה מעל 10% _פירוט אגח תשואה מעל 10% _15" xfId="12235"/>
    <cellStyle name="9_Anafim_דיווחים נוספים" xfId="12236"/>
    <cellStyle name="9_Anafim_דיווחים נוספים 2" xfId="12237"/>
    <cellStyle name="9_Anafim_דיווחים נוספים 2_15" xfId="12238"/>
    <cellStyle name="9_Anafim_דיווחים נוספים 2_דיווחים נוספים" xfId="12239"/>
    <cellStyle name="9_Anafim_דיווחים נוספים 2_דיווחים נוספים_1" xfId="12240"/>
    <cellStyle name="9_Anafim_דיווחים נוספים 2_דיווחים נוספים_1_15" xfId="12241"/>
    <cellStyle name="9_Anafim_דיווחים נוספים 2_דיווחים נוספים_1_פירוט אגח תשואה מעל 10% " xfId="12242"/>
    <cellStyle name="9_Anafim_דיווחים נוספים 2_דיווחים נוספים_1_פירוט אגח תשואה מעל 10% _15" xfId="12243"/>
    <cellStyle name="9_Anafim_דיווחים נוספים 2_דיווחים נוספים_15" xfId="12244"/>
    <cellStyle name="9_Anafim_דיווחים נוספים 2_דיווחים נוספים_פירוט אגח תשואה מעל 10% " xfId="12245"/>
    <cellStyle name="9_Anafim_דיווחים נוספים 2_דיווחים נוספים_פירוט אגח תשואה מעל 10% _15" xfId="12246"/>
    <cellStyle name="9_Anafim_דיווחים נוספים 2_פירוט אגח תשואה מעל 10% " xfId="12247"/>
    <cellStyle name="9_Anafim_דיווחים נוספים 2_פירוט אגח תשואה מעל 10% _1" xfId="12248"/>
    <cellStyle name="9_Anafim_דיווחים נוספים 2_פירוט אגח תשואה מעל 10% _1_15" xfId="12249"/>
    <cellStyle name="9_Anafim_דיווחים נוספים 2_פירוט אגח תשואה מעל 10% _15" xfId="12250"/>
    <cellStyle name="9_Anafim_דיווחים נוספים 2_פירוט אגח תשואה מעל 10% _פירוט אגח תשואה מעל 10% " xfId="12251"/>
    <cellStyle name="9_Anafim_דיווחים נוספים 2_פירוט אגח תשואה מעל 10% _פירוט אגח תשואה מעל 10% _15" xfId="12252"/>
    <cellStyle name="9_Anafim_דיווחים נוספים_1" xfId="12253"/>
    <cellStyle name="9_Anafim_דיווחים נוספים_1 2" xfId="12254"/>
    <cellStyle name="9_Anafim_דיווחים נוספים_1 2_15" xfId="12255"/>
    <cellStyle name="9_Anafim_דיווחים נוספים_1 2_דיווחים נוספים" xfId="12256"/>
    <cellStyle name="9_Anafim_דיווחים נוספים_1 2_דיווחים נוספים_1" xfId="12257"/>
    <cellStyle name="9_Anafim_דיווחים נוספים_1 2_דיווחים נוספים_1_15" xfId="12258"/>
    <cellStyle name="9_Anafim_דיווחים נוספים_1 2_דיווחים נוספים_1_פירוט אגח תשואה מעל 10% " xfId="12259"/>
    <cellStyle name="9_Anafim_דיווחים נוספים_1 2_דיווחים נוספים_1_פירוט אגח תשואה מעל 10% _15" xfId="12260"/>
    <cellStyle name="9_Anafim_דיווחים נוספים_1 2_דיווחים נוספים_15" xfId="12261"/>
    <cellStyle name="9_Anafim_דיווחים נוספים_1 2_דיווחים נוספים_פירוט אגח תשואה מעל 10% " xfId="12262"/>
    <cellStyle name="9_Anafim_דיווחים נוספים_1 2_דיווחים נוספים_פירוט אגח תשואה מעל 10% _15" xfId="12263"/>
    <cellStyle name="9_Anafim_דיווחים נוספים_1 2_פירוט אגח תשואה מעל 10% " xfId="12264"/>
    <cellStyle name="9_Anafim_דיווחים נוספים_1 2_פירוט אגח תשואה מעל 10% _1" xfId="12265"/>
    <cellStyle name="9_Anafim_דיווחים נוספים_1 2_פירוט אגח תשואה מעל 10% _1_15" xfId="12266"/>
    <cellStyle name="9_Anafim_דיווחים נוספים_1 2_פירוט אגח תשואה מעל 10% _15" xfId="12267"/>
    <cellStyle name="9_Anafim_דיווחים נוספים_1 2_פירוט אגח תשואה מעל 10% _פירוט אגח תשואה מעל 10% " xfId="12268"/>
    <cellStyle name="9_Anafim_דיווחים נוספים_1 2_פירוט אגח תשואה מעל 10% _פירוט אגח תשואה מעל 10% _15" xfId="12269"/>
    <cellStyle name="9_Anafim_דיווחים נוספים_1_15" xfId="12270"/>
    <cellStyle name="9_Anafim_דיווחים נוספים_1_4.4." xfId="12271"/>
    <cellStyle name="9_Anafim_דיווחים נוספים_1_4.4. 2" xfId="12272"/>
    <cellStyle name="9_Anafim_דיווחים נוספים_1_4.4. 2_15" xfId="12273"/>
    <cellStyle name="9_Anafim_דיווחים נוספים_1_4.4. 2_דיווחים נוספים" xfId="12274"/>
    <cellStyle name="9_Anafim_דיווחים נוספים_1_4.4. 2_דיווחים נוספים_1" xfId="12275"/>
    <cellStyle name="9_Anafim_דיווחים נוספים_1_4.4. 2_דיווחים נוספים_1_15" xfId="12276"/>
    <cellStyle name="9_Anafim_דיווחים נוספים_1_4.4. 2_דיווחים נוספים_1_פירוט אגח תשואה מעל 10% " xfId="12277"/>
    <cellStyle name="9_Anafim_דיווחים נוספים_1_4.4. 2_דיווחים נוספים_1_פירוט אגח תשואה מעל 10% _15" xfId="12278"/>
    <cellStyle name="9_Anafim_דיווחים נוספים_1_4.4. 2_דיווחים נוספים_15" xfId="12279"/>
    <cellStyle name="9_Anafim_דיווחים נוספים_1_4.4. 2_דיווחים נוספים_פירוט אגח תשואה מעל 10% " xfId="12280"/>
    <cellStyle name="9_Anafim_דיווחים נוספים_1_4.4. 2_דיווחים נוספים_פירוט אגח תשואה מעל 10% _15" xfId="12281"/>
    <cellStyle name="9_Anafim_דיווחים נוספים_1_4.4. 2_פירוט אגח תשואה מעל 10% " xfId="12282"/>
    <cellStyle name="9_Anafim_דיווחים נוספים_1_4.4. 2_פירוט אגח תשואה מעל 10% _1" xfId="12283"/>
    <cellStyle name="9_Anafim_דיווחים נוספים_1_4.4. 2_פירוט אגח תשואה מעל 10% _1_15" xfId="12284"/>
    <cellStyle name="9_Anafim_דיווחים נוספים_1_4.4. 2_פירוט אגח תשואה מעל 10% _15" xfId="12285"/>
    <cellStyle name="9_Anafim_דיווחים נוספים_1_4.4. 2_פירוט אגח תשואה מעל 10% _פירוט אגח תשואה מעל 10% " xfId="12286"/>
    <cellStyle name="9_Anafim_דיווחים נוספים_1_4.4. 2_פירוט אגח תשואה מעל 10% _פירוט אגח תשואה מעל 10% _15" xfId="12287"/>
    <cellStyle name="9_Anafim_דיווחים נוספים_1_4.4._15" xfId="12288"/>
    <cellStyle name="9_Anafim_דיווחים נוספים_1_4.4._דיווחים נוספים" xfId="12289"/>
    <cellStyle name="9_Anafim_דיווחים נוספים_1_4.4._דיווחים נוספים_15" xfId="12290"/>
    <cellStyle name="9_Anafim_דיווחים נוספים_1_4.4._דיווחים נוספים_פירוט אגח תשואה מעל 10% " xfId="12291"/>
    <cellStyle name="9_Anafim_דיווחים נוספים_1_4.4._דיווחים נוספים_פירוט אגח תשואה מעל 10% _15" xfId="12292"/>
    <cellStyle name="9_Anafim_דיווחים נוספים_1_4.4._פירוט אגח תשואה מעל 10% " xfId="12293"/>
    <cellStyle name="9_Anafim_דיווחים נוספים_1_4.4._פירוט אגח תשואה מעל 10% _1" xfId="12294"/>
    <cellStyle name="9_Anafim_דיווחים נוספים_1_4.4._פירוט אגח תשואה מעל 10% _1_15" xfId="12295"/>
    <cellStyle name="9_Anafim_דיווחים נוספים_1_4.4._פירוט אגח תשואה מעל 10% _15" xfId="12296"/>
    <cellStyle name="9_Anafim_דיווחים נוספים_1_4.4._פירוט אגח תשואה מעל 10% _פירוט אגח תשואה מעל 10% " xfId="12297"/>
    <cellStyle name="9_Anafim_דיווחים נוספים_1_4.4._פירוט אגח תשואה מעל 10% _פירוט אגח תשואה מעל 10% _15" xfId="12298"/>
    <cellStyle name="9_Anafim_דיווחים נוספים_1_דיווחים נוספים" xfId="12299"/>
    <cellStyle name="9_Anafim_דיווחים נוספים_1_דיווחים נוספים 2" xfId="12300"/>
    <cellStyle name="9_Anafim_דיווחים נוספים_1_דיווחים נוספים 2_15" xfId="12301"/>
    <cellStyle name="9_Anafim_דיווחים נוספים_1_דיווחים נוספים 2_דיווחים נוספים" xfId="12302"/>
    <cellStyle name="9_Anafim_דיווחים נוספים_1_דיווחים נוספים 2_דיווחים נוספים_1" xfId="12303"/>
    <cellStyle name="9_Anafim_דיווחים נוספים_1_דיווחים נוספים 2_דיווחים נוספים_1_15" xfId="12304"/>
    <cellStyle name="9_Anafim_דיווחים נוספים_1_דיווחים נוספים 2_דיווחים נוספים_1_פירוט אגח תשואה מעל 10% " xfId="12305"/>
    <cellStyle name="9_Anafim_דיווחים נוספים_1_דיווחים נוספים 2_דיווחים נוספים_1_פירוט אגח תשואה מעל 10% _15" xfId="12306"/>
    <cellStyle name="9_Anafim_דיווחים נוספים_1_דיווחים נוספים 2_דיווחים נוספים_15" xfId="12307"/>
    <cellStyle name="9_Anafim_דיווחים נוספים_1_דיווחים נוספים 2_דיווחים נוספים_פירוט אגח תשואה מעל 10% " xfId="12308"/>
    <cellStyle name="9_Anafim_דיווחים נוספים_1_דיווחים נוספים 2_דיווחים נוספים_פירוט אגח תשואה מעל 10% _15" xfId="12309"/>
    <cellStyle name="9_Anafim_דיווחים נוספים_1_דיווחים נוספים 2_פירוט אגח תשואה מעל 10% " xfId="12310"/>
    <cellStyle name="9_Anafim_דיווחים נוספים_1_דיווחים נוספים 2_פירוט אגח תשואה מעל 10% _1" xfId="12311"/>
    <cellStyle name="9_Anafim_דיווחים נוספים_1_דיווחים נוספים 2_פירוט אגח תשואה מעל 10% _1_15" xfId="12312"/>
    <cellStyle name="9_Anafim_דיווחים נוספים_1_דיווחים נוספים 2_פירוט אגח תשואה מעל 10% _15" xfId="12313"/>
    <cellStyle name="9_Anafim_דיווחים נוספים_1_דיווחים נוספים 2_פירוט אגח תשואה מעל 10% _פירוט אגח תשואה מעל 10% " xfId="12314"/>
    <cellStyle name="9_Anafim_דיווחים נוספים_1_דיווחים נוספים 2_פירוט אגח תשואה מעל 10% _פירוט אגח תשואה מעל 10% _15" xfId="12315"/>
    <cellStyle name="9_Anafim_דיווחים נוספים_1_דיווחים נוספים_1" xfId="12316"/>
    <cellStyle name="9_Anafim_דיווחים נוספים_1_דיווחים נוספים_1_15" xfId="12317"/>
    <cellStyle name="9_Anafim_דיווחים נוספים_1_דיווחים נוספים_1_פירוט אגח תשואה מעל 10% " xfId="12318"/>
    <cellStyle name="9_Anafim_דיווחים נוספים_1_דיווחים נוספים_1_פירוט אגח תשואה מעל 10% _15" xfId="12319"/>
    <cellStyle name="9_Anafim_דיווחים נוספים_1_דיווחים נוספים_15" xfId="12320"/>
    <cellStyle name="9_Anafim_דיווחים נוספים_1_דיווחים נוספים_4.4." xfId="12321"/>
    <cellStyle name="9_Anafim_דיווחים נוספים_1_דיווחים נוספים_4.4. 2" xfId="12322"/>
    <cellStyle name="9_Anafim_דיווחים נוספים_1_דיווחים נוספים_4.4. 2_15" xfId="12323"/>
    <cellStyle name="9_Anafim_דיווחים נוספים_1_דיווחים נוספים_4.4. 2_דיווחים נוספים" xfId="12324"/>
    <cellStyle name="9_Anafim_דיווחים נוספים_1_דיווחים נוספים_4.4. 2_דיווחים נוספים_1" xfId="12325"/>
    <cellStyle name="9_Anafim_דיווחים נוספים_1_דיווחים נוספים_4.4. 2_דיווחים נוספים_1_15" xfId="12326"/>
    <cellStyle name="9_Anafim_דיווחים נוספים_1_דיווחים נוספים_4.4. 2_דיווחים נוספים_1_פירוט אגח תשואה מעל 10% " xfId="12327"/>
    <cellStyle name="9_Anafim_דיווחים נוספים_1_דיווחים נוספים_4.4. 2_דיווחים נוספים_1_פירוט אגח תשואה מעל 10% _15" xfId="12328"/>
    <cellStyle name="9_Anafim_דיווחים נוספים_1_דיווחים נוספים_4.4. 2_דיווחים נוספים_15" xfId="12329"/>
    <cellStyle name="9_Anafim_דיווחים נוספים_1_דיווחים נוספים_4.4. 2_דיווחים נוספים_פירוט אגח תשואה מעל 10% " xfId="12330"/>
    <cellStyle name="9_Anafim_דיווחים נוספים_1_דיווחים נוספים_4.4. 2_דיווחים נוספים_פירוט אגח תשואה מעל 10% _15" xfId="12331"/>
    <cellStyle name="9_Anafim_דיווחים נוספים_1_דיווחים נוספים_4.4. 2_פירוט אגח תשואה מעל 10% " xfId="12332"/>
    <cellStyle name="9_Anafim_דיווחים נוספים_1_דיווחים נוספים_4.4. 2_פירוט אגח תשואה מעל 10% _1" xfId="12333"/>
    <cellStyle name="9_Anafim_דיווחים נוספים_1_דיווחים נוספים_4.4. 2_פירוט אגח תשואה מעל 10% _1_15" xfId="12334"/>
    <cellStyle name="9_Anafim_דיווחים נוספים_1_דיווחים נוספים_4.4. 2_פירוט אגח תשואה מעל 10% _15" xfId="12335"/>
    <cellStyle name="9_Anafim_דיווחים נוספים_1_דיווחים נוספים_4.4. 2_פירוט אגח תשואה מעל 10% _פירוט אגח תשואה מעל 10% " xfId="12336"/>
    <cellStyle name="9_Anafim_דיווחים נוספים_1_דיווחים נוספים_4.4. 2_פירוט אגח תשואה מעל 10% _פירוט אגח תשואה מעל 10% _15" xfId="12337"/>
    <cellStyle name="9_Anafim_דיווחים נוספים_1_דיווחים נוספים_4.4._15" xfId="12338"/>
    <cellStyle name="9_Anafim_דיווחים נוספים_1_דיווחים נוספים_4.4._דיווחים נוספים" xfId="12339"/>
    <cellStyle name="9_Anafim_דיווחים נוספים_1_דיווחים נוספים_4.4._דיווחים נוספים_15" xfId="12340"/>
    <cellStyle name="9_Anafim_דיווחים נוספים_1_דיווחים נוספים_4.4._דיווחים נוספים_פירוט אגח תשואה מעל 10% " xfId="12341"/>
    <cellStyle name="9_Anafim_דיווחים נוספים_1_דיווחים נוספים_4.4._דיווחים נוספים_פירוט אגח תשואה מעל 10% _15" xfId="12342"/>
    <cellStyle name="9_Anafim_דיווחים נוספים_1_דיווחים נוספים_4.4._פירוט אגח תשואה מעל 10% " xfId="12343"/>
    <cellStyle name="9_Anafim_דיווחים נוספים_1_דיווחים נוספים_4.4._פירוט אגח תשואה מעל 10% _1" xfId="12344"/>
    <cellStyle name="9_Anafim_דיווחים נוספים_1_דיווחים נוספים_4.4._פירוט אגח תשואה מעל 10% _1_15" xfId="12345"/>
    <cellStyle name="9_Anafim_דיווחים נוספים_1_דיווחים נוספים_4.4._פירוט אגח תשואה מעל 10% _15" xfId="12346"/>
    <cellStyle name="9_Anafim_דיווחים נוספים_1_דיווחים נוספים_4.4._פירוט אגח תשואה מעל 10% _פירוט אגח תשואה מעל 10% " xfId="12347"/>
    <cellStyle name="9_Anafim_דיווחים נוספים_1_דיווחים נוספים_4.4._פירוט אגח תשואה מעל 10% _פירוט אגח תשואה מעל 10% _15" xfId="12348"/>
    <cellStyle name="9_Anafim_דיווחים נוספים_1_דיווחים נוספים_דיווחים נוספים" xfId="12349"/>
    <cellStyle name="9_Anafim_דיווחים נוספים_1_דיווחים נוספים_דיווחים נוספים_15" xfId="12350"/>
    <cellStyle name="9_Anafim_דיווחים נוספים_1_דיווחים נוספים_דיווחים נוספים_פירוט אגח תשואה מעל 10% " xfId="12351"/>
    <cellStyle name="9_Anafim_דיווחים נוספים_1_דיווחים נוספים_דיווחים נוספים_פירוט אגח תשואה מעל 10% _15" xfId="12352"/>
    <cellStyle name="9_Anafim_דיווחים נוספים_1_דיווחים נוספים_פירוט אגח תשואה מעל 10% " xfId="12353"/>
    <cellStyle name="9_Anafim_דיווחים נוספים_1_דיווחים נוספים_פירוט אגח תשואה מעל 10% _1" xfId="12354"/>
    <cellStyle name="9_Anafim_דיווחים נוספים_1_דיווחים נוספים_פירוט אגח תשואה מעל 10% _1_15" xfId="12355"/>
    <cellStyle name="9_Anafim_דיווחים נוספים_1_דיווחים נוספים_פירוט אגח תשואה מעל 10% _15" xfId="12356"/>
    <cellStyle name="9_Anafim_דיווחים נוספים_1_דיווחים נוספים_פירוט אגח תשואה מעל 10% _פירוט אגח תשואה מעל 10% " xfId="12357"/>
    <cellStyle name="9_Anafim_דיווחים נוספים_1_דיווחים נוספים_פירוט אגח תשואה מעל 10% _פירוט אגח תשואה מעל 10% _15" xfId="12358"/>
    <cellStyle name="9_Anafim_דיווחים נוספים_1_פירוט אגח תשואה מעל 10% " xfId="12359"/>
    <cellStyle name="9_Anafim_דיווחים נוספים_1_פירוט אגח תשואה מעל 10% _1" xfId="12360"/>
    <cellStyle name="9_Anafim_דיווחים נוספים_1_פירוט אגח תשואה מעל 10% _1_15" xfId="12361"/>
    <cellStyle name="9_Anafim_דיווחים נוספים_1_פירוט אגח תשואה מעל 10% _15" xfId="12362"/>
    <cellStyle name="9_Anafim_דיווחים נוספים_1_פירוט אגח תשואה מעל 10% _פירוט אגח תשואה מעל 10% " xfId="12363"/>
    <cellStyle name="9_Anafim_דיווחים נוספים_1_פירוט אגח תשואה מעל 10% _פירוט אגח תשואה מעל 10% _15" xfId="12364"/>
    <cellStyle name="9_Anafim_דיווחים נוספים_15" xfId="12365"/>
    <cellStyle name="9_Anafim_דיווחים נוספים_2" xfId="12366"/>
    <cellStyle name="9_Anafim_דיווחים נוספים_2 2" xfId="12367"/>
    <cellStyle name="9_Anafim_דיווחים נוספים_2 2_15" xfId="12368"/>
    <cellStyle name="9_Anafim_דיווחים נוספים_2 2_דיווחים נוספים" xfId="12369"/>
    <cellStyle name="9_Anafim_דיווחים נוספים_2 2_דיווחים נוספים_1" xfId="12370"/>
    <cellStyle name="9_Anafim_דיווחים נוספים_2 2_דיווחים נוספים_1_15" xfId="12371"/>
    <cellStyle name="9_Anafim_דיווחים נוספים_2 2_דיווחים נוספים_1_פירוט אגח תשואה מעל 10% " xfId="12372"/>
    <cellStyle name="9_Anafim_דיווחים נוספים_2 2_דיווחים נוספים_1_פירוט אגח תשואה מעל 10% _15" xfId="12373"/>
    <cellStyle name="9_Anafim_דיווחים נוספים_2 2_דיווחים נוספים_15" xfId="12374"/>
    <cellStyle name="9_Anafim_דיווחים נוספים_2 2_דיווחים נוספים_פירוט אגח תשואה מעל 10% " xfId="12375"/>
    <cellStyle name="9_Anafim_דיווחים נוספים_2 2_דיווחים נוספים_פירוט אגח תשואה מעל 10% _15" xfId="12376"/>
    <cellStyle name="9_Anafim_דיווחים נוספים_2 2_פירוט אגח תשואה מעל 10% " xfId="12377"/>
    <cellStyle name="9_Anafim_דיווחים נוספים_2 2_פירוט אגח תשואה מעל 10% _1" xfId="12378"/>
    <cellStyle name="9_Anafim_דיווחים נוספים_2 2_פירוט אגח תשואה מעל 10% _1_15" xfId="12379"/>
    <cellStyle name="9_Anafim_דיווחים נוספים_2 2_פירוט אגח תשואה מעל 10% _15" xfId="12380"/>
    <cellStyle name="9_Anafim_דיווחים נוספים_2 2_פירוט אגח תשואה מעל 10% _פירוט אגח תשואה מעל 10% " xfId="12381"/>
    <cellStyle name="9_Anafim_דיווחים נוספים_2 2_פירוט אגח תשואה מעל 10% _פירוט אגח תשואה מעל 10% _15" xfId="12382"/>
    <cellStyle name="9_Anafim_דיווחים נוספים_2_15" xfId="12383"/>
    <cellStyle name="9_Anafim_דיווחים נוספים_2_4.4." xfId="12384"/>
    <cellStyle name="9_Anafim_דיווחים נוספים_2_4.4. 2" xfId="12385"/>
    <cellStyle name="9_Anafim_דיווחים נוספים_2_4.4. 2_15" xfId="12386"/>
    <cellStyle name="9_Anafim_דיווחים נוספים_2_4.4. 2_דיווחים נוספים" xfId="12387"/>
    <cellStyle name="9_Anafim_דיווחים נוספים_2_4.4. 2_דיווחים נוספים_1" xfId="12388"/>
    <cellStyle name="9_Anafim_דיווחים נוספים_2_4.4. 2_דיווחים נוספים_1_15" xfId="12389"/>
    <cellStyle name="9_Anafim_דיווחים נוספים_2_4.4. 2_דיווחים נוספים_1_פירוט אגח תשואה מעל 10% " xfId="12390"/>
    <cellStyle name="9_Anafim_דיווחים נוספים_2_4.4. 2_דיווחים נוספים_1_פירוט אגח תשואה מעל 10% _15" xfId="12391"/>
    <cellStyle name="9_Anafim_דיווחים נוספים_2_4.4. 2_דיווחים נוספים_15" xfId="12392"/>
    <cellStyle name="9_Anafim_דיווחים נוספים_2_4.4. 2_דיווחים נוספים_פירוט אגח תשואה מעל 10% " xfId="12393"/>
    <cellStyle name="9_Anafim_דיווחים נוספים_2_4.4. 2_דיווחים נוספים_פירוט אגח תשואה מעל 10% _15" xfId="12394"/>
    <cellStyle name="9_Anafim_דיווחים נוספים_2_4.4. 2_פירוט אגח תשואה מעל 10% " xfId="12395"/>
    <cellStyle name="9_Anafim_דיווחים נוספים_2_4.4. 2_פירוט אגח תשואה מעל 10% _1" xfId="12396"/>
    <cellStyle name="9_Anafim_דיווחים נוספים_2_4.4. 2_פירוט אגח תשואה מעל 10% _1_15" xfId="12397"/>
    <cellStyle name="9_Anafim_דיווחים נוספים_2_4.4. 2_פירוט אגח תשואה מעל 10% _15" xfId="12398"/>
    <cellStyle name="9_Anafim_דיווחים נוספים_2_4.4. 2_פירוט אגח תשואה מעל 10% _פירוט אגח תשואה מעל 10% " xfId="12399"/>
    <cellStyle name="9_Anafim_דיווחים נוספים_2_4.4. 2_פירוט אגח תשואה מעל 10% _פירוט אגח תשואה מעל 10% _15" xfId="12400"/>
    <cellStyle name="9_Anafim_דיווחים נוספים_2_4.4._15" xfId="12401"/>
    <cellStyle name="9_Anafim_דיווחים נוספים_2_4.4._דיווחים נוספים" xfId="12402"/>
    <cellStyle name="9_Anafim_דיווחים נוספים_2_4.4._דיווחים נוספים_15" xfId="12403"/>
    <cellStyle name="9_Anafim_דיווחים נוספים_2_4.4._דיווחים נוספים_פירוט אגח תשואה מעל 10% " xfId="12404"/>
    <cellStyle name="9_Anafim_דיווחים נוספים_2_4.4._דיווחים נוספים_פירוט אגח תשואה מעל 10% _15" xfId="12405"/>
    <cellStyle name="9_Anafim_דיווחים נוספים_2_4.4._פירוט אגח תשואה מעל 10% " xfId="12406"/>
    <cellStyle name="9_Anafim_דיווחים נוספים_2_4.4._פירוט אגח תשואה מעל 10% _1" xfId="12407"/>
    <cellStyle name="9_Anafim_דיווחים נוספים_2_4.4._פירוט אגח תשואה מעל 10% _1_15" xfId="12408"/>
    <cellStyle name="9_Anafim_דיווחים נוספים_2_4.4._פירוט אגח תשואה מעל 10% _15" xfId="12409"/>
    <cellStyle name="9_Anafim_דיווחים נוספים_2_4.4._פירוט אגח תשואה מעל 10% _פירוט אגח תשואה מעל 10% " xfId="12410"/>
    <cellStyle name="9_Anafim_דיווחים נוספים_2_4.4._פירוט אגח תשואה מעל 10% _פירוט אגח תשואה מעל 10% _15" xfId="12411"/>
    <cellStyle name="9_Anafim_דיווחים נוספים_2_דיווחים נוספים" xfId="12412"/>
    <cellStyle name="9_Anafim_דיווחים נוספים_2_דיווחים נוספים_15" xfId="12413"/>
    <cellStyle name="9_Anafim_דיווחים נוספים_2_דיווחים נוספים_פירוט אגח תשואה מעל 10% " xfId="12414"/>
    <cellStyle name="9_Anafim_דיווחים נוספים_2_דיווחים נוספים_פירוט אגח תשואה מעל 10% _15" xfId="12415"/>
    <cellStyle name="9_Anafim_דיווחים נוספים_2_פירוט אגח תשואה מעל 10% " xfId="12416"/>
    <cellStyle name="9_Anafim_דיווחים נוספים_2_פירוט אגח תשואה מעל 10% _1" xfId="12417"/>
    <cellStyle name="9_Anafim_דיווחים נוספים_2_פירוט אגח תשואה מעל 10% _1_15" xfId="12418"/>
    <cellStyle name="9_Anafim_דיווחים נוספים_2_פירוט אגח תשואה מעל 10% _15" xfId="12419"/>
    <cellStyle name="9_Anafim_דיווחים נוספים_2_פירוט אגח תשואה מעל 10% _פירוט אגח תשואה מעל 10% " xfId="12420"/>
    <cellStyle name="9_Anafim_דיווחים נוספים_2_פירוט אגח תשואה מעל 10% _פירוט אגח תשואה מעל 10% _15" xfId="12421"/>
    <cellStyle name="9_Anafim_דיווחים נוספים_3" xfId="12422"/>
    <cellStyle name="9_Anafim_דיווחים נוספים_3_15" xfId="12423"/>
    <cellStyle name="9_Anafim_דיווחים נוספים_3_פירוט אגח תשואה מעל 10% " xfId="12424"/>
    <cellStyle name="9_Anafim_דיווחים נוספים_3_פירוט אגח תשואה מעל 10% _15" xfId="12425"/>
    <cellStyle name="9_Anafim_דיווחים נוספים_4.4." xfId="12426"/>
    <cellStyle name="9_Anafim_דיווחים נוספים_4.4. 2" xfId="12427"/>
    <cellStyle name="9_Anafim_דיווחים נוספים_4.4. 2_15" xfId="12428"/>
    <cellStyle name="9_Anafim_דיווחים נוספים_4.4. 2_דיווחים נוספים" xfId="12429"/>
    <cellStyle name="9_Anafim_דיווחים נוספים_4.4. 2_דיווחים נוספים_1" xfId="12430"/>
    <cellStyle name="9_Anafim_דיווחים נוספים_4.4. 2_דיווחים נוספים_1_15" xfId="12431"/>
    <cellStyle name="9_Anafim_דיווחים נוספים_4.4. 2_דיווחים נוספים_1_פירוט אגח תשואה מעל 10% " xfId="12432"/>
    <cellStyle name="9_Anafim_דיווחים נוספים_4.4. 2_דיווחים נוספים_1_פירוט אגח תשואה מעל 10% _15" xfId="12433"/>
    <cellStyle name="9_Anafim_דיווחים נוספים_4.4. 2_דיווחים נוספים_15" xfId="12434"/>
    <cellStyle name="9_Anafim_דיווחים נוספים_4.4. 2_דיווחים נוספים_פירוט אגח תשואה מעל 10% " xfId="12435"/>
    <cellStyle name="9_Anafim_דיווחים נוספים_4.4. 2_דיווחים נוספים_פירוט אגח תשואה מעל 10% _15" xfId="12436"/>
    <cellStyle name="9_Anafim_דיווחים נוספים_4.4. 2_פירוט אגח תשואה מעל 10% " xfId="12437"/>
    <cellStyle name="9_Anafim_דיווחים נוספים_4.4. 2_פירוט אגח תשואה מעל 10% _1" xfId="12438"/>
    <cellStyle name="9_Anafim_דיווחים נוספים_4.4. 2_פירוט אגח תשואה מעל 10% _1_15" xfId="12439"/>
    <cellStyle name="9_Anafim_דיווחים נוספים_4.4. 2_פירוט אגח תשואה מעל 10% _15" xfId="12440"/>
    <cellStyle name="9_Anafim_דיווחים נוספים_4.4. 2_פירוט אגח תשואה מעל 10% _פירוט אגח תשואה מעל 10% " xfId="12441"/>
    <cellStyle name="9_Anafim_דיווחים נוספים_4.4. 2_פירוט אגח תשואה מעל 10% _פירוט אגח תשואה מעל 10% _15" xfId="12442"/>
    <cellStyle name="9_Anafim_דיווחים נוספים_4.4._15" xfId="12443"/>
    <cellStyle name="9_Anafim_דיווחים נוספים_4.4._דיווחים נוספים" xfId="12444"/>
    <cellStyle name="9_Anafim_דיווחים נוספים_4.4._דיווחים נוספים_15" xfId="12445"/>
    <cellStyle name="9_Anafim_דיווחים נוספים_4.4._דיווחים נוספים_פירוט אגח תשואה מעל 10% " xfId="12446"/>
    <cellStyle name="9_Anafim_דיווחים נוספים_4.4._דיווחים נוספים_פירוט אגח תשואה מעל 10% _15" xfId="12447"/>
    <cellStyle name="9_Anafim_דיווחים נוספים_4.4._פירוט אגח תשואה מעל 10% " xfId="12448"/>
    <cellStyle name="9_Anafim_דיווחים נוספים_4.4._פירוט אגח תשואה מעל 10% _1" xfId="12449"/>
    <cellStyle name="9_Anafim_דיווחים נוספים_4.4._פירוט אגח תשואה מעל 10% _1_15" xfId="12450"/>
    <cellStyle name="9_Anafim_דיווחים נוספים_4.4._פירוט אגח תשואה מעל 10% _15" xfId="12451"/>
    <cellStyle name="9_Anafim_דיווחים נוספים_4.4._פירוט אגח תשואה מעל 10% _פירוט אגח תשואה מעל 10% " xfId="12452"/>
    <cellStyle name="9_Anafim_דיווחים נוספים_4.4._פירוט אגח תשואה מעל 10% _פירוט אגח תשואה מעל 10% _15" xfId="12453"/>
    <cellStyle name="9_Anafim_דיווחים נוספים_דיווחים נוספים" xfId="12454"/>
    <cellStyle name="9_Anafim_דיווחים נוספים_דיווחים נוספים 2" xfId="12455"/>
    <cellStyle name="9_Anafim_דיווחים נוספים_דיווחים נוספים 2_15" xfId="12456"/>
    <cellStyle name="9_Anafim_דיווחים נוספים_דיווחים נוספים 2_דיווחים נוספים" xfId="12457"/>
    <cellStyle name="9_Anafim_דיווחים נוספים_דיווחים נוספים 2_דיווחים נוספים_1" xfId="12458"/>
    <cellStyle name="9_Anafim_דיווחים נוספים_דיווחים נוספים 2_דיווחים נוספים_1_15" xfId="12459"/>
    <cellStyle name="9_Anafim_דיווחים נוספים_דיווחים נוספים 2_דיווחים נוספים_1_פירוט אגח תשואה מעל 10% " xfId="12460"/>
    <cellStyle name="9_Anafim_דיווחים נוספים_דיווחים נוספים 2_דיווחים נוספים_1_פירוט אגח תשואה מעל 10% _15" xfId="12461"/>
    <cellStyle name="9_Anafim_דיווחים נוספים_דיווחים נוספים 2_דיווחים נוספים_15" xfId="12462"/>
    <cellStyle name="9_Anafim_דיווחים נוספים_דיווחים נוספים 2_דיווחים נוספים_פירוט אגח תשואה מעל 10% " xfId="12463"/>
    <cellStyle name="9_Anafim_דיווחים נוספים_דיווחים נוספים 2_דיווחים נוספים_פירוט אגח תשואה מעל 10% _15" xfId="12464"/>
    <cellStyle name="9_Anafim_דיווחים נוספים_דיווחים נוספים 2_פירוט אגח תשואה מעל 10% " xfId="12465"/>
    <cellStyle name="9_Anafim_דיווחים נוספים_דיווחים נוספים 2_פירוט אגח תשואה מעל 10% _1" xfId="12466"/>
    <cellStyle name="9_Anafim_דיווחים נוספים_דיווחים נוספים 2_פירוט אגח תשואה מעל 10% _1_15" xfId="12467"/>
    <cellStyle name="9_Anafim_דיווחים נוספים_דיווחים נוספים 2_פירוט אגח תשואה מעל 10% _15" xfId="12468"/>
    <cellStyle name="9_Anafim_דיווחים נוספים_דיווחים נוספים 2_פירוט אגח תשואה מעל 10% _פירוט אגח תשואה מעל 10% " xfId="12469"/>
    <cellStyle name="9_Anafim_דיווחים נוספים_דיווחים נוספים 2_פירוט אגח תשואה מעל 10% _פירוט אגח תשואה מעל 10% _15" xfId="12470"/>
    <cellStyle name="9_Anafim_דיווחים נוספים_דיווחים נוספים_1" xfId="12471"/>
    <cellStyle name="9_Anafim_דיווחים נוספים_דיווחים נוספים_1_15" xfId="12472"/>
    <cellStyle name="9_Anafim_דיווחים נוספים_דיווחים נוספים_1_פירוט אגח תשואה מעל 10% " xfId="12473"/>
    <cellStyle name="9_Anafim_דיווחים נוספים_דיווחים נוספים_1_פירוט אגח תשואה מעל 10% _15" xfId="12474"/>
    <cellStyle name="9_Anafim_דיווחים נוספים_דיווחים נוספים_15" xfId="12475"/>
    <cellStyle name="9_Anafim_דיווחים נוספים_דיווחים נוספים_4.4." xfId="12476"/>
    <cellStyle name="9_Anafim_דיווחים נוספים_דיווחים נוספים_4.4. 2" xfId="12477"/>
    <cellStyle name="9_Anafim_דיווחים נוספים_דיווחים נוספים_4.4. 2_15" xfId="12478"/>
    <cellStyle name="9_Anafim_דיווחים נוספים_דיווחים נוספים_4.4. 2_דיווחים נוספים" xfId="12479"/>
    <cellStyle name="9_Anafim_דיווחים נוספים_דיווחים נוספים_4.4. 2_דיווחים נוספים_1" xfId="12480"/>
    <cellStyle name="9_Anafim_דיווחים נוספים_דיווחים נוספים_4.4. 2_דיווחים נוספים_1_15" xfId="12481"/>
    <cellStyle name="9_Anafim_דיווחים נוספים_דיווחים נוספים_4.4. 2_דיווחים נוספים_1_פירוט אגח תשואה מעל 10% " xfId="12482"/>
    <cellStyle name="9_Anafim_דיווחים נוספים_דיווחים נוספים_4.4. 2_דיווחים נוספים_1_פירוט אגח תשואה מעל 10% _15" xfId="12483"/>
    <cellStyle name="9_Anafim_דיווחים נוספים_דיווחים נוספים_4.4. 2_דיווחים נוספים_15" xfId="12484"/>
    <cellStyle name="9_Anafim_דיווחים נוספים_דיווחים נוספים_4.4. 2_דיווחים נוספים_פירוט אגח תשואה מעל 10% " xfId="12485"/>
    <cellStyle name="9_Anafim_דיווחים נוספים_דיווחים נוספים_4.4. 2_דיווחים נוספים_פירוט אגח תשואה מעל 10% _15" xfId="12486"/>
    <cellStyle name="9_Anafim_דיווחים נוספים_דיווחים נוספים_4.4. 2_פירוט אגח תשואה מעל 10% " xfId="12487"/>
    <cellStyle name="9_Anafim_דיווחים נוספים_דיווחים נוספים_4.4. 2_פירוט אגח תשואה מעל 10% _1" xfId="12488"/>
    <cellStyle name="9_Anafim_דיווחים נוספים_דיווחים נוספים_4.4. 2_פירוט אגח תשואה מעל 10% _1_15" xfId="12489"/>
    <cellStyle name="9_Anafim_דיווחים נוספים_דיווחים נוספים_4.4. 2_פירוט אגח תשואה מעל 10% _15" xfId="12490"/>
    <cellStyle name="9_Anafim_דיווחים נוספים_דיווחים נוספים_4.4. 2_פירוט אגח תשואה מעל 10% _פירוט אגח תשואה מעל 10% " xfId="12491"/>
    <cellStyle name="9_Anafim_דיווחים נוספים_דיווחים נוספים_4.4. 2_פירוט אגח תשואה מעל 10% _פירוט אגח תשואה מעל 10% _15" xfId="12492"/>
    <cellStyle name="9_Anafim_דיווחים נוספים_דיווחים נוספים_4.4._15" xfId="12493"/>
    <cellStyle name="9_Anafim_דיווחים נוספים_דיווחים נוספים_4.4._דיווחים נוספים" xfId="12494"/>
    <cellStyle name="9_Anafim_דיווחים נוספים_דיווחים נוספים_4.4._דיווחים נוספים_15" xfId="12495"/>
    <cellStyle name="9_Anafim_דיווחים נוספים_דיווחים נוספים_4.4._דיווחים נוספים_פירוט אגח תשואה מעל 10% " xfId="12496"/>
    <cellStyle name="9_Anafim_דיווחים נוספים_דיווחים נוספים_4.4._דיווחים נוספים_פירוט אגח תשואה מעל 10% _15" xfId="12497"/>
    <cellStyle name="9_Anafim_דיווחים נוספים_דיווחים נוספים_4.4._פירוט אגח תשואה מעל 10% " xfId="12498"/>
    <cellStyle name="9_Anafim_דיווחים נוספים_דיווחים נוספים_4.4._פירוט אגח תשואה מעל 10% _1" xfId="12499"/>
    <cellStyle name="9_Anafim_דיווחים נוספים_דיווחים נוספים_4.4._פירוט אגח תשואה מעל 10% _1_15" xfId="12500"/>
    <cellStyle name="9_Anafim_דיווחים נוספים_דיווחים נוספים_4.4._פירוט אגח תשואה מעל 10% _15" xfId="12501"/>
    <cellStyle name="9_Anafim_דיווחים נוספים_דיווחים נוספים_4.4._פירוט אגח תשואה מעל 10% _פירוט אגח תשואה מעל 10% " xfId="12502"/>
    <cellStyle name="9_Anafim_דיווחים נוספים_דיווחים נוספים_4.4._פירוט אגח תשואה מעל 10% _פירוט אגח תשואה מעל 10% _15" xfId="12503"/>
    <cellStyle name="9_Anafim_דיווחים נוספים_דיווחים נוספים_דיווחים נוספים" xfId="12504"/>
    <cellStyle name="9_Anafim_דיווחים נוספים_דיווחים נוספים_דיווחים נוספים_15" xfId="12505"/>
    <cellStyle name="9_Anafim_דיווחים נוספים_דיווחים נוספים_דיווחים נוספים_פירוט אגח תשואה מעל 10% " xfId="12506"/>
    <cellStyle name="9_Anafim_דיווחים נוספים_דיווחים נוספים_דיווחים נוספים_פירוט אגח תשואה מעל 10% _15" xfId="12507"/>
    <cellStyle name="9_Anafim_דיווחים נוספים_דיווחים נוספים_פירוט אגח תשואה מעל 10% " xfId="12508"/>
    <cellStyle name="9_Anafim_דיווחים נוספים_דיווחים נוספים_פירוט אגח תשואה מעל 10% _1" xfId="12509"/>
    <cellStyle name="9_Anafim_דיווחים נוספים_דיווחים נוספים_פירוט אגח תשואה מעל 10% _1_15" xfId="12510"/>
    <cellStyle name="9_Anafim_דיווחים נוספים_דיווחים נוספים_פירוט אגח תשואה מעל 10% _15" xfId="12511"/>
    <cellStyle name="9_Anafim_דיווחים נוספים_דיווחים נוספים_פירוט אגח תשואה מעל 10% _פירוט אגח תשואה מעל 10% " xfId="12512"/>
    <cellStyle name="9_Anafim_דיווחים נוספים_דיווחים נוספים_פירוט אגח תשואה מעל 10% _פירוט אגח תשואה מעל 10% _15" xfId="12513"/>
    <cellStyle name="9_Anafim_דיווחים נוספים_פירוט אגח תשואה מעל 10% " xfId="12514"/>
    <cellStyle name="9_Anafim_דיווחים נוספים_פירוט אגח תשואה מעל 10% _1" xfId="12515"/>
    <cellStyle name="9_Anafim_דיווחים נוספים_פירוט אגח תשואה מעל 10% _1_15" xfId="12516"/>
    <cellStyle name="9_Anafim_דיווחים נוספים_פירוט אגח תשואה מעל 10% _15" xfId="12517"/>
    <cellStyle name="9_Anafim_דיווחים נוספים_פירוט אגח תשואה מעל 10% _פירוט אגח תשואה מעל 10% " xfId="12518"/>
    <cellStyle name="9_Anafim_דיווחים נוספים_פירוט אגח תשואה מעל 10% _פירוט אגח תשואה מעל 10% _15" xfId="12519"/>
    <cellStyle name="9_Anafim_הערות" xfId="12520"/>
    <cellStyle name="9_Anafim_הערות 2" xfId="12521"/>
    <cellStyle name="9_Anafim_הערות 2_15" xfId="12522"/>
    <cellStyle name="9_Anafim_הערות 2_דיווחים נוספים" xfId="12523"/>
    <cellStyle name="9_Anafim_הערות 2_דיווחים נוספים_1" xfId="12524"/>
    <cellStyle name="9_Anafim_הערות 2_דיווחים נוספים_1_15" xfId="12525"/>
    <cellStyle name="9_Anafim_הערות 2_דיווחים נוספים_1_פירוט אגח תשואה מעל 10% " xfId="12526"/>
    <cellStyle name="9_Anafim_הערות 2_דיווחים נוספים_1_פירוט אגח תשואה מעל 10% _15" xfId="12527"/>
    <cellStyle name="9_Anafim_הערות 2_דיווחים נוספים_15" xfId="12528"/>
    <cellStyle name="9_Anafim_הערות 2_דיווחים נוספים_פירוט אגח תשואה מעל 10% " xfId="12529"/>
    <cellStyle name="9_Anafim_הערות 2_דיווחים נוספים_פירוט אגח תשואה מעל 10% _15" xfId="12530"/>
    <cellStyle name="9_Anafim_הערות 2_פירוט אגח תשואה מעל 10% " xfId="12531"/>
    <cellStyle name="9_Anafim_הערות 2_פירוט אגח תשואה מעל 10% _1" xfId="12532"/>
    <cellStyle name="9_Anafim_הערות 2_פירוט אגח תשואה מעל 10% _1_15" xfId="12533"/>
    <cellStyle name="9_Anafim_הערות 2_פירוט אגח תשואה מעל 10% _15" xfId="12534"/>
    <cellStyle name="9_Anafim_הערות 2_פירוט אגח תשואה מעל 10% _פירוט אגח תשואה מעל 10% " xfId="12535"/>
    <cellStyle name="9_Anafim_הערות 2_פירוט אגח תשואה מעל 10% _פירוט אגח תשואה מעל 10% _15" xfId="12536"/>
    <cellStyle name="9_Anafim_הערות_15" xfId="12537"/>
    <cellStyle name="9_Anafim_הערות_4.4." xfId="12538"/>
    <cellStyle name="9_Anafim_הערות_4.4. 2" xfId="12539"/>
    <cellStyle name="9_Anafim_הערות_4.4. 2_15" xfId="12540"/>
    <cellStyle name="9_Anafim_הערות_4.4. 2_דיווחים נוספים" xfId="12541"/>
    <cellStyle name="9_Anafim_הערות_4.4. 2_דיווחים נוספים_1" xfId="12542"/>
    <cellStyle name="9_Anafim_הערות_4.4. 2_דיווחים נוספים_1_15" xfId="12543"/>
    <cellStyle name="9_Anafim_הערות_4.4. 2_דיווחים נוספים_1_פירוט אגח תשואה מעל 10% " xfId="12544"/>
    <cellStyle name="9_Anafim_הערות_4.4. 2_דיווחים נוספים_1_פירוט אגח תשואה מעל 10% _15" xfId="12545"/>
    <cellStyle name="9_Anafim_הערות_4.4. 2_דיווחים נוספים_15" xfId="12546"/>
    <cellStyle name="9_Anafim_הערות_4.4. 2_דיווחים נוספים_פירוט אגח תשואה מעל 10% " xfId="12547"/>
    <cellStyle name="9_Anafim_הערות_4.4. 2_דיווחים נוספים_פירוט אגח תשואה מעל 10% _15" xfId="12548"/>
    <cellStyle name="9_Anafim_הערות_4.4. 2_פירוט אגח תשואה מעל 10% " xfId="12549"/>
    <cellStyle name="9_Anafim_הערות_4.4. 2_פירוט אגח תשואה מעל 10% _1" xfId="12550"/>
    <cellStyle name="9_Anafim_הערות_4.4. 2_פירוט אגח תשואה מעל 10% _1_15" xfId="12551"/>
    <cellStyle name="9_Anafim_הערות_4.4. 2_פירוט אגח תשואה מעל 10% _15" xfId="12552"/>
    <cellStyle name="9_Anafim_הערות_4.4. 2_פירוט אגח תשואה מעל 10% _פירוט אגח תשואה מעל 10% " xfId="12553"/>
    <cellStyle name="9_Anafim_הערות_4.4. 2_פירוט אגח תשואה מעל 10% _פירוט אגח תשואה מעל 10% _15" xfId="12554"/>
    <cellStyle name="9_Anafim_הערות_4.4._15" xfId="12555"/>
    <cellStyle name="9_Anafim_הערות_4.4._דיווחים נוספים" xfId="12556"/>
    <cellStyle name="9_Anafim_הערות_4.4._דיווחים נוספים_15" xfId="12557"/>
    <cellStyle name="9_Anafim_הערות_4.4._דיווחים נוספים_פירוט אגח תשואה מעל 10% " xfId="12558"/>
    <cellStyle name="9_Anafim_הערות_4.4._דיווחים נוספים_פירוט אגח תשואה מעל 10% _15" xfId="12559"/>
    <cellStyle name="9_Anafim_הערות_4.4._פירוט אגח תשואה מעל 10% " xfId="12560"/>
    <cellStyle name="9_Anafim_הערות_4.4._פירוט אגח תשואה מעל 10% _1" xfId="12561"/>
    <cellStyle name="9_Anafim_הערות_4.4._פירוט אגח תשואה מעל 10% _1_15" xfId="12562"/>
    <cellStyle name="9_Anafim_הערות_4.4._פירוט אגח תשואה מעל 10% _15" xfId="12563"/>
    <cellStyle name="9_Anafim_הערות_4.4._פירוט אגח תשואה מעל 10% _פירוט אגח תשואה מעל 10% " xfId="12564"/>
    <cellStyle name="9_Anafim_הערות_4.4._פירוט אגח תשואה מעל 10% _פירוט אגח תשואה מעל 10% _15" xfId="12565"/>
    <cellStyle name="9_Anafim_הערות_דיווחים נוספים" xfId="12566"/>
    <cellStyle name="9_Anafim_הערות_דיווחים נוספים_1" xfId="12567"/>
    <cellStyle name="9_Anafim_הערות_דיווחים נוספים_1_15" xfId="12568"/>
    <cellStyle name="9_Anafim_הערות_דיווחים נוספים_1_פירוט אגח תשואה מעל 10% " xfId="12569"/>
    <cellStyle name="9_Anafim_הערות_דיווחים נוספים_1_פירוט אגח תשואה מעל 10% _15" xfId="12570"/>
    <cellStyle name="9_Anafim_הערות_דיווחים נוספים_15" xfId="12571"/>
    <cellStyle name="9_Anafim_הערות_דיווחים נוספים_פירוט אגח תשואה מעל 10% " xfId="12572"/>
    <cellStyle name="9_Anafim_הערות_דיווחים נוספים_פירוט אגח תשואה מעל 10% _15" xfId="12573"/>
    <cellStyle name="9_Anafim_הערות_פירוט אגח תשואה מעל 10% " xfId="12574"/>
    <cellStyle name="9_Anafim_הערות_פירוט אגח תשואה מעל 10% _1" xfId="12575"/>
    <cellStyle name="9_Anafim_הערות_פירוט אגח תשואה מעל 10% _1_15" xfId="12576"/>
    <cellStyle name="9_Anafim_הערות_פירוט אגח תשואה מעל 10% _15" xfId="12577"/>
    <cellStyle name="9_Anafim_הערות_פירוט אגח תשואה מעל 10% _פירוט אגח תשואה מעל 10% " xfId="12578"/>
    <cellStyle name="9_Anafim_הערות_פירוט אגח תשואה מעל 10% _פירוט אגח תשואה מעל 10% _15" xfId="12579"/>
    <cellStyle name="9_Anafim_יתרת מסגרות אשראי לניצול " xfId="12580"/>
    <cellStyle name="9_Anafim_יתרת מסגרות אשראי לניצול  2" xfId="12581"/>
    <cellStyle name="9_Anafim_יתרת מסגרות אשראי לניצול  2_15" xfId="12582"/>
    <cellStyle name="9_Anafim_יתרת מסגרות אשראי לניצול  2_דיווחים נוספים" xfId="12583"/>
    <cellStyle name="9_Anafim_יתרת מסגרות אשראי לניצול  2_דיווחים נוספים_1" xfId="12584"/>
    <cellStyle name="9_Anafim_יתרת מסגרות אשראי לניצול  2_דיווחים נוספים_1_15" xfId="12585"/>
    <cellStyle name="9_Anafim_יתרת מסגרות אשראי לניצול  2_דיווחים נוספים_1_פירוט אגח תשואה מעל 10% " xfId="12586"/>
    <cellStyle name="9_Anafim_יתרת מסגרות אשראי לניצול  2_דיווחים נוספים_1_פירוט אגח תשואה מעל 10% _15" xfId="12587"/>
    <cellStyle name="9_Anafim_יתרת מסגרות אשראי לניצול  2_דיווחים נוספים_15" xfId="12588"/>
    <cellStyle name="9_Anafim_יתרת מסגרות אשראי לניצול  2_דיווחים נוספים_פירוט אגח תשואה מעל 10% " xfId="12589"/>
    <cellStyle name="9_Anafim_יתרת מסגרות אשראי לניצול  2_דיווחים נוספים_פירוט אגח תשואה מעל 10% _15" xfId="12590"/>
    <cellStyle name="9_Anafim_יתרת מסגרות אשראי לניצול  2_פירוט אגח תשואה מעל 10% " xfId="12591"/>
    <cellStyle name="9_Anafim_יתרת מסגרות אשראי לניצול  2_פירוט אגח תשואה מעל 10% _1" xfId="12592"/>
    <cellStyle name="9_Anafim_יתרת מסגרות אשראי לניצול  2_פירוט אגח תשואה מעל 10% _1_15" xfId="12593"/>
    <cellStyle name="9_Anafim_יתרת מסגרות אשראי לניצול  2_פירוט אגח תשואה מעל 10% _15" xfId="12594"/>
    <cellStyle name="9_Anafim_יתרת מסגרות אשראי לניצול  2_פירוט אגח תשואה מעל 10% _פירוט אגח תשואה מעל 10% " xfId="12595"/>
    <cellStyle name="9_Anafim_יתרת מסגרות אשראי לניצול  2_פירוט אגח תשואה מעל 10% _פירוט אגח תשואה מעל 10% _15" xfId="12596"/>
    <cellStyle name="9_Anafim_יתרת מסגרות אשראי לניצול _15" xfId="12597"/>
    <cellStyle name="9_Anafim_יתרת מסגרות אשראי לניצול _4.4." xfId="12598"/>
    <cellStyle name="9_Anafim_יתרת מסגרות אשראי לניצול _4.4. 2" xfId="12599"/>
    <cellStyle name="9_Anafim_יתרת מסגרות אשראי לניצול _4.4. 2_15" xfId="12600"/>
    <cellStyle name="9_Anafim_יתרת מסגרות אשראי לניצול _4.4. 2_דיווחים נוספים" xfId="12601"/>
    <cellStyle name="9_Anafim_יתרת מסגרות אשראי לניצול _4.4. 2_דיווחים נוספים_1" xfId="12602"/>
    <cellStyle name="9_Anafim_יתרת מסגרות אשראי לניצול _4.4. 2_דיווחים נוספים_1_15" xfId="12603"/>
    <cellStyle name="9_Anafim_יתרת מסגרות אשראי לניצול _4.4. 2_דיווחים נוספים_1_פירוט אגח תשואה מעל 10% " xfId="12604"/>
    <cellStyle name="9_Anafim_יתרת מסגרות אשראי לניצול _4.4. 2_דיווחים נוספים_1_פירוט אגח תשואה מעל 10% _15" xfId="12605"/>
    <cellStyle name="9_Anafim_יתרת מסגרות אשראי לניצול _4.4. 2_דיווחים נוספים_15" xfId="12606"/>
    <cellStyle name="9_Anafim_יתרת מסגרות אשראי לניצול _4.4. 2_דיווחים נוספים_פירוט אגח תשואה מעל 10% " xfId="12607"/>
    <cellStyle name="9_Anafim_יתרת מסגרות אשראי לניצול _4.4. 2_דיווחים נוספים_פירוט אגח תשואה מעל 10% _15" xfId="12608"/>
    <cellStyle name="9_Anafim_יתרת מסגרות אשראי לניצול _4.4. 2_פירוט אגח תשואה מעל 10% " xfId="12609"/>
    <cellStyle name="9_Anafim_יתרת מסגרות אשראי לניצול _4.4. 2_פירוט אגח תשואה מעל 10% _1" xfId="12610"/>
    <cellStyle name="9_Anafim_יתרת מסגרות אשראי לניצול _4.4. 2_פירוט אגח תשואה מעל 10% _1_15" xfId="12611"/>
    <cellStyle name="9_Anafim_יתרת מסגרות אשראי לניצול _4.4. 2_פירוט אגח תשואה מעל 10% _15" xfId="12612"/>
    <cellStyle name="9_Anafim_יתרת מסגרות אשראי לניצול _4.4. 2_פירוט אגח תשואה מעל 10% _פירוט אגח תשואה מעל 10% " xfId="12613"/>
    <cellStyle name="9_Anafim_יתרת מסגרות אשראי לניצול _4.4. 2_פירוט אגח תשואה מעל 10% _פירוט אגח תשואה מעל 10% _15" xfId="12614"/>
    <cellStyle name="9_Anafim_יתרת מסגרות אשראי לניצול _4.4._15" xfId="12615"/>
    <cellStyle name="9_Anafim_יתרת מסגרות אשראי לניצול _4.4._דיווחים נוספים" xfId="12616"/>
    <cellStyle name="9_Anafim_יתרת מסגרות אשראי לניצול _4.4._דיווחים נוספים_15" xfId="12617"/>
    <cellStyle name="9_Anafim_יתרת מסגרות אשראי לניצול _4.4._דיווחים נוספים_פירוט אגח תשואה מעל 10% " xfId="12618"/>
    <cellStyle name="9_Anafim_יתרת מסגרות אשראי לניצול _4.4._דיווחים נוספים_פירוט אגח תשואה מעל 10% _15" xfId="12619"/>
    <cellStyle name="9_Anafim_יתרת מסגרות אשראי לניצול _4.4._פירוט אגח תשואה מעל 10% " xfId="12620"/>
    <cellStyle name="9_Anafim_יתרת מסגרות אשראי לניצול _4.4._פירוט אגח תשואה מעל 10% _1" xfId="12621"/>
    <cellStyle name="9_Anafim_יתרת מסגרות אשראי לניצול _4.4._פירוט אגח תשואה מעל 10% _1_15" xfId="12622"/>
    <cellStyle name="9_Anafim_יתרת מסגרות אשראי לניצול _4.4._פירוט אגח תשואה מעל 10% _15" xfId="12623"/>
    <cellStyle name="9_Anafim_יתרת מסגרות אשראי לניצול _4.4._פירוט אגח תשואה מעל 10% _פירוט אגח תשואה מעל 10% " xfId="12624"/>
    <cellStyle name="9_Anafim_יתרת מסגרות אשראי לניצול _4.4._פירוט אגח תשואה מעל 10% _פירוט אגח תשואה מעל 10% _15" xfId="12625"/>
    <cellStyle name="9_Anafim_יתרת מסגרות אשראי לניצול _דיווחים נוספים" xfId="12626"/>
    <cellStyle name="9_Anafim_יתרת מסגרות אשראי לניצול _דיווחים נוספים_1" xfId="12627"/>
    <cellStyle name="9_Anafim_יתרת מסגרות אשראי לניצול _דיווחים נוספים_1_15" xfId="12628"/>
    <cellStyle name="9_Anafim_יתרת מסגרות אשראי לניצול _דיווחים נוספים_1_פירוט אגח תשואה מעל 10% " xfId="12629"/>
    <cellStyle name="9_Anafim_יתרת מסגרות אשראי לניצול _דיווחים נוספים_1_פירוט אגח תשואה מעל 10% _15" xfId="12630"/>
    <cellStyle name="9_Anafim_יתרת מסגרות אשראי לניצול _דיווחים נוספים_15" xfId="12631"/>
    <cellStyle name="9_Anafim_יתרת מסגרות אשראי לניצול _דיווחים נוספים_פירוט אגח תשואה מעל 10% " xfId="12632"/>
    <cellStyle name="9_Anafim_יתרת מסגרות אשראי לניצול _דיווחים נוספים_פירוט אגח תשואה מעל 10% _15" xfId="12633"/>
    <cellStyle name="9_Anafim_יתרת מסגרות אשראי לניצול _פירוט אגח תשואה מעל 10% " xfId="12634"/>
    <cellStyle name="9_Anafim_יתרת מסגרות אשראי לניצול _פירוט אגח תשואה מעל 10% _1" xfId="12635"/>
    <cellStyle name="9_Anafim_יתרת מסגרות אשראי לניצול _פירוט אגח תשואה מעל 10% _1_15" xfId="12636"/>
    <cellStyle name="9_Anafim_יתרת מסגרות אשראי לניצול _פירוט אגח תשואה מעל 10% _15" xfId="12637"/>
    <cellStyle name="9_Anafim_יתרת מסגרות אשראי לניצול _פירוט אגח תשואה מעל 10% _פירוט אגח תשואה מעל 10% " xfId="12638"/>
    <cellStyle name="9_Anafim_יתרת מסגרות אשראי לניצול _פירוט אגח תשואה מעל 10% _פירוט אגח תשואה מעל 10% _15" xfId="12639"/>
    <cellStyle name="9_Anafim_עסקאות שאושרו וטרם בוצעו  " xfId="12640"/>
    <cellStyle name="9_Anafim_עסקאות שאושרו וטרם בוצעו   2" xfId="12641"/>
    <cellStyle name="9_Anafim_עסקאות שאושרו וטרם בוצעו   2_15" xfId="12642"/>
    <cellStyle name="9_Anafim_עסקאות שאושרו וטרם בוצעו   2_דיווחים נוספים" xfId="12643"/>
    <cellStyle name="9_Anafim_עסקאות שאושרו וטרם בוצעו   2_דיווחים נוספים_1" xfId="12644"/>
    <cellStyle name="9_Anafim_עסקאות שאושרו וטרם בוצעו   2_דיווחים נוספים_1_15" xfId="12645"/>
    <cellStyle name="9_Anafim_עסקאות שאושרו וטרם בוצעו   2_דיווחים נוספים_1_פירוט אגח תשואה מעל 10% " xfId="12646"/>
    <cellStyle name="9_Anafim_עסקאות שאושרו וטרם בוצעו   2_דיווחים נוספים_1_פירוט אגח תשואה מעל 10% _15" xfId="12647"/>
    <cellStyle name="9_Anafim_עסקאות שאושרו וטרם בוצעו   2_דיווחים נוספים_15" xfId="12648"/>
    <cellStyle name="9_Anafim_עסקאות שאושרו וטרם בוצעו   2_דיווחים נוספים_פירוט אגח תשואה מעל 10% " xfId="12649"/>
    <cellStyle name="9_Anafim_עסקאות שאושרו וטרם בוצעו   2_דיווחים נוספים_פירוט אגח תשואה מעל 10% _15" xfId="12650"/>
    <cellStyle name="9_Anafim_עסקאות שאושרו וטרם בוצעו   2_פירוט אגח תשואה מעל 10% " xfId="12651"/>
    <cellStyle name="9_Anafim_עסקאות שאושרו וטרם בוצעו   2_פירוט אגח תשואה מעל 10% _1" xfId="12652"/>
    <cellStyle name="9_Anafim_עסקאות שאושרו וטרם בוצעו   2_פירוט אגח תשואה מעל 10% _1_15" xfId="12653"/>
    <cellStyle name="9_Anafim_עסקאות שאושרו וטרם בוצעו   2_פירוט אגח תשואה מעל 10% _15" xfId="12654"/>
    <cellStyle name="9_Anafim_עסקאות שאושרו וטרם בוצעו   2_פירוט אגח תשואה מעל 10% _פירוט אגח תשואה מעל 10% " xfId="12655"/>
    <cellStyle name="9_Anafim_עסקאות שאושרו וטרם בוצעו   2_פירוט אגח תשואה מעל 10% _פירוט אגח תשואה מעל 10% _15" xfId="12656"/>
    <cellStyle name="9_Anafim_עסקאות שאושרו וטרם בוצעו  _1" xfId="12657"/>
    <cellStyle name="9_Anafim_עסקאות שאושרו וטרם בוצעו  _1 2" xfId="12658"/>
    <cellStyle name="9_Anafim_עסקאות שאושרו וטרם בוצעו  _1 2_15" xfId="12659"/>
    <cellStyle name="9_Anafim_עסקאות שאושרו וטרם בוצעו  _1 2_דיווחים נוספים" xfId="12660"/>
    <cellStyle name="9_Anafim_עסקאות שאושרו וטרם בוצעו  _1 2_דיווחים נוספים_1" xfId="12661"/>
    <cellStyle name="9_Anafim_עסקאות שאושרו וטרם בוצעו  _1 2_דיווחים נוספים_1_15" xfId="12662"/>
    <cellStyle name="9_Anafim_עסקאות שאושרו וטרם בוצעו  _1 2_דיווחים נוספים_1_פירוט אגח תשואה מעל 10% " xfId="12663"/>
    <cellStyle name="9_Anafim_עסקאות שאושרו וטרם בוצעו  _1 2_דיווחים נוספים_1_פירוט אגח תשואה מעל 10% _15" xfId="12664"/>
    <cellStyle name="9_Anafim_עסקאות שאושרו וטרם בוצעו  _1 2_דיווחים נוספים_15" xfId="12665"/>
    <cellStyle name="9_Anafim_עסקאות שאושרו וטרם בוצעו  _1 2_דיווחים נוספים_פירוט אגח תשואה מעל 10% " xfId="12666"/>
    <cellStyle name="9_Anafim_עסקאות שאושרו וטרם בוצעו  _1 2_דיווחים נוספים_פירוט אגח תשואה מעל 10% _15" xfId="12667"/>
    <cellStyle name="9_Anafim_עסקאות שאושרו וטרם בוצעו  _1 2_פירוט אגח תשואה מעל 10% " xfId="12668"/>
    <cellStyle name="9_Anafim_עסקאות שאושרו וטרם בוצעו  _1 2_פירוט אגח תשואה מעל 10% _1" xfId="12669"/>
    <cellStyle name="9_Anafim_עסקאות שאושרו וטרם בוצעו  _1 2_פירוט אגח תשואה מעל 10% _1_15" xfId="12670"/>
    <cellStyle name="9_Anafim_עסקאות שאושרו וטרם בוצעו  _1 2_פירוט אגח תשואה מעל 10% _15" xfId="12671"/>
    <cellStyle name="9_Anafim_עסקאות שאושרו וטרם בוצעו  _1 2_פירוט אגח תשואה מעל 10% _פירוט אגח תשואה מעל 10% " xfId="12672"/>
    <cellStyle name="9_Anafim_עסקאות שאושרו וטרם בוצעו  _1 2_פירוט אגח תשואה מעל 10% _פירוט אגח תשואה מעל 10% _15" xfId="12673"/>
    <cellStyle name="9_Anafim_עסקאות שאושרו וטרם בוצעו  _1_15" xfId="12674"/>
    <cellStyle name="9_Anafim_עסקאות שאושרו וטרם בוצעו  _1_דיווחים נוספים" xfId="12675"/>
    <cellStyle name="9_Anafim_עסקאות שאושרו וטרם בוצעו  _1_דיווחים נוספים_15" xfId="12676"/>
    <cellStyle name="9_Anafim_עסקאות שאושרו וטרם בוצעו  _1_דיווחים נוספים_פירוט אגח תשואה מעל 10% " xfId="12677"/>
    <cellStyle name="9_Anafim_עסקאות שאושרו וטרם בוצעו  _1_דיווחים נוספים_פירוט אגח תשואה מעל 10% _15" xfId="12678"/>
    <cellStyle name="9_Anafim_עסקאות שאושרו וטרם בוצעו  _1_פירוט אגח תשואה מעל 10% " xfId="12679"/>
    <cellStyle name="9_Anafim_עסקאות שאושרו וטרם בוצעו  _1_פירוט אגח תשואה מעל 10% _1" xfId="12680"/>
    <cellStyle name="9_Anafim_עסקאות שאושרו וטרם בוצעו  _1_פירוט אגח תשואה מעל 10% _1_15" xfId="12681"/>
    <cellStyle name="9_Anafim_עסקאות שאושרו וטרם בוצעו  _1_פירוט אגח תשואה מעל 10% _15" xfId="12682"/>
    <cellStyle name="9_Anafim_עסקאות שאושרו וטרם בוצעו  _1_פירוט אגח תשואה מעל 10% _פירוט אגח תשואה מעל 10% " xfId="12683"/>
    <cellStyle name="9_Anafim_עסקאות שאושרו וטרם בוצעו  _1_פירוט אגח תשואה מעל 10% _פירוט אגח תשואה מעל 10% _15" xfId="12684"/>
    <cellStyle name="9_Anafim_עסקאות שאושרו וטרם בוצעו  _15" xfId="12685"/>
    <cellStyle name="9_Anafim_עסקאות שאושרו וטרם בוצעו  _4.4." xfId="12686"/>
    <cellStyle name="9_Anafim_עסקאות שאושרו וטרם בוצעו  _4.4. 2" xfId="12687"/>
    <cellStyle name="9_Anafim_עסקאות שאושרו וטרם בוצעו  _4.4. 2_15" xfId="12688"/>
    <cellStyle name="9_Anafim_עסקאות שאושרו וטרם בוצעו  _4.4. 2_דיווחים נוספים" xfId="12689"/>
    <cellStyle name="9_Anafim_עסקאות שאושרו וטרם בוצעו  _4.4. 2_דיווחים נוספים_1" xfId="12690"/>
    <cellStyle name="9_Anafim_עסקאות שאושרו וטרם בוצעו  _4.4. 2_דיווחים נוספים_1_15" xfId="12691"/>
    <cellStyle name="9_Anafim_עסקאות שאושרו וטרם בוצעו  _4.4. 2_דיווחים נוספים_1_פירוט אגח תשואה מעל 10% " xfId="12692"/>
    <cellStyle name="9_Anafim_עסקאות שאושרו וטרם בוצעו  _4.4. 2_דיווחים נוספים_1_פירוט אגח תשואה מעל 10% _15" xfId="12693"/>
    <cellStyle name="9_Anafim_עסקאות שאושרו וטרם בוצעו  _4.4. 2_דיווחים נוספים_15" xfId="12694"/>
    <cellStyle name="9_Anafim_עסקאות שאושרו וטרם בוצעו  _4.4. 2_דיווחים נוספים_פירוט אגח תשואה מעל 10% " xfId="12695"/>
    <cellStyle name="9_Anafim_עסקאות שאושרו וטרם בוצעו  _4.4. 2_דיווחים נוספים_פירוט אגח תשואה מעל 10% _15" xfId="12696"/>
    <cellStyle name="9_Anafim_עסקאות שאושרו וטרם בוצעו  _4.4. 2_פירוט אגח תשואה מעל 10% " xfId="12697"/>
    <cellStyle name="9_Anafim_עסקאות שאושרו וטרם בוצעו  _4.4. 2_פירוט אגח תשואה מעל 10% _1" xfId="12698"/>
    <cellStyle name="9_Anafim_עסקאות שאושרו וטרם בוצעו  _4.4. 2_פירוט אגח תשואה מעל 10% _1_15" xfId="12699"/>
    <cellStyle name="9_Anafim_עסקאות שאושרו וטרם בוצעו  _4.4. 2_פירוט אגח תשואה מעל 10% _15" xfId="12700"/>
    <cellStyle name="9_Anafim_עסקאות שאושרו וטרם בוצעו  _4.4. 2_פירוט אגח תשואה מעל 10% _פירוט אגח תשואה מעל 10% " xfId="12701"/>
    <cellStyle name="9_Anafim_עסקאות שאושרו וטרם בוצעו  _4.4. 2_פירוט אגח תשואה מעל 10% _פירוט אגח תשואה מעל 10% _15" xfId="12702"/>
    <cellStyle name="9_Anafim_עסקאות שאושרו וטרם בוצעו  _4.4._15" xfId="12703"/>
    <cellStyle name="9_Anafim_עסקאות שאושרו וטרם בוצעו  _4.4._דיווחים נוספים" xfId="12704"/>
    <cellStyle name="9_Anafim_עסקאות שאושרו וטרם בוצעו  _4.4._דיווחים נוספים_15" xfId="12705"/>
    <cellStyle name="9_Anafim_עסקאות שאושרו וטרם בוצעו  _4.4._דיווחים נוספים_פירוט אגח תשואה מעל 10% " xfId="12706"/>
    <cellStyle name="9_Anafim_עסקאות שאושרו וטרם בוצעו  _4.4._דיווחים נוספים_פירוט אגח תשואה מעל 10% _15" xfId="12707"/>
    <cellStyle name="9_Anafim_עסקאות שאושרו וטרם בוצעו  _4.4._פירוט אגח תשואה מעל 10% " xfId="12708"/>
    <cellStyle name="9_Anafim_עסקאות שאושרו וטרם בוצעו  _4.4._פירוט אגח תשואה מעל 10% _1" xfId="12709"/>
    <cellStyle name="9_Anafim_עסקאות שאושרו וטרם בוצעו  _4.4._פירוט אגח תשואה מעל 10% _1_15" xfId="12710"/>
    <cellStyle name="9_Anafim_עסקאות שאושרו וטרם בוצעו  _4.4._פירוט אגח תשואה מעל 10% _15" xfId="12711"/>
    <cellStyle name="9_Anafim_עסקאות שאושרו וטרם בוצעו  _4.4._פירוט אגח תשואה מעל 10% _פירוט אגח תשואה מעל 10% " xfId="12712"/>
    <cellStyle name="9_Anafim_עסקאות שאושרו וטרם בוצעו  _4.4._פירוט אגח תשואה מעל 10% _פירוט אגח תשואה מעל 10% _15" xfId="12713"/>
    <cellStyle name="9_Anafim_עסקאות שאושרו וטרם בוצעו  _דיווחים נוספים" xfId="12714"/>
    <cellStyle name="9_Anafim_עסקאות שאושרו וטרם בוצעו  _דיווחים נוספים_1" xfId="12715"/>
    <cellStyle name="9_Anafim_עסקאות שאושרו וטרם בוצעו  _דיווחים נוספים_1_15" xfId="12716"/>
    <cellStyle name="9_Anafim_עסקאות שאושרו וטרם בוצעו  _דיווחים נוספים_1_פירוט אגח תשואה מעל 10% " xfId="12717"/>
    <cellStyle name="9_Anafim_עסקאות שאושרו וטרם בוצעו  _דיווחים נוספים_1_פירוט אגח תשואה מעל 10% _15" xfId="12718"/>
    <cellStyle name="9_Anafim_עסקאות שאושרו וטרם בוצעו  _דיווחים נוספים_15" xfId="12719"/>
    <cellStyle name="9_Anafim_עסקאות שאושרו וטרם בוצעו  _דיווחים נוספים_פירוט אגח תשואה מעל 10% " xfId="12720"/>
    <cellStyle name="9_Anafim_עסקאות שאושרו וטרם בוצעו  _דיווחים נוספים_פירוט אגח תשואה מעל 10% _15" xfId="12721"/>
    <cellStyle name="9_Anafim_עסקאות שאושרו וטרם בוצעו  _פירוט אגח תשואה מעל 10% " xfId="12722"/>
    <cellStyle name="9_Anafim_עסקאות שאושרו וטרם בוצעו  _פירוט אגח תשואה מעל 10% _1" xfId="12723"/>
    <cellStyle name="9_Anafim_עסקאות שאושרו וטרם בוצעו  _פירוט אגח תשואה מעל 10% _1_15" xfId="12724"/>
    <cellStyle name="9_Anafim_עסקאות שאושרו וטרם בוצעו  _פירוט אגח תשואה מעל 10% _15" xfId="12725"/>
    <cellStyle name="9_Anafim_עסקאות שאושרו וטרם בוצעו  _פירוט אגח תשואה מעל 10% _פירוט אגח תשואה מעל 10% " xfId="12726"/>
    <cellStyle name="9_Anafim_עסקאות שאושרו וטרם בוצעו  _פירוט אגח תשואה מעל 10% _פירוט אגח תשואה מעל 10% _15" xfId="12727"/>
    <cellStyle name="9_Anafim_פירוט אגח תשואה מעל 10% " xfId="12728"/>
    <cellStyle name="9_Anafim_פירוט אגח תשואה מעל 10%  2" xfId="12729"/>
    <cellStyle name="9_Anafim_פירוט אגח תשואה מעל 10%  2_15" xfId="12730"/>
    <cellStyle name="9_Anafim_פירוט אגח תשואה מעל 10%  2_דיווחים נוספים" xfId="12731"/>
    <cellStyle name="9_Anafim_פירוט אגח תשואה מעל 10%  2_דיווחים נוספים_1" xfId="12732"/>
    <cellStyle name="9_Anafim_פירוט אגח תשואה מעל 10%  2_דיווחים נוספים_1_15" xfId="12733"/>
    <cellStyle name="9_Anafim_פירוט אגח תשואה מעל 10%  2_דיווחים נוספים_1_פירוט אגח תשואה מעל 10% " xfId="12734"/>
    <cellStyle name="9_Anafim_פירוט אגח תשואה מעל 10%  2_דיווחים נוספים_1_פירוט אגח תשואה מעל 10% _15" xfId="12735"/>
    <cellStyle name="9_Anafim_פירוט אגח תשואה מעל 10%  2_דיווחים נוספים_15" xfId="12736"/>
    <cellStyle name="9_Anafim_פירוט אגח תשואה מעל 10%  2_דיווחים נוספים_פירוט אגח תשואה מעל 10% " xfId="12737"/>
    <cellStyle name="9_Anafim_פירוט אגח תשואה מעל 10%  2_דיווחים נוספים_פירוט אגח תשואה מעל 10% _15" xfId="12738"/>
    <cellStyle name="9_Anafim_פירוט אגח תשואה מעל 10%  2_פירוט אגח תשואה מעל 10% " xfId="12739"/>
    <cellStyle name="9_Anafim_פירוט אגח תשואה מעל 10%  2_פירוט אגח תשואה מעל 10% _1" xfId="12740"/>
    <cellStyle name="9_Anafim_פירוט אגח תשואה מעל 10%  2_פירוט אגח תשואה מעל 10% _1_15" xfId="12741"/>
    <cellStyle name="9_Anafim_פירוט אגח תשואה מעל 10%  2_פירוט אגח תשואה מעל 10% _15" xfId="12742"/>
    <cellStyle name="9_Anafim_פירוט אגח תשואה מעל 10%  2_פירוט אגח תשואה מעל 10% _פירוט אגח תשואה מעל 10% " xfId="12743"/>
    <cellStyle name="9_Anafim_פירוט אגח תשואה מעל 10%  2_פירוט אגח תשואה מעל 10% _פירוט אגח תשואה מעל 10% _15" xfId="12744"/>
    <cellStyle name="9_Anafim_פירוט אגח תשואה מעל 10% _1" xfId="12745"/>
    <cellStyle name="9_Anafim_פירוט אגח תשואה מעל 10% _1_15" xfId="12746"/>
    <cellStyle name="9_Anafim_פירוט אגח תשואה מעל 10% _1_פירוט אגח תשואה מעל 10% " xfId="12747"/>
    <cellStyle name="9_Anafim_פירוט אגח תשואה מעל 10% _1_פירוט אגח תשואה מעל 10% _15" xfId="12748"/>
    <cellStyle name="9_Anafim_פירוט אגח תשואה מעל 10% _15" xfId="12749"/>
    <cellStyle name="9_Anafim_פירוט אגח תשואה מעל 10% _2" xfId="12750"/>
    <cellStyle name="9_Anafim_פירוט אגח תשואה מעל 10% _2_15" xfId="12751"/>
    <cellStyle name="9_Anafim_פירוט אגח תשואה מעל 10% _4.4." xfId="12752"/>
    <cellStyle name="9_Anafim_פירוט אגח תשואה מעל 10% _4.4. 2" xfId="12753"/>
    <cellStyle name="9_Anafim_פירוט אגח תשואה מעל 10% _4.4. 2_15" xfId="12754"/>
    <cellStyle name="9_Anafim_פירוט אגח תשואה מעל 10% _4.4. 2_דיווחים נוספים" xfId="12755"/>
    <cellStyle name="9_Anafim_פירוט אגח תשואה מעל 10% _4.4. 2_דיווחים נוספים_1" xfId="12756"/>
    <cellStyle name="9_Anafim_פירוט אגח תשואה מעל 10% _4.4. 2_דיווחים נוספים_1_15" xfId="12757"/>
    <cellStyle name="9_Anafim_פירוט אגח תשואה מעל 10% _4.4. 2_דיווחים נוספים_1_פירוט אגח תשואה מעל 10% " xfId="12758"/>
    <cellStyle name="9_Anafim_פירוט אגח תשואה מעל 10% _4.4. 2_דיווחים נוספים_1_פירוט אגח תשואה מעל 10% _15" xfId="12759"/>
    <cellStyle name="9_Anafim_פירוט אגח תשואה מעל 10% _4.4. 2_דיווחים נוספים_15" xfId="12760"/>
    <cellStyle name="9_Anafim_פירוט אגח תשואה מעל 10% _4.4. 2_דיווחים נוספים_פירוט אגח תשואה מעל 10% " xfId="12761"/>
    <cellStyle name="9_Anafim_פירוט אגח תשואה מעל 10% _4.4. 2_דיווחים נוספים_פירוט אגח תשואה מעל 10% _15" xfId="12762"/>
    <cellStyle name="9_Anafim_פירוט אגח תשואה מעל 10% _4.4. 2_פירוט אגח תשואה מעל 10% " xfId="12763"/>
    <cellStyle name="9_Anafim_פירוט אגח תשואה מעל 10% _4.4. 2_פירוט אגח תשואה מעל 10% _1" xfId="12764"/>
    <cellStyle name="9_Anafim_פירוט אגח תשואה מעל 10% _4.4. 2_פירוט אגח תשואה מעל 10% _1_15" xfId="12765"/>
    <cellStyle name="9_Anafim_פירוט אגח תשואה מעל 10% _4.4. 2_פירוט אגח תשואה מעל 10% _15" xfId="12766"/>
    <cellStyle name="9_Anafim_פירוט אגח תשואה מעל 10% _4.4. 2_פירוט אגח תשואה מעל 10% _פירוט אגח תשואה מעל 10% " xfId="12767"/>
    <cellStyle name="9_Anafim_פירוט אגח תשואה מעל 10% _4.4. 2_פירוט אגח תשואה מעל 10% _פירוט אגח תשואה מעל 10% _15" xfId="12768"/>
    <cellStyle name="9_Anafim_פירוט אגח תשואה מעל 10% _4.4._15" xfId="12769"/>
    <cellStyle name="9_Anafim_פירוט אגח תשואה מעל 10% _4.4._דיווחים נוספים" xfId="12770"/>
    <cellStyle name="9_Anafim_פירוט אגח תשואה מעל 10% _4.4._דיווחים נוספים_15" xfId="12771"/>
    <cellStyle name="9_Anafim_פירוט אגח תשואה מעל 10% _4.4._דיווחים נוספים_פירוט אגח תשואה מעל 10% " xfId="12772"/>
    <cellStyle name="9_Anafim_פירוט אגח תשואה מעל 10% _4.4._דיווחים נוספים_פירוט אגח תשואה מעל 10% _15" xfId="12773"/>
    <cellStyle name="9_Anafim_פירוט אגח תשואה מעל 10% _4.4._פירוט אגח תשואה מעל 10% " xfId="12774"/>
    <cellStyle name="9_Anafim_פירוט אגח תשואה מעל 10% _4.4._פירוט אגח תשואה מעל 10% _1" xfId="12775"/>
    <cellStyle name="9_Anafim_פירוט אגח תשואה מעל 10% _4.4._פירוט אגח תשואה מעל 10% _1_15" xfId="12776"/>
    <cellStyle name="9_Anafim_פירוט אגח תשואה מעל 10% _4.4._פירוט אגח תשואה מעל 10% _15" xfId="12777"/>
    <cellStyle name="9_Anafim_פירוט אגח תשואה מעל 10% _4.4._פירוט אגח תשואה מעל 10% _פירוט אגח תשואה מעל 10% " xfId="12778"/>
    <cellStyle name="9_Anafim_פירוט אגח תשואה מעל 10% _4.4._פירוט אגח תשואה מעל 10% _פירוט אגח תשואה מעל 10% _15" xfId="12779"/>
    <cellStyle name="9_Anafim_פירוט אגח תשואה מעל 10% _דיווחים נוספים" xfId="12780"/>
    <cellStyle name="9_Anafim_פירוט אגח תשואה מעל 10% _דיווחים נוספים_1" xfId="12781"/>
    <cellStyle name="9_Anafim_פירוט אגח תשואה מעל 10% _דיווחים נוספים_1_15" xfId="12782"/>
    <cellStyle name="9_Anafim_פירוט אגח תשואה מעל 10% _דיווחים נוספים_1_פירוט אגח תשואה מעל 10% " xfId="12783"/>
    <cellStyle name="9_Anafim_פירוט אגח תשואה מעל 10% _דיווחים נוספים_1_פירוט אגח תשואה מעל 10% _15" xfId="12784"/>
    <cellStyle name="9_Anafim_פירוט אגח תשואה מעל 10% _דיווחים נוספים_15" xfId="12785"/>
    <cellStyle name="9_Anafim_פירוט אגח תשואה מעל 10% _דיווחים נוספים_פירוט אגח תשואה מעל 10% " xfId="12786"/>
    <cellStyle name="9_Anafim_פירוט אגח תשואה מעל 10% _דיווחים נוספים_פירוט אגח תשואה מעל 10% _15" xfId="12787"/>
    <cellStyle name="9_Anafim_פירוט אגח תשואה מעל 10% _פירוט אגח תשואה מעל 10% " xfId="12788"/>
    <cellStyle name="9_Anafim_פירוט אגח תשואה מעל 10% _פירוט אגח תשואה מעל 10% _1" xfId="12789"/>
    <cellStyle name="9_Anafim_פירוט אגח תשואה מעל 10% _פירוט אגח תשואה מעל 10% _1_15" xfId="12790"/>
    <cellStyle name="9_Anafim_פירוט אגח תשואה מעל 10% _פירוט אגח תשואה מעל 10% _15" xfId="12791"/>
    <cellStyle name="9_Anafim_פירוט אגח תשואה מעל 10% _פירוט אגח תשואה מעל 10% _פירוט אגח תשואה מעל 10% " xfId="12792"/>
    <cellStyle name="9_Anafim_פירוט אגח תשואה מעל 10% _פירוט אגח תשואה מעל 10% _פירוט אגח תשואה מעל 10% _15" xfId="12793"/>
    <cellStyle name="9_אחזקות בעלי ענין -DATA - ערכים" xfId="12794"/>
    <cellStyle name="9_דיווחים נוספים" xfId="12795"/>
    <cellStyle name="9_דיווחים נוספים 2" xfId="12796"/>
    <cellStyle name="9_דיווחים נוספים 2_15" xfId="12797"/>
    <cellStyle name="9_דיווחים נוספים 2_דיווחים נוספים" xfId="12798"/>
    <cellStyle name="9_דיווחים נוספים 2_דיווחים נוספים_1" xfId="12799"/>
    <cellStyle name="9_דיווחים נוספים 2_דיווחים נוספים_1_15" xfId="12800"/>
    <cellStyle name="9_דיווחים נוספים 2_דיווחים נוספים_1_פירוט אגח תשואה מעל 10% " xfId="12801"/>
    <cellStyle name="9_דיווחים נוספים 2_דיווחים נוספים_1_פירוט אגח תשואה מעל 10% _15" xfId="12802"/>
    <cellStyle name="9_דיווחים נוספים 2_דיווחים נוספים_15" xfId="12803"/>
    <cellStyle name="9_דיווחים נוספים 2_דיווחים נוספים_פירוט אגח תשואה מעל 10% " xfId="12804"/>
    <cellStyle name="9_דיווחים נוספים 2_דיווחים נוספים_פירוט אגח תשואה מעל 10% _15" xfId="12805"/>
    <cellStyle name="9_דיווחים נוספים 2_פירוט אגח תשואה מעל 10% " xfId="12806"/>
    <cellStyle name="9_דיווחים נוספים 2_פירוט אגח תשואה מעל 10% _1" xfId="12807"/>
    <cellStyle name="9_דיווחים נוספים 2_פירוט אגח תשואה מעל 10% _1_15" xfId="12808"/>
    <cellStyle name="9_דיווחים נוספים 2_פירוט אגח תשואה מעל 10% _15" xfId="12809"/>
    <cellStyle name="9_דיווחים נוספים 2_פירוט אגח תשואה מעל 10% _פירוט אגח תשואה מעל 10% " xfId="12810"/>
    <cellStyle name="9_דיווחים נוספים 2_פירוט אגח תשואה מעל 10% _פירוט אגח תשואה מעל 10% _15" xfId="12811"/>
    <cellStyle name="9_דיווחים נוספים_1" xfId="12812"/>
    <cellStyle name="9_דיווחים נוספים_1 2" xfId="12813"/>
    <cellStyle name="9_דיווחים נוספים_1 2_15" xfId="12814"/>
    <cellStyle name="9_דיווחים נוספים_1 2_דיווחים נוספים" xfId="12815"/>
    <cellStyle name="9_דיווחים נוספים_1 2_דיווחים נוספים_1" xfId="12816"/>
    <cellStyle name="9_דיווחים נוספים_1 2_דיווחים נוספים_1_15" xfId="12817"/>
    <cellStyle name="9_דיווחים נוספים_1 2_דיווחים נוספים_1_פירוט אגח תשואה מעל 10% " xfId="12818"/>
    <cellStyle name="9_דיווחים נוספים_1 2_דיווחים נוספים_1_פירוט אגח תשואה מעל 10% _15" xfId="12819"/>
    <cellStyle name="9_דיווחים נוספים_1 2_דיווחים נוספים_15" xfId="12820"/>
    <cellStyle name="9_דיווחים נוספים_1 2_דיווחים נוספים_פירוט אגח תשואה מעל 10% " xfId="12821"/>
    <cellStyle name="9_דיווחים נוספים_1 2_דיווחים נוספים_פירוט אגח תשואה מעל 10% _15" xfId="12822"/>
    <cellStyle name="9_דיווחים נוספים_1 2_פירוט אגח תשואה מעל 10% " xfId="12823"/>
    <cellStyle name="9_דיווחים נוספים_1 2_פירוט אגח תשואה מעל 10% _1" xfId="12824"/>
    <cellStyle name="9_דיווחים נוספים_1 2_פירוט אגח תשואה מעל 10% _1_15" xfId="12825"/>
    <cellStyle name="9_דיווחים נוספים_1 2_פירוט אגח תשואה מעל 10% _15" xfId="12826"/>
    <cellStyle name="9_דיווחים נוספים_1 2_פירוט אגח תשואה מעל 10% _פירוט אגח תשואה מעל 10% " xfId="12827"/>
    <cellStyle name="9_דיווחים נוספים_1 2_פירוט אגח תשואה מעל 10% _פירוט אגח תשואה מעל 10% _15" xfId="12828"/>
    <cellStyle name="9_דיווחים נוספים_1_15" xfId="12829"/>
    <cellStyle name="9_דיווחים נוספים_1_4.4." xfId="12830"/>
    <cellStyle name="9_דיווחים נוספים_1_4.4. 2" xfId="12831"/>
    <cellStyle name="9_דיווחים נוספים_1_4.4. 2_15" xfId="12832"/>
    <cellStyle name="9_דיווחים נוספים_1_4.4. 2_דיווחים נוספים" xfId="12833"/>
    <cellStyle name="9_דיווחים נוספים_1_4.4. 2_דיווחים נוספים_1" xfId="12834"/>
    <cellStyle name="9_דיווחים נוספים_1_4.4. 2_דיווחים נוספים_1_15" xfId="12835"/>
    <cellStyle name="9_דיווחים נוספים_1_4.4. 2_דיווחים נוספים_1_פירוט אגח תשואה מעל 10% " xfId="12836"/>
    <cellStyle name="9_דיווחים נוספים_1_4.4. 2_דיווחים נוספים_1_פירוט אגח תשואה מעל 10% _15" xfId="12837"/>
    <cellStyle name="9_דיווחים נוספים_1_4.4. 2_דיווחים נוספים_15" xfId="12838"/>
    <cellStyle name="9_דיווחים נוספים_1_4.4. 2_דיווחים נוספים_פירוט אגח תשואה מעל 10% " xfId="12839"/>
    <cellStyle name="9_דיווחים נוספים_1_4.4. 2_דיווחים נוספים_פירוט אגח תשואה מעל 10% _15" xfId="12840"/>
    <cellStyle name="9_דיווחים נוספים_1_4.4. 2_פירוט אגח תשואה מעל 10% " xfId="12841"/>
    <cellStyle name="9_דיווחים נוספים_1_4.4. 2_פירוט אגח תשואה מעל 10% _1" xfId="12842"/>
    <cellStyle name="9_דיווחים נוספים_1_4.4. 2_פירוט אגח תשואה מעל 10% _1_15" xfId="12843"/>
    <cellStyle name="9_דיווחים נוספים_1_4.4. 2_פירוט אגח תשואה מעל 10% _15" xfId="12844"/>
    <cellStyle name="9_דיווחים נוספים_1_4.4. 2_פירוט אגח תשואה מעל 10% _פירוט אגח תשואה מעל 10% " xfId="12845"/>
    <cellStyle name="9_דיווחים נוספים_1_4.4. 2_פירוט אגח תשואה מעל 10% _פירוט אגח תשואה מעל 10% _15" xfId="12846"/>
    <cellStyle name="9_דיווחים נוספים_1_4.4._15" xfId="12847"/>
    <cellStyle name="9_דיווחים נוספים_1_4.4._דיווחים נוספים" xfId="12848"/>
    <cellStyle name="9_דיווחים נוספים_1_4.4._דיווחים נוספים_15" xfId="12849"/>
    <cellStyle name="9_דיווחים נוספים_1_4.4._דיווחים נוספים_פירוט אגח תשואה מעל 10% " xfId="12850"/>
    <cellStyle name="9_דיווחים נוספים_1_4.4._דיווחים נוספים_פירוט אגח תשואה מעל 10% _15" xfId="12851"/>
    <cellStyle name="9_דיווחים נוספים_1_4.4._פירוט אגח תשואה מעל 10% " xfId="12852"/>
    <cellStyle name="9_דיווחים נוספים_1_4.4._פירוט אגח תשואה מעל 10% _1" xfId="12853"/>
    <cellStyle name="9_דיווחים נוספים_1_4.4._פירוט אגח תשואה מעל 10% _1_15" xfId="12854"/>
    <cellStyle name="9_דיווחים נוספים_1_4.4._פירוט אגח תשואה מעל 10% _15" xfId="12855"/>
    <cellStyle name="9_דיווחים נוספים_1_4.4._פירוט אגח תשואה מעל 10% _פירוט אגח תשואה מעל 10% " xfId="12856"/>
    <cellStyle name="9_דיווחים נוספים_1_4.4._פירוט אגח תשואה מעל 10% _פירוט אגח תשואה מעל 10% _15" xfId="12857"/>
    <cellStyle name="9_דיווחים נוספים_1_דיווחים נוספים" xfId="12858"/>
    <cellStyle name="9_דיווחים נוספים_1_דיווחים נוספים 2" xfId="12859"/>
    <cellStyle name="9_דיווחים נוספים_1_דיווחים נוספים 2_15" xfId="12860"/>
    <cellStyle name="9_דיווחים נוספים_1_דיווחים נוספים 2_דיווחים נוספים" xfId="12861"/>
    <cellStyle name="9_דיווחים נוספים_1_דיווחים נוספים 2_דיווחים נוספים_1" xfId="12862"/>
    <cellStyle name="9_דיווחים נוספים_1_דיווחים נוספים 2_דיווחים נוספים_1_15" xfId="12863"/>
    <cellStyle name="9_דיווחים נוספים_1_דיווחים נוספים 2_דיווחים נוספים_1_פירוט אגח תשואה מעל 10% " xfId="12864"/>
    <cellStyle name="9_דיווחים נוספים_1_דיווחים נוספים 2_דיווחים נוספים_1_פירוט אגח תשואה מעל 10% _15" xfId="12865"/>
    <cellStyle name="9_דיווחים נוספים_1_דיווחים נוספים 2_דיווחים נוספים_15" xfId="12866"/>
    <cellStyle name="9_דיווחים נוספים_1_דיווחים נוספים 2_דיווחים נוספים_פירוט אגח תשואה מעל 10% " xfId="12867"/>
    <cellStyle name="9_דיווחים נוספים_1_דיווחים נוספים 2_דיווחים נוספים_פירוט אגח תשואה מעל 10% _15" xfId="12868"/>
    <cellStyle name="9_דיווחים נוספים_1_דיווחים נוספים 2_פירוט אגח תשואה מעל 10% " xfId="12869"/>
    <cellStyle name="9_דיווחים נוספים_1_דיווחים נוספים 2_פירוט אגח תשואה מעל 10% _1" xfId="12870"/>
    <cellStyle name="9_דיווחים נוספים_1_דיווחים נוספים 2_פירוט אגח תשואה מעל 10% _1_15" xfId="12871"/>
    <cellStyle name="9_דיווחים נוספים_1_דיווחים נוספים 2_פירוט אגח תשואה מעל 10% _15" xfId="12872"/>
    <cellStyle name="9_דיווחים נוספים_1_דיווחים נוספים 2_פירוט אגח תשואה מעל 10% _פירוט אגח תשואה מעל 10% " xfId="12873"/>
    <cellStyle name="9_דיווחים נוספים_1_דיווחים נוספים 2_פירוט אגח תשואה מעל 10% _פירוט אגח תשואה מעל 10% _15" xfId="12874"/>
    <cellStyle name="9_דיווחים נוספים_1_דיווחים נוספים_1" xfId="12875"/>
    <cellStyle name="9_דיווחים נוספים_1_דיווחים נוספים_1_15" xfId="12876"/>
    <cellStyle name="9_דיווחים נוספים_1_דיווחים נוספים_1_פירוט אגח תשואה מעל 10% " xfId="12877"/>
    <cellStyle name="9_דיווחים נוספים_1_דיווחים נוספים_1_פירוט אגח תשואה מעל 10% _15" xfId="12878"/>
    <cellStyle name="9_דיווחים נוספים_1_דיווחים נוספים_15" xfId="12879"/>
    <cellStyle name="9_דיווחים נוספים_1_דיווחים נוספים_4.4." xfId="12880"/>
    <cellStyle name="9_דיווחים נוספים_1_דיווחים נוספים_4.4. 2" xfId="12881"/>
    <cellStyle name="9_דיווחים נוספים_1_דיווחים נוספים_4.4. 2_15" xfId="12882"/>
    <cellStyle name="9_דיווחים נוספים_1_דיווחים נוספים_4.4. 2_דיווחים נוספים" xfId="12883"/>
    <cellStyle name="9_דיווחים נוספים_1_דיווחים נוספים_4.4. 2_דיווחים נוספים_1" xfId="12884"/>
    <cellStyle name="9_דיווחים נוספים_1_דיווחים נוספים_4.4. 2_דיווחים נוספים_1_15" xfId="12885"/>
    <cellStyle name="9_דיווחים נוספים_1_דיווחים נוספים_4.4. 2_דיווחים נוספים_1_פירוט אגח תשואה מעל 10% " xfId="12886"/>
    <cellStyle name="9_דיווחים נוספים_1_דיווחים נוספים_4.4. 2_דיווחים נוספים_1_פירוט אגח תשואה מעל 10% _15" xfId="12887"/>
    <cellStyle name="9_דיווחים נוספים_1_דיווחים נוספים_4.4. 2_דיווחים נוספים_15" xfId="12888"/>
    <cellStyle name="9_דיווחים נוספים_1_דיווחים נוספים_4.4. 2_דיווחים נוספים_פירוט אגח תשואה מעל 10% " xfId="12889"/>
    <cellStyle name="9_דיווחים נוספים_1_דיווחים נוספים_4.4. 2_דיווחים נוספים_פירוט אגח תשואה מעל 10% _15" xfId="12890"/>
    <cellStyle name="9_דיווחים נוספים_1_דיווחים נוספים_4.4. 2_פירוט אגח תשואה מעל 10% " xfId="12891"/>
    <cellStyle name="9_דיווחים נוספים_1_דיווחים נוספים_4.4. 2_פירוט אגח תשואה מעל 10% _1" xfId="12892"/>
    <cellStyle name="9_דיווחים נוספים_1_דיווחים נוספים_4.4. 2_פירוט אגח תשואה מעל 10% _1_15" xfId="12893"/>
    <cellStyle name="9_דיווחים נוספים_1_דיווחים נוספים_4.4. 2_פירוט אגח תשואה מעל 10% _15" xfId="12894"/>
    <cellStyle name="9_דיווחים נוספים_1_דיווחים נוספים_4.4. 2_פירוט אגח תשואה מעל 10% _פירוט אגח תשואה מעל 10% " xfId="12895"/>
    <cellStyle name="9_דיווחים נוספים_1_דיווחים נוספים_4.4. 2_פירוט אגח תשואה מעל 10% _פירוט אגח תשואה מעל 10% _15" xfId="12896"/>
    <cellStyle name="9_דיווחים נוספים_1_דיווחים נוספים_4.4._15" xfId="12897"/>
    <cellStyle name="9_דיווחים נוספים_1_דיווחים נוספים_4.4._דיווחים נוספים" xfId="12898"/>
    <cellStyle name="9_דיווחים נוספים_1_דיווחים נוספים_4.4._דיווחים נוספים_15" xfId="12899"/>
    <cellStyle name="9_דיווחים נוספים_1_דיווחים נוספים_4.4._דיווחים נוספים_פירוט אגח תשואה מעל 10% " xfId="12900"/>
    <cellStyle name="9_דיווחים נוספים_1_דיווחים נוספים_4.4._דיווחים נוספים_פירוט אגח תשואה מעל 10% _15" xfId="12901"/>
    <cellStyle name="9_דיווחים נוספים_1_דיווחים נוספים_4.4._פירוט אגח תשואה מעל 10% " xfId="12902"/>
    <cellStyle name="9_דיווחים נוספים_1_דיווחים נוספים_4.4._פירוט אגח תשואה מעל 10% _1" xfId="12903"/>
    <cellStyle name="9_דיווחים נוספים_1_דיווחים נוספים_4.4._פירוט אגח תשואה מעל 10% _1_15" xfId="12904"/>
    <cellStyle name="9_דיווחים נוספים_1_דיווחים נוספים_4.4._פירוט אגח תשואה מעל 10% _15" xfId="12905"/>
    <cellStyle name="9_דיווחים נוספים_1_דיווחים נוספים_4.4._פירוט אגח תשואה מעל 10% _פירוט אגח תשואה מעל 10% " xfId="12906"/>
    <cellStyle name="9_דיווחים נוספים_1_דיווחים נוספים_4.4._פירוט אגח תשואה מעל 10% _פירוט אגח תשואה מעל 10% _15" xfId="12907"/>
    <cellStyle name="9_דיווחים נוספים_1_דיווחים נוספים_דיווחים נוספים" xfId="12908"/>
    <cellStyle name="9_דיווחים נוספים_1_דיווחים נוספים_דיווחים נוספים_15" xfId="12909"/>
    <cellStyle name="9_דיווחים נוספים_1_דיווחים נוספים_דיווחים נוספים_פירוט אגח תשואה מעל 10% " xfId="12910"/>
    <cellStyle name="9_דיווחים נוספים_1_דיווחים נוספים_דיווחים נוספים_פירוט אגח תשואה מעל 10% _15" xfId="12911"/>
    <cellStyle name="9_דיווחים נוספים_1_דיווחים נוספים_פירוט אגח תשואה מעל 10% " xfId="12912"/>
    <cellStyle name="9_דיווחים נוספים_1_דיווחים נוספים_פירוט אגח תשואה מעל 10% _1" xfId="12913"/>
    <cellStyle name="9_דיווחים נוספים_1_דיווחים נוספים_פירוט אגח תשואה מעל 10% _1_15" xfId="12914"/>
    <cellStyle name="9_דיווחים נוספים_1_דיווחים נוספים_פירוט אגח תשואה מעל 10% _15" xfId="12915"/>
    <cellStyle name="9_דיווחים נוספים_1_דיווחים נוספים_פירוט אגח תשואה מעל 10% _פירוט אגח תשואה מעל 10% " xfId="12916"/>
    <cellStyle name="9_דיווחים נוספים_1_דיווחים נוספים_פירוט אגח תשואה מעל 10% _פירוט אגח תשואה מעל 10% _15" xfId="12917"/>
    <cellStyle name="9_דיווחים נוספים_1_פירוט אגח תשואה מעל 10% " xfId="12918"/>
    <cellStyle name="9_דיווחים נוספים_1_פירוט אגח תשואה מעל 10% _1" xfId="12919"/>
    <cellStyle name="9_דיווחים נוספים_1_פירוט אגח תשואה מעל 10% _1_15" xfId="12920"/>
    <cellStyle name="9_דיווחים נוספים_1_פירוט אגח תשואה מעל 10% _15" xfId="12921"/>
    <cellStyle name="9_דיווחים נוספים_1_פירוט אגח תשואה מעל 10% _פירוט אגח תשואה מעל 10% " xfId="12922"/>
    <cellStyle name="9_דיווחים נוספים_1_פירוט אגח תשואה מעל 10% _פירוט אגח תשואה מעל 10% _15" xfId="12923"/>
    <cellStyle name="9_דיווחים נוספים_15" xfId="12924"/>
    <cellStyle name="9_דיווחים נוספים_2" xfId="12925"/>
    <cellStyle name="9_דיווחים נוספים_2 2" xfId="12926"/>
    <cellStyle name="9_דיווחים נוספים_2 2_15" xfId="12927"/>
    <cellStyle name="9_דיווחים נוספים_2 2_דיווחים נוספים" xfId="12928"/>
    <cellStyle name="9_דיווחים נוספים_2 2_דיווחים נוספים_1" xfId="12929"/>
    <cellStyle name="9_דיווחים נוספים_2 2_דיווחים נוספים_1_15" xfId="12930"/>
    <cellStyle name="9_דיווחים נוספים_2 2_דיווחים נוספים_1_פירוט אגח תשואה מעל 10% " xfId="12931"/>
    <cellStyle name="9_דיווחים נוספים_2 2_דיווחים נוספים_1_פירוט אגח תשואה מעל 10% _15" xfId="12932"/>
    <cellStyle name="9_דיווחים נוספים_2 2_דיווחים נוספים_15" xfId="12933"/>
    <cellStyle name="9_דיווחים נוספים_2 2_דיווחים נוספים_פירוט אגח תשואה מעל 10% " xfId="12934"/>
    <cellStyle name="9_דיווחים נוספים_2 2_דיווחים נוספים_פירוט אגח תשואה מעל 10% _15" xfId="12935"/>
    <cellStyle name="9_דיווחים נוספים_2 2_פירוט אגח תשואה מעל 10% " xfId="12936"/>
    <cellStyle name="9_דיווחים נוספים_2 2_פירוט אגח תשואה מעל 10% _1" xfId="12937"/>
    <cellStyle name="9_דיווחים נוספים_2 2_פירוט אגח תשואה מעל 10% _1_15" xfId="12938"/>
    <cellStyle name="9_דיווחים נוספים_2 2_פירוט אגח תשואה מעל 10% _15" xfId="12939"/>
    <cellStyle name="9_דיווחים נוספים_2 2_פירוט אגח תשואה מעל 10% _פירוט אגח תשואה מעל 10% " xfId="12940"/>
    <cellStyle name="9_דיווחים נוספים_2 2_פירוט אגח תשואה מעל 10% _פירוט אגח תשואה מעל 10% _15" xfId="12941"/>
    <cellStyle name="9_דיווחים נוספים_2_15" xfId="12942"/>
    <cellStyle name="9_דיווחים נוספים_2_4.4." xfId="12943"/>
    <cellStyle name="9_דיווחים נוספים_2_4.4. 2" xfId="12944"/>
    <cellStyle name="9_דיווחים נוספים_2_4.4. 2_15" xfId="12945"/>
    <cellStyle name="9_דיווחים נוספים_2_4.4. 2_דיווחים נוספים" xfId="12946"/>
    <cellStyle name="9_דיווחים נוספים_2_4.4. 2_דיווחים נוספים_1" xfId="12947"/>
    <cellStyle name="9_דיווחים נוספים_2_4.4. 2_דיווחים נוספים_1_15" xfId="12948"/>
    <cellStyle name="9_דיווחים נוספים_2_4.4. 2_דיווחים נוספים_1_פירוט אגח תשואה מעל 10% " xfId="12949"/>
    <cellStyle name="9_דיווחים נוספים_2_4.4. 2_דיווחים נוספים_1_פירוט אגח תשואה מעל 10% _15" xfId="12950"/>
    <cellStyle name="9_דיווחים נוספים_2_4.4. 2_דיווחים נוספים_15" xfId="12951"/>
    <cellStyle name="9_דיווחים נוספים_2_4.4. 2_דיווחים נוספים_פירוט אגח תשואה מעל 10% " xfId="12952"/>
    <cellStyle name="9_דיווחים נוספים_2_4.4. 2_דיווחים נוספים_פירוט אגח תשואה מעל 10% _15" xfId="12953"/>
    <cellStyle name="9_דיווחים נוספים_2_4.4. 2_פירוט אגח תשואה מעל 10% " xfId="12954"/>
    <cellStyle name="9_דיווחים נוספים_2_4.4. 2_פירוט אגח תשואה מעל 10% _1" xfId="12955"/>
    <cellStyle name="9_דיווחים נוספים_2_4.4. 2_פירוט אגח תשואה מעל 10% _1_15" xfId="12956"/>
    <cellStyle name="9_דיווחים נוספים_2_4.4. 2_פירוט אגח תשואה מעל 10% _15" xfId="12957"/>
    <cellStyle name="9_דיווחים נוספים_2_4.4. 2_פירוט אגח תשואה מעל 10% _פירוט אגח תשואה מעל 10% " xfId="12958"/>
    <cellStyle name="9_דיווחים נוספים_2_4.4. 2_פירוט אגח תשואה מעל 10% _פירוט אגח תשואה מעל 10% _15" xfId="12959"/>
    <cellStyle name="9_דיווחים נוספים_2_4.4._15" xfId="12960"/>
    <cellStyle name="9_דיווחים נוספים_2_4.4._דיווחים נוספים" xfId="12961"/>
    <cellStyle name="9_דיווחים נוספים_2_4.4._דיווחים נוספים_15" xfId="12962"/>
    <cellStyle name="9_דיווחים נוספים_2_4.4._דיווחים נוספים_פירוט אגח תשואה מעל 10% " xfId="12963"/>
    <cellStyle name="9_דיווחים נוספים_2_4.4._דיווחים נוספים_פירוט אגח תשואה מעל 10% _15" xfId="12964"/>
    <cellStyle name="9_דיווחים נוספים_2_4.4._פירוט אגח תשואה מעל 10% " xfId="12965"/>
    <cellStyle name="9_דיווחים נוספים_2_4.4._פירוט אגח תשואה מעל 10% _1" xfId="12966"/>
    <cellStyle name="9_דיווחים נוספים_2_4.4._פירוט אגח תשואה מעל 10% _1_15" xfId="12967"/>
    <cellStyle name="9_דיווחים נוספים_2_4.4._פירוט אגח תשואה מעל 10% _15" xfId="12968"/>
    <cellStyle name="9_דיווחים נוספים_2_4.4._פירוט אגח תשואה מעל 10% _פירוט אגח תשואה מעל 10% " xfId="12969"/>
    <cellStyle name="9_דיווחים נוספים_2_4.4._פירוט אגח תשואה מעל 10% _פירוט אגח תשואה מעל 10% _15" xfId="12970"/>
    <cellStyle name="9_דיווחים נוספים_2_דיווחים נוספים" xfId="12971"/>
    <cellStyle name="9_דיווחים נוספים_2_דיווחים נוספים_15" xfId="12972"/>
    <cellStyle name="9_דיווחים נוספים_2_דיווחים נוספים_פירוט אגח תשואה מעל 10% " xfId="12973"/>
    <cellStyle name="9_דיווחים נוספים_2_דיווחים נוספים_פירוט אגח תשואה מעל 10% _15" xfId="12974"/>
    <cellStyle name="9_דיווחים נוספים_2_פירוט אגח תשואה מעל 10% " xfId="12975"/>
    <cellStyle name="9_דיווחים נוספים_2_פירוט אגח תשואה מעל 10% _1" xfId="12976"/>
    <cellStyle name="9_דיווחים נוספים_2_פירוט אגח תשואה מעל 10% _1_15" xfId="12977"/>
    <cellStyle name="9_דיווחים נוספים_2_פירוט אגח תשואה מעל 10% _15" xfId="12978"/>
    <cellStyle name="9_דיווחים נוספים_2_פירוט אגח תשואה מעל 10% _פירוט אגח תשואה מעל 10% " xfId="12979"/>
    <cellStyle name="9_דיווחים נוספים_2_פירוט אגח תשואה מעל 10% _פירוט אגח תשואה מעל 10% _15" xfId="12980"/>
    <cellStyle name="9_דיווחים נוספים_3" xfId="12981"/>
    <cellStyle name="9_דיווחים נוספים_3_15" xfId="12982"/>
    <cellStyle name="9_דיווחים נוספים_3_פירוט אגח תשואה מעל 10% " xfId="12983"/>
    <cellStyle name="9_דיווחים נוספים_3_פירוט אגח תשואה מעל 10% _15" xfId="12984"/>
    <cellStyle name="9_דיווחים נוספים_4.4." xfId="12985"/>
    <cellStyle name="9_דיווחים נוספים_4.4. 2" xfId="12986"/>
    <cellStyle name="9_דיווחים נוספים_4.4. 2_15" xfId="12987"/>
    <cellStyle name="9_דיווחים נוספים_4.4. 2_דיווחים נוספים" xfId="12988"/>
    <cellStyle name="9_דיווחים נוספים_4.4. 2_דיווחים נוספים_1" xfId="12989"/>
    <cellStyle name="9_דיווחים נוספים_4.4. 2_דיווחים נוספים_1_15" xfId="12990"/>
    <cellStyle name="9_דיווחים נוספים_4.4. 2_דיווחים נוספים_1_פירוט אגח תשואה מעל 10% " xfId="12991"/>
    <cellStyle name="9_דיווחים נוספים_4.4. 2_דיווחים נוספים_1_פירוט אגח תשואה מעל 10% _15" xfId="12992"/>
    <cellStyle name="9_דיווחים נוספים_4.4. 2_דיווחים נוספים_15" xfId="12993"/>
    <cellStyle name="9_דיווחים נוספים_4.4. 2_דיווחים נוספים_פירוט אגח תשואה מעל 10% " xfId="12994"/>
    <cellStyle name="9_דיווחים נוספים_4.4. 2_דיווחים נוספים_פירוט אגח תשואה מעל 10% _15" xfId="12995"/>
    <cellStyle name="9_דיווחים נוספים_4.4. 2_פירוט אגח תשואה מעל 10% " xfId="12996"/>
    <cellStyle name="9_דיווחים נוספים_4.4. 2_פירוט אגח תשואה מעל 10% _1" xfId="12997"/>
    <cellStyle name="9_דיווחים נוספים_4.4. 2_פירוט אגח תשואה מעל 10% _1_15" xfId="12998"/>
    <cellStyle name="9_דיווחים נוספים_4.4. 2_פירוט אגח תשואה מעל 10% _15" xfId="12999"/>
    <cellStyle name="9_דיווחים נוספים_4.4. 2_פירוט אגח תשואה מעל 10% _פירוט אגח תשואה מעל 10% " xfId="13000"/>
    <cellStyle name="9_דיווחים נוספים_4.4. 2_פירוט אגח תשואה מעל 10% _פירוט אגח תשואה מעל 10% _15" xfId="13001"/>
    <cellStyle name="9_דיווחים נוספים_4.4._15" xfId="13002"/>
    <cellStyle name="9_דיווחים נוספים_4.4._דיווחים נוספים" xfId="13003"/>
    <cellStyle name="9_דיווחים נוספים_4.4._דיווחים נוספים_15" xfId="13004"/>
    <cellStyle name="9_דיווחים נוספים_4.4._דיווחים נוספים_פירוט אגח תשואה מעל 10% " xfId="13005"/>
    <cellStyle name="9_דיווחים נוספים_4.4._דיווחים נוספים_פירוט אגח תשואה מעל 10% _15" xfId="13006"/>
    <cellStyle name="9_דיווחים נוספים_4.4._פירוט אגח תשואה מעל 10% " xfId="13007"/>
    <cellStyle name="9_דיווחים נוספים_4.4._פירוט אגח תשואה מעל 10% _1" xfId="13008"/>
    <cellStyle name="9_דיווחים נוספים_4.4._פירוט אגח תשואה מעל 10% _1_15" xfId="13009"/>
    <cellStyle name="9_דיווחים נוספים_4.4._פירוט אגח תשואה מעל 10% _15" xfId="13010"/>
    <cellStyle name="9_דיווחים נוספים_4.4._פירוט אגח תשואה מעל 10% _פירוט אגח תשואה מעל 10% " xfId="13011"/>
    <cellStyle name="9_דיווחים נוספים_4.4._פירוט אגח תשואה מעל 10% _פירוט אגח תשואה מעל 10% _15" xfId="13012"/>
    <cellStyle name="9_דיווחים נוספים_דיווחים נוספים" xfId="13013"/>
    <cellStyle name="9_דיווחים נוספים_דיווחים נוספים 2" xfId="13014"/>
    <cellStyle name="9_דיווחים נוספים_דיווחים נוספים 2_15" xfId="13015"/>
    <cellStyle name="9_דיווחים נוספים_דיווחים נוספים 2_דיווחים נוספים" xfId="13016"/>
    <cellStyle name="9_דיווחים נוספים_דיווחים נוספים 2_דיווחים נוספים_1" xfId="13017"/>
    <cellStyle name="9_דיווחים נוספים_דיווחים נוספים 2_דיווחים נוספים_1_15" xfId="13018"/>
    <cellStyle name="9_דיווחים נוספים_דיווחים נוספים 2_דיווחים נוספים_1_פירוט אגח תשואה מעל 10% " xfId="13019"/>
    <cellStyle name="9_דיווחים נוספים_דיווחים נוספים 2_דיווחים נוספים_1_פירוט אגח תשואה מעל 10% _15" xfId="13020"/>
    <cellStyle name="9_דיווחים נוספים_דיווחים נוספים 2_דיווחים נוספים_15" xfId="13021"/>
    <cellStyle name="9_דיווחים נוספים_דיווחים נוספים 2_דיווחים נוספים_פירוט אגח תשואה מעל 10% " xfId="13022"/>
    <cellStyle name="9_דיווחים נוספים_דיווחים נוספים 2_דיווחים נוספים_פירוט אגח תשואה מעל 10% _15" xfId="13023"/>
    <cellStyle name="9_דיווחים נוספים_דיווחים נוספים 2_פירוט אגח תשואה מעל 10% " xfId="13024"/>
    <cellStyle name="9_דיווחים נוספים_דיווחים נוספים 2_פירוט אגח תשואה מעל 10% _1" xfId="13025"/>
    <cellStyle name="9_דיווחים נוספים_דיווחים נוספים 2_פירוט אגח תשואה מעל 10% _1_15" xfId="13026"/>
    <cellStyle name="9_דיווחים נוספים_דיווחים נוספים 2_פירוט אגח תשואה מעל 10% _15" xfId="13027"/>
    <cellStyle name="9_דיווחים נוספים_דיווחים נוספים 2_פירוט אגח תשואה מעל 10% _פירוט אגח תשואה מעל 10% " xfId="13028"/>
    <cellStyle name="9_דיווחים נוספים_דיווחים נוספים 2_פירוט אגח תשואה מעל 10% _פירוט אגח תשואה מעל 10% _15" xfId="13029"/>
    <cellStyle name="9_דיווחים נוספים_דיווחים נוספים_1" xfId="13030"/>
    <cellStyle name="9_דיווחים נוספים_דיווחים נוספים_1_15" xfId="13031"/>
    <cellStyle name="9_דיווחים נוספים_דיווחים נוספים_1_פירוט אגח תשואה מעל 10% " xfId="13032"/>
    <cellStyle name="9_דיווחים נוספים_דיווחים נוספים_1_פירוט אגח תשואה מעל 10% _15" xfId="13033"/>
    <cellStyle name="9_דיווחים נוספים_דיווחים נוספים_15" xfId="13034"/>
    <cellStyle name="9_דיווחים נוספים_דיווחים נוספים_4.4." xfId="13035"/>
    <cellStyle name="9_דיווחים נוספים_דיווחים נוספים_4.4. 2" xfId="13036"/>
    <cellStyle name="9_דיווחים נוספים_דיווחים נוספים_4.4. 2_15" xfId="13037"/>
    <cellStyle name="9_דיווחים נוספים_דיווחים נוספים_4.4. 2_דיווחים נוספים" xfId="13038"/>
    <cellStyle name="9_דיווחים נוספים_דיווחים נוספים_4.4. 2_דיווחים נוספים_1" xfId="13039"/>
    <cellStyle name="9_דיווחים נוספים_דיווחים נוספים_4.4. 2_דיווחים נוספים_1_15" xfId="13040"/>
    <cellStyle name="9_דיווחים נוספים_דיווחים נוספים_4.4. 2_דיווחים נוספים_1_פירוט אגח תשואה מעל 10% " xfId="13041"/>
    <cellStyle name="9_דיווחים נוספים_דיווחים נוספים_4.4. 2_דיווחים נוספים_1_פירוט אגח תשואה מעל 10% _15" xfId="13042"/>
    <cellStyle name="9_דיווחים נוספים_דיווחים נוספים_4.4. 2_דיווחים נוספים_15" xfId="13043"/>
    <cellStyle name="9_דיווחים נוספים_דיווחים נוספים_4.4. 2_דיווחים נוספים_פירוט אגח תשואה מעל 10% " xfId="13044"/>
    <cellStyle name="9_דיווחים נוספים_דיווחים נוספים_4.4. 2_דיווחים נוספים_פירוט אגח תשואה מעל 10% _15" xfId="13045"/>
    <cellStyle name="9_דיווחים נוספים_דיווחים נוספים_4.4. 2_פירוט אגח תשואה מעל 10% " xfId="13046"/>
    <cellStyle name="9_דיווחים נוספים_דיווחים נוספים_4.4. 2_פירוט אגח תשואה מעל 10% _1" xfId="13047"/>
    <cellStyle name="9_דיווחים נוספים_דיווחים נוספים_4.4. 2_פירוט אגח תשואה מעל 10% _1_15" xfId="13048"/>
    <cellStyle name="9_דיווחים נוספים_דיווחים נוספים_4.4. 2_פירוט אגח תשואה מעל 10% _15" xfId="13049"/>
    <cellStyle name="9_דיווחים נוספים_דיווחים נוספים_4.4. 2_פירוט אגח תשואה מעל 10% _פירוט אגח תשואה מעל 10% " xfId="13050"/>
    <cellStyle name="9_דיווחים נוספים_דיווחים נוספים_4.4. 2_פירוט אגח תשואה מעל 10% _פירוט אגח תשואה מעל 10% _15" xfId="13051"/>
    <cellStyle name="9_דיווחים נוספים_דיווחים נוספים_4.4._15" xfId="13052"/>
    <cellStyle name="9_דיווחים נוספים_דיווחים נוספים_4.4._דיווחים נוספים" xfId="13053"/>
    <cellStyle name="9_דיווחים נוספים_דיווחים נוספים_4.4._דיווחים נוספים_15" xfId="13054"/>
    <cellStyle name="9_דיווחים נוספים_דיווחים נוספים_4.4._דיווחים נוספים_פירוט אגח תשואה מעל 10% " xfId="13055"/>
    <cellStyle name="9_דיווחים נוספים_דיווחים נוספים_4.4._דיווחים נוספים_פירוט אגח תשואה מעל 10% _15" xfId="13056"/>
    <cellStyle name="9_דיווחים נוספים_דיווחים נוספים_4.4._פירוט אגח תשואה מעל 10% " xfId="13057"/>
    <cellStyle name="9_דיווחים נוספים_דיווחים נוספים_4.4._פירוט אגח תשואה מעל 10% _1" xfId="13058"/>
    <cellStyle name="9_דיווחים נוספים_דיווחים נוספים_4.4._פירוט אגח תשואה מעל 10% _1_15" xfId="13059"/>
    <cellStyle name="9_דיווחים נוספים_דיווחים נוספים_4.4._פירוט אגח תשואה מעל 10% _15" xfId="13060"/>
    <cellStyle name="9_דיווחים נוספים_דיווחים נוספים_4.4._פירוט אגח תשואה מעל 10% _פירוט אגח תשואה מעל 10% " xfId="13061"/>
    <cellStyle name="9_דיווחים נוספים_דיווחים נוספים_4.4._פירוט אגח תשואה מעל 10% _פירוט אגח תשואה מעל 10% _15" xfId="13062"/>
    <cellStyle name="9_דיווחים נוספים_דיווחים נוספים_דיווחים נוספים" xfId="13063"/>
    <cellStyle name="9_דיווחים נוספים_דיווחים נוספים_דיווחים נוספים_15" xfId="13064"/>
    <cellStyle name="9_דיווחים נוספים_דיווחים נוספים_דיווחים נוספים_פירוט אגח תשואה מעל 10% " xfId="13065"/>
    <cellStyle name="9_דיווחים נוספים_דיווחים נוספים_דיווחים נוספים_פירוט אגח תשואה מעל 10% _15" xfId="13066"/>
    <cellStyle name="9_דיווחים נוספים_דיווחים נוספים_פירוט אגח תשואה מעל 10% " xfId="13067"/>
    <cellStyle name="9_דיווחים נוספים_דיווחים נוספים_פירוט אגח תשואה מעל 10% _1" xfId="13068"/>
    <cellStyle name="9_דיווחים נוספים_דיווחים נוספים_פירוט אגח תשואה מעל 10% _1_15" xfId="13069"/>
    <cellStyle name="9_דיווחים נוספים_דיווחים נוספים_פירוט אגח תשואה מעל 10% _15" xfId="13070"/>
    <cellStyle name="9_דיווחים נוספים_דיווחים נוספים_פירוט אגח תשואה מעל 10% _פירוט אגח תשואה מעל 10% " xfId="13071"/>
    <cellStyle name="9_דיווחים נוספים_דיווחים נוספים_פירוט אגח תשואה מעל 10% _פירוט אגח תשואה מעל 10% _15" xfId="13072"/>
    <cellStyle name="9_דיווחים נוספים_פירוט אגח תשואה מעל 10% " xfId="13073"/>
    <cellStyle name="9_דיווחים נוספים_פירוט אגח תשואה מעל 10% _1" xfId="13074"/>
    <cellStyle name="9_דיווחים נוספים_פירוט אגח תשואה מעל 10% _1_15" xfId="13075"/>
    <cellStyle name="9_דיווחים נוספים_פירוט אגח תשואה מעל 10% _15" xfId="13076"/>
    <cellStyle name="9_דיווחים נוספים_פירוט אגח תשואה מעל 10% _פירוט אגח תשואה מעל 10% " xfId="13077"/>
    <cellStyle name="9_דיווחים נוספים_פירוט אגח תשואה מעל 10% _פירוט אגח תשואה מעל 10% _15" xfId="13078"/>
    <cellStyle name="9_הערות" xfId="13079"/>
    <cellStyle name="9_הערות 2" xfId="13080"/>
    <cellStyle name="9_הערות 2_15" xfId="13081"/>
    <cellStyle name="9_הערות 2_דיווחים נוספים" xfId="13082"/>
    <cellStyle name="9_הערות 2_דיווחים נוספים_1" xfId="13083"/>
    <cellStyle name="9_הערות 2_דיווחים נוספים_1_15" xfId="13084"/>
    <cellStyle name="9_הערות 2_דיווחים נוספים_1_פירוט אגח תשואה מעל 10% " xfId="13085"/>
    <cellStyle name="9_הערות 2_דיווחים נוספים_1_פירוט אגח תשואה מעל 10% _15" xfId="13086"/>
    <cellStyle name="9_הערות 2_דיווחים נוספים_15" xfId="13087"/>
    <cellStyle name="9_הערות 2_דיווחים נוספים_פירוט אגח תשואה מעל 10% " xfId="13088"/>
    <cellStyle name="9_הערות 2_דיווחים נוספים_פירוט אגח תשואה מעל 10% _15" xfId="13089"/>
    <cellStyle name="9_הערות 2_פירוט אגח תשואה מעל 10% " xfId="13090"/>
    <cellStyle name="9_הערות 2_פירוט אגח תשואה מעל 10% _1" xfId="13091"/>
    <cellStyle name="9_הערות 2_פירוט אגח תשואה מעל 10% _1_15" xfId="13092"/>
    <cellStyle name="9_הערות 2_פירוט אגח תשואה מעל 10% _15" xfId="13093"/>
    <cellStyle name="9_הערות 2_פירוט אגח תשואה מעל 10% _פירוט אגח תשואה מעל 10% " xfId="13094"/>
    <cellStyle name="9_הערות 2_פירוט אגח תשואה מעל 10% _פירוט אגח תשואה מעל 10% _15" xfId="13095"/>
    <cellStyle name="9_הערות_15" xfId="13096"/>
    <cellStyle name="9_הערות_4.4." xfId="13097"/>
    <cellStyle name="9_הערות_4.4. 2" xfId="13098"/>
    <cellStyle name="9_הערות_4.4. 2_15" xfId="13099"/>
    <cellStyle name="9_הערות_4.4. 2_דיווחים נוספים" xfId="13100"/>
    <cellStyle name="9_הערות_4.4. 2_דיווחים נוספים_1" xfId="13101"/>
    <cellStyle name="9_הערות_4.4. 2_דיווחים נוספים_1_15" xfId="13102"/>
    <cellStyle name="9_הערות_4.4. 2_דיווחים נוספים_1_פירוט אגח תשואה מעל 10% " xfId="13103"/>
    <cellStyle name="9_הערות_4.4. 2_דיווחים נוספים_1_פירוט אגח תשואה מעל 10% _15" xfId="13104"/>
    <cellStyle name="9_הערות_4.4. 2_דיווחים נוספים_15" xfId="13105"/>
    <cellStyle name="9_הערות_4.4. 2_דיווחים נוספים_פירוט אגח תשואה מעל 10% " xfId="13106"/>
    <cellStyle name="9_הערות_4.4. 2_דיווחים נוספים_פירוט אגח תשואה מעל 10% _15" xfId="13107"/>
    <cellStyle name="9_הערות_4.4. 2_פירוט אגח תשואה מעל 10% " xfId="13108"/>
    <cellStyle name="9_הערות_4.4. 2_פירוט אגח תשואה מעל 10% _1" xfId="13109"/>
    <cellStyle name="9_הערות_4.4. 2_פירוט אגח תשואה מעל 10% _1_15" xfId="13110"/>
    <cellStyle name="9_הערות_4.4. 2_פירוט אגח תשואה מעל 10% _15" xfId="13111"/>
    <cellStyle name="9_הערות_4.4. 2_פירוט אגח תשואה מעל 10% _פירוט אגח תשואה מעל 10% " xfId="13112"/>
    <cellStyle name="9_הערות_4.4. 2_פירוט אגח תשואה מעל 10% _פירוט אגח תשואה מעל 10% _15" xfId="13113"/>
    <cellStyle name="9_הערות_4.4._15" xfId="13114"/>
    <cellStyle name="9_הערות_4.4._דיווחים נוספים" xfId="13115"/>
    <cellStyle name="9_הערות_4.4._דיווחים נוספים_15" xfId="13116"/>
    <cellStyle name="9_הערות_4.4._דיווחים נוספים_פירוט אגח תשואה מעל 10% " xfId="13117"/>
    <cellStyle name="9_הערות_4.4._דיווחים נוספים_פירוט אגח תשואה מעל 10% _15" xfId="13118"/>
    <cellStyle name="9_הערות_4.4._פירוט אגח תשואה מעל 10% " xfId="13119"/>
    <cellStyle name="9_הערות_4.4._פירוט אגח תשואה מעל 10% _1" xfId="13120"/>
    <cellStyle name="9_הערות_4.4._פירוט אגח תשואה מעל 10% _1_15" xfId="13121"/>
    <cellStyle name="9_הערות_4.4._פירוט אגח תשואה מעל 10% _15" xfId="13122"/>
    <cellStyle name="9_הערות_4.4._פירוט אגח תשואה מעל 10% _פירוט אגח תשואה מעל 10% " xfId="13123"/>
    <cellStyle name="9_הערות_4.4._פירוט אגח תשואה מעל 10% _פירוט אגח תשואה מעל 10% _15" xfId="13124"/>
    <cellStyle name="9_הערות_דיווחים נוספים" xfId="13125"/>
    <cellStyle name="9_הערות_דיווחים נוספים_1" xfId="13126"/>
    <cellStyle name="9_הערות_דיווחים נוספים_1_15" xfId="13127"/>
    <cellStyle name="9_הערות_דיווחים נוספים_1_פירוט אגח תשואה מעל 10% " xfId="13128"/>
    <cellStyle name="9_הערות_דיווחים נוספים_1_פירוט אגח תשואה מעל 10% _15" xfId="13129"/>
    <cellStyle name="9_הערות_דיווחים נוספים_15" xfId="13130"/>
    <cellStyle name="9_הערות_דיווחים נוספים_פירוט אגח תשואה מעל 10% " xfId="13131"/>
    <cellStyle name="9_הערות_דיווחים נוספים_פירוט אגח תשואה מעל 10% _15" xfId="13132"/>
    <cellStyle name="9_הערות_פירוט אגח תשואה מעל 10% " xfId="13133"/>
    <cellStyle name="9_הערות_פירוט אגח תשואה מעל 10% _1" xfId="13134"/>
    <cellStyle name="9_הערות_פירוט אגח תשואה מעל 10% _1_15" xfId="13135"/>
    <cellStyle name="9_הערות_פירוט אגח תשואה מעל 10% _15" xfId="13136"/>
    <cellStyle name="9_הערות_פירוט אגח תשואה מעל 10% _פירוט אגח תשואה מעל 10% " xfId="13137"/>
    <cellStyle name="9_הערות_פירוט אגח תשואה מעל 10% _פירוט אגח תשואה מעל 10% _15" xfId="13138"/>
    <cellStyle name="9_יתרת מסגרות אשראי לניצול " xfId="13139"/>
    <cellStyle name="9_יתרת מסגרות אשראי לניצול  2" xfId="13140"/>
    <cellStyle name="9_יתרת מסגרות אשראי לניצול  2_15" xfId="13141"/>
    <cellStyle name="9_יתרת מסגרות אשראי לניצול  2_דיווחים נוספים" xfId="13142"/>
    <cellStyle name="9_יתרת מסגרות אשראי לניצול  2_דיווחים נוספים_1" xfId="13143"/>
    <cellStyle name="9_יתרת מסגרות אשראי לניצול  2_דיווחים נוספים_1_15" xfId="13144"/>
    <cellStyle name="9_יתרת מסגרות אשראי לניצול  2_דיווחים נוספים_1_פירוט אגח תשואה מעל 10% " xfId="13145"/>
    <cellStyle name="9_יתרת מסגרות אשראי לניצול  2_דיווחים נוספים_1_פירוט אגח תשואה מעל 10% _15" xfId="13146"/>
    <cellStyle name="9_יתרת מסגרות אשראי לניצול  2_דיווחים נוספים_15" xfId="13147"/>
    <cellStyle name="9_יתרת מסגרות אשראי לניצול  2_דיווחים נוספים_פירוט אגח תשואה מעל 10% " xfId="13148"/>
    <cellStyle name="9_יתרת מסגרות אשראי לניצול  2_דיווחים נוספים_פירוט אגח תשואה מעל 10% _15" xfId="13149"/>
    <cellStyle name="9_יתרת מסגרות אשראי לניצול  2_פירוט אגח תשואה מעל 10% " xfId="13150"/>
    <cellStyle name="9_יתרת מסגרות אשראי לניצול  2_פירוט אגח תשואה מעל 10% _1" xfId="13151"/>
    <cellStyle name="9_יתרת מסגרות אשראי לניצול  2_פירוט אגח תשואה מעל 10% _1_15" xfId="13152"/>
    <cellStyle name="9_יתרת מסגרות אשראי לניצול  2_פירוט אגח תשואה מעל 10% _15" xfId="13153"/>
    <cellStyle name="9_יתרת מסגרות אשראי לניצול  2_פירוט אגח תשואה מעל 10% _פירוט אגח תשואה מעל 10% " xfId="13154"/>
    <cellStyle name="9_יתרת מסגרות אשראי לניצול  2_פירוט אגח תשואה מעל 10% _פירוט אגח תשואה מעל 10% _15" xfId="13155"/>
    <cellStyle name="9_יתרת מסגרות אשראי לניצול _15" xfId="13156"/>
    <cellStyle name="9_יתרת מסגרות אשראי לניצול _4.4." xfId="13157"/>
    <cellStyle name="9_יתרת מסגרות אשראי לניצול _4.4. 2" xfId="13158"/>
    <cellStyle name="9_יתרת מסגרות אשראי לניצול _4.4. 2_15" xfId="13159"/>
    <cellStyle name="9_יתרת מסגרות אשראי לניצול _4.4. 2_דיווחים נוספים" xfId="13160"/>
    <cellStyle name="9_יתרת מסגרות אשראי לניצול _4.4. 2_דיווחים נוספים_1" xfId="13161"/>
    <cellStyle name="9_יתרת מסגרות אשראי לניצול _4.4. 2_דיווחים נוספים_1_15" xfId="13162"/>
    <cellStyle name="9_יתרת מסגרות אשראי לניצול _4.4. 2_דיווחים נוספים_1_פירוט אגח תשואה מעל 10% " xfId="13163"/>
    <cellStyle name="9_יתרת מסגרות אשראי לניצול _4.4. 2_דיווחים נוספים_1_פירוט אגח תשואה מעל 10% _15" xfId="13164"/>
    <cellStyle name="9_יתרת מסגרות אשראי לניצול _4.4. 2_דיווחים נוספים_15" xfId="13165"/>
    <cellStyle name="9_יתרת מסגרות אשראי לניצול _4.4. 2_דיווחים נוספים_פירוט אגח תשואה מעל 10% " xfId="13166"/>
    <cellStyle name="9_יתרת מסגרות אשראי לניצול _4.4. 2_דיווחים נוספים_פירוט אגח תשואה מעל 10% _15" xfId="13167"/>
    <cellStyle name="9_יתרת מסגרות אשראי לניצול _4.4. 2_פירוט אגח תשואה מעל 10% " xfId="13168"/>
    <cellStyle name="9_יתרת מסגרות אשראי לניצול _4.4. 2_פירוט אגח תשואה מעל 10% _1" xfId="13169"/>
    <cellStyle name="9_יתרת מסגרות אשראי לניצול _4.4. 2_פירוט אגח תשואה מעל 10% _1_15" xfId="13170"/>
    <cellStyle name="9_יתרת מסגרות אשראי לניצול _4.4. 2_פירוט אגח תשואה מעל 10% _15" xfId="13171"/>
    <cellStyle name="9_יתרת מסגרות אשראי לניצול _4.4. 2_פירוט אגח תשואה מעל 10% _פירוט אגח תשואה מעל 10% " xfId="13172"/>
    <cellStyle name="9_יתרת מסגרות אשראי לניצול _4.4. 2_פירוט אגח תשואה מעל 10% _פירוט אגח תשואה מעל 10% _15" xfId="13173"/>
    <cellStyle name="9_יתרת מסגרות אשראי לניצול _4.4._15" xfId="13174"/>
    <cellStyle name="9_יתרת מסגרות אשראי לניצול _4.4._דיווחים נוספים" xfId="13175"/>
    <cellStyle name="9_יתרת מסגרות אשראי לניצול _4.4._דיווחים נוספים_15" xfId="13176"/>
    <cellStyle name="9_יתרת מסגרות אשראי לניצול _4.4._דיווחים נוספים_פירוט אגח תשואה מעל 10% " xfId="13177"/>
    <cellStyle name="9_יתרת מסגרות אשראי לניצול _4.4._דיווחים נוספים_פירוט אגח תשואה מעל 10% _15" xfId="13178"/>
    <cellStyle name="9_יתרת מסגרות אשראי לניצול _4.4._פירוט אגח תשואה מעל 10% " xfId="13179"/>
    <cellStyle name="9_יתרת מסגרות אשראי לניצול _4.4._פירוט אגח תשואה מעל 10% _1" xfId="13180"/>
    <cellStyle name="9_יתרת מסגרות אשראי לניצול _4.4._פירוט אגח תשואה מעל 10% _1_15" xfId="13181"/>
    <cellStyle name="9_יתרת מסגרות אשראי לניצול _4.4._פירוט אגח תשואה מעל 10% _15" xfId="13182"/>
    <cellStyle name="9_יתרת מסגרות אשראי לניצול _4.4._פירוט אגח תשואה מעל 10% _פירוט אגח תשואה מעל 10% " xfId="13183"/>
    <cellStyle name="9_יתרת מסגרות אשראי לניצול _4.4._פירוט אגח תשואה מעל 10% _פירוט אגח תשואה מעל 10% _15" xfId="13184"/>
    <cellStyle name="9_יתרת מסגרות אשראי לניצול _דיווחים נוספים" xfId="13185"/>
    <cellStyle name="9_יתרת מסגרות אשראי לניצול _דיווחים נוספים_1" xfId="13186"/>
    <cellStyle name="9_יתרת מסגרות אשראי לניצול _דיווחים נוספים_1_15" xfId="13187"/>
    <cellStyle name="9_יתרת מסגרות אשראי לניצול _דיווחים נוספים_1_פירוט אגח תשואה מעל 10% " xfId="13188"/>
    <cellStyle name="9_יתרת מסגרות אשראי לניצול _דיווחים נוספים_1_פירוט אגח תשואה מעל 10% _15" xfId="13189"/>
    <cellStyle name="9_יתרת מסגרות אשראי לניצול _דיווחים נוספים_15" xfId="13190"/>
    <cellStyle name="9_יתרת מסגרות אשראי לניצול _דיווחים נוספים_פירוט אגח תשואה מעל 10% " xfId="13191"/>
    <cellStyle name="9_יתרת מסגרות אשראי לניצול _דיווחים נוספים_פירוט אגח תשואה מעל 10% _15" xfId="13192"/>
    <cellStyle name="9_יתרת מסגרות אשראי לניצול _פירוט אגח תשואה מעל 10% " xfId="13193"/>
    <cellStyle name="9_יתרת מסגרות אשראי לניצול _פירוט אגח תשואה מעל 10% _1" xfId="13194"/>
    <cellStyle name="9_יתרת מסגרות אשראי לניצול _פירוט אגח תשואה מעל 10% _1_15" xfId="13195"/>
    <cellStyle name="9_יתרת מסגרות אשראי לניצול _פירוט אגח תשואה מעל 10% _15" xfId="13196"/>
    <cellStyle name="9_יתרת מסגרות אשראי לניצול _פירוט אגח תשואה מעל 10% _פירוט אגח תשואה מעל 10% " xfId="13197"/>
    <cellStyle name="9_יתרת מסגרות אשראי לניצול _פירוט אגח תשואה מעל 10% _פירוט אגח תשואה מעל 10% _15" xfId="13198"/>
    <cellStyle name="9_משקל בתא100" xfId="13199"/>
    <cellStyle name="9_משקל בתא100 2" xfId="13200"/>
    <cellStyle name="9_משקל בתא100 2 2" xfId="13201"/>
    <cellStyle name="9_משקל בתא100 2 2_15" xfId="13202"/>
    <cellStyle name="9_משקל בתא100 2 2_דיווחים נוספים" xfId="13203"/>
    <cellStyle name="9_משקל בתא100 2 2_דיווחים נוספים_1" xfId="13204"/>
    <cellStyle name="9_משקל בתא100 2 2_דיווחים נוספים_1_15" xfId="13205"/>
    <cellStyle name="9_משקל בתא100 2 2_דיווחים נוספים_1_פירוט אגח תשואה מעל 10% " xfId="13206"/>
    <cellStyle name="9_משקל בתא100 2 2_דיווחים נוספים_1_פירוט אגח תשואה מעל 10% _15" xfId="13207"/>
    <cellStyle name="9_משקל בתא100 2 2_דיווחים נוספים_15" xfId="13208"/>
    <cellStyle name="9_משקל בתא100 2 2_דיווחים נוספים_פירוט אגח תשואה מעל 10% " xfId="13209"/>
    <cellStyle name="9_משקל בתא100 2 2_דיווחים נוספים_פירוט אגח תשואה מעל 10% _15" xfId="13210"/>
    <cellStyle name="9_משקל בתא100 2 2_פירוט אגח תשואה מעל 10% " xfId="13211"/>
    <cellStyle name="9_משקל בתא100 2 2_פירוט אגח תשואה מעל 10% _1" xfId="13212"/>
    <cellStyle name="9_משקל בתא100 2 2_פירוט אגח תשואה מעל 10% _1_15" xfId="13213"/>
    <cellStyle name="9_משקל בתא100 2 2_פירוט אגח תשואה מעל 10% _15" xfId="13214"/>
    <cellStyle name="9_משקל בתא100 2 2_פירוט אגח תשואה מעל 10% _פירוט אגח תשואה מעל 10% " xfId="13215"/>
    <cellStyle name="9_משקל בתא100 2 2_פירוט אגח תשואה מעל 10% _פירוט אגח תשואה מעל 10% _15" xfId="13216"/>
    <cellStyle name="9_משקל בתא100 2_15" xfId="13217"/>
    <cellStyle name="9_משקל בתא100 2_4.4." xfId="13218"/>
    <cellStyle name="9_משקל בתא100 2_4.4. 2" xfId="13219"/>
    <cellStyle name="9_משקל בתא100 2_4.4. 2_15" xfId="13220"/>
    <cellStyle name="9_משקל בתא100 2_4.4. 2_דיווחים נוספים" xfId="13221"/>
    <cellStyle name="9_משקל בתא100 2_4.4. 2_דיווחים נוספים_1" xfId="13222"/>
    <cellStyle name="9_משקל בתא100 2_4.4. 2_דיווחים נוספים_1_15" xfId="13223"/>
    <cellStyle name="9_משקל בתא100 2_4.4. 2_דיווחים נוספים_1_פירוט אגח תשואה מעל 10% " xfId="13224"/>
    <cellStyle name="9_משקל בתא100 2_4.4. 2_דיווחים נוספים_1_פירוט אגח תשואה מעל 10% _15" xfId="13225"/>
    <cellStyle name="9_משקל בתא100 2_4.4. 2_דיווחים נוספים_15" xfId="13226"/>
    <cellStyle name="9_משקל בתא100 2_4.4. 2_דיווחים נוספים_פירוט אגח תשואה מעל 10% " xfId="13227"/>
    <cellStyle name="9_משקל בתא100 2_4.4. 2_דיווחים נוספים_פירוט אגח תשואה מעל 10% _15" xfId="13228"/>
    <cellStyle name="9_משקל בתא100 2_4.4. 2_פירוט אגח תשואה מעל 10% " xfId="13229"/>
    <cellStyle name="9_משקל בתא100 2_4.4. 2_פירוט אגח תשואה מעל 10% _1" xfId="13230"/>
    <cellStyle name="9_משקל בתא100 2_4.4. 2_פירוט אגח תשואה מעל 10% _1_15" xfId="13231"/>
    <cellStyle name="9_משקל בתא100 2_4.4. 2_פירוט אגח תשואה מעל 10% _15" xfId="13232"/>
    <cellStyle name="9_משקל בתא100 2_4.4. 2_פירוט אגח תשואה מעל 10% _פירוט אגח תשואה מעל 10% " xfId="13233"/>
    <cellStyle name="9_משקל בתא100 2_4.4. 2_פירוט אגח תשואה מעל 10% _פירוט אגח תשואה מעל 10% _15" xfId="13234"/>
    <cellStyle name="9_משקל בתא100 2_4.4._15" xfId="13235"/>
    <cellStyle name="9_משקל בתא100 2_4.4._דיווחים נוספים" xfId="13236"/>
    <cellStyle name="9_משקל בתא100 2_4.4._דיווחים נוספים_15" xfId="13237"/>
    <cellStyle name="9_משקל בתא100 2_4.4._דיווחים נוספים_פירוט אגח תשואה מעל 10% " xfId="13238"/>
    <cellStyle name="9_משקל בתא100 2_4.4._דיווחים נוספים_פירוט אגח תשואה מעל 10% _15" xfId="13239"/>
    <cellStyle name="9_משקל בתא100 2_4.4._פירוט אגח תשואה מעל 10% " xfId="13240"/>
    <cellStyle name="9_משקל בתא100 2_4.4._פירוט אגח תשואה מעל 10% _1" xfId="13241"/>
    <cellStyle name="9_משקל בתא100 2_4.4._פירוט אגח תשואה מעל 10% _1_15" xfId="13242"/>
    <cellStyle name="9_משקל בתא100 2_4.4._פירוט אגח תשואה מעל 10% _15" xfId="13243"/>
    <cellStyle name="9_משקל בתא100 2_4.4._פירוט אגח תשואה מעל 10% _פירוט אגח תשואה מעל 10% " xfId="13244"/>
    <cellStyle name="9_משקל בתא100 2_4.4._פירוט אגח תשואה מעל 10% _פירוט אגח תשואה מעל 10% _15" xfId="13245"/>
    <cellStyle name="9_משקל בתא100 2_דיווחים נוספים" xfId="13246"/>
    <cellStyle name="9_משקל בתא100 2_דיווחים נוספים 2" xfId="13247"/>
    <cellStyle name="9_משקל בתא100 2_דיווחים נוספים 2_15" xfId="13248"/>
    <cellStyle name="9_משקל בתא100 2_דיווחים נוספים 2_דיווחים נוספים" xfId="13249"/>
    <cellStyle name="9_משקל בתא100 2_דיווחים נוספים 2_דיווחים נוספים_1" xfId="13250"/>
    <cellStyle name="9_משקל בתא100 2_דיווחים נוספים 2_דיווחים נוספים_1_15" xfId="13251"/>
    <cellStyle name="9_משקל בתא100 2_דיווחים נוספים 2_דיווחים נוספים_1_פירוט אגח תשואה מעל 10% " xfId="13252"/>
    <cellStyle name="9_משקל בתא100 2_דיווחים נוספים 2_דיווחים נוספים_1_פירוט אגח תשואה מעל 10% _15" xfId="13253"/>
    <cellStyle name="9_משקל בתא100 2_דיווחים נוספים 2_דיווחים נוספים_15" xfId="13254"/>
    <cellStyle name="9_משקל בתא100 2_דיווחים נוספים 2_דיווחים נוספים_פירוט אגח תשואה מעל 10% " xfId="13255"/>
    <cellStyle name="9_משקל בתא100 2_דיווחים נוספים 2_דיווחים נוספים_פירוט אגח תשואה מעל 10% _15" xfId="13256"/>
    <cellStyle name="9_משקל בתא100 2_דיווחים נוספים 2_פירוט אגח תשואה מעל 10% " xfId="13257"/>
    <cellStyle name="9_משקל בתא100 2_דיווחים נוספים 2_פירוט אגח תשואה מעל 10% _1" xfId="13258"/>
    <cellStyle name="9_משקל בתא100 2_דיווחים נוספים 2_פירוט אגח תשואה מעל 10% _1_15" xfId="13259"/>
    <cellStyle name="9_משקל בתא100 2_דיווחים נוספים 2_פירוט אגח תשואה מעל 10% _15" xfId="13260"/>
    <cellStyle name="9_משקל בתא100 2_דיווחים נוספים 2_פירוט אגח תשואה מעל 10% _פירוט אגח תשואה מעל 10% " xfId="13261"/>
    <cellStyle name="9_משקל בתא100 2_דיווחים נוספים 2_פירוט אגח תשואה מעל 10% _פירוט אגח תשואה מעל 10% _15" xfId="13262"/>
    <cellStyle name="9_משקל בתא100 2_דיווחים נוספים_1" xfId="13263"/>
    <cellStyle name="9_משקל בתא100 2_דיווחים נוספים_1 2" xfId="13264"/>
    <cellStyle name="9_משקל בתא100 2_דיווחים נוספים_1 2_15" xfId="13265"/>
    <cellStyle name="9_משקל בתא100 2_דיווחים נוספים_1 2_דיווחים נוספים" xfId="13266"/>
    <cellStyle name="9_משקל בתא100 2_דיווחים נוספים_1 2_דיווחים נוספים_1" xfId="13267"/>
    <cellStyle name="9_משקל בתא100 2_דיווחים נוספים_1 2_דיווחים נוספים_1_15" xfId="13268"/>
    <cellStyle name="9_משקל בתא100 2_דיווחים נוספים_1 2_דיווחים נוספים_1_פירוט אגח תשואה מעל 10% " xfId="13269"/>
    <cellStyle name="9_משקל בתא100 2_דיווחים נוספים_1 2_דיווחים נוספים_1_פירוט אגח תשואה מעל 10% _15" xfId="13270"/>
    <cellStyle name="9_משקל בתא100 2_דיווחים נוספים_1 2_דיווחים נוספים_15" xfId="13271"/>
    <cellStyle name="9_משקל בתא100 2_דיווחים נוספים_1 2_דיווחים נוספים_פירוט אגח תשואה מעל 10% " xfId="13272"/>
    <cellStyle name="9_משקל בתא100 2_דיווחים נוספים_1 2_דיווחים נוספים_פירוט אגח תשואה מעל 10% _15" xfId="13273"/>
    <cellStyle name="9_משקל בתא100 2_דיווחים נוספים_1 2_פירוט אגח תשואה מעל 10% " xfId="13274"/>
    <cellStyle name="9_משקל בתא100 2_דיווחים נוספים_1 2_פירוט אגח תשואה מעל 10% _1" xfId="13275"/>
    <cellStyle name="9_משקל בתא100 2_דיווחים נוספים_1 2_פירוט אגח תשואה מעל 10% _1_15" xfId="13276"/>
    <cellStyle name="9_משקל בתא100 2_דיווחים נוספים_1 2_פירוט אגח תשואה מעל 10% _15" xfId="13277"/>
    <cellStyle name="9_משקל בתא100 2_דיווחים נוספים_1 2_פירוט אגח תשואה מעל 10% _פירוט אגח תשואה מעל 10% " xfId="13278"/>
    <cellStyle name="9_משקל בתא100 2_דיווחים נוספים_1 2_פירוט אגח תשואה מעל 10% _פירוט אגח תשואה מעל 10% _15" xfId="13279"/>
    <cellStyle name="9_משקל בתא100 2_דיווחים נוספים_1_15" xfId="13280"/>
    <cellStyle name="9_משקל בתא100 2_דיווחים נוספים_1_4.4." xfId="13281"/>
    <cellStyle name="9_משקל בתא100 2_דיווחים נוספים_1_4.4. 2" xfId="13282"/>
    <cellStyle name="9_משקל בתא100 2_דיווחים נוספים_1_4.4. 2_15" xfId="13283"/>
    <cellStyle name="9_משקל בתא100 2_דיווחים נוספים_1_4.4. 2_דיווחים נוספים" xfId="13284"/>
    <cellStyle name="9_משקל בתא100 2_דיווחים נוספים_1_4.4. 2_דיווחים נוספים_1" xfId="13285"/>
    <cellStyle name="9_משקל בתא100 2_דיווחים נוספים_1_4.4. 2_דיווחים נוספים_1_15" xfId="13286"/>
    <cellStyle name="9_משקל בתא100 2_דיווחים נוספים_1_4.4. 2_דיווחים נוספים_1_פירוט אגח תשואה מעל 10% " xfId="13287"/>
    <cellStyle name="9_משקל בתא100 2_דיווחים נוספים_1_4.4. 2_דיווחים נוספים_1_פירוט אגח תשואה מעל 10% _15" xfId="13288"/>
    <cellStyle name="9_משקל בתא100 2_דיווחים נוספים_1_4.4. 2_דיווחים נוספים_15" xfId="13289"/>
    <cellStyle name="9_משקל בתא100 2_דיווחים נוספים_1_4.4. 2_דיווחים נוספים_פירוט אגח תשואה מעל 10% " xfId="13290"/>
    <cellStyle name="9_משקל בתא100 2_דיווחים נוספים_1_4.4. 2_דיווחים נוספים_פירוט אגח תשואה מעל 10% _15" xfId="13291"/>
    <cellStyle name="9_משקל בתא100 2_דיווחים נוספים_1_4.4. 2_פירוט אגח תשואה מעל 10% " xfId="13292"/>
    <cellStyle name="9_משקל בתא100 2_דיווחים נוספים_1_4.4. 2_פירוט אגח תשואה מעל 10% _1" xfId="13293"/>
    <cellStyle name="9_משקל בתא100 2_דיווחים נוספים_1_4.4. 2_פירוט אגח תשואה מעל 10% _1_15" xfId="13294"/>
    <cellStyle name="9_משקל בתא100 2_דיווחים נוספים_1_4.4. 2_פירוט אגח תשואה מעל 10% _15" xfId="13295"/>
    <cellStyle name="9_משקל בתא100 2_דיווחים נוספים_1_4.4. 2_פירוט אגח תשואה מעל 10% _פירוט אגח תשואה מעל 10% " xfId="13296"/>
    <cellStyle name="9_משקל בתא100 2_דיווחים נוספים_1_4.4. 2_פירוט אגח תשואה מעל 10% _פירוט אגח תשואה מעל 10% _15" xfId="13297"/>
    <cellStyle name="9_משקל בתא100 2_דיווחים נוספים_1_4.4._15" xfId="13298"/>
    <cellStyle name="9_משקל בתא100 2_דיווחים נוספים_1_4.4._דיווחים נוספים" xfId="13299"/>
    <cellStyle name="9_משקל בתא100 2_דיווחים נוספים_1_4.4._דיווחים נוספים_15" xfId="13300"/>
    <cellStyle name="9_משקל בתא100 2_דיווחים נוספים_1_4.4._דיווחים נוספים_פירוט אגח תשואה מעל 10% " xfId="13301"/>
    <cellStyle name="9_משקל בתא100 2_דיווחים נוספים_1_4.4._דיווחים נוספים_פירוט אגח תשואה מעל 10% _15" xfId="13302"/>
    <cellStyle name="9_משקל בתא100 2_דיווחים נוספים_1_4.4._פירוט אגח תשואה מעל 10% " xfId="13303"/>
    <cellStyle name="9_משקל בתא100 2_דיווחים נוספים_1_4.4._פירוט אגח תשואה מעל 10% _1" xfId="13304"/>
    <cellStyle name="9_משקל בתא100 2_דיווחים נוספים_1_4.4._פירוט אגח תשואה מעל 10% _1_15" xfId="13305"/>
    <cellStyle name="9_משקל בתא100 2_דיווחים נוספים_1_4.4._פירוט אגח תשואה מעל 10% _15" xfId="13306"/>
    <cellStyle name="9_משקל בתא100 2_דיווחים נוספים_1_4.4._פירוט אגח תשואה מעל 10% _פירוט אגח תשואה מעל 10% " xfId="13307"/>
    <cellStyle name="9_משקל בתא100 2_דיווחים נוספים_1_4.4._פירוט אגח תשואה מעל 10% _פירוט אגח תשואה מעל 10% _15" xfId="13308"/>
    <cellStyle name="9_משקל בתא100 2_דיווחים נוספים_1_דיווחים נוספים" xfId="13309"/>
    <cellStyle name="9_משקל בתא100 2_דיווחים נוספים_1_דיווחים נוספים_15" xfId="13310"/>
    <cellStyle name="9_משקל בתא100 2_דיווחים נוספים_1_דיווחים נוספים_פירוט אגח תשואה מעל 10% " xfId="13311"/>
    <cellStyle name="9_משקל בתא100 2_דיווחים נוספים_1_דיווחים נוספים_פירוט אגח תשואה מעל 10% _15" xfId="13312"/>
    <cellStyle name="9_משקל בתא100 2_דיווחים נוספים_1_פירוט אגח תשואה מעל 10% " xfId="13313"/>
    <cellStyle name="9_משקל בתא100 2_דיווחים נוספים_1_פירוט אגח תשואה מעל 10% _1" xfId="13314"/>
    <cellStyle name="9_משקל בתא100 2_דיווחים נוספים_1_פירוט אגח תשואה מעל 10% _1_15" xfId="13315"/>
    <cellStyle name="9_משקל בתא100 2_דיווחים נוספים_1_פירוט אגח תשואה מעל 10% _15" xfId="13316"/>
    <cellStyle name="9_משקל בתא100 2_דיווחים נוספים_1_פירוט אגח תשואה מעל 10% _פירוט אגח תשואה מעל 10% " xfId="13317"/>
    <cellStyle name="9_משקל בתא100 2_דיווחים נוספים_1_פירוט אגח תשואה מעל 10% _פירוט אגח תשואה מעל 10% _15" xfId="13318"/>
    <cellStyle name="9_משקל בתא100 2_דיווחים נוספים_15" xfId="13319"/>
    <cellStyle name="9_משקל בתא100 2_דיווחים נוספים_2" xfId="13320"/>
    <cellStyle name="9_משקל בתא100 2_דיווחים נוספים_2_15" xfId="13321"/>
    <cellStyle name="9_משקל בתא100 2_דיווחים נוספים_2_פירוט אגח תשואה מעל 10% " xfId="13322"/>
    <cellStyle name="9_משקל בתא100 2_דיווחים נוספים_2_פירוט אגח תשואה מעל 10% _15" xfId="13323"/>
    <cellStyle name="9_משקל בתא100 2_דיווחים נוספים_4.4." xfId="13324"/>
    <cellStyle name="9_משקל בתא100 2_דיווחים נוספים_4.4. 2" xfId="13325"/>
    <cellStyle name="9_משקל בתא100 2_דיווחים נוספים_4.4. 2_15" xfId="13326"/>
    <cellStyle name="9_משקל בתא100 2_דיווחים נוספים_4.4. 2_דיווחים נוספים" xfId="13327"/>
    <cellStyle name="9_משקל בתא100 2_דיווחים נוספים_4.4. 2_דיווחים נוספים_1" xfId="13328"/>
    <cellStyle name="9_משקל בתא100 2_דיווחים נוספים_4.4. 2_דיווחים נוספים_1_15" xfId="13329"/>
    <cellStyle name="9_משקל בתא100 2_דיווחים נוספים_4.4. 2_דיווחים נוספים_1_פירוט אגח תשואה מעל 10% " xfId="13330"/>
    <cellStyle name="9_משקל בתא100 2_דיווחים נוספים_4.4. 2_דיווחים נוספים_1_פירוט אגח תשואה מעל 10% _15" xfId="13331"/>
    <cellStyle name="9_משקל בתא100 2_דיווחים נוספים_4.4. 2_דיווחים נוספים_15" xfId="13332"/>
    <cellStyle name="9_משקל בתא100 2_דיווחים נוספים_4.4. 2_דיווחים נוספים_פירוט אגח תשואה מעל 10% " xfId="13333"/>
    <cellStyle name="9_משקל בתא100 2_דיווחים נוספים_4.4. 2_דיווחים נוספים_פירוט אגח תשואה מעל 10% _15" xfId="13334"/>
    <cellStyle name="9_משקל בתא100 2_דיווחים נוספים_4.4. 2_פירוט אגח תשואה מעל 10% " xfId="13335"/>
    <cellStyle name="9_משקל בתא100 2_דיווחים נוספים_4.4. 2_פירוט אגח תשואה מעל 10% _1" xfId="13336"/>
    <cellStyle name="9_משקל בתא100 2_דיווחים נוספים_4.4. 2_פירוט אגח תשואה מעל 10% _1_15" xfId="13337"/>
    <cellStyle name="9_משקל בתא100 2_דיווחים נוספים_4.4. 2_פירוט אגח תשואה מעל 10% _15" xfId="13338"/>
    <cellStyle name="9_משקל בתא100 2_דיווחים נוספים_4.4. 2_פירוט אגח תשואה מעל 10% _פירוט אגח תשואה מעל 10% " xfId="13339"/>
    <cellStyle name="9_משקל בתא100 2_דיווחים נוספים_4.4. 2_פירוט אגח תשואה מעל 10% _פירוט אגח תשואה מעל 10% _15" xfId="13340"/>
    <cellStyle name="9_משקל בתא100 2_דיווחים נוספים_4.4._15" xfId="13341"/>
    <cellStyle name="9_משקל בתא100 2_דיווחים נוספים_4.4._דיווחים נוספים" xfId="13342"/>
    <cellStyle name="9_משקל בתא100 2_דיווחים נוספים_4.4._דיווחים נוספים_15" xfId="13343"/>
    <cellStyle name="9_משקל בתא100 2_דיווחים נוספים_4.4._דיווחים נוספים_פירוט אגח תשואה מעל 10% " xfId="13344"/>
    <cellStyle name="9_משקל בתא100 2_דיווחים נוספים_4.4._דיווחים נוספים_פירוט אגח תשואה מעל 10% _15" xfId="13345"/>
    <cellStyle name="9_משקל בתא100 2_דיווחים נוספים_4.4._פירוט אגח תשואה מעל 10% " xfId="13346"/>
    <cellStyle name="9_משקל בתא100 2_דיווחים נוספים_4.4._פירוט אגח תשואה מעל 10% _1" xfId="13347"/>
    <cellStyle name="9_משקל בתא100 2_דיווחים נוספים_4.4._פירוט אגח תשואה מעל 10% _1_15" xfId="13348"/>
    <cellStyle name="9_משקל בתא100 2_דיווחים נוספים_4.4._פירוט אגח תשואה מעל 10% _15" xfId="13349"/>
    <cellStyle name="9_משקל בתא100 2_דיווחים נוספים_4.4._פירוט אגח תשואה מעל 10% _פירוט אגח תשואה מעל 10% " xfId="13350"/>
    <cellStyle name="9_משקל בתא100 2_דיווחים נוספים_4.4._פירוט אגח תשואה מעל 10% _פירוט אגח תשואה מעל 10% _15" xfId="13351"/>
    <cellStyle name="9_משקל בתא100 2_דיווחים נוספים_דיווחים נוספים" xfId="13352"/>
    <cellStyle name="9_משקל בתא100 2_דיווחים נוספים_דיווחים נוספים 2" xfId="13353"/>
    <cellStyle name="9_משקל בתא100 2_דיווחים נוספים_דיווחים נוספים 2_15" xfId="13354"/>
    <cellStyle name="9_משקל בתא100 2_דיווחים נוספים_דיווחים נוספים 2_דיווחים נוספים" xfId="13355"/>
    <cellStyle name="9_משקל בתא100 2_דיווחים נוספים_דיווחים נוספים 2_דיווחים נוספים_1" xfId="13356"/>
    <cellStyle name="9_משקל בתא100 2_דיווחים נוספים_דיווחים נוספים 2_דיווחים נוספים_1_15" xfId="13357"/>
    <cellStyle name="9_משקל בתא100 2_דיווחים נוספים_דיווחים נוספים 2_דיווחים נוספים_1_פירוט אגח תשואה מעל 10% " xfId="13358"/>
    <cellStyle name="9_משקל בתא100 2_דיווחים נוספים_דיווחים נוספים 2_דיווחים נוספים_1_פירוט אגח תשואה מעל 10% _15" xfId="13359"/>
    <cellStyle name="9_משקל בתא100 2_דיווחים נוספים_דיווחים נוספים 2_דיווחים נוספים_15" xfId="13360"/>
    <cellStyle name="9_משקל בתא100 2_דיווחים נוספים_דיווחים נוספים 2_דיווחים נוספים_פירוט אגח תשואה מעל 10% " xfId="13361"/>
    <cellStyle name="9_משקל בתא100 2_דיווחים נוספים_דיווחים נוספים 2_דיווחים נוספים_פירוט אגח תשואה מעל 10% _15" xfId="13362"/>
    <cellStyle name="9_משקל בתא100 2_דיווחים נוספים_דיווחים נוספים 2_פירוט אגח תשואה מעל 10% " xfId="13363"/>
    <cellStyle name="9_משקל בתא100 2_דיווחים נוספים_דיווחים נוספים 2_פירוט אגח תשואה מעל 10% _1" xfId="13364"/>
    <cellStyle name="9_משקל בתא100 2_דיווחים נוספים_דיווחים נוספים 2_פירוט אגח תשואה מעל 10% _1_15" xfId="13365"/>
    <cellStyle name="9_משקל בתא100 2_דיווחים נוספים_דיווחים נוספים 2_פירוט אגח תשואה מעל 10% _15" xfId="13366"/>
    <cellStyle name="9_משקל בתא100 2_דיווחים נוספים_דיווחים נוספים 2_פירוט אגח תשואה מעל 10% _פירוט אגח תשואה מעל 10% " xfId="13367"/>
    <cellStyle name="9_משקל בתא100 2_דיווחים נוספים_דיווחים נוספים 2_פירוט אגח תשואה מעל 10% _פירוט אגח תשואה מעל 10% _15" xfId="13368"/>
    <cellStyle name="9_משקל בתא100 2_דיווחים נוספים_דיווחים נוספים_1" xfId="13369"/>
    <cellStyle name="9_משקל בתא100 2_דיווחים נוספים_דיווחים נוספים_1_15" xfId="13370"/>
    <cellStyle name="9_משקל בתא100 2_דיווחים נוספים_דיווחים נוספים_1_פירוט אגח תשואה מעל 10% " xfId="13371"/>
    <cellStyle name="9_משקל בתא100 2_דיווחים נוספים_דיווחים נוספים_1_פירוט אגח תשואה מעל 10% _15" xfId="13372"/>
    <cellStyle name="9_משקל בתא100 2_דיווחים נוספים_דיווחים נוספים_15" xfId="13373"/>
    <cellStyle name="9_משקל בתא100 2_דיווחים נוספים_דיווחים נוספים_4.4." xfId="13374"/>
    <cellStyle name="9_משקל בתא100 2_דיווחים נוספים_דיווחים נוספים_4.4. 2" xfId="13375"/>
    <cellStyle name="9_משקל בתא100 2_דיווחים נוספים_דיווחים נוספים_4.4. 2_15" xfId="13376"/>
    <cellStyle name="9_משקל בתא100 2_דיווחים נוספים_דיווחים נוספים_4.4. 2_דיווחים נוספים" xfId="13377"/>
    <cellStyle name="9_משקל בתא100 2_דיווחים נוספים_דיווחים נוספים_4.4. 2_דיווחים נוספים_1" xfId="13378"/>
    <cellStyle name="9_משקל בתא100 2_דיווחים נוספים_דיווחים נוספים_4.4. 2_דיווחים נוספים_1_15" xfId="13379"/>
    <cellStyle name="9_משקל בתא100 2_דיווחים נוספים_דיווחים נוספים_4.4. 2_דיווחים נוספים_1_פירוט אגח תשואה מעל 10% " xfId="13380"/>
    <cellStyle name="9_משקל בתא100 2_דיווחים נוספים_דיווחים נוספים_4.4. 2_דיווחים נוספים_1_פירוט אגח תשואה מעל 10% _15" xfId="13381"/>
    <cellStyle name="9_משקל בתא100 2_דיווחים נוספים_דיווחים נוספים_4.4. 2_דיווחים נוספים_15" xfId="13382"/>
    <cellStyle name="9_משקל בתא100 2_דיווחים נוספים_דיווחים נוספים_4.4. 2_דיווחים נוספים_פירוט אגח תשואה מעל 10% " xfId="13383"/>
    <cellStyle name="9_משקל בתא100 2_דיווחים נוספים_דיווחים נוספים_4.4. 2_דיווחים נוספים_פירוט אגח תשואה מעל 10% _15" xfId="13384"/>
    <cellStyle name="9_משקל בתא100 2_דיווחים נוספים_דיווחים נוספים_4.4. 2_פירוט אגח תשואה מעל 10% " xfId="13385"/>
    <cellStyle name="9_משקל בתא100 2_דיווחים נוספים_דיווחים נוספים_4.4. 2_פירוט אגח תשואה מעל 10% _1" xfId="13386"/>
    <cellStyle name="9_משקל בתא100 2_דיווחים נוספים_דיווחים נוספים_4.4. 2_פירוט אגח תשואה מעל 10% _1_15" xfId="13387"/>
    <cellStyle name="9_משקל בתא100 2_דיווחים נוספים_דיווחים נוספים_4.4. 2_פירוט אגח תשואה מעל 10% _15" xfId="13388"/>
    <cellStyle name="9_משקל בתא100 2_דיווחים נוספים_דיווחים נוספים_4.4. 2_פירוט אגח תשואה מעל 10% _פירוט אגח תשואה מעל 10% " xfId="13389"/>
    <cellStyle name="9_משקל בתא100 2_דיווחים נוספים_דיווחים נוספים_4.4. 2_פירוט אגח תשואה מעל 10% _פירוט אגח תשואה מעל 10% _15" xfId="13390"/>
    <cellStyle name="9_משקל בתא100 2_דיווחים נוספים_דיווחים נוספים_4.4._15" xfId="13391"/>
    <cellStyle name="9_משקל בתא100 2_דיווחים נוספים_דיווחים נוספים_4.4._דיווחים נוספים" xfId="13392"/>
    <cellStyle name="9_משקל בתא100 2_דיווחים נוספים_דיווחים נוספים_4.4._דיווחים נוספים_15" xfId="13393"/>
    <cellStyle name="9_משקל בתא100 2_דיווחים נוספים_דיווחים נוספים_4.4._דיווחים נוספים_פירוט אגח תשואה מעל 10% " xfId="13394"/>
    <cellStyle name="9_משקל בתא100 2_דיווחים נוספים_דיווחים נוספים_4.4._דיווחים נוספים_פירוט אגח תשואה מעל 10% _15" xfId="13395"/>
    <cellStyle name="9_משקל בתא100 2_דיווחים נוספים_דיווחים נוספים_4.4._פירוט אגח תשואה מעל 10% " xfId="13396"/>
    <cellStyle name="9_משקל בתא100 2_דיווחים נוספים_דיווחים נוספים_4.4._פירוט אגח תשואה מעל 10% _1" xfId="13397"/>
    <cellStyle name="9_משקל בתא100 2_דיווחים נוספים_דיווחים נוספים_4.4._פירוט אגח תשואה מעל 10% _1_15" xfId="13398"/>
    <cellStyle name="9_משקל בתא100 2_דיווחים נוספים_דיווחים נוספים_4.4._פירוט אגח תשואה מעל 10% _15" xfId="13399"/>
    <cellStyle name="9_משקל בתא100 2_דיווחים נוספים_דיווחים נוספים_4.4._פירוט אגח תשואה מעל 10% _פירוט אגח תשואה מעל 10% " xfId="13400"/>
    <cellStyle name="9_משקל בתא100 2_דיווחים נוספים_דיווחים נוספים_4.4._פירוט אגח תשואה מעל 10% _פירוט אגח תשואה מעל 10% _15" xfId="13401"/>
    <cellStyle name="9_משקל בתא100 2_דיווחים נוספים_דיווחים נוספים_דיווחים נוספים" xfId="13402"/>
    <cellStyle name="9_משקל בתא100 2_דיווחים נוספים_דיווחים נוספים_דיווחים נוספים_15" xfId="13403"/>
    <cellStyle name="9_משקל בתא100 2_דיווחים נוספים_דיווחים נוספים_דיווחים נוספים_פירוט אגח תשואה מעל 10% " xfId="13404"/>
    <cellStyle name="9_משקל בתא100 2_דיווחים נוספים_דיווחים נוספים_דיווחים נוספים_פירוט אגח תשואה מעל 10% _15" xfId="13405"/>
    <cellStyle name="9_משקל בתא100 2_דיווחים נוספים_דיווחים נוספים_פירוט אגח תשואה מעל 10% " xfId="13406"/>
    <cellStyle name="9_משקל בתא100 2_דיווחים נוספים_דיווחים נוספים_פירוט אגח תשואה מעל 10% _1" xfId="13407"/>
    <cellStyle name="9_משקל בתא100 2_דיווחים נוספים_דיווחים נוספים_פירוט אגח תשואה מעל 10% _1_15" xfId="13408"/>
    <cellStyle name="9_משקל בתא100 2_דיווחים נוספים_דיווחים נוספים_פירוט אגח תשואה מעל 10% _15" xfId="13409"/>
    <cellStyle name="9_משקל בתא100 2_דיווחים נוספים_דיווחים נוספים_פירוט אגח תשואה מעל 10% _פירוט אגח תשואה מעל 10% " xfId="13410"/>
    <cellStyle name="9_משקל בתא100 2_דיווחים נוספים_דיווחים נוספים_פירוט אגח תשואה מעל 10% _פירוט אגח תשואה מעל 10% _15" xfId="13411"/>
    <cellStyle name="9_משקל בתא100 2_דיווחים נוספים_פירוט אגח תשואה מעל 10% " xfId="13412"/>
    <cellStyle name="9_משקל בתא100 2_דיווחים נוספים_פירוט אגח תשואה מעל 10% _1" xfId="13413"/>
    <cellStyle name="9_משקל בתא100 2_דיווחים נוספים_פירוט אגח תשואה מעל 10% _1_15" xfId="13414"/>
    <cellStyle name="9_משקל בתא100 2_דיווחים נוספים_פירוט אגח תשואה מעל 10% _15" xfId="13415"/>
    <cellStyle name="9_משקל בתא100 2_דיווחים נוספים_פירוט אגח תשואה מעל 10% _פירוט אגח תשואה מעל 10% " xfId="13416"/>
    <cellStyle name="9_משקל בתא100 2_דיווחים נוספים_פירוט אגח תשואה מעל 10% _פירוט אגח תשואה מעל 10% _15" xfId="13417"/>
    <cellStyle name="9_משקל בתא100 2_עסקאות שאושרו וטרם בוצעו  " xfId="13418"/>
    <cellStyle name="9_משקל בתא100 2_עסקאות שאושרו וטרם בוצעו   2" xfId="13419"/>
    <cellStyle name="9_משקל בתא100 2_עסקאות שאושרו וטרם בוצעו   2_15" xfId="13420"/>
    <cellStyle name="9_משקל בתא100 2_עסקאות שאושרו וטרם בוצעו   2_דיווחים נוספים" xfId="13421"/>
    <cellStyle name="9_משקל בתא100 2_עסקאות שאושרו וטרם בוצעו   2_דיווחים נוספים_1" xfId="13422"/>
    <cellStyle name="9_משקל בתא100 2_עסקאות שאושרו וטרם בוצעו   2_דיווחים נוספים_1_15" xfId="13423"/>
    <cellStyle name="9_משקל בתא100 2_עסקאות שאושרו וטרם בוצעו   2_דיווחים נוספים_1_פירוט אגח תשואה מעל 10% " xfId="13424"/>
    <cellStyle name="9_משקל בתא100 2_עסקאות שאושרו וטרם בוצעו   2_דיווחים נוספים_1_פירוט אגח תשואה מעל 10% _15" xfId="13425"/>
    <cellStyle name="9_משקל בתא100 2_עסקאות שאושרו וטרם בוצעו   2_דיווחים נוספים_15" xfId="13426"/>
    <cellStyle name="9_משקל בתא100 2_עסקאות שאושרו וטרם בוצעו   2_דיווחים נוספים_פירוט אגח תשואה מעל 10% " xfId="13427"/>
    <cellStyle name="9_משקל בתא100 2_עסקאות שאושרו וטרם בוצעו   2_דיווחים נוספים_פירוט אגח תשואה מעל 10% _15" xfId="13428"/>
    <cellStyle name="9_משקל בתא100 2_עסקאות שאושרו וטרם בוצעו   2_פירוט אגח תשואה מעל 10% " xfId="13429"/>
    <cellStyle name="9_משקל בתא100 2_עסקאות שאושרו וטרם בוצעו   2_פירוט אגח תשואה מעל 10% _1" xfId="13430"/>
    <cellStyle name="9_משקל בתא100 2_עסקאות שאושרו וטרם בוצעו   2_פירוט אגח תשואה מעל 10% _1_15" xfId="13431"/>
    <cellStyle name="9_משקל בתא100 2_עסקאות שאושרו וטרם בוצעו   2_פירוט אגח תשואה מעל 10% _15" xfId="13432"/>
    <cellStyle name="9_משקל בתא100 2_עסקאות שאושרו וטרם בוצעו   2_פירוט אגח תשואה מעל 10% _פירוט אגח תשואה מעל 10% " xfId="13433"/>
    <cellStyle name="9_משקל בתא100 2_עסקאות שאושרו וטרם בוצעו   2_פירוט אגח תשואה מעל 10% _פירוט אגח תשואה מעל 10% _15" xfId="13434"/>
    <cellStyle name="9_משקל בתא100 2_עסקאות שאושרו וטרם בוצעו  _15" xfId="13435"/>
    <cellStyle name="9_משקל בתא100 2_עסקאות שאושרו וטרם בוצעו  _דיווחים נוספים" xfId="13436"/>
    <cellStyle name="9_משקל בתא100 2_עסקאות שאושרו וטרם בוצעו  _דיווחים נוספים_15" xfId="13437"/>
    <cellStyle name="9_משקל בתא100 2_עסקאות שאושרו וטרם בוצעו  _דיווחים נוספים_פירוט אגח תשואה מעל 10% " xfId="13438"/>
    <cellStyle name="9_משקל בתא100 2_עסקאות שאושרו וטרם בוצעו  _דיווחים נוספים_פירוט אגח תשואה מעל 10% _15" xfId="13439"/>
    <cellStyle name="9_משקל בתא100 2_עסקאות שאושרו וטרם בוצעו  _פירוט אגח תשואה מעל 10% " xfId="13440"/>
    <cellStyle name="9_משקל בתא100 2_עסקאות שאושרו וטרם בוצעו  _פירוט אגח תשואה מעל 10% _1" xfId="13441"/>
    <cellStyle name="9_משקל בתא100 2_עסקאות שאושרו וטרם בוצעו  _פירוט אגח תשואה מעל 10% _1_15" xfId="13442"/>
    <cellStyle name="9_משקל בתא100 2_עסקאות שאושרו וטרם בוצעו  _פירוט אגח תשואה מעל 10% _15" xfId="13443"/>
    <cellStyle name="9_משקל בתא100 2_עסקאות שאושרו וטרם בוצעו  _פירוט אגח תשואה מעל 10% _פירוט אגח תשואה מעל 10% " xfId="13444"/>
    <cellStyle name="9_משקל בתא100 2_עסקאות שאושרו וטרם בוצעו  _פירוט אגח תשואה מעל 10% _פירוט אגח תשואה מעל 10% _15" xfId="13445"/>
    <cellStyle name="9_משקל בתא100 2_פירוט אגח תשואה מעל 10% " xfId="13446"/>
    <cellStyle name="9_משקל בתא100 2_פירוט אגח תשואה מעל 10%  2" xfId="13447"/>
    <cellStyle name="9_משקל בתא100 2_פירוט אגח תשואה מעל 10%  2_15" xfId="13448"/>
    <cellStyle name="9_משקל בתא100 2_פירוט אגח תשואה מעל 10%  2_דיווחים נוספים" xfId="13449"/>
    <cellStyle name="9_משקל בתא100 2_פירוט אגח תשואה מעל 10%  2_דיווחים נוספים_1" xfId="13450"/>
    <cellStyle name="9_משקל בתא100 2_פירוט אגח תשואה מעל 10%  2_דיווחים נוספים_1_15" xfId="13451"/>
    <cellStyle name="9_משקל בתא100 2_פירוט אגח תשואה מעל 10%  2_דיווחים נוספים_1_פירוט אגח תשואה מעל 10% " xfId="13452"/>
    <cellStyle name="9_משקל בתא100 2_פירוט אגח תשואה מעל 10%  2_דיווחים נוספים_1_פירוט אגח תשואה מעל 10% _15" xfId="13453"/>
    <cellStyle name="9_משקל בתא100 2_פירוט אגח תשואה מעל 10%  2_דיווחים נוספים_15" xfId="13454"/>
    <cellStyle name="9_משקל בתא100 2_פירוט אגח תשואה מעל 10%  2_דיווחים נוספים_פירוט אגח תשואה מעל 10% " xfId="13455"/>
    <cellStyle name="9_משקל בתא100 2_פירוט אגח תשואה מעל 10%  2_דיווחים נוספים_פירוט אגח תשואה מעל 10% _15" xfId="13456"/>
    <cellStyle name="9_משקל בתא100 2_פירוט אגח תשואה מעל 10%  2_פירוט אגח תשואה מעל 10% " xfId="13457"/>
    <cellStyle name="9_משקל בתא100 2_פירוט אגח תשואה מעל 10%  2_פירוט אגח תשואה מעל 10% _1" xfId="13458"/>
    <cellStyle name="9_משקל בתא100 2_פירוט אגח תשואה מעל 10%  2_פירוט אגח תשואה מעל 10% _1_15" xfId="13459"/>
    <cellStyle name="9_משקל בתא100 2_פירוט אגח תשואה מעל 10%  2_פירוט אגח תשואה מעל 10% _15" xfId="13460"/>
    <cellStyle name="9_משקל בתא100 2_פירוט אגח תשואה מעל 10%  2_פירוט אגח תשואה מעל 10% _פירוט אגח תשואה מעל 10% " xfId="13461"/>
    <cellStyle name="9_משקל בתא100 2_פירוט אגח תשואה מעל 10%  2_פירוט אגח תשואה מעל 10% _פירוט אגח תשואה מעל 10% _15" xfId="13462"/>
    <cellStyle name="9_משקל בתא100 2_פירוט אגח תשואה מעל 10% _1" xfId="13463"/>
    <cellStyle name="9_משקל בתא100 2_פירוט אגח תשואה מעל 10% _1_15" xfId="13464"/>
    <cellStyle name="9_משקל בתא100 2_פירוט אגח תשואה מעל 10% _1_פירוט אגח תשואה מעל 10% " xfId="13465"/>
    <cellStyle name="9_משקל בתא100 2_פירוט אגח תשואה מעל 10% _1_פירוט אגח תשואה מעל 10% _15" xfId="13466"/>
    <cellStyle name="9_משקל בתא100 2_פירוט אגח תשואה מעל 10% _15" xfId="13467"/>
    <cellStyle name="9_משקל בתא100 2_פירוט אגח תשואה מעל 10% _2" xfId="13468"/>
    <cellStyle name="9_משקל בתא100 2_פירוט אגח תשואה מעל 10% _2_15" xfId="13469"/>
    <cellStyle name="9_משקל בתא100 2_פירוט אגח תשואה מעל 10% _4.4." xfId="13470"/>
    <cellStyle name="9_משקל בתא100 2_פירוט אגח תשואה מעל 10% _4.4. 2" xfId="13471"/>
    <cellStyle name="9_משקל בתא100 2_פירוט אגח תשואה מעל 10% _4.4. 2_15" xfId="13472"/>
    <cellStyle name="9_משקל בתא100 2_פירוט אגח תשואה מעל 10% _4.4. 2_דיווחים נוספים" xfId="13473"/>
    <cellStyle name="9_משקל בתא100 2_פירוט אגח תשואה מעל 10% _4.4. 2_דיווחים נוספים_1" xfId="13474"/>
    <cellStyle name="9_משקל בתא100 2_פירוט אגח תשואה מעל 10% _4.4. 2_דיווחים נוספים_1_15" xfId="13475"/>
    <cellStyle name="9_משקל בתא100 2_פירוט אגח תשואה מעל 10% _4.4. 2_דיווחים נוספים_1_פירוט אגח תשואה מעל 10% " xfId="13476"/>
    <cellStyle name="9_משקל בתא100 2_פירוט אגח תשואה מעל 10% _4.4. 2_דיווחים נוספים_1_פירוט אגח תשואה מעל 10% _15" xfId="13477"/>
    <cellStyle name="9_משקל בתא100 2_פירוט אגח תשואה מעל 10% _4.4. 2_דיווחים נוספים_15" xfId="13478"/>
    <cellStyle name="9_משקל בתא100 2_פירוט אגח תשואה מעל 10% _4.4. 2_דיווחים נוספים_פירוט אגח תשואה מעל 10% " xfId="13479"/>
    <cellStyle name="9_משקל בתא100 2_פירוט אגח תשואה מעל 10% _4.4. 2_דיווחים נוספים_פירוט אגח תשואה מעל 10% _15" xfId="13480"/>
    <cellStyle name="9_משקל בתא100 2_פירוט אגח תשואה מעל 10% _4.4. 2_פירוט אגח תשואה מעל 10% " xfId="13481"/>
    <cellStyle name="9_משקל בתא100 2_פירוט אגח תשואה מעל 10% _4.4. 2_פירוט אגח תשואה מעל 10% _1" xfId="13482"/>
    <cellStyle name="9_משקל בתא100 2_פירוט אגח תשואה מעל 10% _4.4. 2_פירוט אגח תשואה מעל 10% _1_15" xfId="13483"/>
    <cellStyle name="9_משקל בתא100 2_פירוט אגח תשואה מעל 10% _4.4. 2_פירוט אגח תשואה מעל 10% _15" xfId="13484"/>
    <cellStyle name="9_משקל בתא100 2_פירוט אגח תשואה מעל 10% _4.4. 2_פירוט אגח תשואה מעל 10% _פירוט אגח תשואה מעל 10% " xfId="13485"/>
    <cellStyle name="9_משקל בתא100 2_פירוט אגח תשואה מעל 10% _4.4. 2_פירוט אגח תשואה מעל 10% _פירוט אגח תשואה מעל 10% _15" xfId="13486"/>
    <cellStyle name="9_משקל בתא100 2_פירוט אגח תשואה מעל 10% _4.4._15" xfId="13487"/>
    <cellStyle name="9_משקל בתא100 2_פירוט אגח תשואה מעל 10% _4.4._דיווחים נוספים" xfId="13488"/>
    <cellStyle name="9_משקל בתא100 2_פירוט אגח תשואה מעל 10% _4.4._דיווחים נוספים_15" xfId="13489"/>
    <cellStyle name="9_משקל בתא100 2_פירוט אגח תשואה מעל 10% _4.4._דיווחים נוספים_פירוט אגח תשואה מעל 10% " xfId="13490"/>
    <cellStyle name="9_משקל בתא100 2_פירוט אגח תשואה מעל 10% _4.4._דיווחים נוספים_פירוט אגח תשואה מעל 10% _15" xfId="13491"/>
    <cellStyle name="9_משקל בתא100 2_פירוט אגח תשואה מעל 10% _4.4._פירוט אגח תשואה מעל 10% " xfId="13492"/>
    <cellStyle name="9_משקל בתא100 2_פירוט אגח תשואה מעל 10% _4.4._פירוט אגח תשואה מעל 10% _1" xfId="13493"/>
    <cellStyle name="9_משקל בתא100 2_פירוט אגח תשואה מעל 10% _4.4._פירוט אגח תשואה מעל 10% _1_15" xfId="13494"/>
    <cellStyle name="9_משקל בתא100 2_פירוט אגח תשואה מעל 10% _4.4._פירוט אגח תשואה מעל 10% _15" xfId="13495"/>
    <cellStyle name="9_משקל בתא100 2_פירוט אגח תשואה מעל 10% _4.4._פירוט אגח תשואה מעל 10% _פירוט אגח תשואה מעל 10% " xfId="13496"/>
    <cellStyle name="9_משקל בתא100 2_פירוט אגח תשואה מעל 10% _4.4._פירוט אגח תשואה מעל 10% _פירוט אגח תשואה מעל 10% _15" xfId="13497"/>
    <cellStyle name="9_משקל בתא100 2_פירוט אגח תשואה מעל 10% _דיווחים נוספים" xfId="13498"/>
    <cellStyle name="9_משקל בתא100 2_פירוט אגח תשואה מעל 10% _דיווחים נוספים_1" xfId="13499"/>
    <cellStyle name="9_משקל בתא100 2_פירוט אגח תשואה מעל 10% _דיווחים נוספים_1_15" xfId="13500"/>
    <cellStyle name="9_משקל בתא100 2_פירוט אגח תשואה מעל 10% _דיווחים נוספים_1_פירוט אגח תשואה מעל 10% " xfId="13501"/>
    <cellStyle name="9_משקל בתא100 2_פירוט אגח תשואה מעל 10% _דיווחים נוספים_1_פירוט אגח תשואה מעל 10% _15" xfId="13502"/>
    <cellStyle name="9_משקל בתא100 2_פירוט אגח תשואה מעל 10% _דיווחים נוספים_15" xfId="13503"/>
    <cellStyle name="9_משקל בתא100 2_פירוט אגח תשואה מעל 10% _דיווחים נוספים_פירוט אגח תשואה מעל 10% " xfId="13504"/>
    <cellStyle name="9_משקל בתא100 2_פירוט אגח תשואה מעל 10% _דיווחים נוספים_פירוט אגח תשואה מעל 10% _15" xfId="13505"/>
    <cellStyle name="9_משקל בתא100 2_פירוט אגח תשואה מעל 10% _פירוט אגח תשואה מעל 10% " xfId="13506"/>
    <cellStyle name="9_משקל בתא100 2_פירוט אגח תשואה מעל 10% _פירוט אגח תשואה מעל 10% _1" xfId="13507"/>
    <cellStyle name="9_משקל בתא100 2_פירוט אגח תשואה מעל 10% _פירוט אגח תשואה מעל 10% _1_15" xfId="13508"/>
    <cellStyle name="9_משקל בתא100 2_פירוט אגח תשואה מעל 10% _פירוט אגח תשואה מעל 10% _15" xfId="13509"/>
    <cellStyle name="9_משקל בתא100 2_פירוט אגח תשואה מעל 10% _פירוט אגח תשואה מעל 10% _פירוט אגח תשואה מעל 10% " xfId="13510"/>
    <cellStyle name="9_משקל בתא100 2_פירוט אגח תשואה מעל 10% _פירוט אגח תשואה מעל 10% _פירוט אגח תשואה מעל 10% _15" xfId="13511"/>
    <cellStyle name="9_משקל בתא100 3" xfId="13512"/>
    <cellStyle name="9_משקל בתא100 3_15" xfId="13513"/>
    <cellStyle name="9_משקל בתא100 3_דיווחים נוספים" xfId="13514"/>
    <cellStyle name="9_משקל בתא100 3_דיווחים נוספים_1" xfId="13515"/>
    <cellStyle name="9_משקל בתא100 3_דיווחים נוספים_1_15" xfId="13516"/>
    <cellStyle name="9_משקל בתא100 3_דיווחים נוספים_1_פירוט אגח תשואה מעל 10% " xfId="13517"/>
    <cellStyle name="9_משקל בתא100 3_דיווחים נוספים_1_פירוט אגח תשואה מעל 10% _15" xfId="13518"/>
    <cellStyle name="9_משקל בתא100 3_דיווחים נוספים_15" xfId="13519"/>
    <cellStyle name="9_משקל בתא100 3_דיווחים נוספים_פירוט אגח תשואה מעל 10% " xfId="13520"/>
    <cellStyle name="9_משקל בתא100 3_דיווחים נוספים_פירוט אגח תשואה מעל 10% _15" xfId="13521"/>
    <cellStyle name="9_משקל בתא100 3_פירוט אגח תשואה מעל 10% " xfId="13522"/>
    <cellStyle name="9_משקל בתא100 3_פירוט אגח תשואה מעל 10% _1" xfId="13523"/>
    <cellStyle name="9_משקל בתא100 3_פירוט אגח תשואה מעל 10% _1_15" xfId="13524"/>
    <cellStyle name="9_משקל בתא100 3_פירוט אגח תשואה מעל 10% _15" xfId="13525"/>
    <cellStyle name="9_משקל בתא100 3_פירוט אגח תשואה מעל 10% _פירוט אגח תשואה מעל 10% " xfId="13526"/>
    <cellStyle name="9_משקל בתא100 3_פירוט אגח תשואה מעל 10% _פירוט אגח תשואה מעל 10% _15" xfId="13527"/>
    <cellStyle name="9_משקל בתא100_15" xfId="13528"/>
    <cellStyle name="9_משקל בתא100_4.4." xfId="13529"/>
    <cellStyle name="9_משקל בתא100_4.4. 2" xfId="13530"/>
    <cellStyle name="9_משקל בתא100_4.4. 2_15" xfId="13531"/>
    <cellStyle name="9_משקל בתא100_4.4. 2_דיווחים נוספים" xfId="13532"/>
    <cellStyle name="9_משקל בתא100_4.4. 2_דיווחים נוספים_1" xfId="13533"/>
    <cellStyle name="9_משקל בתא100_4.4. 2_דיווחים נוספים_1_15" xfId="13534"/>
    <cellStyle name="9_משקל בתא100_4.4. 2_דיווחים נוספים_1_פירוט אגח תשואה מעל 10% " xfId="13535"/>
    <cellStyle name="9_משקל בתא100_4.4. 2_דיווחים נוספים_1_פירוט אגח תשואה מעל 10% _15" xfId="13536"/>
    <cellStyle name="9_משקל בתא100_4.4. 2_דיווחים נוספים_15" xfId="13537"/>
    <cellStyle name="9_משקל בתא100_4.4. 2_דיווחים נוספים_פירוט אגח תשואה מעל 10% " xfId="13538"/>
    <cellStyle name="9_משקל בתא100_4.4. 2_דיווחים נוספים_פירוט אגח תשואה מעל 10% _15" xfId="13539"/>
    <cellStyle name="9_משקל בתא100_4.4. 2_פירוט אגח תשואה מעל 10% " xfId="13540"/>
    <cellStyle name="9_משקל בתא100_4.4. 2_פירוט אגח תשואה מעל 10% _1" xfId="13541"/>
    <cellStyle name="9_משקל בתא100_4.4. 2_פירוט אגח תשואה מעל 10% _1_15" xfId="13542"/>
    <cellStyle name="9_משקל בתא100_4.4. 2_פירוט אגח תשואה מעל 10% _15" xfId="13543"/>
    <cellStyle name="9_משקל בתא100_4.4. 2_פירוט אגח תשואה מעל 10% _פירוט אגח תשואה מעל 10% " xfId="13544"/>
    <cellStyle name="9_משקל בתא100_4.4. 2_פירוט אגח תשואה מעל 10% _פירוט אגח תשואה מעל 10% _15" xfId="13545"/>
    <cellStyle name="9_משקל בתא100_4.4._15" xfId="13546"/>
    <cellStyle name="9_משקל בתא100_4.4._דיווחים נוספים" xfId="13547"/>
    <cellStyle name="9_משקל בתא100_4.4._דיווחים נוספים_15" xfId="13548"/>
    <cellStyle name="9_משקל בתא100_4.4._דיווחים נוספים_פירוט אגח תשואה מעל 10% " xfId="13549"/>
    <cellStyle name="9_משקל בתא100_4.4._דיווחים נוספים_פירוט אגח תשואה מעל 10% _15" xfId="13550"/>
    <cellStyle name="9_משקל בתא100_4.4._פירוט אגח תשואה מעל 10% " xfId="13551"/>
    <cellStyle name="9_משקל בתא100_4.4._פירוט אגח תשואה מעל 10% _1" xfId="13552"/>
    <cellStyle name="9_משקל בתא100_4.4._פירוט אגח תשואה מעל 10% _1_15" xfId="13553"/>
    <cellStyle name="9_משקל בתא100_4.4._פירוט אגח תשואה מעל 10% _15" xfId="13554"/>
    <cellStyle name="9_משקל בתא100_4.4._פירוט אגח תשואה מעל 10% _פירוט אגח תשואה מעל 10% " xfId="13555"/>
    <cellStyle name="9_משקל בתא100_4.4._פירוט אגח תשואה מעל 10% _פירוט אגח תשואה מעל 10% _15" xfId="13556"/>
    <cellStyle name="9_משקל בתא100_דיווחים נוספים" xfId="13557"/>
    <cellStyle name="9_משקל בתא100_דיווחים נוספים 2" xfId="13558"/>
    <cellStyle name="9_משקל בתא100_דיווחים נוספים 2_15" xfId="13559"/>
    <cellStyle name="9_משקל בתא100_דיווחים נוספים 2_דיווחים נוספים" xfId="13560"/>
    <cellStyle name="9_משקל בתא100_דיווחים נוספים 2_דיווחים נוספים_1" xfId="13561"/>
    <cellStyle name="9_משקל בתא100_דיווחים נוספים 2_דיווחים נוספים_1_15" xfId="13562"/>
    <cellStyle name="9_משקל בתא100_דיווחים נוספים 2_דיווחים נוספים_1_פירוט אגח תשואה מעל 10% " xfId="13563"/>
    <cellStyle name="9_משקל בתא100_דיווחים נוספים 2_דיווחים נוספים_1_פירוט אגח תשואה מעל 10% _15" xfId="13564"/>
    <cellStyle name="9_משקל בתא100_דיווחים נוספים 2_דיווחים נוספים_15" xfId="13565"/>
    <cellStyle name="9_משקל בתא100_דיווחים נוספים 2_דיווחים נוספים_פירוט אגח תשואה מעל 10% " xfId="13566"/>
    <cellStyle name="9_משקל בתא100_דיווחים נוספים 2_דיווחים נוספים_פירוט אגח תשואה מעל 10% _15" xfId="13567"/>
    <cellStyle name="9_משקל בתא100_דיווחים נוספים 2_פירוט אגח תשואה מעל 10% " xfId="13568"/>
    <cellStyle name="9_משקל בתא100_דיווחים נוספים 2_פירוט אגח תשואה מעל 10% _1" xfId="13569"/>
    <cellStyle name="9_משקל בתא100_דיווחים נוספים 2_פירוט אגח תשואה מעל 10% _1_15" xfId="13570"/>
    <cellStyle name="9_משקל בתא100_דיווחים נוספים 2_פירוט אגח תשואה מעל 10% _15" xfId="13571"/>
    <cellStyle name="9_משקל בתא100_דיווחים נוספים 2_פירוט אגח תשואה מעל 10% _פירוט אגח תשואה מעל 10% " xfId="13572"/>
    <cellStyle name="9_משקל בתא100_דיווחים נוספים 2_פירוט אגח תשואה מעל 10% _פירוט אגח תשואה מעל 10% _15" xfId="13573"/>
    <cellStyle name="9_משקל בתא100_דיווחים נוספים_1" xfId="13574"/>
    <cellStyle name="9_משקל בתא100_דיווחים נוספים_1 2" xfId="13575"/>
    <cellStyle name="9_משקל בתא100_דיווחים נוספים_1 2_15" xfId="13576"/>
    <cellStyle name="9_משקל בתא100_דיווחים נוספים_1 2_דיווחים נוספים" xfId="13577"/>
    <cellStyle name="9_משקל בתא100_דיווחים נוספים_1 2_דיווחים נוספים_1" xfId="13578"/>
    <cellStyle name="9_משקל בתא100_דיווחים נוספים_1 2_דיווחים נוספים_1_15" xfId="13579"/>
    <cellStyle name="9_משקל בתא100_דיווחים נוספים_1 2_דיווחים נוספים_1_פירוט אגח תשואה מעל 10% " xfId="13580"/>
    <cellStyle name="9_משקל בתא100_דיווחים נוספים_1 2_דיווחים נוספים_1_פירוט אגח תשואה מעל 10% _15" xfId="13581"/>
    <cellStyle name="9_משקל בתא100_דיווחים נוספים_1 2_דיווחים נוספים_15" xfId="13582"/>
    <cellStyle name="9_משקל בתא100_דיווחים נוספים_1 2_דיווחים נוספים_פירוט אגח תשואה מעל 10% " xfId="13583"/>
    <cellStyle name="9_משקל בתא100_דיווחים נוספים_1 2_דיווחים נוספים_פירוט אגח תשואה מעל 10% _15" xfId="13584"/>
    <cellStyle name="9_משקל בתא100_דיווחים נוספים_1 2_פירוט אגח תשואה מעל 10% " xfId="13585"/>
    <cellStyle name="9_משקל בתא100_דיווחים נוספים_1 2_פירוט אגח תשואה מעל 10% _1" xfId="13586"/>
    <cellStyle name="9_משקל בתא100_דיווחים נוספים_1 2_פירוט אגח תשואה מעל 10% _1_15" xfId="13587"/>
    <cellStyle name="9_משקל בתא100_דיווחים נוספים_1 2_פירוט אגח תשואה מעל 10% _15" xfId="13588"/>
    <cellStyle name="9_משקל בתא100_דיווחים נוספים_1 2_פירוט אגח תשואה מעל 10% _פירוט אגח תשואה מעל 10% " xfId="13589"/>
    <cellStyle name="9_משקל בתא100_דיווחים נוספים_1 2_פירוט אגח תשואה מעל 10% _פירוט אגח תשואה מעל 10% _15" xfId="13590"/>
    <cellStyle name="9_משקל בתא100_דיווחים נוספים_1_15" xfId="13591"/>
    <cellStyle name="9_משקל בתא100_דיווחים נוספים_1_4.4." xfId="13592"/>
    <cellStyle name="9_משקל בתא100_דיווחים נוספים_1_4.4. 2" xfId="13593"/>
    <cellStyle name="9_משקל בתא100_דיווחים נוספים_1_4.4. 2_15" xfId="13594"/>
    <cellStyle name="9_משקל בתא100_דיווחים נוספים_1_4.4. 2_דיווחים נוספים" xfId="13595"/>
    <cellStyle name="9_משקל בתא100_דיווחים נוספים_1_4.4. 2_דיווחים נוספים_1" xfId="13596"/>
    <cellStyle name="9_משקל בתא100_דיווחים נוספים_1_4.4. 2_דיווחים נוספים_1_15" xfId="13597"/>
    <cellStyle name="9_משקל בתא100_דיווחים נוספים_1_4.4. 2_דיווחים נוספים_1_פירוט אגח תשואה מעל 10% " xfId="13598"/>
    <cellStyle name="9_משקל בתא100_דיווחים נוספים_1_4.4. 2_דיווחים נוספים_1_פירוט אגח תשואה מעל 10% _15" xfId="13599"/>
    <cellStyle name="9_משקל בתא100_דיווחים נוספים_1_4.4. 2_דיווחים נוספים_15" xfId="13600"/>
    <cellStyle name="9_משקל בתא100_דיווחים נוספים_1_4.4. 2_דיווחים נוספים_פירוט אגח תשואה מעל 10% " xfId="13601"/>
    <cellStyle name="9_משקל בתא100_דיווחים נוספים_1_4.4. 2_דיווחים נוספים_פירוט אגח תשואה מעל 10% _15" xfId="13602"/>
    <cellStyle name="9_משקל בתא100_דיווחים נוספים_1_4.4. 2_פירוט אגח תשואה מעל 10% " xfId="13603"/>
    <cellStyle name="9_משקל בתא100_דיווחים נוספים_1_4.4. 2_פירוט אגח תשואה מעל 10% _1" xfId="13604"/>
    <cellStyle name="9_משקל בתא100_דיווחים נוספים_1_4.4. 2_פירוט אגח תשואה מעל 10% _1_15" xfId="13605"/>
    <cellStyle name="9_משקל בתא100_דיווחים נוספים_1_4.4. 2_פירוט אגח תשואה מעל 10% _15" xfId="13606"/>
    <cellStyle name="9_משקל בתא100_דיווחים נוספים_1_4.4. 2_פירוט אגח תשואה מעל 10% _פירוט אגח תשואה מעל 10% " xfId="13607"/>
    <cellStyle name="9_משקל בתא100_דיווחים נוספים_1_4.4. 2_פירוט אגח תשואה מעל 10% _פירוט אגח תשואה מעל 10% _15" xfId="13608"/>
    <cellStyle name="9_משקל בתא100_דיווחים נוספים_1_4.4._15" xfId="13609"/>
    <cellStyle name="9_משקל בתא100_דיווחים נוספים_1_4.4._דיווחים נוספים" xfId="13610"/>
    <cellStyle name="9_משקל בתא100_דיווחים נוספים_1_4.4._דיווחים נוספים_15" xfId="13611"/>
    <cellStyle name="9_משקל בתא100_דיווחים נוספים_1_4.4._דיווחים נוספים_פירוט אגח תשואה מעל 10% " xfId="13612"/>
    <cellStyle name="9_משקל בתא100_דיווחים נוספים_1_4.4._דיווחים נוספים_פירוט אגח תשואה מעל 10% _15" xfId="13613"/>
    <cellStyle name="9_משקל בתא100_דיווחים נוספים_1_4.4._פירוט אגח תשואה מעל 10% " xfId="13614"/>
    <cellStyle name="9_משקל בתא100_דיווחים נוספים_1_4.4._פירוט אגח תשואה מעל 10% _1" xfId="13615"/>
    <cellStyle name="9_משקל בתא100_דיווחים נוספים_1_4.4._פירוט אגח תשואה מעל 10% _1_15" xfId="13616"/>
    <cellStyle name="9_משקל בתא100_דיווחים נוספים_1_4.4._פירוט אגח תשואה מעל 10% _15" xfId="13617"/>
    <cellStyle name="9_משקל בתא100_דיווחים נוספים_1_4.4._פירוט אגח תשואה מעל 10% _פירוט אגח תשואה מעל 10% " xfId="13618"/>
    <cellStyle name="9_משקל בתא100_דיווחים נוספים_1_4.4._פירוט אגח תשואה מעל 10% _פירוט אגח תשואה מעל 10% _15" xfId="13619"/>
    <cellStyle name="9_משקל בתא100_דיווחים נוספים_1_דיווחים נוספים" xfId="13620"/>
    <cellStyle name="9_משקל בתא100_דיווחים נוספים_1_דיווחים נוספים 2" xfId="13621"/>
    <cellStyle name="9_משקל בתא100_דיווחים נוספים_1_דיווחים נוספים 2_15" xfId="13622"/>
    <cellStyle name="9_משקל בתא100_דיווחים נוספים_1_דיווחים נוספים 2_דיווחים נוספים" xfId="13623"/>
    <cellStyle name="9_משקל בתא100_דיווחים נוספים_1_דיווחים נוספים 2_דיווחים נוספים_1" xfId="13624"/>
    <cellStyle name="9_משקל בתא100_דיווחים נוספים_1_דיווחים נוספים 2_דיווחים נוספים_1_15" xfId="13625"/>
    <cellStyle name="9_משקל בתא100_דיווחים נוספים_1_דיווחים נוספים 2_דיווחים נוספים_1_פירוט אגח תשואה מעל 10% " xfId="13626"/>
    <cellStyle name="9_משקל בתא100_דיווחים נוספים_1_דיווחים נוספים 2_דיווחים נוספים_1_פירוט אגח תשואה מעל 10% _15" xfId="13627"/>
    <cellStyle name="9_משקל בתא100_דיווחים נוספים_1_דיווחים נוספים 2_דיווחים נוספים_15" xfId="13628"/>
    <cellStyle name="9_משקל בתא100_דיווחים נוספים_1_דיווחים נוספים 2_דיווחים נוספים_פירוט אגח תשואה מעל 10% " xfId="13629"/>
    <cellStyle name="9_משקל בתא100_דיווחים נוספים_1_דיווחים נוספים 2_דיווחים נוספים_פירוט אגח תשואה מעל 10% _15" xfId="13630"/>
    <cellStyle name="9_משקל בתא100_דיווחים נוספים_1_דיווחים נוספים 2_פירוט אגח תשואה מעל 10% " xfId="13631"/>
    <cellStyle name="9_משקל בתא100_דיווחים נוספים_1_דיווחים נוספים 2_פירוט אגח תשואה מעל 10% _1" xfId="13632"/>
    <cellStyle name="9_משקל בתא100_דיווחים נוספים_1_דיווחים נוספים 2_פירוט אגח תשואה מעל 10% _1_15" xfId="13633"/>
    <cellStyle name="9_משקל בתא100_דיווחים נוספים_1_דיווחים נוספים 2_פירוט אגח תשואה מעל 10% _15" xfId="13634"/>
    <cellStyle name="9_משקל בתא100_דיווחים נוספים_1_דיווחים נוספים 2_פירוט אגח תשואה מעל 10% _פירוט אגח תשואה מעל 10% " xfId="13635"/>
    <cellStyle name="9_משקל בתא100_דיווחים נוספים_1_דיווחים נוספים 2_פירוט אגח תשואה מעל 10% _פירוט אגח תשואה מעל 10% _15" xfId="13636"/>
    <cellStyle name="9_משקל בתא100_דיווחים נוספים_1_דיווחים נוספים_1" xfId="13637"/>
    <cellStyle name="9_משקל בתא100_דיווחים נוספים_1_דיווחים נוספים_1_15" xfId="13638"/>
    <cellStyle name="9_משקל בתא100_דיווחים נוספים_1_דיווחים נוספים_1_פירוט אגח תשואה מעל 10% " xfId="13639"/>
    <cellStyle name="9_משקל בתא100_דיווחים נוספים_1_דיווחים נוספים_1_פירוט אגח תשואה מעל 10% _15" xfId="13640"/>
    <cellStyle name="9_משקל בתא100_דיווחים נוספים_1_דיווחים נוספים_15" xfId="13641"/>
    <cellStyle name="9_משקל בתא100_דיווחים נוספים_1_דיווחים נוספים_4.4." xfId="13642"/>
    <cellStyle name="9_משקל בתא100_דיווחים נוספים_1_דיווחים נוספים_4.4. 2" xfId="13643"/>
    <cellStyle name="9_משקל בתא100_דיווחים נוספים_1_דיווחים נוספים_4.4. 2_15" xfId="13644"/>
    <cellStyle name="9_משקל בתא100_דיווחים נוספים_1_דיווחים נוספים_4.4. 2_דיווחים נוספים" xfId="13645"/>
    <cellStyle name="9_משקל בתא100_דיווחים נוספים_1_דיווחים נוספים_4.4. 2_דיווחים נוספים_1" xfId="13646"/>
    <cellStyle name="9_משקל בתא100_דיווחים נוספים_1_דיווחים נוספים_4.4. 2_דיווחים נוספים_1_15" xfId="13647"/>
    <cellStyle name="9_משקל בתא100_דיווחים נוספים_1_דיווחים נוספים_4.4. 2_דיווחים נוספים_1_פירוט אגח תשואה מעל 10% " xfId="13648"/>
    <cellStyle name="9_משקל בתא100_דיווחים נוספים_1_דיווחים נוספים_4.4. 2_דיווחים נוספים_1_פירוט אגח תשואה מעל 10% _15" xfId="13649"/>
    <cellStyle name="9_משקל בתא100_דיווחים נוספים_1_דיווחים נוספים_4.4. 2_דיווחים נוספים_15" xfId="13650"/>
    <cellStyle name="9_משקל בתא100_דיווחים נוספים_1_דיווחים נוספים_4.4. 2_דיווחים נוספים_פירוט אגח תשואה מעל 10% " xfId="13651"/>
    <cellStyle name="9_משקל בתא100_דיווחים נוספים_1_דיווחים נוספים_4.4. 2_דיווחים נוספים_פירוט אגח תשואה מעל 10% _15" xfId="13652"/>
    <cellStyle name="9_משקל בתא100_דיווחים נוספים_1_דיווחים נוספים_4.4. 2_פירוט אגח תשואה מעל 10% " xfId="13653"/>
    <cellStyle name="9_משקל בתא100_דיווחים נוספים_1_דיווחים נוספים_4.4. 2_פירוט אגח תשואה מעל 10% _1" xfId="13654"/>
    <cellStyle name="9_משקל בתא100_דיווחים נוספים_1_דיווחים נוספים_4.4. 2_פירוט אגח תשואה מעל 10% _1_15" xfId="13655"/>
    <cellStyle name="9_משקל בתא100_דיווחים נוספים_1_דיווחים נוספים_4.4. 2_פירוט אגח תשואה מעל 10% _15" xfId="13656"/>
    <cellStyle name="9_משקל בתא100_דיווחים נוספים_1_דיווחים נוספים_4.4. 2_פירוט אגח תשואה מעל 10% _פירוט אגח תשואה מעל 10% " xfId="13657"/>
    <cellStyle name="9_משקל בתא100_דיווחים נוספים_1_דיווחים נוספים_4.4. 2_פירוט אגח תשואה מעל 10% _פירוט אגח תשואה מעל 10% _15" xfId="13658"/>
    <cellStyle name="9_משקל בתא100_דיווחים נוספים_1_דיווחים נוספים_4.4._15" xfId="13659"/>
    <cellStyle name="9_משקל בתא100_דיווחים נוספים_1_דיווחים נוספים_4.4._דיווחים נוספים" xfId="13660"/>
    <cellStyle name="9_משקל בתא100_דיווחים נוספים_1_דיווחים נוספים_4.4._דיווחים נוספים_15" xfId="13661"/>
    <cellStyle name="9_משקל בתא100_דיווחים נוספים_1_דיווחים נוספים_4.4._דיווחים נוספים_פירוט אגח תשואה מעל 10% " xfId="13662"/>
    <cellStyle name="9_משקל בתא100_דיווחים נוספים_1_דיווחים נוספים_4.4._דיווחים נוספים_פירוט אגח תשואה מעל 10% _15" xfId="13663"/>
    <cellStyle name="9_משקל בתא100_דיווחים נוספים_1_דיווחים נוספים_4.4._פירוט אגח תשואה מעל 10% " xfId="13664"/>
    <cellStyle name="9_משקל בתא100_דיווחים נוספים_1_דיווחים נוספים_4.4._פירוט אגח תשואה מעל 10% _1" xfId="13665"/>
    <cellStyle name="9_משקל בתא100_דיווחים נוספים_1_דיווחים נוספים_4.4._פירוט אגח תשואה מעל 10% _1_15" xfId="13666"/>
    <cellStyle name="9_משקל בתא100_דיווחים נוספים_1_דיווחים נוספים_4.4._פירוט אגח תשואה מעל 10% _15" xfId="13667"/>
    <cellStyle name="9_משקל בתא100_דיווחים נוספים_1_דיווחים נוספים_4.4._פירוט אגח תשואה מעל 10% _פירוט אגח תשואה מעל 10% " xfId="13668"/>
    <cellStyle name="9_משקל בתא100_דיווחים נוספים_1_דיווחים נוספים_4.4._פירוט אגח תשואה מעל 10% _פירוט אגח תשואה מעל 10% _15" xfId="13669"/>
    <cellStyle name="9_משקל בתא100_דיווחים נוספים_1_דיווחים נוספים_דיווחים נוספים" xfId="13670"/>
    <cellStyle name="9_משקל בתא100_דיווחים נוספים_1_דיווחים נוספים_דיווחים נוספים_15" xfId="13671"/>
    <cellStyle name="9_משקל בתא100_דיווחים נוספים_1_דיווחים נוספים_דיווחים נוספים_פירוט אגח תשואה מעל 10% " xfId="13672"/>
    <cellStyle name="9_משקל בתא100_דיווחים נוספים_1_דיווחים נוספים_דיווחים נוספים_פירוט אגח תשואה מעל 10% _15" xfId="13673"/>
    <cellStyle name="9_משקל בתא100_דיווחים נוספים_1_דיווחים נוספים_פירוט אגח תשואה מעל 10% " xfId="13674"/>
    <cellStyle name="9_משקל בתא100_דיווחים נוספים_1_דיווחים נוספים_פירוט אגח תשואה מעל 10% _1" xfId="13675"/>
    <cellStyle name="9_משקל בתא100_דיווחים נוספים_1_דיווחים נוספים_פירוט אגח תשואה מעל 10% _1_15" xfId="13676"/>
    <cellStyle name="9_משקל בתא100_דיווחים נוספים_1_דיווחים נוספים_פירוט אגח תשואה מעל 10% _15" xfId="13677"/>
    <cellStyle name="9_משקל בתא100_דיווחים נוספים_1_דיווחים נוספים_פירוט אגח תשואה מעל 10% _פירוט אגח תשואה מעל 10% " xfId="13678"/>
    <cellStyle name="9_משקל בתא100_דיווחים נוספים_1_דיווחים נוספים_פירוט אגח תשואה מעל 10% _פירוט אגח תשואה מעל 10% _15" xfId="13679"/>
    <cellStyle name="9_משקל בתא100_דיווחים נוספים_1_פירוט אגח תשואה מעל 10% " xfId="13680"/>
    <cellStyle name="9_משקל בתא100_דיווחים נוספים_1_פירוט אגח תשואה מעל 10% _1" xfId="13681"/>
    <cellStyle name="9_משקל בתא100_דיווחים נוספים_1_פירוט אגח תשואה מעל 10% _1_15" xfId="13682"/>
    <cellStyle name="9_משקל בתא100_דיווחים נוספים_1_פירוט אגח תשואה מעל 10% _15" xfId="13683"/>
    <cellStyle name="9_משקל בתא100_דיווחים נוספים_1_פירוט אגח תשואה מעל 10% _פירוט אגח תשואה מעל 10% " xfId="13684"/>
    <cellStyle name="9_משקל בתא100_דיווחים נוספים_1_פירוט אגח תשואה מעל 10% _פירוט אגח תשואה מעל 10% _15" xfId="13685"/>
    <cellStyle name="9_משקל בתא100_דיווחים נוספים_15" xfId="13686"/>
    <cellStyle name="9_משקל בתא100_דיווחים נוספים_2" xfId="13687"/>
    <cellStyle name="9_משקל בתא100_דיווחים נוספים_2 2" xfId="13688"/>
    <cellStyle name="9_משקל בתא100_דיווחים נוספים_2 2_15" xfId="13689"/>
    <cellStyle name="9_משקל בתא100_דיווחים נוספים_2 2_דיווחים נוספים" xfId="13690"/>
    <cellStyle name="9_משקל בתא100_דיווחים נוספים_2 2_דיווחים נוספים_1" xfId="13691"/>
    <cellStyle name="9_משקל בתא100_דיווחים נוספים_2 2_דיווחים נוספים_1_15" xfId="13692"/>
    <cellStyle name="9_משקל בתא100_דיווחים נוספים_2 2_דיווחים נוספים_1_פירוט אגח תשואה מעל 10% " xfId="13693"/>
    <cellStyle name="9_משקל בתא100_דיווחים נוספים_2 2_דיווחים נוספים_1_פירוט אגח תשואה מעל 10% _15" xfId="13694"/>
    <cellStyle name="9_משקל בתא100_דיווחים נוספים_2 2_דיווחים נוספים_15" xfId="13695"/>
    <cellStyle name="9_משקל בתא100_דיווחים נוספים_2 2_דיווחים נוספים_פירוט אגח תשואה מעל 10% " xfId="13696"/>
    <cellStyle name="9_משקל בתא100_דיווחים נוספים_2 2_דיווחים נוספים_פירוט אגח תשואה מעל 10% _15" xfId="13697"/>
    <cellStyle name="9_משקל בתא100_דיווחים נוספים_2 2_פירוט אגח תשואה מעל 10% " xfId="13698"/>
    <cellStyle name="9_משקל בתא100_דיווחים נוספים_2 2_פירוט אגח תשואה מעל 10% _1" xfId="13699"/>
    <cellStyle name="9_משקל בתא100_דיווחים נוספים_2 2_פירוט אגח תשואה מעל 10% _1_15" xfId="13700"/>
    <cellStyle name="9_משקל בתא100_דיווחים נוספים_2 2_פירוט אגח תשואה מעל 10% _15" xfId="13701"/>
    <cellStyle name="9_משקל בתא100_דיווחים נוספים_2 2_פירוט אגח תשואה מעל 10% _פירוט אגח תשואה מעל 10% " xfId="13702"/>
    <cellStyle name="9_משקל בתא100_דיווחים נוספים_2 2_פירוט אגח תשואה מעל 10% _פירוט אגח תשואה מעל 10% _15" xfId="13703"/>
    <cellStyle name="9_משקל בתא100_דיווחים נוספים_2_15" xfId="13704"/>
    <cellStyle name="9_משקל בתא100_דיווחים נוספים_2_4.4." xfId="13705"/>
    <cellStyle name="9_משקל בתא100_דיווחים נוספים_2_4.4. 2" xfId="13706"/>
    <cellStyle name="9_משקל בתא100_דיווחים נוספים_2_4.4. 2_15" xfId="13707"/>
    <cellStyle name="9_משקל בתא100_דיווחים נוספים_2_4.4. 2_דיווחים נוספים" xfId="13708"/>
    <cellStyle name="9_משקל בתא100_דיווחים נוספים_2_4.4. 2_דיווחים נוספים_1" xfId="13709"/>
    <cellStyle name="9_משקל בתא100_דיווחים נוספים_2_4.4. 2_דיווחים נוספים_1_15" xfId="13710"/>
    <cellStyle name="9_משקל בתא100_דיווחים נוספים_2_4.4. 2_דיווחים נוספים_1_פירוט אגח תשואה מעל 10% " xfId="13711"/>
    <cellStyle name="9_משקל בתא100_דיווחים נוספים_2_4.4. 2_דיווחים נוספים_1_פירוט אגח תשואה מעל 10% _15" xfId="13712"/>
    <cellStyle name="9_משקל בתא100_דיווחים נוספים_2_4.4. 2_דיווחים נוספים_15" xfId="13713"/>
    <cellStyle name="9_משקל בתא100_דיווחים נוספים_2_4.4. 2_דיווחים נוספים_פירוט אגח תשואה מעל 10% " xfId="13714"/>
    <cellStyle name="9_משקל בתא100_דיווחים נוספים_2_4.4. 2_דיווחים נוספים_פירוט אגח תשואה מעל 10% _15" xfId="13715"/>
    <cellStyle name="9_משקל בתא100_דיווחים נוספים_2_4.4. 2_פירוט אגח תשואה מעל 10% " xfId="13716"/>
    <cellStyle name="9_משקל בתא100_דיווחים נוספים_2_4.4. 2_פירוט אגח תשואה מעל 10% _1" xfId="13717"/>
    <cellStyle name="9_משקל בתא100_דיווחים נוספים_2_4.4. 2_פירוט אגח תשואה מעל 10% _1_15" xfId="13718"/>
    <cellStyle name="9_משקל בתא100_דיווחים נוספים_2_4.4. 2_פירוט אגח תשואה מעל 10% _15" xfId="13719"/>
    <cellStyle name="9_משקל בתא100_דיווחים נוספים_2_4.4. 2_פירוט אגח תשואה מעל 10% _פירוט אגח תשואה מעל 10% " xfId="13720"/>
    <cellStyle name="9_משקל בתא100_דיווחים נוספים_2_4.4. 2_פירוט אגח תשואה מעל 10% _פירוט אגח תשואה מעל 10% _15" xfId="13721"/>
    <cellStyle name="9_משקל בתא100_דיווחים נוספים_2_4.4._15" xfId="13722"/>
    <cellStyle name="9_משקל בתא100_דיווחים נוספים_2_4.4._דיווחים נוספים" xfId="13723"/>
    <cellStyle name="9_משקל בתא100_דיווחים נוספים_2_4.4._דיווחים נוספים_15" xfId="13724"/>
    <cellStyle name="9_משקל בתא100_דיווחים נוספים_2_4.4._דיווחים נוספים_פירוט אגח תשואה מעל 10% " xfId="13725"/>
    <cellStyle name="9_משקל בתא100_דיווחים נוספים_2_4.4._דיווחים נוספים_פירוט אגח תשואה מעל 10% _15" xfId="13726"/>
    <cellStyle name="9_משקל בתא100_דיווחים נוספים_2_4.4._פירוט אגח תשואה מעל 10% " xfId="13727"/>
    <cellStyle name="9_משקל בתא100_דיווחים נוספים_2_4.4._פירוט אגח תשואה מעל 10% _1" xfId="13728"/>
    <cellStyle name="9_משקל בתא100_דיווחים נוספים_2_4.4._פירוט אגח תשואה מעל 10% _1_15" xfId="13729"/>
    <cellStyle name="9_משקל בתא100_דיווחים נוספים_2_4.4._פירוט אגח תשואה מעל 10% _15" xfId="13730"/>
    <cellStyle name="9_משקל בתא100_דיווחים נוספים_2_4.4._פירוט אגח תשואה מעל 10% _פירוט אגח תשואה מעל 10% " xfId="13731"/>
    <cellStyle name="9_משקל בתא100_דיווחים נוספים_2_4.4._פירוט אגח תשואה מעל 10% _פירוט אגח תשואה מעל 10% _15" xfId="13732"/>
    <cellStyle name="9_משקל בתא100_דיווחים נוספים_2_דיווחים נוספים" xfId="13733"/>
    <cellStyle name="9_משקל בתא100_דיווחים נוספים_2_דיווחים נוספים_15" xfId="13734"/>
    <cellStyle name="9_משקל בתא100_דיווחים נוספים_2_דיווחים נוספים_פירוט אגח תשואה מעל 10% " xfId="13735"/>
    <cellStyle name="9_משקל בתא100_דיווחים נוספים_2_דיווחים נוספים_פירוט אגח תשואה מעל 10% _15" xfId="13736"/>
    <cellStyle name="9_משקל בתא100_דיווחים נוספים_2_פירוט אגח תשואה מעל 10% " xfId="13737"/>
    <cellStyle name="9_משקל בתא100_דיווחים נוספים_2_פירוט אגח תשואה מעל 10% _1" xfId="13738"/>
    <cellStyle name="9_משקל בתא100_דיווחים נוספים_2_פירוט אגח תשואה מעל 10% _1_15" xfId="13739"/>
    <cellStyle name="9_משקל בתא100_דיווחים נוספים_2_פירוט אגח תשואה מעל 10% _15" xfId="13740"/>
    <cellStyle name="9_משקל בתא100_דיווחים נוספים_2_פירוט אגח תשואה מעל 10% _פירוט אגח תשואה מעל 10% " xfId="13741"/>
    <cellStyle name="9_משקל בתא100_דיווחים נוספים_2_פירוט אגח תשואה מעל 10% _פירוט אגח תשואה מעל 10% _15" xfId="13742"/>
    <cellStyle name="9_משקל בתא100_דיווחים נוספים_3" xfId="13743"/>
    <cellStyle name="9_משקל בתא100_דיווחים נוספים_3_15" xfId="13744"/>
    <cellStyle name="9_משקל בתא100_דיווחים נוספים_3_פירוט אגח תשואה מעל 10% " xfId="13745"/>
    <cellStyle name="9_משקל בתא100_דיווחים נוספים_3_פירוט אגח תשואה מעל 10% _15" xfId="13746"/>
    <cellStyle name="9_משקל בתא100_דיווחים נוספים_4.4." xfId="13747"/>
    <cellStyle name="9_משקל בתא100_דיווחים נוספים_4.4. 2" xfId="13748"/>
    <cellStyle name="9_משקל בתא100_דיווחים נוספים_4.4. 2_15" xfId="13749"/>
    <cellStyle name="9_משקל בתא100_דיווחים נוספים_4.4. 2_דיווחים נוספים" xfId="13750"/>
    <cellStyle name="9_משקל בתא100_דיווחים נוספים_4.4. 2_דיווחים נוספים_1" xfId="13751"/>
    <cellStyle name="9_משקל בתא100_דיווחים נוספים_4.4. 2_דיווחים נוספים_1_15" xfId="13752"/>
    <cellStyle name="9_משקל בתא100_דיווחים נוספים_4.4. 2_דיווחים נוספים_1_פירוט אגח תשואה מעל 10% " xfId="13753"/>
    <cellStyle name="9_משקל בתא100_דיווחים נוספים_4.4. 2_דיווחים נוספים_1_פירוט אגח תשואה מעל 10% _15" xfId="13754"/>
    <cellStyle name="9_משקל בתא100_דיווחים נוספים_4.4. 2_דיווחים נוספים_15" xfId="13755"/>
    <cellStyle name="9_משקל בתא100_דיווחים נוספים_4.4. 2_דיווחים נוספים_פירוט אגח תשואה מעל 10% " xfId="13756"/>
    <cellStyle name="9_משקל בתא100_דיווחים נוספים_4.4. 2_דיווחים נוספים_פירוט אגח תשואה מעל 10% _15" xfId="13757"/>
    <cellStyle name="9_משקל בתא100_דיווחים נוספים_4.4. 2_פירוט אגח תשואה מעל 10% " xfId="13758"/>
    <cellStyle name="9_משקל בתא100_דיווחים נוספים_4.4. 2_פירוט אגח תשואה מעל 10% _1" xfId="13759"/>
    <cellStyle name="9_משקל בתא100_דיווחים נוספים_4.4. 2_פירוט אגח תשואה מעל 10% _1_15" xfId="13760"/>
    <cellStyle name="9_משקל בתא100_דיווחים נוספים_4.4. 2_פירוט אגח תשואה מעל 10% _15" xfId="13761"/>
    <cellStyle name="9_משקל בתא100_דיווחים נוספים_4.4. 2_פירוט אגח תשואה מעל 10% _פירוט אגח תשואה מעל 10% " xfId="13762"/>
    <cellStyle name="9_משקל בתא100_דיווחים נוספים_4.4. 2_פירוט אגח תשואה מעל 10% _פירוט אגח תשואה מעל 10% _15" xfId="13763"/>
    <cellStyle name="9_משקל בתא100_דיווחים נוספים_4.4._15" xfId="13764"/>
    <cellStyle name="9_משקל בתא100_דיווחים נוספים_4.4._דיווחים נוספים" xfId="13765"/>
    <cellStyle name="9_משקל בתא100_דיווחים נוספים_4.4._דיווחים נוספים_15" xfId="13766"/>
    <cellStyle name="9_משקל בתא100_דיווחים נוספים_4.4._דיווחים נוספים_פירוט אגח תשואה מעל 10% " xfId="13767"/>
    <cellStyle name="9_משקל בתא100_דיווחים נוספים_4.4._דיווחים נוספים_פירוט אגח תשואה מעל 10% _15" xfId="13768"/>
    <cellStyle name="9_משקל בתא100_דיווחים נוספים_4.4._פירוט אגח תשואה מעל 10% " xfId="13769"/>
    <cellStyle name="9_משקל בתא100_דיווחים נוספים_4.4._פירוט אגח תשואה מעל 10% _1" xfId="13770"/>
    <cellStyle name="9_משקל בתא100_דיווחים נוספים_4.4._פירוט אגח תשואה מעל 10% _1_15" xfId="13771"/>
    <cellStyle name="9_משקל בתא100_דיווחים נוספים_4.4._פירוט אגח תשואה מעל 10% _15" xfId="13772"/>
    <cellStyle name="9_משקל בתא100_דיווחים נוספים_4.4._פירוט אגח תשואה מעל 10% _פירוט אגח תשואה מעל 10% " xfId="13773"/>
    <cellStyle name="9_משקל בתא100_דיווחים נוספים_4.4._פירוט אגח תשואה מעל 10% _פירוט אגח תשואה מעל 10% _15" xfId="13774"/>
    <cellStyle name="9_משקל בתא100_דיווחים נוספים_דיווחים נוספים" xfId="13775"/>
    <cellStyle name="9_משקל בתא100_דיווחים נוספים_דיווחים נוספים 2" xfId="13776"/>
    <cellStyle name="9_משקל בתא100_דיווחים נוספים_דיווחים נוספים 2_15" xfId="13777"/>
    <cellStyle name="9_משקל בתא100_דיווחים נוספים_דיווחים נוספים 2_דיווחים נוספים" xfId="13778"/>
    <cellStyle name="9_משקל בתא100_דיווחים נוספים_דיווחים נוספים 2_דיווחים נוספים_1" xfId="13779"/>
    <cellStyle name="9_משקל בתא100_דיווחים נוספים_דיווחים נוספים 2_דיווחים נוספים_1_15" xfId="13780"/>
    <cellStyle name="9_משקל בתא100_דיווחים נוספים_דיווחים נוספים 2_דיווחים נוספים_1_פירוט אגח תשואה מעל 10% " xfId="13781"/>
    <cellStyle name="9_משקל בתא100_דיווחים נוספים_דיווחים נוספים 2_דיווחים נוספים_1_פירוט אגח תשואה מעל 10% _15" xfId="13782"/>
    <cellStyle name="9_משקל בתא100_דיווחים נוספים_דיווחים נוספים 2_דיווחים נוספים_15" xfId="13783"/>
    <cellStyle name="9_משקל בתא100_דיווחים נוספים_דיווחים נוספים 2_דיווחים נוספים_פירוט אגח תשואה מעל 10% " xfId="13784"/>
    <cellStyle name="9_משקל בתא100_דיווחים נוספים_דיווחים נוספים 2_דיווחים נוספים_פירוט אגח תשואה מעל 10% _15" xfId="13785"/>
    <cellStyle name="9_משקל בתא100_דיווחים נוספים_דיווחים נוספים 2_פירוט אגח תשואה מעל 10% " xfId="13786"/>
    <cellStyle name="9_משקל בתא100_דיווחים נוספים_דיווחים נוספים 2_פירוט אגח תשואה מעל 10% _1" xfId="13787"/>
    <cellStyle name="9_משקל בתא100_דיווחים נוספים_דיווחים נוספים 2_פירוט אגח תשואה מעל 10% _1_15" xfId="13788"/>
    <cellStyle name="9_משקל בתא100_דיווחים נוספים_דיווחים נוספים 2_פירוט אגח תשואה מעל 10% _15" xfId="13789"/>
    <cellStyle name="9_משקל בתא100_דיווחים נוספים_דיווחים נוספים 2_פירוט אגח תשואה מעל 10% _פירוט אגח תשואה מעל 10% " xfId="13790"/>
    <cellStyle name="9_משקל בתא100_דיווחים נוספים_דיווחים נוספים 2_פירוט אגח תשואה מעל 10% _פירוט אגח תשואה מעל 10% _15" xfId="13791"/>
    <cellStyle name="9_משקל בתא100_דיווחים נוספים_דיווחים נוספים_1" xfId="13792"/>
    <cellStyle name="9_משקל בתא100_דיווחים נוספים_דיווחים נוספים_1_15" xfId="13793"/>
    <cellStyle name="9_משקל בתא100_דיווחים נוספים_דיווחים נוספים_1_פירוט אגח תשואה מעל 10% " xfId="13794"/>
    <cellStyle name="9_משקל בתא100_דיווחים נוספים_דיווחים נוספים_1_פירוט אגח תשואה מעל 10% _15" xfId="13795"/>
    <cellStyle name="9_משקל בתא100_דיווחים נוספים_דיווחים נוספים_15" xfId="13796"/>
    <cellStyle name="9_משקל בתא100_דיווחים נוספים_דיווחים נוספים_4.4." xfId="13797"/>
    <cellStyle name="9_משקל בתא100_דיווחים נוספים_דיווחים נוספים_4.4. 2" xfId="13798"/>
    <cellStyle name="9_משקל בתא100_דיווחים נוספים_דיווחים נוספים_4.4. 2_15" xfId="13799"/>
    <cellStyle name="9_משקל בתא100_דיווחים נוספים_דיווחים נוספים_4.4. 2_דיווחים נוספים" xfId="13800"/>
    <cellStyle name="9_משקל בתא100_דיווחים נוספים_דיווחים נוספים_4.4. 2_דיווחים נוספים_1" xfId="13801"/>
    <cellStyle name="9_משקל בתא100_דיווחים נוספים_דיווחים נוספים_4.4. 2_דיווחים נוספים_1_15" xfId="13802"/>
    <cellStyle name="9_משקל בתא100_דיווחים נוספים_דיווחים נוספים_4.4. 2_דיווחים נוספים_1_פירוט אגח תשואה מעל 10% " xfId="13803"/>
    <cellStyle name="9_משקל בתא100_דיווחים נוספים_דיווחים נוספים_4.4. 2_דיווחים נוספים_1_פירוט אגח תשואה מעל 10% _15" xfId="13804"/>
    <cellStyle name="9_משקל בתא100_דיווחים נוספים_דיווחים נוספים_4.4. 2_דיווחים נוספים_15" xfId="13805"/>
    <cellStyle name="9_משקל בתא100_דיווחים נוספים_דיווחים נוספים_4.4. 2_דיווחים נוספים_פירוט אגח תשואה מעל 10% " xfId="13806"/>
    <cellStyle name="9_משקל בתא100_דיווחים נוספים_דיווחים נוספים_4.4. 2_דיווחים נוספים_פירוט אגח תשואה מעל 10% _15" xfId="13807"/>
    <cellStyle name="9_משקל בתא100_דיווחים נוספים_דיווחים נוספים_4.4. 2_פירוט אגח תשואה מעל 10% " xfId="13808"/>
    <cellStyle name="9_משקל בתא100_דיווחים נוספים_דיווחים נוספים_4.4. 2_פירוט אגח תשואה מעל 10% _1" xfId="13809"/>
    <cellStyle name="9_משקל בתא100_דיווחים נוספים_דיווחים נוספים_4.4. 2_פירוט אגח תשואה מעל 10% _1_15" xfId="13810"/>
    <cellStyle name="9_משקל בתא100_דיווחים נוספים_דיווחים נוספים_4.4. 2_פירוט אגח תשואה מעל 10% _15" xfId="13811"/>
    <cellStyle name="9_משקל בתא100_דיווחים נוספים_דיווחים נוספים_4.4. 2_פירוט אגח תשואה מעל 10% _פירוט אגח תשואה מעל 10% " xfId="13812"/>
    <cellStyle name="9_משקל בתא100_דיווחים נוספים_דיווחים נוספים_4.4. 2_פירוט אגח תשואה מעל 10% _פירוט אגח תשואה מעל 10% _15" xfId="13813"/>
    <cellStyle name="9_משקל בתא100_דיווחים נוספים_דיווחים נוספים_4.4._15" xfId="13814"/>
    <cellStyle name="9_משקל בתא100_דיווחים נוספים_דיווחים נוספים_4.4._דיווחים נוספים" xfId="13815"/>
    <cellStyle name="9_משקל בתא100_דיווחים נוספים_דיווחים נוספים_4.4._דיווחים נוספים_15" xfId="13816"/>
    <cellStyle name="9_משקל בתא100_דיווחים נוספים_דיווחים נוספים_4.4._דיווחים נוספים_פירוט אגח תשואה מעל 10% " xfId="13817"/>
    <cellStyle name="9_משקל בתא100_דיווחים נוספים_דיווחים נוספים_4.4._דיווחים נוספים_פירוט אגח תשואה מעל 10% _15" xfId="13818"/>
    <cellStyle name="9_משקל בתא100_דיווחים נוספים_דיווחים נוספים_4.4._פירוט אגח תשואה מעל 10% " xfId="13819"/>
    <cellStyle name="9_משקל בתא100_דיווחים נוספים_דיווחים נוספים_4.4._פירוט אגח תשואה מעל 10% _1" xfId="13820"/>
    <cellStyle name="9_משקל בתא100_דיווחים נוספים_דיווחים נוספים_4.4._פירוט אגח תשואה מעל 10% _1_15" xfId="13821"/>
    <cellStyle name="9_משקל בתא100_דיווחים נוספים_דיווחים נוספים_4.4._פירוט אגח תשואה מעל 10% _15" xfId="13822"/>
    <cellStyle name="9_משקל בתא100_דיווחים נוספים_דיווחים נוספים_4.4._פירוט אגח תשואה מעל 10% _פירוט אגח תשואה מעל 10% " xfId="13823"/>
    <cellStyle name="9_משקל בתא100_דיווחים נוספים_דיווחים נוספים_4.4._פירוט אגח תשואה מעל 10% _פירוט אגח תשואה מעל 10% _15" xfId="13824"/>
    <cellStyle name="9_משקל בתא100_דיווחים נוספים_דיווחים נוספים_דיווחים נוספים" xfId="13825"/>
    <cellStyle name="9_משקל בתא100_דיווחים נוספים_דיווחים נוספים_דיווחים נוספים_15" xfId="13826"/>
    <cellStyle name="9_משקל בתא100_דיווחים נוספים_דיווחים נוספים_דיווחים נוספים_פירוט אגח תשואה מעל 10% " xfId="13827"/>
    <cellStyle name="9_משקל בתא100_דיווחים נוספים_דיווחים נוספים_דיווחים נוספים_פירוט אגח תשואה מעל 10% _15" xfId="13828"/>
    <cellStyle name="9_משקל בתא100_דיווחים נוספים_דיווחים נוספים_פירוט אגח תשואה מעל 10% " xfId="13829"/>
    <cellStyle name="9_משקל בתא100_דיווחים נוספים_דיווחים נוספים_פירוט אגח תשואה מעל 10% _1" xfId="13830"/>
    <cellStyle name="9_משקל בתא100_דיווחים נוספים_דיווחים נוספים_פירוט אגח תשואה מעל 10% _1_15" xfId="13831"/>
    <cellStyle name="9_משקל בתא100_דיווחים נוספים_דיווחים נוספים_פירוט אגח תשואה מעל 10% _15" xfId="13832"/>
    <cellStyle name="9_משקל בתא100_דיווחים נוספים_דיווחים נוספים_פירוט אגח תשואה מעל 10% _פירוט אגח תשואה מעל 10% " xfId="13833"/>
    <cellStyle name="9_משקל בתא100_דיווחים נוספים_דיווחים נוספים_פירוט אגח תשואה מעל 10% _פירוט אגח תשואה מעל 10% _15" xfId="13834"/>
    <cellStyle name="9_משקל בתא100_דיווחים נוספים_פירוט אגח תשואה מעל 10% " xfId="13835"/>
    <cellStyle name="9_משקל בתא100_דיווחים נוספים_פירוט אגח תשואה מעל 10% _1" xfId="13836"/>
    <cellStyle name="9_משקל בתא100_דיווחים נוספים_פירוט אגח תשואה מעל 10% _1_15" xfId="13837"/>
    <cellStyle name="9_משקל בתא100_דיווחים נוספים_פירוט אגח תשואה מעל 10% _15" xfId="13838"/>
    <cellStyle name="9_משקל בתא100_דיווחים נוספים_פירוט אגח תשואה מעל 10% _פירוט אגח תשואה מעל 10% " xfId="13839"/>
    <cellStyle name="9_משקל בתא100_דיווחים נוספים_פירוט אגח תשואה מעל 10% _פירוט אגח תשואה מעל 10% _15" xfId="13840"/>
    <cellStyle name="9_משקל בתא100_הערות" xfId="13841"/>
    <cellStyle name="9_משקל בתא100_הערות 2" xfId="13842"/>
    <cellStyle name="9_משקל בתא100_הערות 2_15" xfId="13843"/>
    <cellStyle name="9_משקל בתא100_הערות 2_דיווחים נוספים" xfId="13844"/>
    <cellStyle name="9_משקל בתא100_הערות 2_דיווחים נוספים_1" xfId="13845"/>
    <cellStyle name="9_משקל בתא100_הערות 2_דיווחים נוספים_1_15" xfId="13846"/>
    <cellStyle name="9_משקל בתא100_הערות 2_דיווחים נוספים_1_פירוט אגח תשואה מעל 10% " xfId="13847"/>
    <cellStyle name="9_משקל בתא100_הערות 2_דיווחים נוספים_1_פירוט אגח תשואה מעל 10% _15" xfId="13848"/>
    <cellStyle name="9_משקל בתא100_הערות 2_דיווחים נוספים_15" xfId="13849"/>
    <cellStyle name="9_משקל בתא100_הערות 2_דיווחים נוספים_פירוט אגח תשואה מעל 10% " xfId="13850"/>
    <cellStyle name="9_משקל בתא100_הערות 2_דיווחים נוספים_פירוט אגח תשואה מעל 10% _15" xfId="13851"/>
    <cellStyle name="9_משקל בתא100_הערות 2_פירוט אגח תשואה מעל 10% " xfId="13852"/>
    <cellStyle name="9_משקל בתא100_הערות 2_פירוט אגח תשואה מעל 10% _1" xfId="13853"/>
    <cellStyle name="9_משקל בתא100_הערות 2_פירוט אגח תשואה מעל 10% _1_15" xfId="13854"/>
    <cellStyle name="9_משקל בתא100_הערות 2_פירוט אגח תשואה מעל 10% _15" xfId="13855"/>
    <cellStyle name="9_משקל בתא100_הערות 2_פירוט אגח תשואה מעל 10% _פירוט אגח תשואה מעל 10% " xfId="13856"/>
    <cellStyle name="9_משקל בתא100_הערות 2_פירוט אגח תשואה מעל 10% _פירוט אגח תשואה מעל 10% _15" xfId="13857"/>
    <cellStyle name="9_משקל בתא100_הערות_15" xfId="13858"/>
    <cellStyle name="9_משקל בתא100_הערות_4.4." xfId="13859"/>
    <cellStyle name="9_משקל בתא100_הערות_4.4. 2" xfId="13860"/>
    <cellStyle name="9_משקל בתא100_הערות_4.4. 2_15" xfId="13861"/>
    <cellStyle name="9_משקל בתא100_הערות_4.4. 2_דיווחים נוספים" xfId="13862"/>
    <cellStyle name="9_משקל בתא100_הערות_4.4. 2_דיווחים נוספים_1" xfId="13863"/>
    <cellStyle name="9_משקל בתא100_הערות_4.4. 2_דיווחים נוספים_1_15" xfId="13864"/>
    <cellStyle name="9_משקל בתא100_הערות_4.4. 2_דיווחים נוספים_1_פירוט אגח תשואה מעל 10% " xfId="13865"/>
    <cellStyle name="9_משקל בתא100_הערות_4.4. 2_דיווחים נוספים_1_פירוט אגח תשואה מעל 10% _15" xfId="13866"/>
    <cellStyle name="9_משקל בתא100_הערות_4.4. 2_דיווחים נוספים_15" xfId="13867"/>
    <cellStyle name="9_משקל בתא100_הערות_4.4. 2_דיווחים נוספים_פירוט אגח תשואה מעל 10% " xfId="13868"/>
    <cellStyle name="9_משקל בתא100_הערות_4.4. 2_דיווחים נוספים_פירוט אגח תשואה מעל 10% _15" xfId="13869"/>
    <cellStyle name="9_משקל בתא100_הערות_4.4. 2_פירוט אגח תשואה מעל 10% " xfId="13870"/>
    <cellStyle name="9_משקל בתא100_הערות_4.4. 2_פירוט אגח תשואה מעל 10% _1" xfId="13871"/>
    <cellStyle name="9_משקל בתא100_הערות_4.4. 2_פירוט אגח תשואה מעל 10% _1_15" xfId="13872"/>
    <cellStyle name="9_משקל בתא100_הערות_4.4. 2_פירוט אגח תשואה מעל 10% _15" xfId="13873"/>
    <cellStyle name="9_משקל בתא100_הערות_4.4. 2_פירוט אגח תשואה מעל 10% _פירוט אגח תשואה מעל 10% " xfId="13874"/>
    <cellStyle name="9_משקל בתא100_הערות_4.4. 2_פירוט אגח תשואה מעל 10% _פירוט אגח תשואה מעל 10% _15" xfId="13875"/>
    <cellStyle name="9_משקל בתא100_הערות_4.4._15" xfId="13876"/>
    <cellStyle name="9_משקל בתא100_הערות_4.4._דיווחים נוספים" xfId="13877"/>
    <cellStyle name="9_משקל בתא100_הערות_4.4._דיווחים נוספים_15" xfId="13878"/>
    <cellStyle name="9_משקל בתא100_הערות_4.4._דיווחים נוספים_פירוט אגח תשואה מעל 10% " xfId="13879"/>
    <cellStyle name="9_משקל בתא100_הערות_4.4._דיווחים נוספים_פירוט אגח תשואה מעל 10% _15" xfId="13880"/>
    <cellStyle name="9_משקל בתא100_הערות_4.4._פירוט אגח תשואה מעל 10% " xfId="13881"/>
    <cellStyle name="9_משקל בתא100_הערות_4.4._פירוט אגח תשואה מעל 10% _1" xfId="13882"/>
    <cellStyle name="9_משקל בתא100_הערות_4.4._פירוט אגח תשואה מעל 10% _1_15" xfId="13883"/>
    <cellStyle name="9_משקל בתא100_הערות_4.4._פירוט אגח תשואה מעל 10% _15" xfId="13884"/>
    <cellStyle name="9_משקל בתא100_הערות_4.4._פירוט אגח תשואה מעל 10% _פירוט אגח תשואה מעל 10% " xfId="13885"/>
    <cellStyle name="9_משקל בתא100_הערות_4.4._פירוט אגח תשואה מעל 10% _פירוט אגח תשואה מעל 10% _15" xfId="13886"/>
    <cellStyle name="9_משקל בתא100_הערות_דיווחים נוספים" xfId="13887"/>
    <cellStyle name="9_משקל בתא100_הערות_דיווחים נוספים_1" xfId="13888"/>
    <cellStyle name="9_משקל בתא100_הערות_דיווחים נוספים_1_15" xfId="13889"/>
    <cellStyle name="9_משקל בתא100_הערות_דיווחים נוספים_1_פירוט אגח תשואה מעל 10% " xfId="13890"/>
    <cellStyle name="9_משקל בתא100_הערות_דיווחים נוספים_1_פירוט אגח תשואה מעל 10% _15" xfId="13891"/>
    <cellStyle name="9_משקל בתא100_הערות_דיווחים נוספים_15" xfId="13892"/>
    <cellStyle name="9_משקל בתא100_הערות_דיווחים נוספים_פירוט אגח תשואה מעל 10% " xfId="13893"/>
    <cellStyle name="9_משקל בתא100_הערות_דיווחים נוספים_פירוט אגח תשואה מעל 10% _15" xfId="13894"/>
    <cellStyle name="9_משקל בתא100_הערות_פירוט אגח תשואה מעל 10% " xfId="13895"/>
    <cellStyle name="9_משקל בתא100_הערות_פירוט אגח תשואה מעל 10% _1" xfId="13896"/>
    <cellStyle name="9_משקל בתא100_הערות_פירוט אגח תשואה מעל 10% _1_15" xfId="13897"/>
    <cellStyle name="9_משקל בתא100_הערות_פירוט אגח תשואה מעל 10% _15" xfId="13898"/>
    <cellStyle name="9_משקל בתא100_הערות_פירוט אגח תשואה מעל 10% _פירוט אגח תשואה מעל 10% " xfId="13899"/>
    <cellStyle name="9_משקל בתא100_הערות_פירוט אגח תשואה מעל 10% _פירוט אגח תשואה מעל 10% _15" xfId="13900"/>
    <cellStyle name="9_משקל בתא100_יתרת מסגרות אשראי לניצול " xfId="13901"/>
    <cellStyle name="9_משקל בתא100_יתרת מסגרות אשראי לניצול  2" xfId="13902"/>
    <cellStyle name="9_משקל בתא100_יתרת מסגרות אשראי לניצול  2_15" xfId="13903"/>
    <cellStyle name="9_משקל בתא100_יתרת מסגרות אשראי לניצול  2_דיווחים נוספים" xfId="13904"/>
    <cellStyle name="9_משקל בתא100_יתרת מסגרות אשראי לניצול  2_דיווחים נוספים_1" xfId="13905"/>
    <cellStyle name="9_משקל בתא100_יתרת מסגרות אשראי לניצול  2_דיווחים נוספים_1_15" xfId="13906"/>
    <cellStyle name="9_משקל בתא100_יתרת מסגרות אשראי לניצול  2_דיווחים נוספים_1_פירוט אגח תשואה מעל 10% " xfId="13907"/>
    <cellStyle name="9_משקל בתא100_יתרת מסגרות אשראי לניצול  2_דיווחים נוספים_1_פירוט אגח תשואה מעל 10% _15" xfId="13908"/>
    <cellStyle name="9_משקל בתא100_יתרת מסגרות אשראי לניצול  2_דיווחים נוספים_15" xfId="13909"/>
    <cellStyle name="9_משקל בתא100_יתרת מסגרות אשראי לניצול  2_דיווחים נוספים_פירוט אגח תשואה מעל 10% " xfId="13910"/>
    <cellStyle name="9_משקל בתא100_יתרת מסגרות אשראי לניצול  2_דיווחים נוספים_פירוט אגח תשואה מעל 10% _15" xfId="13911"/>
    <cellStyle name="9_משקל בתא100_יתרת מסגרות אשראי לניצול  2_פירוט אגח תשואה מעל 10% " xfId="13912"/>
    <cellStyle name="9_משקל בתא100_יתרת מסגרות אשראי לניצול  2_פירוט אגח תשואה מעל 10% _1" xfId="13913"/>
    <cellStyle name="9_משקל בתא100_יתרת מסגרות אשראי לניצול  2_פירוט אגח תשואה מעל 10% _1_15" xfId="13914"/>
    <cellStyle name="9_משקל בתא100_יתרת מסגרות אשראי לניצול  2_פירוט אגח תשואה מעל 10% _15" xfId="13915"/>
    <cellStyle name="9_משקל בתא100_יתרת מסגרות אשראי לניצול  2_פירוט אגח תשואה מעל 10% _פירוט אגח תשואה מעל 10% " xfId="13916"/>
    <cellStyle name="9_משקל בתא100_יתרת מסגרות אשראי לניצול  2_פירוט אגח תשואה מעל 10% _פירוט אגח תשואה מעל 10% _15" xfId="13917"/>
    <cellStyle name="9_משקל בתא100_יתרת מסגרות אשראי לניצול _15" xfId="13918"/>
    <cellStyle name="9_משקל בתא100_יתרת מסגרות אשראי לניצול _4.4." xfId="13919"/>
    <cellStyle name="9_משקל בתא100_יתרת מסגרות אשראי לניצול _4.4. 2" xfId="13920"/>
    <cellStyle name="9_משקל בתא100_יתרת מסגרות אשראי לניצול _4.4. 2_15" xfId="13921"/>
    <cellStyle name="9_משקל בתא100_יתרת מסגרות אשראי לניצול _4.4. 2_דיווחים נוספים" xfId="13922"/>
    <cellStyle name="9_משקל בתא100_יתרת מסגרות אשראי לניצול _4.4. 2_דיווחים נוספים_1" xfId="13923"/>
    <cellStyle name="9_משקל בתא100_יתרת מסגרות אשראי לניצול _4.4. 2_דיווחים נוספים_1_15" xfId="13924"/>
    <cellStyle name="9_משקל בתא100_יתרת מסגרות אשראי לניצול _4.4. 2_דיווחים נוספים_1_פירוט אגח תשואה מעל 10% " xfId="13925"/>
    <cellStyle name="9_משקל בתא100_יתרת מסגרות אשראי לניצול _4.4. 2_דיווחים נוספים_1_פירוט אגח תשואה מעל 10% _15" xfId="13926"/>
    <cellStyle name="9_משקל בתא100_יתרת מסגרות אשראי לניצול _4.4. 2_דיווחים נוספים_15" xfId="13927"/>
    <cellStyle name="9_משקל בתא100_יתרת מסגרות אשראי לניצול _4.4. 2_דיווחים נוספים_פירוט אגח תשואה מעל 10% " xfId="13928"/>
    <cellStyle name="9_משקל בתא100_יתרת מסגרות אשראי לניצול _4.4. 2_דיווחים נוספים_פירוט אגח תשואה מעל 10% _15" xfId="13929"/>
    <cellStyle name="9_משקל בתא100_יתרת מסגרות אשראי לניצול _4.4. 2_פירוט אגח תשואה מעל 10% " xfId="13930"/>
    <cellStyle name="9_משקל בתא100_יתרת מסגרות אשראי לניצול _4.4. 2_פירוט אגח תשואה מעל 10% _1" xfId="13931"/>
    <cellStyle name="9_משקל בתא100_יתרת מסגרות אשראי לניצול _4.4. 2_פירוט אגח תשואה מעל 10% _1_15" xfId="13932"/>
    <cellStyle name="9_משקל בתא100_יתרת מסגרות אשראי לניצול _4.4. 2_פירוט אגח תשואה מעל 10% _15" xfId="13933"/>
    <cellStyle name="9_משקל בתא100_יתרת מסגרות אשראי לניצול _4.4. 2_פירוט אגח תשואה מעל 10% _פירוט אגח תשואה מעל 10% " xfId="13934"/>
    <cellStyle name="9_משקל בתא100_יתרת מסגרות אשראי לניצול _4.4. 2_פירוט אגח תשואה מעל 10% _פירוט אגח תשואה מעל 10% _15" xfId="13935"/>
    <cellStyle name="9_משקל בתא100_יתרת מסגרות אשראי לניצול _4.4._15" xfId="13936"/>
    <cellStyle name="9_משקל בתא100_יתרת מסגרות אשראי לניצול _4.4._דיווחים נוספים" xfId="13937"/>
    <cellStyle name="9_משקל בתא100_יתרת מסגרות אשראי לניצול _4.4._דיווחים נוספים_15" xfId="13938"/>
    <cellStyle name="9_משקל בתא100_יתרת מסגרות אשראי לניצול _4.4._דיווחים נוספים_פירוט אגח תשואה מעל 10% " xfId="13939"/>
    <cellStyle name="9_משקל בתא100_יתרת מסגרות אשראי לניצול _4.4._דיווחים נוספים_פירוט אגח תשואה מעל 10% _15" xfId="13940"/>
    <cellStyle name="9_משקל בתא100_יתרת מסגרות אשראי לניצול _4.4._פירוט אגח תשואה מעל 10% " xfId="13941"/>
    <cellStyle name="9_משקל בתא100_יתרת מסגרות אשראי לניצול _4.4._פירוט אגח תשואה מעל 10% _1" xfId="13942"/>
    <cellStyle name="9_משקל בתא100_יתרת מסגרות אשראי לניצול _4.4._פירוט אגח תשואה מעל 10% _1_15" xfId="13943"/>
    <cellStyle name="9_משקל בתא100_יתרת מסגרות אשראי לניצול _4.4._פירוט אגח תשואה מעל 10% _15" xfId="13944"/>
    <cellStyle name="9_משקל בתא100_יתרת מסגרות אשראי לניצול _4.4._פירוט אגח תשואה מעל 10% _פירוט אגח תשואה מעל 10% " xfId="13945"/>
    <cellStyle name="9_משקל בתא100_יתרת מסגרות אשראי לניצול _4.4._פירוט אגח תשואה מעל 10% _פירוט אגח תשואה מעל 10% _15" xfId="13946"/>
    <cellStyle name="9_משקל בתא100_יתרת מסגרות אשראי לניצול _דיווחים נוספים" xfId="13947"/>
    <cellStyle name="9_משקל בתא100_יתרת מסגרות אשראי לניצול _דיווחים נוספים_1" xfId="13948"/>
    <cellStyle name="9_משקל בתא100_יתרת מסגרות אשראי לניצול _דיווחים נוספים_1_15" xfId="13949"/>
    <cellStyle name="9_משקל בתא100_יתרת מסגרות אשראי לניצול _דיווחים נוספים_1_פירוט אגח תשואה מעל 10% " xfId="13950"/>
    <cellStyle name="9_משקל בתא100_יתרת מסגרות אשראי לניצול _דיווחים נוספים_1_פירוט אגח תשואה מעל 10% _15" xfId="13951"/>
    <cellStyle name="9_משקל בתא100_יתרת מסגרות אשראי לניצול _דיווחים נוספים_15" xfId="13952"/>
    <cellStyle name="9_משקל בתא100_יתרת מסגרות אשראי לניצול _דיווחים נוספים_פירוט אגח תשואה מעל 10% " xfId="13953"/>
    <cellStyle name="9_משקל בתא100_יתרת מסגרות אשראי לניצול _דיווחים נוספים_פירוט אגח תשואה מעל 10% _15" xfId="13954"/>
    <cellStyle name="9_משקל בתא100_יתרת מסגרות אשראי לניצול _פירוט אגח תשואה מעל 10% " xfId="13955"/>
    <cellStyle name="9_משקל בתא100_יתרת מסגרות אשראי לניצול _פירוט אגח תשואה מעל 10% _1" xfId="13956"/>
    <cellStyle name="9_משקל בתא100_יתרת מסגרות אשראי לניצול _פירוט אגח תשואה מעל 10% _1_15" xfId="13957"/>
    <cellStyle name="9_משקל בתא100_יתרת מסגרות אשראי לניצול _פירוט אגח תשואה מעל 10% _15" xfId="13958"/>
    <cellStyle name="9_משקל בתא100_יתרת מסגרות אשראי לניצול _פירוט אגח תשואה מעל 10% _פירוט אגח תשואה מעל 10% " xfId="13959"/>
    <cellStyle name="9_משקל בתא100_יתרת מסגרות אשראי לניצול _פירוט אגח תשואה מעל 10% _פירוט אגח תשואה מעל 10% _15" xfId="13960"/>
    <cellStyle name="9_משקל בתא100_עסקאות שאושרו וטרם בוצעו  " xfId="13961"/>
    <cellStyle name="9_משקל בתא100_עסקאות שאושרו וטרם בוצעו   2" xfId="13962"/>
    <cellStyle name="9_משקל בתא100_עסקאות שאושרו וטרם בוצעו   2_15" xfId="13963"/>
    <cellStyle name="9_משקל בתא100_עסקאות שאושרו וטרם בוצעו   2_דיווחים נוספים" xfId="13964"/>
    <cellStyle name="9_משקל בתא100_עסקאות שאושרו וטרם בוצעו   2_דיווחים נוספים_1" xfId="13965"/>
    <cellStyle name="9_משקל בתא100_עסקאות שאושרו וטרם בוצעו   2_דיווחים נוספים_1_15" xfId="13966"/>
    <cellStyle name="9_משקל בתא100_עסקאות שאושרו וטרם בוצעו   2_דיווחים נוספים_1_פירוט אגח תשואה מעל 10% " xfId="13967"/>
    <cellStyle name="9_משקל בתא100_עסקאות שאושרו וטרם בוצעו   2_דיווחים נוספים_1_פירוט אגח תשואה מעל 10% _15" xfId="13968"/>
    <cellStyle name="9_משקל בתא100_עסקאות שאושרו וטרם בוצעו   2_דיווחים נוספים_15" xfId="13969"/>
    <cellStyle name="9_משקל בתא100_עסקאות שאושרו וטרם בוצעו   2_דיווחים נוספים_פירוט אגח תשואה מעל 10% " xfId="13970"/>
    <cellStyle name="9_משקל בתא100_עסקאות שאושרו וטרם בוצעו   2_דיווחים נוספים_פירוט אגח תשואה מעל 10% _15" xfId="13971"/>
    <cellStyle name="9_משקל בתא100_עסקאות שאושרו וטרם בוצעו   2_פירוט אגח תשואה מעל 10% " xfId="13972"/>
    <cellStyle name="9_משקל בתא100_עסקאות שאושרו וטרם בוצעו   2_פירוט אגח תשואה מעל 10% _1" xfId="13973"/>
    <cellStyle name="9_משקל בתא100_עסקאות שאושרו וטרם בוצעו   2_פירוט אגח תשואה מעל 10% _1_15" xfId="13974"/>
    <cellStyle name="9_משקל בתא100_עסקאות שאושרו וטרם בוצעו   2_פירוט אגח תשואה מעל 10% _15" xfId="13975"/>
    <cellStyle name="9_משקל בתא100_עסקאות שאושרו וטרם בוצעו   2_פירוט אגח תשואה מעל 10% _פירוט אגח תשואה מעל 10% " xfId="13976"/>
    <cellStyle name="9_משקל בתא100_עסקאות שאושרו וטרם בוצעו   2_פירוט אגח תשואה מעל 10% _פירוט אגח תשואה מעל 10% _15" xfId="13977"/>
    <cellStyle name="9_משקל בתא100_עסקאות שאושרו וטרם בוצעו  _1" xfId="13978"/>
    <cellStyle name="9_משקל בתא100_עסקאות שאושרו וטרם בוצעו  _1 2" xfId="13979"/>
    <cellStyle name="9_משקל בתא100_עסקאות שאושרו וטרם בוצעו  _1 2_15" xfId="13980"/>
    <cellStyle name="9_משקל בתא100_עסקאות שאושרו וטרם בוצעו  _1 2_דיווחים נוספים" xfId="13981"/>
    <cellStyle name="9_משקל בתא100_עסקאות שאושרו וטרם בוצעו  _1 2_דיווחים נוספים_1" xfId="13982"/>
    <cellStyle name="9_משקל בתא100_עסקאות שאושרו וטרם בוצעו  _1 2_דיווחים נוספים_1_15" xfId="13983"/>
    <cellStyle name="9_משקל בתא100_עסקאות שאושרו וטרם בוצעו  _1 2_דיווחים נוספים_1_פירוט אגח תשואה מעל 10% " xfId="13984"/>
    <cellStyle name="9_משקל בתא100_עסקאות שאושרו וטרם בוצעו  _1 2_דיווחים נוספים_1_פירוט אגח תשואה מעל 10% _15" xfId="13985"/>
    <cellStyle name="9_משקל בתא100_עסקאות שאושרו וטרם בוצעו  _1 2_דיווחים נוספים_15" xfId="13986"/>
    <cellStyle name="9_משקל בתא100_עסקאות שאושרו וטרם בוצעו  _1 2_דיווחים נוספים_פירוט אגח תשואה מעל 10% " xfId="13987"/>
    <cellStyle name="9_משקל בתא100_עסקאות שאושרו וטרם בוצעו  _1 2_דיווחים נוספים_פירוט אגח תשואה מעל 10% _15" xfId="13988"/>
    <cellStyle name="9_משקל בתא100_עסקאות שאושרו וטרם בוצעו  _1 2_פירוט אגח תשואה מעל 10% " xfId="13989"/>
    <cellStyle name="9_משקל בתא100_עסקאות שאושרו וטרם בוצעו  _1 2_פירוט אגח תשואה מעל 10% _1" xfId="13990"/>
    <cellStyle name="9_משקל בתא100_עסקאות שאושרו וטרם בוצעו  _1 2_פירוט אגח תשואה מעל 10% _1_15" xfId="13991"/>
    <cellStyle name="9_משקל בתא100_עסקאות שאושרו וטרם בוצעו  _1 2_פירוט אגח תשואה מעל 10% _15" xfId="13992"/>
    <cellStyle name="9_משקל בתא100_עסקאות שאושרו וטרם בוצעו  _1 2_פירוט אגח תשואה מעל 10% _פירוט אגח תשואה מעל 10% " xfId="13993"/>
    <cellStyle name="9_משקל בתא100_עסקאות שאושרו וטרם בוצעו  _1 2_פירוט אגח תשואה מעל 10% _פירוט אגח תשואה מעל 10% _15" xfId="13994"/>
    <cellStyle name="9_משקל בתא100_עסקאות שאושרו וטרם בוצעו  _1_15" xfId="13995"/>
    <cellStyle name="9_משקל בתא100_עסקאות שאושרו וטרם בוצעו  _1_דיווחים נוספים" xfId="13996"/>
    <cellStyle name="9_משקל בתא100_עסקאות שאושרו וטרם בוצעו  _1_דיווחים נוספים_15" xfId="13997"/>
    <cellStyle name="9_משקל בתא100_עסקאות שאושרו וטרם בוצעו  _1_דיווחים נוספים_פירוט אגח תשואה מעל 10% " xfId="13998"/>
    <cellStyle name="9_משקל בתא100_עסקאות שאושרו וטרם בוצעו  _1_דיווחים נוספים_פירוט אגח תשואה מעל 10% _15" xfId="13999"/>
    <cellStyle name="9_משקל בתא100_עסקאות שאושרו וטרם בוצעו  _1_פירוט אגח תשואה מעל 10% " xfId="14000"/>
    <cellStyle name="9_משקל בתא100_עסקאות שאושרו וטרם בוצעו  _1_פירוט אגח תשואה מעל 10% _1" xfId="14001"/>
    <cellStyle name="9_משקל בתא100_עסקאות שאושרו וטרם בוצעו  _1_פירוט אגח תשואה מעל 10% _1_15" xfId="14002"/>
    <cellStyle name="9_משקל בתא100_עסקאות שאושרו וטרם בוצעו  _1_פירוט אגח תשואה מעל 10% _15" xfId="14003"/>
    <cellStyle name="9_משקל בתא100_עסקאות שאושרו וטרם בוצעו  _1_פירוט אגח תשואה מעל 10% _פירוט אגח תשואה מעל 10% " xfId="14004"/>
    <cellStyle name="9_משקל בתא100_עסקאות שאושרו וטרם בוצעו  _1_פירוט אגח תשואה מעל 10% _פירוט אגח תשואה מעל 10% _15" xfId="14005"/>
    <cellStyle name="9_משקל בתא100_עסקאות שאושרו וטרם בוצעו  _15" xfId="14006"/>
    <cellStyle name="9_משקל בתא100_עסקאות שאושרו וטרם בוצעו  _4.4." xfId="14007"/>
    <cellStyle name="9_משקל בתא100_עסקאות שאושרו וטרם בוצעו  _4.4. 2" xfId="14008"/>
    <cellStyle name="9_משקל בתא100_עסקאות שאושרו וטרם בוצעו  _4.4. 2_15" xfId="14009"/>
    <cellStyle name="9_משקל בתא100_עסקאות שאושרו וטרם בוצעו  _4.4. 2_דיווחים נוספים" xfId="14010"/>
    <cellStyle name="9_משקל בתא100_עסקאות שאושרו וטרם בוצעו  _4.4. 2_דיווחים נוספים_1" xfId="14011"/>
    <cellStyle name="9_משקל בתא100_עסקאות שאושרו וטרם בוצעו  _4.4. 2_דיווחים נוספים_1_15" xfId="14012"/>
    <cellStyle name="9_משקל בתא100_עסקאות שאושרו וטרם בוצעו  _4.4. 2_דיווחים נוספים_1_פירוט אגח תשואה מעל 10% " xfId="14013"/>
    <cellStyle name="9_משקל בתא100_עסקאות שאושרו וטרם בוצעו  _4.4. 2_דיווחים נוספים_1_פירוט אגח תשואה מעל 10% _15" xfId="14014"/>
    <cellStyle name="9_משקל בתא100_עסקאות שאושרו וטרם בוצעו  _4.4. 2_דיווחים נוספים_15" xfId="14015"/>
    <cellStyle name="9_משקל בתא100_עסקאות שאושרו וטרם בוצעו  _4.4. 2_דיווחים נוספים_פירוט אגח תשואה מעל 10% " xfId="14016"/>
    <cellStyle name="9_משקל בתא100_עסקאות שאושרו וטרם בוצעו  _4.4. 2_דיווחים נוספים_פירוט אגח תשואה מעל 10% _15" xfId="14017"/>
    <cellStyle name="9_משקל בתא100_עסקאות שאושרו וטרם בוצעו  _4.4. 2_פירוט אגח תשואה מעל 10% " xfId="14018"/>
    <cellStyle name="9_משקל בתא100_עסקאות שאושרו וטרם בוצעו  _4.4. 2_פירוט אגח תשואה מעל 10% _1" xfId="14019"/>
    <cellStyle name="9_משקל בתא100_עסקאות שאושרו וטרם בוצעו  _4.4. 2_פירוט אגח תשואה מעל 10% _1_15" xfId="14020"/>
    <cellStyle name="9_משקל בתא100_עסקאות שאושרו וטרם בוצעו  _4.4. 2_פירוט אגח תשואה מעל 10% _15" xfId="14021"/>
    <cellStyle name="9_משקל בתא100_עסקאות שאושרו וטרם בוצעו  _4.4. 2_פירוט אגח תשואה מעל 10% _פירוט אגח תשואה מעל 10% " xfId="14022"/>
    <cellStyle name="9_משקל בתא100_עסקאות שאושרו וטרם בוצעו  _4.4. 2_פירוט אגח תשואה מעל 10% _פירוט אגח תשואה מעל 10% _15" xfId="14023"/>
    <cellStyle name="9_משקל בתא100_עסקאות שאושרו וטרם בוצעו  _4.4._15" xfId="14024"/>
    <cellStyle name="9_משקל בתא100_עסקאות שאושרו וטרם בוצעו  _4.4._דיווחים נוספים" xfId="14025"/>
    <cellStyle name="9_משקל בתא100_עסקאות שאושרו וטרם בוצעו  _4.4._דיווחים נוספים_15" xfId="14026"/>
    <cellStyle name="9_משקל בתא100_עסקאות שאושרו וטרם בוצעו  _4.4._דיווחים נוספים_פירוט אגח תשואה מעל 10% " xfId="14027"/>
    <cellStyle name="9_משקל בתא100_עסקאות שאושרו וטרם בוצעו  _4.4._דיווחים נוספים_פירוט אגח תשואה מעל 10% _15" xfId="14028"/>
    <cellStyle name="9_משקל בתא100_עסקאות שאושרו וטרם בוצעו  _4.4._פירוט אגח תשואה מעל 10% " xfId="14029"/>
    <cellStyle name="9_משקל בתא100_עסקאות שאושרו וטרם בוצעו  _4.4._פירוט אגח תשואה מעל 10% _1" xfId="14030"/>
    <cellStyle name="9_משקל בתא100_עסקאות שאושרו וטרם בוצעו  _4.4._פירוט אגח תשואה מעל 10% _1_15" xfId="14031"/>
    <cellStyle name="9_משקל בתא100_עסקאות שאושרו וטרם בוצעו  _4.4._פירוט אגח תשואה מעל 10% _15" xfId="14032"/>
    <cellStyle name="9_משקל בתא100_עסקאות שאושרו וטרם בוצעו  _4.4._פירוט אגח תשואה מעל 10% _פירוט אגח תשואה מעל 10% " xfId="14033"/>
    <cellStyle name="9_משקל בתא100_עסקאות שאושרו וטרם בוצעו  _4.4._פירוט אגח תשואה מעל 10% _פירוט אגח תשואה מעל 10% _15" xfId="14034"/>
    <cellStyle name="9_משקל בתא100_עסקאות שאושרו וטרם בוצעו  _דיווחים נוספים" xfId="14035"/>
    <cellStyle name="9_משקל בתא100_עסקאות שאושרו וטרם בוצעו  _דיווחים נוספים_1" xfId="14036"/>
    <cellStyle name="9_משקל בתא100_עסקאות שאושרו וטרם בוצעו  _דיווחים נוספים_1_15" xfId="14037"/>
    <cellStyle name="9_משקל בתא100_עסקאות שאושרו וטרם בוצעו  _דיווחים נוספים_1_פירוט אגח תשואה מעל 10% " xfId="14038"/>
    <cellStyle name="9_משקל בתא100_עסקאות שאושרו וטרם בוצעו  _דיווחים נוספים_1_פירוט אגח תשואה מעל 10% _15" xfId="14039"/>
    <cellStyle name="9_משקל בתא100_עסקאות שאושרו וטרם בוצעו  _דיווחים נוספים_15" xfId="14040"/>
    <cellStyle name="9_משקל בתא100_עסקאות שאושרו וטרם בוצעו  _דיווחים נוספים_פירוט אגח תשואה מעל 10% " xfId="14041"/>
    <cellStyle name="9_משקל בתא100_עסקאות שאושרו וטרם בוצעו  _דיווחים נוספים_פירוט אגח תשואה מעל 10% _15" xfId="14042"/>
    <cellStyle name="9_משקל בתא100_עסקאות שאושרו וטרם בוצעו  _פירוט אגח תשואה מעל 10% " xfId="14043"/>
    <cellStyle name="9_משקל בתא100_עסקאות שאושרו וטרם בוצעו  _פירוט אגח תשואה מעל 10% _1" xfId="14044"/>
    <cellStyle name="9_משקל בתא100_עסקאות שאושרו וטרם בוצעו  _פירוט אגח תשואה מעל 10% _1_15" xfId="14045"/>
    <cellStyle name="9_משקל בתא100_עסקאות שאושרו וטרם בוצעו  _פירוט אגח תשואה מעל 10% _15" xfId="14046"/>
    <cellStyle name="9_משקל בתא100_עסקאות שאושרו וטרם בוצעו  _פירוט אגח תשואה מעל 10% _פירוט אגח תשואה מעל 10% " xfId="14047"/>
    <cellStyle name="9_משקל בתא100_עסקאות שאושרו וטרם בוצעו  _פירוט אגח תשואה מעל 10% _פירוט אגח תשואה מעל 10% _15" xfId="14048"/>
    <cellStyle name="9_משקל בתא100_פירוט אגח תשואה מעל 10% " xfId="14049"/>
    <cellStyle name="9_משקל בתא100_פירוט אגח תשואה מעל 10%  2" xfId="14050"/>
    <cellStyle name="9_משקל בתא100_פירוט אגח תשואה מעל 10%  2_15" xfId="14051"/>
    <cellStyle name="9_משקל בתא100_פירוט אגח תשואה מעל 10%  2_דיווחים נוספים" xfId="14052"/>
    <cellStyle name="9_משקל בתא100_פירוט אגח תשואה מעל 10%  2_דיווחים נוספים_1" xfId="14053"/>
    <cellStyle name="9_משקל בתא100_פירוט אגח תשואה מעל 10%  2_דיווחים נוספים_1_15" xfId="14054"/>
    <cellStyle name="9_משקל בתא100_פירוט אגח תשואה מעל 10%  2_דיווחים נוספים_1_פירוט אגח תשואה מעל 10% " xfId="14055"/>
    <cellStyle name="9_משקל בתא100_פירוט אגח תשואה מעל 10%  2_דיווחים נוספים_1_פירוט אגח תשואה מעל 10% _15" xfId="14056"/>
    <cellStyle name="9_משקל בתא100_פירוט אגח תשואה מעל 10%  2_דיווחים נוספים_15" xfId="14057"/>
    <cellStyle name="9_משקל בתא100_פירוט אגח תשואה מעל 10%  2_דיווחים נוספים_פירוט אגח תשואה מעל 10% " xfId="14058"/>
    <cellStyle name="9_משקל בתא100_פירוט אגח תשואה מעל 10%  2_דיווחים נוספים_פירוט אגח תשואה מעל 10% _15" xfId="14059"/>
    <cellStyle name="9_משקל בתא100_פירוט אגח תשואה מעל 10%  2_פירוט אגח תשואה מעל 10% " xfId="14060"/>
    <cellStyle name="9_משקל בתא100_פירוט אגח תשואה מעל 10%  2_פירוט אגח תשואה מעל 10% _1" xfId="14061"/>
    <cellStyle name="9_משקל בתא100_פירוט אגח תשואה מעל 10%  2_פירוט אגח תשואה מעל 10% _1_15" xfId="14062"/>
    <cellStyle name="9_משקל בתא100_פירוט אגח תשואה מעל 10%  2_פירוט אגח תשואה מעל 10% _15" xfId="14063"/>
    <cellStyle name="9_משקל בתא100_פירוט אגח תשואה מעל 10%  2_פירוט אגח תשואה מעל 10% _פירוט אגח תשואה מעל 10% " xfId="14064"/>
    <cellStyle name="9_משקל בתא100_פירוט אגח תשואה מעל 10%  2_פירוט אגח תשואה מעל 10% _פירוט אגח תשואה מעל 10% _15" xfId="14065"/>
    <cellStyle name="9_משקל בתא100_פירוט אגח תשואה מעל 10% _1" xfId="14066"/>
    <cellStyle name="9_משקל בתא100_פירוט אגח תשואה מעל 10% _1_15" xfId="14067"/>
    <cellStyle name="9_משקל בתא100_פירוט אגח תשואה מעל 10% _1_פירוט אגח תשואה מעל 10% " xfId="14068"/>
    <cellStyle name="9_משקל בתא100_פירוט אגח תשואה מעל 10% _1_פירוט אגח תשואה מעל 10% _15" xfId="14069"/>
    <cellStyle name="9_משקל בתא100_פירוט אגח תשואה מעל 10% _15" xfId="14070"/>
    <cellStyle name="9_משקל בתא100_פירוט אגח תשואה מעל 10% _2" xfId="14071"/>
    <cellStyle name="9_משקל בתא100_פירוט אגח תשואה מעל 10% _2_15" xfId="14072"/>
    <cellStyle name="9_משקל בתא100_פירוט אגח תשואה מעל 10% _4.4." xfId="14073"/>
    <cellStyle name="9_משקל בתא100_פירוט אגח תשואה מעל 10% _4.4. 2" xfId="14074"/>
    <cellStyle name="9_משקל בתא100_פירוט אגח תשואה מעל 10% _4.4. 2_15" xfId="14075"/>
    <cellStyle name="9_משקל בתא100_פירוט אגח תשואה מעל 10% _4.4. 2_דיווחים נוספים" xfId="14076"/>
    <cellStyle name="9_משקל בתא100_פירוט אגח תשואה מעל 10% _4.4. 2_דיווחים נוספים_1" xfId="14077"/>
    <cellStyle name="9_משקל בתא100_פירוט אגח תשואה מעל 10% _4.4. 2_דיווחים נוספים_1_15" xfId="14078"/>
    <cellStyle name="9_משקל בתא100_פירוט אגח תשואה מעל 10% _4.4. 2_דיווחים נוספים_1_פירוט אגח תשואה מעל 10% " xfId="14079"/>
    <cellStyle name="9_משקל בתא100_פירוט אגח תשואה מעל 10% _4.4. 2_דיווחים נוספים_1_פירוט אגח תשואה מעל 10% _15" xfId="14080"/>
    <cellStyle name="9_משקל בתא100_פירוט אגח תשואה מעל 10% _4.4. 2_דיווחים נוספים_15" xfId="14081"/>
    <cellStyle name="9_משקל בתא100_פירוט אגח תשואה מעל 10% _4.4. 2_דיווחים נוספים_פירוט אגח תשואה מעל 10% " xfId="14082"/>
    <cellStyle name="9_משקל בתא100_פירוט אגח תשואה מעל 10% _4.4. 2_דיווחים נוספים_פירוט אגח תשואה מעל 10% _15" xfId="14083"/>
    <cellStyle name="9_משקל בתא100_פירוט אגח תשואה מעל 10% _4.4. 2_פירוט אגח תשואה מעל 10% " xfId="14084"/>
    <cellStyle name="9_משקל בתא100_פירוט אגח תשואה מעל 10% _4.4. 2_פירוט אגח תשואה מעל 10% _1" xfId="14085"/>
    <cellStyle name="9_משקל בתא100_פירוט אגח תשואה מעל 10% _4.4. 2_פירוט אגח תשואה מעל 10% _1_15" xfId="14086"/>
    <cellStyle name="9_משקל בתא100_פירוט אגח תשואה מעל 10% _4.4. 2_פירוט אגח תשואה מעל 10% _15" xfId="14087"/>
    <cellStyle name="9_משקל בתא100_פירוט אגח תשואה מעל 10% _4.4. 2_פירוט אגח תשואה מעל 10% _פירוט אגח תשואה מעל 10% " xfId="14088"/>
    <cellStyle name="9_משקל בתא100_פירוט אגח תשואה מעל 10% _4.4. 2_פירוט אגח תשואה מעל 10% _פירוט אגח תשואה מעל 10% _15" xfId="14089"/>
    <cellStyle name="9_משקל בתא100_פירוט אגח תשואה מעל 10% _4.4._15" xfId="14090"/>
    <cellStyle name="9_משקל בתא100_פירוט אגח תשואה מעל 10% _4.4._דיווחים נוספים" xfId="14091"/>
    <cellStyle name="9_משקל בתא100_פירוט אגח תשואה מעל 10% _4.4._דיווחים נוספים_15" xfId="14092"/>
    <cellStyle name="9_משקל בתא100_פירוט אגח תשואה מעל 10% _4.4._דיווחים נוספים_פירוט אגח תשואה מעל 10% " xfId="14093"/>
    <cellStyle name="9_משקל בתא100_פירוט אגח תשואה מעל 10% _4.4._דיווחים נוספים_פירוט אגח תשואה מעל 10% _15" xfId="14094"/>
    <cellStyle name="9_משקל בתא100_פירוט אגח תשואה מעל 10% _4.4._פירוט אגח תשואה מעל 10% " xfId="14095"/>
    <cellStyle name="9_משקל בתא100_פירוט אגח תשואה מעל 10% _4.4._פירוט אגח תשואה מעל 10% _1" xfId="14096"/>
    <cellStyle name="9_משקל בתא100_פירוט אגח תשואה מעל 10% _4.4._פירוט אגח תשואה מעל 10% _1_15" xfId="14097"/>
    <cellStyle name="9_משקל בתא100_פירוט אגח תשואה מעל 10% _4.4._פירוט אגח תשואה מעל 10% _15" xfId="14098"/>
    <cellStyle name="9_משקל בתא100_פירוט אגח תשואה מעל 10% _4.4._פירוט אגח תשואה מעל 10% _פירוט אגח תשואה מעל 10% " xfId="14099"/>
    <cellStyle name="9_משקל בתא100_פירוט אגח תשואה מעל 10% _4.4._פירוט אגח תשואה מעל 10% _פירוט אגח תשואה מעל 10% _15" xfId="14100"/>
    <cellStyle name="9_משקל בתא100_פירוט אגח תשואה מעל 10% _דיווחים נוספים" xfId="14101"/>
    <cellStyle name="9_משקל בתא100_פירוט אגח תשואה מעל 10% _דיווחים נוספים_1" xfId="14102"/>
    <cellStyle name="9_משקל בתא100_פירוט אגח תשואה מעל 10% _דיווחים נוספים_1_15" xfId="14103"/>
    <cellStyle name="9_משקל בתא100_פירוט אגח תשואה מעל 10% _דיווחים נוספים_1_פירוט אגח תשואה מעל 10% " xfId="14104"/>
    <cellStyle name="9_משקל בתא100_פירוט אגח תשואה מעל 10% _דיווחים נוספים_1_פירוט אגח תשואה מעל 10% _15" xfId="14105"/>
    <cellStyle name="9_משקל בתא100_פירוט אגח תשואה מעל 10% _דיווחים נוספים_15" xfId="14106"/>
    <cellStyle name="9_משקל בתא100_פירוט אגח תשואה מעל 10% _דיווחים נוספים_פירוט אגח תשואה מעל 10% " xfId="14107"/>
    <cellStyle name="9_משקל בתא100_פירוט אגח תשואה מעל 10% _דיווחים נוספים_פירוט אגח תשואה מעל 10% _15" xfId="14108"/>
    <cellStyle name="9_משקל בתא100_פירוט אגח תשואה מעל 10% _פירוט אגח תשואה מעל 10% " xfId="14109"/>
    <cellStyle name="9_משקל בתא100_פירוט אגח תשואה מעל 10% _פירוט אגח תשואה מעל 10% _1" xfId="14110"/>
    <cellStyle name="9_משקל בתא100_פירוט אגח תשואה מעל 10% _פירוט אגח תשואה מעל 10% _1_15" xfId="14111"/>
    <cellStyle name="9_משקל בתא100_פירוט אגח תשואה מעל 10% _פירוט אגח תשואה מעל 10% _15" xfId="14112"/>
    <cellStyle name="9_משקל בתא100_פירוט אגח תשואה מעל 10% _פירוט אגח תשואה מעל 10% _פירוט אגח תשואה מעל 10% " xfId="14113"/>
    <cellStyle name="9_משקל בתא100_פירוט אגח תשואה מעל 10% _פירוט אגח תשואה מעל 10% _פירוט אגח תשואה מעל 10% _15" xfId="14114"/>
    <cellStyle name="9_עסקאות שאושרו וטרם בוצעו  " xfId="14115"/>
    <cellStyle name="9_עסקאות שאושרו וטרם בוצעו   2" xfId="14116"/>
    <cellStyle name="9_עסקאות שאושרו וטרם בוצעו   2_15" xfId="14117"/>
    <cellStyle name="9_עסקאות שאושרו וטרם בוצעו   2_דיווחים נוספים" xfId="14118"/>
    <cellStyle name="9_עסקאות שאושרו וטרם בוצעו   2_דיווחים נוספים_1" xfId="14119"/>
    <cellStyle name="9_עסקאות שאושרו וטרם בוצעו   2_דיווחים נוספים_1_15" xfId="14120"/>
    <cellStyle name="9_עסקאות שאושרו וטרם בוצעו   2_דיווחים נוספים_1_פירוט אגח תשואה מעל 10% " xfId="14121"/>
    <cellStyle name="9_עסקאות שאושרו וטרם בוצעו   2_דיווחים נוספים_1_פירוט אגח תשואה מעל 10% _15" xfId="14122"/>
    <cellStyle name="9_עסקאות שאושרו וטרם בוצעו   2_דיווחים נוספים_15" xfId="14123"/>
    <cellStyle name="9_עסקאות שאושרו וטרם בוצעו   2_דיווחים נוספים_פירוט אגח תשואה מעל 10% " xfId="14124"/>
    <cellStyle name="9_עסקאות שאושרו וטרם בוצעו   2_דיווחים נוספים_פירוט אגח תשואה מעל 10% _15" xfId="14125"/>
    <cellStyle name="9_עסקאות שאושרו וטרם בוצעו   2_פירוט אגח תשואה מעל 10% " xfId="14126"/>
    <cellStyle name="9_עסקאות שאושרו וטרם בוצעו   2_פירוט אגח תשואה מעל 10% _1" xfId="14127"/>
    <cellStyle name="9_עסקאות שאושרו וטרם בוצעו   2_פירוט אגח תשואה מעל 10% _1_15" xfId="14128"/>
    <cellStyle name="9_עסקאות שאושרו וטרם בוצעו   2_פירוט אגח תשואה מעל 10% _15" xfId="14129"/>
    <cellStyle name="9_עסקאות שאושרו וטרם בוצעו   2_פירוט אגח תשואה מעל 10% _פירוט אגח תשואה מעל 10% " xfId="14130"/>
    <cellStyle name="9_עסקאות שאושרו וטרם בוצעו   2_פירוט אגח תשואה מעל 10% _פירוט אגח תשואה מעל 10% _15" xfId="14131"/>
    <cellStyle name="9_עסקאות שאושרו וטרם בוצעו  _1" xfId="14132"/>
    <cellStyle name="9_עסקאות שאושרו וטרם בוצעו  _1 2" xfId="14133"/>
    <cellStyle name="9_עסקאות שאושרו וטרם בוצעו  _1 2_15" xfId="14134"/>
    <cellStyle name="9_עסקאות שאושרו וטרם בוצעו  _1 2_דיווחים נוספים" xfId="14135"/>
    <cellStyle name="9_עסקאות שאושרו וטרם בוצעו  _1 2_דיווחים נוספים_1" xfId="14136"/>
    <cellStyle name="9_עסקאות שאושרו וטרם בוצעו  _1 2_דיווחים נוספים_1_15" xfId="14137"/>
    <cellStyle name="9_עסקאות שאושרו וטרם בוצעו  _1 2_דיווחים נוספים_1_פירוט אגח תשואה מעל 10% " xfId="14138"/>
    <cellStyle name="9_עסקאות שאושרו וטרם בוצעו  _1 2_דיווחים נוספים_1_פירוט אגח תשואה מעל 10% _15" xfId="14139"/>
    <cellStyle name="9_עסקאות שאושרו וטרם בוצעו  _1 2_דיווחים נוספים_15" xfId="14140"/>
    <cellStyle name="9_עסקאות שאושרו וטרם בוצעו  _1 2_דיווחים נוספים_פירוט אגח תשואה מעל 10% " xfId="14141"/>
    <cellStyle name="9_עסקאות שאושרו וטרם בוצעו  _1 2_דיווחים נוספים_פירוט אגח תשואה מעל 10% _15" xfId="14142"/>
    <cellStyle name="9_עסקאות שאושרו וטרם בוצעו  _1 2_פירוט אגח תשואה מעל 10% " xfId="14143"/>
    <cellStyle name="9_עסקאות שאושרו וטרם בוצעו  _1 2_פירוט אגח תשואה מעל 10% _1" xfId="14144"/>
    <cellStyle name="9_עסקאות שאושרו וטרם בוצעו  _1 2_פירוט אגח תשואה מעל 10% _1_15" xfId="14145"/>
    <cellStyle name="9_עסקאות שאושרו וטרם בוצעו  _1 2_פירוט אגח תשואה מעל 10% _15" xfId="14146"/>
    <cellStyle name="9_עסקאות שאושרו וטרם בוצעו  _1 2_פירוט אגח תשואה מעל 10% _פירוט אגח תשואה מעל 10% " xfId="14147"/>
    <cellStyle name="9_עסקאות שאושרו וטרם בוצעו  _1 2_פירוט אגח תשואה מעל 10% _פירוט אגח תשואה מעל 10% _15" xfId="14148"/>
    <cellStyle name="9_עסקאות שאושרו וטרם בוצעו  _1_15" xfId="14149"/>
    <cellStyle name="9_עסקאות שאושרו וטרם בוצעו  _1_דיווחים נוספים" xfId="14150"/>
    <cellStyle name="9_עסקאות שאושרו וטרם בוצעו  _1_דיווחים נוספים_15" xfId="14151"/>
    <cellStyle name="9_עסקאות שאושרו וטרם בוצעו  _1_דיווחים נוספים_פירוט אגח תשואה מעל 10% " xfId="14152"/>
    <cellStyle name="9_עסקאות שאושרו וטרם בוצעו  _1_דיווחים נוספים_פירוט אגח תשואה מעל 10% _15" xfId="14153"/>
    <cellStyle name="9_עסקאות שאושרו וטרם בוצעו  _1_פירוט אגח תשואה מעל 10% " xfId="14154"/>
    <cellStyle name="9_עסקאות שאושרו וטרם בוצעו  _1_פירוט אגח תשואה מעל 10% _1" xfId="14155"/>
    <cellStyle name="9_עסקאות שאושרו וטרם בוצעו  _1_פירוט אגח תשואה מעל 10% _1_15" xfId="14156"/>
    <cellStyle name="9_עסקאות שאושרו וטרם בוצעו  _1_פירוט אגח תשואה מעל 10% _15" xfId="14157"/>
    <cellStyle name="9_עסקאות שאושרו וטרם בוצעו  _1_פירוט אגח תשואה מעל 10% _פירוט אגח תשואה מעל 10% " xfId="14158"/>
    <cellStyle name="9_עסקאות שאושרו וטרם בוצעו  _1_פירוט אגח תשואה מעל 10% _פירוט אגח תשואה מעל 10% _15" xfId="14159"/>
    <cellStyle name="9_עסקאות שאושרו וטרם בוצעו  _15" xfId="14160"/>
    <cellStyle name="9_עסקאות שאושרו וטרם בוצעו  _4.4." xfId="14161"/>
    <cellStyle name="9_עסקאות שאושרו וטרם בוצעו  _4.4. 2" xfId="14162"/>
    <cellStyle name="9_עסקאות שאושרו וטרם בוצעו  _4.4. 2_15" xfId="14163"/>
    <cellStyle name="9_עסקאות שאושרו וטרם בוצעו  _4.4. 2_דיווחים נוספים" xfId="14164"/>
    <cellStyle name="9_עסקאות שאושרו וטרם בוצעו  _4.4. 2_דיווחים נוספים_1" xfId="14165"/>
    <cellStyle name="9_עסקאות שאושרו וטרם בוצעו  _4.4. 2_דיווחים נוספים_1_15" xfId="14166"/>
    <cellStyle name="9_עסקאות שאושרו וטרם בוצעו  _4.4. 2_דיווחים נוספים_1_פירוט אגח תשואה מעל 10% " xfId="14167"/>
    <cellStyle name="9_עסקאות שאושרו וטרם בוצעו  _4.4. 2_דיווחים נוספים_1_פירוט אגח תשואה מעל 10% _15" xfId="14168"/>
    <cellStyle name="9_עסקאות שאושרו וטרם בוצעו  _4.4. 2_דיווחים נוספים_15" xfId="14169"/>
    <cellStyle name="9_עסקאות שאושרו וטרם בוצעו  _4.4. 2_דיווחים נוספים_פירוט אגח תשואה מעל 10% " xfId="14170"/>
    <cellStyle name="9_עסקאות שאושרו וטרם בוצעו  _4.4. 2_דיווחים נוספים_פירוט אגח תשואה מעל 10% _15" xfId="14171"/>
    <cellStyle name="9_עסקאות שאושרו וטרם בוצעו  _4.4. 2_פירוט אגח תשואה מעל 10% " xfId="14172"/>
    <cellStyle name="9_עסקאות שאושרו וטרם בוצעו  _4.4. 2_פירוט אגח תשואה מעל 10% _1" xfId="14173"/>
    <cellStyle name="9_עסקאות שאושרו וטרם בוצעו  _4.4. 2_פירוט אגח תשואה מעל 10% _1_15" xfId="14174"/>
    <cellStyle name="9_עסקאות שאושרו וטרם בוצעו  _4.4. 2_פירוט אגח תשואה מעל 10% _15" xfId="14175"/>
    <cellStyle name="9_עסקאות שאושרו וטרם בוצעו  _4.4. 2_פירוט אגח תשואה מעל 10% _פירוט אגח תשואה מעל 10% " xfId="14176"/>
    <cellStyle name="9_עסקאות שאושרו וטרם בוצעו  _4.4. 2_פירוט אגח תשואה מעל 10% _פירוט אגח תשואה מעל 10% _15" xfId="14177"/>
    <cellStyle name="9_עסקאות שאושרו וטרם בוצעו  _4.4._15" xfId="14178"/>
    <cellStyle name="9_עסקאות שאושרו וטרם בוצעו  _4.4._דיווחים נוספים" xfId="14179"/>
    <cellStyle name="9_עסקאות שאושרו וטרם בוצעו  _4.4._דיווחים נוספים_15" xfId="14180"/>
    <cellStyle name="9_עסקאות שאושרו וטרם בוצעו  _4.4._דיווחים נוספים_פירוט אגח תשואה מעל 10% " xfId="14181"/>
    <cellStyle name="9_עסקאות שאושרו וטרם בוצעו  _4.4._דיווחים נוספים_פירוט אגח תשואה מעל 10% _15" xfId="14182"/>
    <cellStyle name="9_עסקאות שאושרו וטרם בוצעו  _4.4._פירוט אגח תשואה מעל 10% " xfId="14183"/>
    <cellStyle name="9_עסקאות שאושרו וטרם בוצעו  _4.4._פירוט אגח תשואה מעל 10% _1" xfId="14184"/>
    <cellStyle name="9_עסקאות שאושרו וטרם בוצעו  _4.4._פירוט אגח תשואה מעל 10% _1_15" xfId="14185"/>
    <cellStyle name="9_עסקאות שאושרו וטרם בוצעו  _4.4._פירוט אגח תשואה מעל 10% _15" xfId="14186"/>
    <cellStyle name="9_עסקאות שאושרו וטרם בוצעו  _4.4._פירוט אגח תשואה מעל 10% _פירוט אגח תשואה מעל 10% " xfId="14187"/>
    <cellStyle name="9_עסקאות שאושרו וטרם בוצעו  _4.4._פירוט אגח תשואה מעל 10% _פירוט אגח תשואה מעל 10% _15" xfId="14188"/>
    <cellStyle name="9_עסקאות שאושרו וטרם בוצעו  _דיווחים נוספים" xfId="14189"/>
    <cellStyle name="9_עסקאות שאושרו וטרם בוצעו  _דיווחים נוספים_1" xfId="14190"/>
    <cellStyle name="9_עסקאות שאושרו וטרם בוצעו  _דיווחים נוספים_1_15" xfId="14191"/>
    <cellStyle name="9_עסקאות שאושרו וטרם בוצעו  _דיווחים נוספים_1_פירוט אגח תשואה מעל 10% " xfId="14192"/>
    <cellStyle name="9_עסקאות שאושרו וטרם בוצעו  _דיווחים נוספים_1_פירוט אגח תשואה מעל 10% _15" xfId="14193"/>
    <cellStyle name="9_עסקאות שאושרו וטרם בוצעו  _דיווחים נוספים_15" xfId="14194"/>
    <cellStyle name="9_עסקאות שאושרו וטרם בוצעו  _דיווחים נוספים_פירוט אגח תשואה מעל 10% " xfId="14195"/>
    <cellStyle name="9_עסקאות שאושרו וטרם בוצעו  _דיווחים נוספים_פירוט אגח תשואה מעל 10% _15" xfId="14196"/>
    <cellStyle name="9_עסקאות שאושרו וטרם בוצעו  _פירוט אגח תשואה מעל 10% " xfId="14197"/>
    <cellStyle name="9_עסקאות שאושרו וטרם בוצעו  _פירוט אגח תשואה מעל 10% _1" xfId="14198"/>
    <cellStyle name="9_עסקאות שאושרו וטרם בוצעו  _פירוט אגח תשואה מעל 10% _1_15" xfId="14199"/>
    <cellStyle name="9_עסקאות שאושרו וטרם בוצעו  _פירוט אגח תשואה מעל 10% _15" xfId="14200"/>
    <cellStyle name="9_עסקאות שאושרו וטרם בוצעו  _פירוט אגח תשואה מעל 10% _פירוט אגח תשואה מעל 10% " xfId="14201"/>
    <cellStyle name="9_עסקאות שאושרו וטרם בוצעו  _פירוט אגח תשואה מעל 10% _פירוט אגח תשואה מעל 10% _15" xfId="14202"/>
    <cellStyle name="9_פירוט אגח תשואה מעל 10% " xfId="14203"/>
    <cellStyle name="9_פירוט אגח תשואה מעל 10%  2" xfId="14204"/>
    <cellStyle name="9_פירוט אגח תשואה מעל 10%  2_15" xfId="14205"/>
    <cellStyle name="9_פירוט אגח תשואה מעל 10%  2_דיווחים נוספים" xfId="14206"/>
    <cellStyle name="9_פירוט אגח תשואה מעל 10%  2_דיווחים נוספים_1" xfId="14207"/>
    <cellStyle name="9_פירוט אגח תשואה מעל 10%  2_דיווחים נוספים_1_15" xfId="14208"/>
    <cellStyle name="9_פירוט אגח תשואה מעל 10%  2_דיווחים נוספים_1_פירוט אגח תשואה מעל 10% " xfId="14209"/>
    <cellStyle name="9_פירוט אגח תשואה מעל 10%  2_דיווחים נוספים_1_פירוט אגח תשואה מעל 10% _15" xfId="14210"/>
    <cellStyle name="9_פירוט אגח תשואה מעל 10%  2_דיווחים נוספים_15" xfId="14211"/>
    <cellStyle name="9_פירוט אגח תשואה מעל 10%  2_דיווחים נוספים_פירוט אגח תשואה מעל 10% " xfId="14212"/>
    <cellStyle name="9_פירוט אגח תשואה מעל 10%  2_דיווחים נוספים_פירוט אגח תשואה מעל 10% _15" xfId="14213"/>
    <cellStyle name="9_פירוט אגח תשואה מעל 10%  2_פירוט אגח תשואה מעל 10% " xfId="14214"/>
    <cellStyle name="9_פירוט אגח תשואה מעל 10%  2_פירוט אגח תשואה מעל 10% _1" xfId="14215"/>
    <cellStyle name="9_פירוט אגח תשואה מעל 10%  2_פירוט אגח תשואה מעל 10% _1_15" xfId="14216"/>
    <cellStyle name="9_פירוט אגח תשואה מעל 10%  2_פירוט אגח תשואה מעל 10% _15" xfId="14217"/>
    <cellStyle name="9_פירוט אגח תשואה מעל 10%  2_פירוט אגח תשואה מעל 10% _פירוט אגח תשואה מעל 10% " xfId="14218"/>
    <cellStyle name="9_פירוט אגח תשואה מעל 10%  2_פירוט אגח תשואה מעל 10% _פירוט אגח תשואה מעל 10% _15" xfId="14219"/>
    <cellStyle name="9_פירוט אגח תשואה מעל 10% _1" xfId="14220"/>
    <cellStyle name="9_פירוט אגח תשואה מעל 10% _1_15" xfId="14221"/>
    <cellStyle name="9_פירוט אגח תשואה מעל 10% _1_פירוט אגח תשואה מעל 10% " xfId="14222"/>
    <cellStyle name="9_פירוט אגח תשואה מעל 10% _1_פירוט אגח תשואה מעל 10% _15" xfId="14223"/>
    <cellStyle name="9_פירוט אגח תשואה מעל 10% _15" xfId="14224"/>
    <cellStyle name="9_פירוט אגח תשואה מעל 10% _2" xfId="14225"/>
    <cellStyle name="9_פירוט אגח תשואה מעל 10% _2_15" xfId="14226"/>
    <cellStyle name="9_פירוט אגח תשואה מעל 10% _4.4." xfId="14227"/>
    <cellStyle name="9_פירוט אגח תשואה מעל 10% _4.4. 2" xfId="14228"/>
    <cellStyle name="9_פירוט אגח תשואה מעל 10% _4.4. 2_15" xfId="14229"/>
    <cellStyle name="9_פירוט אגח תשואה מעל 10% _4.4. 2_דיווחים נוספים" xfId="14230"/>
    <cellStyle name="9_פירוט אגח תשואה מעל 10% _4.4. 2_דיווחים נוספים_1" xfId="14231"/>
    <cellStyle name="9_פירוט אגח תשואה מעל 10% _4.4. 2_דיווחים נוספים_1_15" xfId="14232"/>
    <cellStyle name="9_פירוט אגח תשואה מעל 10% _4.4. 2_דיווחים נוספים_1_פירוט אגח תשואה מעל 10% " xfId="14233"/>
    <cellStyle name="9_פירוט אגח תשואה מעל 10% _4.4. 2_דיווחים נוספים_1_פירוט אגח תשואה מעל 10% _15" xfId="14234"/>
    <cellStyle name="9_פירוט אגח תשואה מעל 10% _4.4. 2_דיווחים נוספים_15" xfId="14235"/>
    <cellStyle name="9_פירוט אגח תשואה מעל 10% _4.4. 2_דיווחים נוספים_פירוט אגח תשואה מעל 10% " xfId="14236"/>
    <cellStyle name="9_פירוט אגח תשואה מעל 10% _4.4. 2_דיווחים נוספים_פירוט אגח תשואה מעל 10% _15" xfId="14237"/>
    <cellStyle name="9_פירוט אגח תשואה מעל 10% _4.4. 2_פירוט אגח תשואה מעל 10% " xfId="14238"/>
    <cellStyle name="9_פירוט אגח תשואה מעל 10% _4.4. 2_פירוט אגח תשואה מעל 10% _1" xfId="14239"/>
    <cellStyle name="9_פירוט אגח תשואה מעל 10% _4.4. 2_פירוט אגח תשואה מעל 10% _1_15" xfId="14240"/>
    <cellStyle name="9_פירוט אגח תשואה מעל 10% _4.4. 2_פירוט אגח תשואה מעל 10% _15" xfId="14241"/>
    <cellStyle name="9_פירוט אגח תשואה מעל 10% _4.4. 2_פירוט אגח תשואה מעל 10% _פירוט אגח תשואה מעל 10% " xfId="14242"/>
    <cellStyle name="9_פירוט אגח תשואה מעל 10% _4.4. 2_פירוט אגח תשואה מעל 10% _פירוט אגח תשואה מעל 10% _15" xfId="14243"/>
    <cellStyle name="9_פירוט אגח תשואה מעל 10% _4.4._15" xfId="14244"/>
    <cellStyle name="9_פירוט אגח תשואה מעל 10% _4.4._דיווחים נוספים" xfId="14245"/>
    <cellStyle name="9_פירוט אגח תשואה מעל 10% _4.4._דיווחים נוספים_15" xfId="14246"/>
    <cellStyle name="9_פירוט אגח תשואה מעל 10% _4.4._דיווחים נוספים_פירוט אגח תשואה מעל 10% " xfId="14247"/>
    <cellStyle name="9_פירוט אגח תשואה מעל 10% _4.4._דיווחים נוספים_פירוט אגח תשואה מעל 10% _15" xfId="14248"/>
    <cellStyle name="9_פירוט אגח תשואה מעל 10% _4.4._פירוט אגח תשואה מעל 10% " xfId="14249"/>
    <cellStyle name="9_פירוט אגח תשואה מעל 10% _4.4._פירוט אגח תשואה מעל 10% _1" xfId="14250"/>
    <cellStyle name="9_פירוט אגח תשואה מעל 10% _4.4._פירוט אגח תשואה מעל 10% _1_15" xfId="14251"/>
    <cellStyle name="9_פירוט אגח תשואה מעל 10% _4.4._פירוט אגח תשואה מעל 10% _15" xfId="14252"/>
    <cellStyle name="9_פירוט אגח תשואה מעל 10% _4.4._פירוט אגח תשואה מעל 10% _פירוט אגח תשואה מעל 10% " xfId="14253"/>
    <cellStyle name="9_פירוט אגח תשואה מעל 10% _4.4._פירוט אגח תשואה מעל 10% _פירוט אגח תשואה מעל 10% _15" xfId="14254"/>
    <cellStyle name="9_פירוט אגח תשואה מעל 10% _דיווחים נוספים" xfId="14255"/>
    <cellStyle name="9_פירוט אגח תשואה מעל 10% _דיווחים נוספים_1" xfId="14256"/>
    <cellStyle name="9_פירוט אגח תשואה מעל 10% _דיווחים נוספים_1_15" xfId="14257"/>
    <cellStyle name="9_פירוט אגח תשואה מעל 10% _דיווחים נוספים_1_פירוט אגח תשואה מעל 10% " xfId="14258"/>
    <cellStyle name="9_פירוט אגח תשואה מעל 10% _דיווחים נוספים_1_פירוט אגח תשואה מעל 10% _15" xfId="14259"/>
    <cellStyle name="9_פירוט אגח תשואה מעל 10% _דיווחים נוספים_15" xfId="14260"/>
    <cellStyle name="9_פירוט אגח תשואה מעל 10% _דיווחים נוספים_פירוט אגח תשואה מעל 10% " xfId="14261"/>
    <cellStyle name="9_פירוט אגח תשואה מעל 10% _דיווחים נוספים_פירוט אגח תשואה מעל 10% _15" xfId="14262"/>
    <cellStyle name="9_פירוט אגח תשואה מעל 10% _פירוט אגח תשואה מעל 10% " xfId="14263"/>
    <cellStyle name="9_פירוט אגח תשואה מעל 10% _פירוט אגח תשואה מעל 10% _1" xfId="14264"/>
    <cellStyle name="9_פירוט אגח תשואה מעל 10% _פירוט אגח תשואה מעל 10% _1_15" xfId="14265"/>
    <cellStyle name="9_פירוט אגח תשואה מעל 10% _פירוט אגח תשואה מעל 10% _15" xfId="14266"/>
    <cellStyle name="9_פירוט אגח תשואה מעל 10% _פירוט אגח תשואה מעל 10% _פירוט אגח תשואה מעל 10% " xfId="14267"/>
    <cellStyle name="9_פירוט אגח תשואה מעל 10% _פירוט אגח תשואה מעל 10% _פירוט אגח תשואה מעל 10% _15" xfId="14268"/>
    <cellStyle name="Accent1" xfId="14269"/>
    <cellStyle name="Accent1 - 20%" xfId="14270"/>
    <cellStyle name="Accent1 - 40%" xfId="14271"/>
    <cellStyle name="Accent1 - 60%" xfId="14272"/>
    <cellStyle name="Accent1_10" xfId="14273"/>
    <cellStyle name="Accent2" xfId="14274"/>
    <cellStyle name="Accent2 - 20%" xfId="14275"/>
    <cellStyle name="Accent2 - 40%" xfId="14276"/>
    <cellStyle name="Accent2 - 60%" xfId="14277"/>
    <cellStyle name="Accent2_10" xfId="14278"/>
    <cellStyle name="Accent3" xfId="14279"/>
    <cellStyle name="Accent3 - 20%" xfId="14280"/>
    <cellStyle name="Accent3 - 40%" xfId="14281"/>
    <cellStyle name="Accent3 - 60%" xfId="14282"/>
    <cellStyle name="Accent3_10" xfId="14283"/>
    <cellStyle name="Accent4" xfId="14284"/>
    <cellStyle name="Accent4 - 20%" xfId="14285"/>
    <cellStyle name="Accent4 - 40%" xfId="14286"/>
    <cellStyle name="Accent4 - 60%" xfId="14287"/>
    <cellStyle name="Accent4_10" xfId="14288"/>
    <cellStyle name="Accent5" xfId="14289"/>
    <cellStyle name="Accent5 - 20%" xfId="14290"/>
    <cellStyle name="Accent5 - 40%" xfId="14291"/>
    <cellStyle name="Accent5 - 60%" xfId="14292"/>
    <cellStyle name="Accent5_10" xfId="14293"/>
    <cellStyle name="Accent6" xfId="14294"/>
    <cellStyle name="Accent6 - 20%" xfId="14295"/>
    <cellStyle name="Accent6 - 40%" xfId="14296"/>
    <cellStyle name="Accent6 - 60%" xfId="14297"/>
    <cellStyle name="Accent6_10" xfId="14298"/>
    <cellStyle name="Bad" xfId="14299"/>
    <cellStyle name="Calculation" xfId="14300"/>
    <cellStyle name="Calculation 2" xfId="14301"/>
    <cellStyle name="Calculation_10" xfId="14302"/>
    <cellStyle name="Check Cell" xfId="14303"/>
    <cellStyle name="Comma" xfId="13" builtinId="3"/>
    <cellStyle name="Comma 2" xfId="1"/>
    <cellStyle name="Comma 2 2" xfId="14305"/>
    <cellStyle name="Comma 2 3" xfId="14306"/>
    <cellStyle name="Comma 2 4" xfId="14307"/>
    <cellStyle name="Comma 2 5" xfId="14308"/>
    <cellStyle name="Comma 2 6" xfId="14309"/>
    <cellStyle name="Comma 2 7" xfId="14310"/>
    <cellStyle name="Comma 2 8" xfId="14304"/>
    <cellStyle name="Comma 2_10" xfId="14311"/>
    <cellStyle name="Comma 3" xfId="16"/>
    <cellStyle name="Comma 3 2" xfId="14312"/>
    <cellStyle name="Comma 4" xfId="14313"/>
    <cellStyle name="Comma 5" xfId="14314"/>
    <cellStyle name="Comma 6" xfId="14315"/>
    <cellStyle name="Comma 7" xfId="14316"/>
    <cellStyle name="Comma 8" xfId="14317"/>
    <cellStyle name="Comma 9" xfId="14318"/>
    <cellStyle name="Currency [0] _1" xfId="2"/>
    <cellStyle name="Emphasis 1" xfId="14319"/>
    <cellStyle name="Emphasis 2" xfId="14320"/>
    <cellStyle name="Emphasis 3" xfId="14321"/>
    <cellStyle name="Euro" xfId="14322"/>
    <cellStyle name="Explanatory Text" xfId="14323"/>
    <cellStyle name="Followed Hyperlink" xfId="14324"/>
    <cellStyle name="Good" xfId="14325"/>
    <cellStyle name="Heading 1" xfId="14326"/>
    <cellStyle name="Heading 2" xfId="14327"/>
    <cellStyle name="Heading 3" xfId="14328"/>
    <cellStyle name="Heading 4" xfId="14329"/>
    <cellStyle name="Hyperlink" xfId="14330"/>
    <cellStyle name="Hyperlink 2" xfId="3"/>
    <cellStyle name="Hyperlink 2 2" xfId="14331"/>
    <cellStyle name="Input" xfId="14332"/>
    <cellStyle name="Input 2" xfId="14333"/>
    <cellStyle name="Input_10" xfId="14334"/>
    <cellStyle name="Linked Cell" xfId="14335"/>
    <cellStyle name="Neutral" xfId="14336"/>
    <cellStyle name="Normal" xfId="0" builtinId="0"/>
    <cellStyle name="Normal 10" xfId="14337"/>
    <cellStyle name="Normal 10 2" xfId="14338"/>
    <cellStyle name="Normal 10 2 2" xfId="14339"/>
    <cellStyle name="Normal 10 2 2 2" xfId="14340"/>
    <cellStyle name="Normal 10 2 2 2 2" xfId="14341"/>
    <cellStyle name="Normal 10 2 2 3" xfId="14342"/>
    <cellStyle name="Normal 10 2 2 3 2" xfId="14343"/>
    <cellStyle name="Normal 10 2 2 4" xfId="14344"/>
    <cellStyle name="Normal 10 2 3" xfId="14345"/>
    <cellStyle name="Normal 10 2 3 2" xfId="14346"/>
    <cellStyle name="Normal 10 2 4" xfId="14347"/>
    <cellStyle name="Normal 10 2 4 2" xfId="14348"/>
    <cellStyle name="Normal 10 2 5" xfId="14349"/>
    <cellStyle name="Normal 10 2_15" xfId="14350"/>
    <cellStyle name="Normal 10 3" xfId="14351"/>
    <cellStyle name="Normal 10 3 2" xfId="14352"/>
    <cellStyle name="Normal 10 3 2 2" xfId="14353"/>
    <cellStyle name="Normal 10 3 3" xfId="14354"/>
    <cellStyle name="Normal 10 3 3 2" xfId="14355"/>
    <cellStyle name="Normal 10 3 4" xfId="14356"/>
    <cellStyle name="Normal 10 3_15" xfId="14357"/>
    <cellStyle name="Normal 10 4" xfId="14358"/>
    <cellStyle name="Normal 10 4 2" xfId="14359"/>
    <cellStyle name="Normal 10 4_15" xfId="14360"/>
    <cellStyle name="Normal 10 5" xfId="14361"/>
    <cellStyle name="Normal 10 5 2" xfId="14362"/>
    <cellStyle name="Normal 10 6" xfId="14363"/>
    <cellStyle name="Normal 10_15" xfId="14364"/>
    <cellStyle name="Normal 11" xfId="4"/>
    <cellStyle name="Normal 11 2" xfId="14366"/>
    <cellStyle name="Normal 11 3" xfId="14367"/>
    <cellStyle name="Normal 11 4" xfId="14365"/>
    <cellStyle name="Normal 11_10" xfId="14368"/>
    <cellStyle name="Normal 12" xfId="14369"/>
    <cellStyle name="Normal 12 2" xfId="14370"/>
    <cellStyle name="Normal 12 2 2" xfId="14371"/>
    <cellStyle name="Normal 12 2 2 2" xfId="14372"/>
    <cellStyle name="Normal 12 2 3" xfId="14373"/>
    <cellStyle name="Normal 12 2 3 2" xfId="14374"/>
    <cellStyle name="Normal 12 2 4" xfId="14375"/>
    <cellStyle name="Normal 12 3" xfId="14376"/>
    <cellStyle name="Normal 12 3 2" xfId="14377"/>
    <cellStyle name="Normal 12 4" xfId="14378"/>
    <cellStyle name="Normal 12 4 2" xfId="14379"/>
    <cellStyle name="Normal 12 5" xfId="14380"/>
    <cellStyle name="Normal 12_15" xfId="14381"/>
    <cellStyle name="Normal 13" xfId="14382"/>
    <cellStyle name="Normal 14" xfId="14383"/>
    <cellStyle name="Normal 14 2" xfId="14384"/>
    <cellStyle name="Normal 14 2 2" xfId="14385"/>
    <cellStyle name="Normal 14 3" xfId="14386"/>
    <cellStyle name="Normal 14 3 2" xfId="14387"/>
    <cellStyle name="Normal 14 4" xfId="14388"/>
    <cellStyle name="Normal 14_15" xfId="14389"/>
    <cellStyle name="Normal 15" xfId="14390"/>
    <cellStyle name="Normal 16" xfId="14391"/>
    <cellStyle name="Normal 16 2" xfId="14392"/>
    <cellStyle name="Normal 16_15" xfId="14393"/>
    <cellStyle name="Normal 17" xfId="14394"/>
    <cellStyle name="Normal 17 2" xfId="14395"/>
    <cellStyle name="Normal 17_15" xfId="14396"/>
    <cellStyle name="Normal 18" xfId="14397"/>
    <cellStyle name="Normal 19" xfId="14398"/>
    <cellStyle name="Normal 19 2" xfId="14399"/>
    <cellStyle name="Normal 19_15" xfId="14400"/>
    <cellStyle name="Normal 2" xfId="5"/>
    <cellStyle name="Normal 2 10" xfId="14402"/>
    <cellStyle name="Normal 2 10 2" xfId="14403"/>
    <cellStyle name="Normal 2 11" xfId="14404"/>
    <cellStyle name="Normal 2 11 2" xfId="14405"/>
    <cellStyle name="Normal 2 12" xfId="14406"/>
    <cellStyle name="Normal 2 13" xfId="14401"/>
    <cellStyle name="Normal 2 2" xfId="14407"/>
    <cellStyle name="Normal 2 2 2" xfId="14408"/>
    <cellStyle name="Normal 2 2_15" xfId="14409"/>
    <cellStyle name="Normal 2 3" xfId="14410"/>
    <cellStyle name="Normal 2 3 10" xfId="14411"/>
    <cellStyle name="Normal 2 3 2" xfId="14412"/>
    <cellStyle name="Normal 2 3 2 2" xfId="14413"/>
    <cellStyle name="Normal 2 3 2 2 2" xfId="14414"/>
    <cellStyle name="Normal 2 3 2 2 2 2" xfId="14415"/>
    <cellStyle name="Normal 2 3 2 2 2 2 2" xfId="14416"/>
    <cellStyle name="Normal 2 3 2 2 2 2 2 2" xfId="14417"/>
    <cellStyle name="Normal 2 3 2 2 2 2 2 2 2" xfId="14418"/>
    <cellStyle name="Normal 2 3 2 2 2 2 2 3" xfId="14419"/>
    <cellStyle name="Normal 2 3 2 2 2 2 2 3 2" xfId="14420"/>
    <cellStyle name="Normal 2 3 2 2 2 2 2 4" xfId="14421"/>
    <cellStyle name="Normal 2 3 2 2 2 2 3" xfId="14422"/>
    <cellStyle name="Normal 2 3 2 2 2 2 3 2" xfId="14423"/>
    <cellStyle name="Normal 2 3 2 2 2 2 4" xfId="14424"/>
    <cellStyle name="Normal 2 3 2 2 2 2 4 2" xfId="14425"/>
    <cellStyle name="Normal 2 3 2 2 2 2 5" xfId="14426"/>
    <cellStyle name="Normal 2 3 2 2 2 3" xfId="14427"/>
    <cellStyle name="Normal 2 3 2 2 2 3 2" xfId="14428"/>
    <cellStyle name="Normal 2 3 2 2 2 3 2 2" xfId="14429"/>
    <cellStyle name="Normal 2 3 2 2 2 3 3" xfId="14430"/>
    <cellStyle name="Normal 2 3 2 2 2 3 3 2" xfId="14431"/>
    <cellStyle name="Normal 2 3 2 2 2 3 4" xfId="14432"/>
    <cellStyle name="Normal 2 3 2 2 2 4" xfId="14433"/>
    <cellStyle name="Normal 2 3 2 2 2 4 2" xfId="14434"/>
    <cellStyle name="Normal 2 3 2 2 2 5" xfId="14435"/>
    <cellStyle name="Normal 2 3 2 2 2 5 2" xfId="14436"/>
    <cellStyle name="Normal 2 3 2 2 2 6" xfId="14437"/>
    <cellStyle name="Normal 2 3 2 2 3" xfId="14438"/>
    <cellStyle name="Normal 2 3 2 2 3 2" xfId="14439"/>
    <cellStyle name="Normal 2 3 2 2 3 2 2" xfId="14440"/>
    <cellStyle name="Normal 2 3 2 2 3 2 2 2" xfId="14441"/>
    <cellStyle name="Normal 2 3 2 2 3 2 3" xfId="14442"/>
    <cellStyle name="Normal 2 3 2 2 3 2 3 2" xfId="14443"/>
    <cellStyle name="Normal 2 3 2 2 3 2 4" xfId="14444"/>
    <cellStyle name="Normal 2 3 2 2 3 3" xfId="14445"/>
    <cellStyle name="Normal 2 3 2 2 3 3 2" xfId="14446"/>
    <cellStyle name="Normal 2 3 2 2 3 4" xfId="14447"/>
    <cellStyle name="Normal 2 3 2 2 3 4 2" xfId="14448"/>
    <cellStyle name="Normal 2 3 2 2 3 5" xfId="14449"/>
    <cellStyle name="Normal 2 3 2 2 4" xfId="14450"/>
    <cellStyle name="Normal 2 3 2 2 4 2" xfId="14451"/>
    <cellStyle name="Normal 2 3 2 2 4 2 2" xfId="14452"/>
    <cellStyle name="Normal 2 3 2 2 4 3" xfId="14453"/>
    <cellStyle name="Normal 2 3 2 2 4 3 2" xfId="14454"/>
    <cellStyle name="Normal 2 3 2 2 4 4" xfId="14455"/>
    <cellStyle name="Normal 2 3 2 2 5" xfId="14456"/>
    <cellStyle name="Normal 2 3 2 2 5 2" xfId="14457"/>
    <cellStyle name="Normal 2 3 2 2 6" xfId="14458"/>
    <cellStyle name="Normal 2 3 2 2 6 2" xfId="14459"/>
    <cellStyle name="Normal 2 3 2 2 7" xfId="14460"/>
    <cellStyle name="Normal 2 3 2 3" xfId="14461"/>
    <cellStyle name="Normal 2 3 2 3 2" xfId="14462"/>
    <cellStyle name="Normal 2 3 2 3 2 2" xfId="14463"/>
    <cellStyle name="Normal 2 3 2 3 2 2 2" xfId="14464"/>
    <cellStyle name="Normal 2 3 2 3 2 2 2 2" xfId="14465"/>
    <cellStyle name="Normal 2 3 2 3 2 2 3" xfId="14466"/>
    <cellStyle name="Normal 2 3 2 3 2 2 3 2" xfId="14467"/>
    <cellStyle name="Normal 2 3 2 3 2 2 4" xfId="14468"/>
    <cellStyle name="Normal 2 3 2 3 2 3" xfId="14469"/>
    <cellStyle name="Normal 2 3 2 3 2 3 2" xfId="14470"/>
    <cellStyle name="Normal 2 3 2 3 2 4" xfId="14471"/>
    <cellStyle name="Normal 2 3 2 3 2 4 2" xfId="14472"/>
    <cellStyle name="Normal 2 3 2 3 2 5" xfId="14473"/>
    <cellStyle name="Normal 2 3 2 3 3" xfId="14474"/>
    <cellStyle name="Normal 2 3 2 3 3 2" xfId="14475"/>
    <cellStyle name="Normal 2 3 2 3 3 2 2" xfId="14476"/>
    <cellStyle name="Normal 2 3 2 3 3 3" xfId="14477"/>
    <cellStyle name="Normal 2 3 2 3 3 3 2" xfId="14478"/>
    <cellStyle name="Normal 2 3 2 3 3 4" xfId="14479"/>
    <cellStyle name="Normal 2 3 2 3 4" xfId="14480"/>
    <cellStyle name="Normal 2 3 2 3 4 2" xfId="14481"/>
    <cellStyle name="Normal 2 3 2 3 5" xfId="14482"/>
    <cellStyle name="Normal 2 3 2 3 5 2" xfId="14483"/>
    <cellStyle name="Normal 2 3 2 3 6" xfId="14484"/>
    <cellStyle name="Normal 2 3 2 4" xfId="14485"/>
    <cellStyle name="Normal 2 3 2 4 2" xfId="14486"/>
    <cellStyle name="Normal 2 3 2 4 2 2" xfId="14487"/>
    <cellStyle name="Normal 2 3 2 4 2 2 2" xfId="14488"/>
    <cellStyle name="Normal 2 3 2 4 2 3" xfId="14489"/>
    <cellStyle name="Normal 2 3 2 4 2 3 2" xfId="14490"/>
    <cellStyle name="Normal 2 3 2 4 2 4" xfId="14491"/>
    <cellStyle name="Normal 2 3 2 4 3" xfId="14492"/>
    <cellStyle name="Normal 2 3 2 4 3 2" xfId="14493"/>
    <cellStyle name="Normal 2 3 2 4 4" xfId="14494"/>
    <cellStyle name="Normal 2 3 2 4 4 2" xfId="14495"/>
    <cellStyle name="Normal 2 3 2 4 5" xfId="14496"/>
    <cellStyle name="Normal 2 3 2 5" xfId="14497"/>
    <cellStyle name="Normal 2 3 2 5 2" xfId="14498"/>
    <cellStyle name="Normal 2 3 2 5 2 2" xfId="14499"/>
    <cellStyle name="Normal 2 3 2 5 3" xfId="14500"/>
    <cellStyle name="Normal 2 3 2 5 3 2" xfId="14501"/>
    <cellStyle name="Normal 2 3 2 5 4" xfId="14502"/>
    <cellStyle name="Normal 2 3 2 6" xfId="14503"/>
    <cellStyle name="Normal 2 3 2 6 2" xfId="14504"/>
    <cellStyle name="Normal 2 3 2 7" xfId="14505"/>
    <cellStyle name="Normal 2 3 2 7 2" xfId="14506"/>
    <cellStyle name="Normal 2 3 2 8" xfId="14507"/>
    <cellStyle name="Normal 2 3 3" xfId="14508"/>
    <cellStyle name="Normal 2 3 3 2" xfId="14509"/>
    <cellStyle name="Normal 2 3 3 2 2" xfId="14510"/>
    <cellStyle name="Normal 2 3 3 2 2 2" xfId="14511"/>
    <cellStyle name="Normal 2 3 3 2 2 2 2" xfId="14512"/>
    <cellStyle name="Normal 2 3 3 2 2 2 2 2" xfId="14513"/>
    <cellStyle name="Normal 2 3 3 2 2 2 3" xfId="14514"/>
    <cellStyle name="Normal 2 3 3 2 2 2 3 2" xfId="14515"/>
    <cellStyle name="Normal 2 3 3 2 2 2 4" xfId="14516"/>
    <cellStyle name="Normal 2 3 3 2 2 3" xfId="14517"/>
    <cellStyle name="Normal 2 3 3 2 2 3 2" xfId="14518"/>
    <cellStyle name="Normal 2 3 3 2 2 4" xfId="14519"/>
    <cellStyle name="Normal 2 3 3 2 2 4 2" xfId="14520"/>
    <cellStyle name="Normal 2 3 3 2 2 5" xfId="14521"/>
    <cellStyle name="Normal 2 3 3 2 3" xfId="14522"/>
    <cellStyle name="Normal 2 3 3 2 3 2" xfId="14523"/>
    <cellStyle name="Normal 2 3 3 2 3 2 2" xfId="14524"/>
    <cellStyle name="Normal 2 3 3 2 3 3" xfId="14525"/>
    <cellStyle name="Normal 2 3 3 2 3 3 2" xfId="14526"/>
    <cellStyle name="Normal 2 3 3 2 3 4" xfId="14527"/>
    <cellStyle name="Normal 2 3 3 2 4" xfId="14528"/>
    <cellStyle name="Normal 2 3 3 2 4 2" xfId="14529"/>
    <cellStyle name="Normal 2 3 3 2 5" xfId="14530"/>
    <cellStyle name="Normal 2 3 3 2 5 2" xfId="14531"/>
    <cellStyle name="Normal 2 3 3 2 6" xfId="14532"/>
    <cellStyle name="Normal 2 3 3 3" xfId="14533"/>
    <cellStyle name="Normal 2 3 3 3 2" xfId="14534"/>
    <cellStyle name="Normal 2 3 3 3 2 2" xfId="14535"/>
    <cellStyle name="Normal 2 3 3 3 2 2 2" xfId="14536"/>
    <cellStyle name="Normal 2 3 3 3 2 3" xfId="14537"/>
    <cellStyle name="Normal 2 3 3 3 2 3 2" xfId="14538"/>
    <cellStyle name="Normal 2 3 3 3 2 4" xfId="14539"/>
    <cellStyle name="Normal 2 3 3 3 3" xfId="14540"/>
    <cellStyle name="Normal 2 3 3 3 3 2" xfId="14541"/>
    <cellStyle name="Normal 2 3 3 3 4" xfId="14542"/>
    <cellStyle name="Normal 2 3 3 3 4 2" xfId="14543"/>
    <cellStyle name="Normal 2 3 3 3 5" xfId="14544"/>
    <cellStyle name="Normal 2 3 3 4" xfId="14545"/>
    <cellStyle name="Normal 2 3 3 4 2" xfId="14546"/>
    <cellStyle name="Normal 2 3 3 4 2 2" xfId="14547"/>
    <cellStyle name="Normal 2 3 3 4 3" xfId="14548"/>
    <cellStyle name="Normal 2 3 3 4 3 2" xfId="14549"/>
    <cellStyle name="Normal 2 3 3 4 4" xfId="14550"/>
    <cellStyle name="Normal 2 3 3 5" xfId="14551"/>
    <cellStyle name="Normal 2 3 3 5 2" xfId="14552"/>
    <cellStyle name="Normal 2 3 3 6" xfId="14553"/>
    <cellStyle name="Normal 2 3 3 6 2" xfId="14554"/>
    <cellStyle name="Normal 2 3 3 7" xfId="14555"/>
    <cellStyle name="Normal 2 3 4" xfId="14556"/>
    <cellStyle name="Normal 2 3 4 2" xfId="14557"/>
    <cellStyle name="Normal 2 3 4 2 2" xfId="14558"/>
    <cellStyle name="Normal 2 3 4 2 2 2" xfId="14559"/>
    <cellStyle name="Normal 2 3 4 2 2 2 2" xfId="14560"/>
    <cellStyle name="Normal 2 3 4 2 2 3" xfId="14561"/>
    <cellStyle name="Normal 2 3 4 2 2 3 2" xfId="14562"/>
    <cellStyle name="Normal 2 3 4 2 2 4" xfId="14563"/>
    <cellStyle name="Normal 2 3 4 2 3" xfId="14564"/>
    <cellStyle name="Normal 2 3 4 2 3 2" xfId="14565"/>
    <cellStyle name="Normal 2 3 4 2 4" xfId="14566"/>
    <cellStyle name="Normal 2 3 4 2 4 2" xfId="14567"/>
    <cellStyle name="Normal 2 3 4 2 5" xfId="14568"/>
    <cellStyle name="Normal 2 3 4 3" xfId="14569"/>
    <cellStyle name="Normal 2 3 4 3 2" xfId="14570"/>
    <cellStyle name="Normal 2 3 4 3 2 2" xfId="14571"/>
    <cellStyle name="Normal 2 3 4 3 3" xfId="14572"/>
    <cellStyle name="Normal 2 3 4 3 3 2" xfId="14573"/>
    <cellStyle name="Normal 2 3 4 3 4" xfId="14574"/>
    <cellStyle name="Normal 2 3 4 4" xfId="14575"/>
    <cellStyle name="Normal 2 3 4 4 2" xfId="14576"/>
    <cellStyle name="Normal 2 3 4 5" xfId="14577"/>
    <cellStyle name="Normal 2 3 4 5 2" xfId="14578"/>
    <cellStyle name="Normal 2 3 4 6" xfId="14579"/>
    <cellStyle name="Normal 2 3 5" xfId="14580"/>
    <cellStyle name="Normal 2 3 5 2" xfId="14581"/>
    <cellStyle name="Normal 2 3 5 2 2" xfId="14582"/>
    <cellStyle name="Normal 2 3 5 2 2 2" xfId="14583"/>
    <cellStyle name="Normal 2 3 5 2 3" xfId="14584"/>
    <cellStyle name="Normal 2 3 5 2 3 2" xfId="14585"/>
    <cellStyle name="Normal 2 3 5 2 4" xfId="14586"/>
    <cellStyle name="Normal 2 3 5 3" xfId="14587"/>
    <cellStyle name="Normal 2 3 5 3 2" xfId="14588"/>
    <cellStyle name="Normal 2 3 5 4" xfId="14589"/>
    <cellStyle name="Normal 2 3 5 4 2" xfId="14590"/>
    <cellStyle name="Normal 2 3 5 5" xfId="14591"/>
    <cellStyle name="Normal 2 3 6" xfId="14592"/>
    <cellStyle name="Normal 2 3 6 2" xfId="14593"/>
    <cellStyle name="Normal 2 3 6 2 2" xfId="14594"/>
    <cellStyle name="Normal 2 3 6 3" xfId="14595"/>
    <cellStyle name="Normal 2 3 6 3 2" xfId="14596"/>
    <cellStyle name="Normal 2 3 6 4" xfId="14597"/>
    <cellStyle name="Normal 2 3 7" xfId="14598"/>
    <cellStyle name="Normal 2 3 7 2" xfId="14599"/>
    <cellStyle name="Normal 2 3 7 2 2" xfId="14600"/>
    <cellStyle name="Normal 2 3 7 3" xfId="14601"/>
    <cellStyle name="Normal 2 3 7 3 2" xfId="14602"/>
    <cellStyle name="Normal 2 3 7 4" xfId="14603"/>
    <cellStyle name="Normal 2 3 8" xfId="14604"/>
    <cellStyle name="Normal 2 3 8 2" xfId="14605"/>
    <cellStyle name="Normal 2 3 9" xfId="14606"/>
    <cellStyle name="Normal 2 3 9 2" xfId="14607"/>
    <cellStyle name="Normal 2 3_15" xfId="14608"/>
    <cellStyle name="Normal 2 4" xfId="14609"/>
    <cellStyle name="Normal 2 4 2" xfId="14610"/>
    <cellStyle name="Normal 2 4 2 2" xfId="14611"/>
    <cellStyle name="Normal 2 4 2 2 2" xfId="14612"/>
    <cellStyle name="Normal 2 4 2 2 2 2" xfId="14613"/>
    <cellStyle name="Normal 2 4 2 2 2 2 2" xfId="14614"/>
    <cellStyle name="Normal 2 4 2 2 2 2 2 2" xfId="14615"/>
    <cellStyle name="Normal 2 4 2 2 2 2 3" xfId="14616"/>
    <cellStyle name="Normal 2 4 2 2 2 2 3 2" xfId="14617"/>
    <cellStyle name="Normal 2 4 2 2 2 2 4" xfId="14618"/>
    <cellStyle name="Normal 2 4 2 2 2 3" xfId="14619"/>
    <cellStyle name="Normal 2 4 2 2 2 3 2" xfId="14620"/>
    <cellStyle name="Normal 2 4 2 2 2 4" xfId="14621"/>
    <cellStyle name="Normal 2 4 2 2 2 4 2" xfId="14622"/>
    <cellStyle name="Normal 2 4 2 2 2 5" xfId="14623"/>
    <cellStyle name="Normal 2 4 2 2 3" xfId="14624"/>
    <cellStyle name="Normal 2 4 2 2 3 2" xfId="14625"/>
    <cellStyle name="Normal 2 4 2 2 3 2 2" xfId="14626"/>
    <cellStyle name="Normal 2 4 2 2 3 3" xfId="14627"/>
    <cellStyle name="Normal 2 4 2 2 3 3 2" xfId="14628"/>
    <cellStyle name="Normal 2 4 2 2 3 4" xfId="14629"/>
    <cellStyle name="Normal 2 4 2 2 4" xfId="14630"/>
    <cellStyle name="Normal 2 4 2 2 4 2" xfId="14631"/>
    <cellStyle name="Normal 2 4 2 2 5" xfId="14632"/>
    <cellStyle name="Normal 2 4 2 2 5 2" xfId="14633"/>
    <cellStyle name="Normal 2 4 2 2 6" xfId="14634"/>
    <cellStyle name="Normal 2 4 2 3" xfId="14635"/>
    <cellStyle name="Normal 2 4 2 3 2" xfId="14636"/>
    <cellStyle name="Normal 2 4 2 3 2 2" xfId="14637"/>
    <cellStyle name="Normal 2 4 2 3 2 2 2" xfId="14638"/>
    <cellStyle name="Normal 2 4 2 3 2 3" xfId="14639"/>
    <cellStyle name="Normal 2 4 2 3 2 3 2" xfId="14640"/>
    <cellStyle name="Normal 2 4 2 3 2 4" xfId="14641"/>
    <cellStyle name="Normal 2 4 2 3 3" xfId="14642"/>
    <cellStyle name="Normal 2 4 2 3 3 2" xfId="14643"/>
    <cellStyle name="Normal 2 4 2 3 4" xfId="14644"/>
    <cellStyle name="Normal 2 4 2 3 4 2" xfId="14645"/>
    <cellStyle name="Normal 2 4 2 3 5" xfId="14646"/>
    <cellStyle name="Normal 2 4 2 4" xfId="14647"/>
    <cellStyle name="Normal 2 4 2 4 2" xfId="14648"/>
    <cellStyle name="Normal 2 4 2 4 2 2" xfId="14649"/>
    <cellStyle name="Normal 2 4 2 4 3" xfId="14650"/>
    <cellStyle name="Normal 2 4 2 4 3 2" xfId="14651"/>
    <cellStyle name="Normal 2 4 2 4 4" xfId="14652"/>
    <cellStyle name="Normal 2 4 2 5" xfId="14653"/>
    <cellStyle name="Normal 2 4 2 5 2" xfId="14654"/>
    <cellStyle name="Normal 2 4 2 6" xfId="14655"/>
    <cellStyle name="Normal 2 4 2 6 2" xfId="14656"/>
    <cellStyle name="Normal 2 4 2 7" xfId="14657"/>
    <cellStyle name="Normal 2 4 3" xfId="14658"/>
    <cellStyle name="Normal 2 4 3 2" xfId="14659"/>
    <cellStyle name="Normal 2 4 3 2 2" xfId="14660"/>
    <cellStyle name="Normal 2 4 3 2 2 2" xfId="14661"/>
    <cellStyle name="Normal 2 4 3 2 2 2 2" xfId="14662"/>
    <cellStyle name="Normal 2 4 3 2 2 3" xfId="14663"/>
    <cellStyle name="Normal 2 4 3 2 2 3 2" xfId="14664"/>
    <cellStyle name="Normal 2 4 3 2 2 4" xfId="14665"/>
    <cellStyle name="Normal 2 4 3 2 3" xfId="14666"/>
    <cellStyle name="Normal 2 4 3 2 3 2" xfId="14667"/>
    <cellStyle name="Normal 2 4 3 2 4" xfId="14668"/>
    <cellStyle name="Normal 2 4 3 2 4 2" xfId="14669"/>
    <cellStyle name="Normal 2 4 3 2 5" xfId="14670"/>
    <cellStyle name="Normal 2 4 3 3" xfId="14671"/>
    <cellStyle name="Normal 2 4 3 3 2" xfId="14672"/>
    <cellStyle name="Normal 2 4 3 3 2 2" xfId="14673"/>
    <cellStyle name="Normal 2 4 3 3 3" xfId="14674"/>
    <cellStyle name="Normal 2 4 3 3 3 2" xfId="14675"/>
    <cellStyle name="Normal 2 4 3 3 4" xfId="14676"/>
    <cellStyle name="Normal 2 4 3 4" xfId="14677"/>
    <cellStyle name="Normal 2 4 3 4 2" xfId="14678"/>
    <cellStyle name="Normal 2 4 3 5" xfId="14679"/>
    <cellStyle name="Normal 2 4 3 5 2" xfId="14680"/>
    <cellStyle name="Normal 2 4 3 6" xfId="14681"/>
    <cellStyle name="Normal 2 4 4" xfId="14682"/>
    <cellStyle name="Normal 2 4 4 2" xfId="14683"/>
    <cellStyle name="Normal 2 4 4 2 2" xfId="14684"/>
    <cellStyle name="Normal 2 4 4 2 2 2" xfId="14685"/>
    <cellStyle name="Normal 2 4 4 2 3" xfId="14686"/>
    <cellStyle name="Normal 2 4 4 2 3 2" xfId="14687"/>
    <cellStyle name="Normal 2 4 4 2 4" xfId="14688"/>
    <cellStyle name="Normal 2 4 4 3" xfId="14689"/>
    <cellStyle name="Normal 2 4 4 3 2" xfId="14690"/>
    <cellStyle name="Normal 2 4 4 4" xfId="14691"/>
    <cellStyle name="Normal 2 4 4 4 2" xfId="14692"/>
    <cellStyle name="Normal 2 4 4 5" xfId="14693"/>
    <cellStyle name="Normal 2 4 5" xfId="14694"/>
    <cellStyle name="Normal 2 4 5 2" xfId="14695"/>
    <cellStyle name="Normal 2 4 5 2 2" xfId="14696"/>
    <cellStyle name="Normal 2 4 5 3" xfId="14697"/>
    <cellStyle name="Normal 2 4 5 3 2" xfId="14698"/>
    <cellStyle name="Normal 2 4 5 4" xfId="14699"/>
    <cellStyle name="Normal 2 4 6" xfId="14700"/>
    <cellStyle name="Normal 2 4 6 2" xfId="14701"/>
    <cellStyle name="Normal 2 4 7" xfId="14702"/>
    <cellStyle name="Normal 2 4 7 2" xfId="14703"/>
    <cellStyle name="Normal 2 4 8" xfId="14704"/>
    <cellStyle name="Normal 2 4_15" xfId="14705"/>
    <cellStyle name="Normal 2 5" xfId="14706"/>
    <cellStyle name="Normal 2 6" xfId="14707"/>
    <cellStyle name="Normal 2 6 2" xfId="14708"/>
    <cellStyle name="Normal 2 6 2 2" xfId="14709"/>
    <cellStyle name="Normal 2 6 2 2 2" xfId="14710"/>
    <cellStyle name="Normal 2 6 2 2 2 2" xfId="14711"/>
    <cellStyle name="Normal 2 6 2 2 3" xfId="14712"/>
    <cellStyle name="Normal 2 6 2 2 3 2" xfId="14713"/>
    <cellStyle name="Normal 2 6 2 2 4" xfId="14714"/>
    <cellStyle name="Normal 2 6 2 3" xfId="14715"/>
    <cellStyle name="Normal 2 6 2 3 2" xfId="14716"/>
    <cellStyle name="Normal 2 6 2 4" xfId="14717"/>
    <cellStyle name="Normal 2 6 2 4 2" xfId="14718"/>
    <cellStyle name="Normal 2 6 2 5" xfId="14719"/>
    <cellStyle name="Normal 2 6 3" xfId="14720"/>
    <cellStyle name="Normal 2 6 3 2" xfId="14721"/>
    <cellStyle name="Normal 2 6 3 2 2" xfId="14722"/>
    <cellStyle name="Normal 2 6 3 3" xfId="14723"/>
    <cellStyle name="Normal 2 6 3 3 2" xfId="14724"/>
    <cellStyle name="Normal 2 6 3 4" xfId="14725"/>
    <cellStyle name="Normal 2 6 4" xfId="14726"/>
    <cellStyle name="Normal 2 6 4 2" xfId="14727"/>
    <cellStyle name="Normal 2 6 5" xfId="14728"/>
    <cellStyle name="Normal 2 6 5 2" xfId="14729"/>
    <cellStyle name="Normal 2 6 6" xfId="14730"/>
    <cellStyle name="Normal 2 6_15" xfId="14731"/>
    <cellStyle name="Normal 2 7" xfId="14732"/>
    <cellStyle name="Normal 2 7 2" xfId="14733"/>
    <cellStyle name="Normal 2 7 2 2" xfId="14734"/>
    <cellStyle name="Normal 2 7 2 2 2" xfId="14735"/>
    <cellStyle name="Normal 2 7 2 3" xfId="14736"/>
    <cellStyle name="Normal 2 7 2 3 2" xfId="14737"/>
    <cellStyle name="Normal 2 7 2 4" xfId="14738"/>
    <cellStyle name="Normal 2 7 3" xfId="14739"/>
    <cellStyle name="Normal 2 7 3 2" xfId="14740"/>
    <cellStyle name="Normal 2 7 4" xfId="14741"/>
    <cellStyle name="Normal 2 7 4 2" xfId="14742"/>
    <cellStyle name="Normal 2 7 5" xfId="14743"/>
    <cellStyle name="Normal 2 8" xfId="14744"/>
    <cellStyle name="Normal 2 8 2" xfId="14745"/>
    <cellStyle name="Normal 2 8 2 2" xfId="14746"/>
    <cellStyle name="Normal 2 8 3" xfId="14747"/>
    <cellStyle name="Normal 2 8 3 2" xfId="14748"/>
    <cellStyle name="Normal 2 8 4" xfId="14749"/>
    <cellStyle name="Normal 2 9" xfId="14750"/>
    <cellStyle name="Normal 2 9 2" xfId="14751"/>
    <cellStyle name="Normal 2 9 2 2" xfId="14752"/>
    <cellStyle name="Normal 2 9 3" xfId="14753"/>
    <cellStyle name="Normal 2 9 3 2" xfId="14754"/>
    <cellStyle name="Normal 2 9 4" xfId="14755"/>
    <cellStyle name="Normal 2_16" xfId="14756"/>
    <cellStyle name="Normal 20" xfId="14757"/>
    <cellStyle name="Normal 21" xfId="14758"/>
    <cellStyle name="Normal 22" xfId="14759"/>
    <cellStyle name="Normal 23" xfId="14760"/>
    <cellStyle name="Normal 24" xfId="14761"/>
    <cellStyle name="Normal 25" xfId="14762"/>
    <cellStyle name="Normal 26" xfId="14763"/>
    <cellStyle name="Normal 27" xfId="14764"/>
    <cellStyle name="Normal 28" xfId="14765"/>
    <cellStyle name="Normal 29" xfId="14766"/>
    <cellStyle name="Normal 3" xfId="6"/>
    <cellStyle name="Normal 3 10" xfId="14768"/>
    <cellStyle name="Normal 3 10 2" xfId="14769"/>
    <cellStyle name="Normal 3 11" xfId="14770"/>
    <cellStyle name="Normal 3 11 2" xfId="14771"/>
    <cellStyle name="Normal 3 12" xfId="14772"/>
    <cellStyle name="Normal 3 13" xfId="14767"/>
    <cellStyle name="Normal 3 2" xfId="14773"/>
    <cellStyle name="Normal 3 2 10" xfId="14774"/>
    <cellStyle name="Normal 3 2 2" xfId="14775"/>
    <cellStyle name="Normal 3 2 2 2" xfId="14776"/>
    <cellStyle name="Normal 3 2 2 2 2" xfId="14777"/>
    <cellStyle name="Normal 3 2 2 2 2 2" xfId="14778"/>
    <cellStyle name="Normal 3 2 2 2 2 2 2" xfId="14779"/>
    <cellStyle name="Normal 3 2 2 2 2 2 2 2" xfId="14780"/>
    <cellStyle name="Normal 3 2 2 2 2 2 2 2 2" xfId="14781"/>
    <cellStyle name="Normal 3 2 2 2 2 2 2 3" xfId="14782"/>
    <cellStyle name="Normal 3 2 2 2 2 2 2 3 2" xfId="14783"/>
    <cellStyle name="Normal 3 2 2 2 2 2 2 4" xfId="14784"/>
    <cellStyle name="Normal 3 2 2 2 2 2 3" xfId="14785"/>
    <cellStyle name="Normal 3 2 2 2 2 2 3 2" xfId="14786"/>
    <cellStyle name="Normal 3 2 2 2 2 2 4" xfId="14787"/>
    <cellStyle name="Normal 3 2 2 2 2 2 4 2" xfId="14788"/>
    <cellStyle name="Normal 3 2 2 2 2 2 5" xfId="14789"/>
    <cellStyle name="Normal 3 2 2 2 2 3" xfId="14790"/>
    <cellStyle name="Normal 3 2 2 2 2 3 2" xfId="14791"/>
    <cellStyle name="Normal 3 2 2 2 2 3 2 2" xfId="14792"/>
    <cellStyle name="Normal 3 2 2 2 2 3 3" xfId="14793"/>
    <cellStyle name="Normal 3 2 2 2 2 3 3 2" xfId="14794"/>
    <cellStyle name="Normal 3 2 2 2 2 3 4" xfId="14795"/>
    <cellStyle name="Normal 3 2 2 2 2 4" xfId="14796"/>
    <cellStyle name="Normal 3 2 2 2 2 4 2" xfId="14797"/>
    <cellStyle name="Normal 3 2 2 2 2 5" xfId="14798"/>
    <cellStyle name="Normal 3 2 2 2 2 5 2" xfId="14799"/>
    <cellStyle name="Normal 3 2 2 2 2 6" xfId="14800"/>
    <cellStyle name="Normal 3 2 2 2 3" xfId="14801"/>
    <cellStyle name="Normal 3 2 2 2 3 2" xfId="14802"/>
    <cellStyle name="Normal 3 2 2 2 3 2 2" xfId="14803"/>
    <cellStyle name="Normal 3 2 2 2 3 2 2 2" xfId="14804"/>
    <cellStyle name="Normal 3 2 2 2 3 2 3" xfId="14805"/>
    <cellStyle name="Normal 3 2 2 2 3 2 3 2" xfId="14806"/>
    <cellStyle name="Normal 3 2 2 2 3 2 4" xfId="14807"/>
    <cellStyle name="Normal 3 2 2 2 3 3" xfId="14808"/>
    <cellStyle name="Normal 3 2 2 2 3 3 2" xfId="14809"/>
    <cellStyle name="Normal 3 2 2 2 3 4" xfId="14810"/>
    <cellStyle name="Normal 3 2 2 2 3 4 2" xfId="14811"/>
    <cellStyle name="Normal 3 2 2 2 3 5" xfId="14812"/>
    <cellStyle name="Normal 3 2 2 2 4" xfId="14813"/>
    <cellStyle name="Normal 3 2 2 2 4 2" xfId="14814"/>
    <cellStyle name="Normal 3 2 2 2 4 2 2" xfId="14815"/>
    <cellStyle name="Normal 3 2 2 2 4 3" xfId="14816"/>
    <cellStyle name="Normal 3 2 2 2 4 3 2" xfId="14817"/>
    <cellStyle name="Normal 3 2 2 2 4 4" xfId="14818"/>
    <cellStyle name="Normal 3 2 2 2 5" xfId="14819"/>
    <cellStyle name="Normal 3 2 2 2 5 2" xfId="14820"/>
    <cellStyle name="Normal 3 2 2 2 6" xfId="14821"/>
    <cellStyle name="Normal 3 2 2 2 6 2" xfId="14822"/>
    <cellStyle name="Normal 3 2 2 2 7" xfId="14823"/>
    <cellStyle name="Normal 3 2 2 3" xfId="14824"/>
    <cellStyle name="Normal 3 2 2 3 2" xfId="14825"/>
    <cellStyle name="Normal 3 2 2 3 2 2" xfId="14826"/>
    <cellStyle name="Normal 3 2 2 3 2 2 2" xfId="14827"/>
    <cellStyle name="Normal 3 2 2 3 2 2 2 2" xfId="14828"/>
    <cellStyle name="Normal 3 2 2 3 2 2 3" xfId="14829"/>
    <cellStyle name="Normal 3 2 2 3 2 2 3 2" xfId="14830"/>
    <cellStyle name="Normal 3 2 2 3 2 2 4" xfId="14831"/>
    <cellStyle name="Normal 3 2 2 3 2 3" xfId="14832"/>
    <cellStyle name="Normal 3 2 2 3 2 3 2" xfId="14833"/>
    <cellStyle name="Normal 3 2 2 3 2 4" xfId="14834"/>
    <cellStyle name="Normal 3 2 2 3 2 4 2" xfId="14835"/>
    <cellStyle name="Normal 3 2 2 3 2 5" xfId="14836"/>
    <cellStyle name="Normal 3 2 2 3 3" xfId="14837"/>
    <cellStyle name="Normal 3 2 2 3 3 2" xfId="14838"/>
    <cellStyle name="Normal 3 2 2 3 3 2 2" xfId="14839"/>
    <cellStyle name="Normal 3 2 2 3 3 3" xfId="14840"/>
    <cellStyle name="Normal 3 2 2 3 3 3 2" xfId="14841"/>
    <cellStyle name="Normal 3 2 2 3 3 4" xfId="14842"/>
    <cellStyle name="Normal 3 2 2 3 4" xfId="14843"/>
    <cellStyle name="Normal 3 2 2 3 4 2" xfId="14844"/>
    <cellStyle name="Normal 3 2 2 3 5" xfId="14845"/>
    <cellStyle name="Normal 3 2 2 3 5 2" xfId="14846"/>
    <cellStyle name="Normal 3 2 2 3 6" xfId="14847"/>
    <cellStyle name="Normal 3 2 2 4" xfId="14848"/>
    <cellStyle name="Normal 3 2 2 4 2" xfId="14849"/>
    <cellStyle name="Normal 3 2 2 4 2 2" xfId="14850"/>
    <cellStyle name="Normal 3 2 2 4 2 2 2" xfId="14851"/>
    <cellStyle name="Normal 3 2 2 4 2 3" xfId="14852"/>
    <cellStyle name="Normal 3 2 2 4 2 3 2" xfId="14853"/>
    <cellStyle name="Normal 3 2 2 4 2 4" xfId="14854"/>
    <cellStyle name="Normal 3 2 2 4 3" xfId="14855"/>
    <cellStyle name="Normal 3 2 2 4 3 2" xfId="14856"/>
    <cellStyle name="Normal 3 2 2 4 4" xfId="14857"/>
    <cellStyle name="Normal 3 2 2 4 4 2" xfId="14858"/>
    <cellStyle name="Normal 3 2 2 4 5" xfId="14859"/>
    <cellStyle name="Normal 3 2 2 5" xfId="14860"/>
    <cellStyle name="Normal 3 2 2 5 2" xfId="14861"/>
    <cellStyle name="Normal 3 2 2 5 2 2" xfId="14862"/>
    <cellStyle name="Normal 3 2 2 5 3" xfId="14863"/>
    <cellStyle name="Normal 3 2 2 5 3 2" xfId="14864"/>
    <cellStyle name="Normal 3 2 2 5 4" xfId="14865"/>
    <cellStyle name="Normal 3 2 2 6" xfId="14866"/>
    <cellStyle name="Normal 3 2 2 6 2" xfId="14867"/>
    <cellStyle name="Normal 3 2 2 7" xfId="14868"/>
    <cellStyle name="Normal 3 2 2 7 2" xfId="14869"/>
    <cellStyle name="Normal 3 2 2 8" xfId="14870"/>
    <cellStyle name="Normal 3 2 2_15" xfId="14871"/>
    <cellStyle name="Normal 3 2 3" xfId="14872"/>
    <cellStyle name="Normal 3 2 3 2" xfId="14873"/>
    <cellStyle name="Normal 3 2 3 2 2" xfId="14874"/>
    <cellStyle name="Normal 3 2 3 2 2 2" xfId="14875"/>
    <cellStyle name="Normal 3 2 3 2 2 2 2" xfId="14876"/>
    <cellStyle name="Normal 3 2 3 2 2 2 2 2" xfId="14877"/>
    <cellStyle name="Normal 3 2 3 2 2 2 3" xfId="14878"/>
    <cellStyle name="Normal 3 2 3 2 2 2 3 2" xfId="14879"/>
    <cellStyle name="Normal 3 2 3 2 2 2 4" xfId="14880"/>
    <cellStyle name="Normal 3 2 3 2 2 3" xfId="14881"/>
    <cellStyle name="Normal 3 2 3 2 2 3 2" xfId="14882"/>
    <cellStyle name="Normal 3 2 3 2 2 4" xfId="14883"/>
    <cellStyle name="Normal 3 2 3 2 2 4 2" xfId="14884"/>
    <cellStyle name="Normal 3 2 3 2 2 5" xfId="14885"/>
    <cellStyle name="Normal 3 2 3 2 3" xfId="14886"/>
    <cellStyle name="Normal 3 2 3 2 3 2" xfId="14887"/>
    <cellStyle name="Normal 3 2 3 2 3 2 2" xfId="14888"/>
    <cellStyle name="Normal 3 2 3 2 3 3" xfId="14889"/>
    <cellStyle name="Normal 3 2 3 2 3 3 2" xfId="14890"/>
    <cellStyle name="Normal 3 2 3 2 3 4" xfId="14891"/>
    <cellStyle name="Normal 3 2 3 2 4" xfId="14892"/>
    <cellStyle name="Normal 3 2 3 2 4 2" xfId="14893"/>
    <cellStyle name="Normal 3 2 3 2 5" xfId="14894"/>
    <cellStyle name="Normal 3 2 3 2 5 2" xfId="14895"/>
    <cellStyle name="Normal 3 2 3 2 6" xfId="14896"/>
    <cellStyle name="Normal 3 2 3 3" xfId="14897"/>
    <cellStyle name="Normal 3 2 3 3 2" xfId="14898"/>
    <cellStyle name="Normal 3 2 3 3 2 2" xfId="14899"/>
    <cellStyle name="Normal 3 2 3 3 2 2 2" xfId="14900"/>
    <cellStyle name="Normal 3 2 3 3 2 3" xfId="14901"/>
    <cellStyle name="Normal 3 2 3 3 2 3 2" xfId="14902"/>
    <cellStyle name="Normal 3 2 3 3 2 4" xfId="14903"/>
    <cellStyle name="Normal 3 2 3 3 3" xfId="14904"/>
    <cellStyle name="Normal 3 2 3 3 3 2" xfId="14905"/>
    <cellStyle name="Normal 3 2 3 3 4" xfId="14906"/>
    <cellStyle name="Normal 3 2 3 3 4 2" xfId="14907"/>
    <cellStyle name="Normal 3 2 3 3 5" xfId="14908"/>
    <cellStyle name="Normal 3 2 3 4" xfId="14909"/>
    <cellStyle name="Normal 3 2 3 4 2" xfId="14910"/>
    <cellStyle name="Normal 3 2 3 4 2 2" xfId="14911"/>
    <cellStyle name="Normal 3 2 3 4 3" xfId="14912"/>
    <cellStyle name="Normal 3 2 3 4 3 2" xfId="14913"/>
    <cellStyle name="Normal 3 2 3 4 4" xfId="14914"/>
    <cellStyle name="Normal 3 2 3 5" xfId="14915"/>
    <cellStyle name="Normal 3 2 3 5 2" xfId="14916"/>
    <cellStyle name="Normal 3 2 3 6" xfId="14917"/>
    <cellStyle name="Normal 3 2 3 6 2" xfId="14918"/>
    <cellStyle name="Normal 3 2 3 7" xfId="14919"/>
    <cellStyle name="Normal 3 2 4" xfId="14920"/>
    <cellStyle name="Normal 3 2 4 2" xfId="14921"/>
    <cellStyle name="Normal 3 2 4 2 2" xfId="14922"/>
    <cellStyle name="Normal 3 2 4 2 2 2" xfId="14923"/>
    <cellStyle name="Normal 3 2 4 2 2 2 2" xfId="14924"/>
    <cellStyle name="Normal 3 2 4 2 2 3" xfId="14925"/>
    <cellStyle name="Normal 3 2 4 2 2 3 2" xfId="14926"/>
    <cellStyle name="Normal 3 2 4 2 2 4" xfId="14927"/>
    <cellStyle name="Normal 3 2 4 2 3" xfId="14928"/>
    <cellStyle name="Normal 3 2 4 2 3 2" xfId="14929"/>
    <cellStyle name="Normal 3 2 4 2 4" xfId="14930"/>
    <cellStyle name="Normal 3 2 4 2 4 2" xfId="14931"/>
    <cellStyle name="Normal 3 2 4 2 5" xfId="14932"/>
    <cellStyle name="Normal 3 2 4 3" xfId="14933"/>
    <cellStyle name="Normal 3 2 4 3 2" xfId="14934"/>
    <cellStyle name="Normal 3 2 4 3 2 2" xfId="14935"/>
    <cellStyle name="Normal 3 2 4 3 3" xfId="14936"/>
    <cellStyle name="Normal 3 2 4 3 3 2" xfId="14937"/>
    <cellStyle name="Normal 3 2 4 3 4" xfId="14938"/>
    <cellStyle name="Normal 3 2 4 4" xfId="14939"/>
    <cellStyle name="Normal 3 2 4 4 2" xfId="14940"/>
    <cellStyle name="Normal 3 2 4 5" xfId="14941"/>
    <cellStyle name="Normal 3 2 4 5 2" xfId="14942"/>
    <cellStyle name="Normal 3 2 4 6" xfId="14943"/>
    <cellStyle name="Normal 3 2 5" xfId="14944"/>
    <cellStyle name="Normal 3 2 5 2" xfId="14945"/>
    <cellStyle name="Normal 3 2 5 2 2" xfId="14946"/>
    <cellStyle name="Normal 3 2 5 2 2 2" xfId="14947"/>
    <cellStyle name="Normal 3 2 5 2 3" xfId="14948"/>
    <cellStyle name="Normal 3 2 5 2 3 2" xfId="14949"/>
    <cellStyle name="Normal 3 2 5 2 4" xfId="14950"/>
    <cellStyle name="Normal 3 2 5 3" xfId="14951"/>
    <cellStyle name="Normal 3 2 5 3 2" xfId="14952"/>
    <cellStyle name="Normal 3 2 5 4" xfId="14953"/>
    <cellStyle name="Normal 3 2 5 4 2" xfId="14954"/>
    <cellStyle name="Normal 3 2 5 5" xfId="14955"/>
    <cellStyle name="Normal 3 2 6" xfId="14956"/>
    <cellStyle name="Normal 3 2 6 2" xfId="14957"/>
    <cellStyle name="Normal 3 2 6 2 2" xfId="14958"/>
    <cellStyle name="Normal 3 2 6 3" xfId="14959"/>
    <cellStyle name="Normal 3 2 6 3 2" xfId="14960"/>
    <cellStyle name="Normal 3 2 6 4" xfId="14961"/>
    <cellStyle name="Normal 3 2 7" xfId="14962"/>
    <cellStyle name="Normal 3 2 7 2" xfId="14963"/>
    <cellStyle name="Normal 3 2 7 2 2" xfId="14964"/>
    <cellStyle name="Normal 3 2 7 3" xfId="14965"/>
    <cellStyle name="Normal 3 2 7 3 2" xfId="14966"/>
    <cellStyle name="Normal 3 2 7 4" xfId="14967"/>
    <cellStyle name="Normal 3 2 8" xfId="14968"/>
    <cellStyle name="Normal 3 2 8 2" xfId="14969"/>
    <cellStyle name="Normal 3 2 9" xfId="14970"/>
    <cellStyle name="Normal 3 2 9 2" xfId="14971"/>
    <cellStyle name="Normal 3 2_15" xfId="14972"/>
    <cellStyle name="Normal 3 3" xfId="14973"/>
    <cellStyle name="Normal 3 3 2" xfId="14974"/>
    <cellStyle name="Normal 3 3 2 2" xfId="14975"/>
    <cellStyle name="Normal 3 3 2 2 2" xfId="14976"/>
    <cellStyle name="Normal 3 3 2 2 2 2" xfId="14977"/>
    <cellStyle name="Normal 3 3 2 2 2 2 2" xfId="14978"/>
    <cellStyle name="Normal 3 3 2 2 2 2 2 2" xfId="14979"/>
    <cellStyle name="Normal 3 3 2 2 2 2 3" xfId="14980"/>
    <cellStyle name="Normal 3 3 2 2 2 2 3 2" xfId="14981"/>
    <cellStyle name="Normal 3 3 2 2 2 2 4" xfId="14982"/>
    <cellStyle name="Normal 3 3 2 2 2 3" xfId="14983"/>
    <cellStyle name="Normal 3 3 2 2 2 3 2" xfId="14984"/>
    <cellStyle name="Normal 3 3 2 2 2 4" xfId="14985"/>
    <cellStyle name="Normal 3 3 2 2 2 4 2" xfId="14986"/>
    <cellStyle name="Normal 3 3 2 2 2 5" xfId="14987"/>
    <cellStyle name="Normal 3 3 2 2 3" xfId="14988"/>
    <cellStyle name="Normal 3 3 2 2 3 2" xfId="14989"/>
    <cellStyle name="Normal 3 3 2 2 3 2 2" xfId="14990"/>
    <cellStyle name="Normal 3 3 2 2 3 3" xfId="14991"/>
    <cellStyle name="Normal 3 3 2 2 3 3 2" xfId="14992"/>
    <cellStyle name="Normal 3 3 2 2 3 4" xfId="14993"/>
    <cellStyle name="Normal 3 3 2 2 4" xfId="14994"/>
    <cellStyle name="Normal 3 3 2 2 4 2" xfId="14995"/>
    <cellStyle name="Normal 3 3 2 2 5" xfId="14996"/>
    <cellStyle name="Normal 3 3 2 2 5 2" xfId="14997"/>
    <cellStyle name="Normal 3 3 2 2 6" xfId="14998"/>
    <cellStyle name="Normal 3 3 2 3" xfId="14999"/>
    <cellStyle name="Normal 3 3 2 3 2" xfId="15000"/>
    <cellStyle name="Normal 3 3 2 3 2 2" xfId="15001"/>
    <cellStyle name="Normal 3 3 2 3 2 2 2" xfId="15002"/>
    <cellStyle name="Normal 3 3 2 3 2 3" xfId="15003"/>
    <cellStyle name="Normal 3 3 2 3 2 3 2" xfId="15004"/>
    <cellStyle name="Normal 3 3 2 3 2 4" xfId="15005"/>
    <cellStyle name="Normal 3 3 2 3 3" xfId="15006"/>
    <cellStyle name="Normal 3 3 2 3 3 2" xfId="15007"/>
    <cellStyle name="Normal 3 3 2 3 4" xfId="15008"/>
    <cellStyle name="Normal 3 3 2 3 4 2" xfId="15009"/>
    <cellStyle name="Normal 3 3 2 3 5" xfId="15010"/>
    <cellStyle name="Normal 3 3 2 4" xfId="15011"/>
    <cellStyle name="Normal 3 3 2 4 2" xfId="15012"/>
    <cellStyle name="Normal 3 3 2 4 2 2" xfId="15013"/>
    <cellStyle name="Normal 3 3 2 4 3" xfId="15014"/>
    <cellStyle name="Normal 3 3 2 4 3 2" xfId="15015"/>
    <cellStyle name="Normal 3 3 2 4 4" xfId="15016"/>
    <cellStyle name="Normal 3 3 2 5" xfId="15017"/>
    <cellStyle name="Normal 3 3 2 5 2" xfId="15018"/>
    <cellStyle name="Normal 3 3 2 6" xfId="15019"/>
    <cellStyle name="Normal 3 3 2 6 2" xfId="15020"/>
    <cellStyle name="Normal 3 3 2 7" xfId="15021"/>
    <cellStyle name="Normal 3 3 3" xfId="15022"/>
    <cellStyle name="Normal 3 3 3 2" xfId="15023"/>
    <cellStyle name="Normal 3 3 3 2 2" xfId="15024"/>
    <cellStyle name="Normal 3 3 3 2 2 2" xfId="15025"/>
    <cellStyle name="Normal 3 3 3 2 2 2 2" xfId="15026"/>
    <cellStyle name="Normal 3 3 3 2 2 3" xfId="15027"/>
    <cellStyle name="Normal 3 3 3 2 2 3 2" xfId="15028"/>
    <cellStyle name="Normal 3 3 3 2 2 4" xfId="15029"/>
    <cellStyle name="Normal 3 3 3 2 3" xfId="15030"/>
    <cellStyle name="Normal 3 3 3 2 3 2" xfId="15031"/>
    <cellStyle name="Normal 3 3 3 2 4" xfId="15032"/>
    <cellStyle name="Normal 3 3 3 2 4 2" xfId="15033"/>
    <cellStyle name="Normal 3 3 3 2 5" xfId="15034"/>
    <cellStyle name="Normal 3 3 3 3" xfId="15035"/>
    <cellStyle name="Normal 3 3 3 3 2" xfId="15036"/>
    <cellStyle name="Normal 3 3 3 3 2 2" xfId="15037"/>
    <cellStyle name="Normal 3 3 3 3 3" xfId="15038"/>
    <cellStyle name="Normal 3 3 3 3 3 2" xfId="15039"/>
    <cellStyle name="Normal 3 3 3 3 4" xfId="15040"/>
    <cellStyle name="Normal 3 3 3 4" xfId="15041"/>
    <cellStyle name="Normal 3 3 3 4 2" xfId="15042"/>
    <cellStyle name="Normal 3 3 3 5" xfId="15043"/>
    <cellStyle name="Normal 3 3 3 5 2" xfId="15044"/>
    <cellStyle name="Normal 3 3 3 6" xfId="15045"/>
    <cellStyle name="Normal 3 3 4" xfId="15046"/>
    <cellStyle name="Normal 3 3 4 2" xfId="15047"/>
    <cellStyle name="Normal 3 3 4 2 2" xfId="15048"/>
    <cellStyle name="Normal 3 3 4 2 2 2" xfId="15049"/>
    <cellStyle name="Normal 3 3 4 2 3" xfId="15050"/>
    <cellStyle name="Normal 3 3 4 2 3 2" xfId="15051"/>
    <cellStyle name="Normal 3 3 4 2 4" xfId="15052"/>
    <cellStyle name="Normal 3 3 4 3" xfId="15053"/>
    <cellStyle name="Normal 3 3 4 3 2" xfId="15054"/>
    <cellStyle name="Normal 3 3 4 4" xfId="15055"/>
    <cellStyle name="Normal 3 3 4 4 2" xfId="15056"/>
    <cellStyle name="Normal 3 3 4 5" xfId="15057"/>
    <cellStyle name="Normal 3 3 5" xfId="15058"/>
    <cellStyle name="Normal 3 3 5 2" xfId="15059"/>
    <cellStyle name="Normal 3 3 5 2 2" xfId="15060"/>
    <cellStyle name="Normal 3 3 5 3" xfId="15061"/>
    <cellStyle name="Normal 3 3 5 3 2" xfId="15062"/>
    <cellStyle name="Normal 3 3 5 4" xfId="15063"/>
    <cellStyle name="Normal 3 3 6" xfId="15064"/>
    <cellStyle name="Normal 3 3 6 2" xfId="15065"/>
    <cellStyle name="Normal 3 3 7" xfId="15066"/>
    <cellStyle name="Normal 3 3 7 2" xfId="15067"/>
    <cellStyle name="Normal 3 3 8" xfId="15068"/>
    <cellStyle name="Normal 3 3_15" xfId="15069"/>
    <cellStyle name="Normal 3 4" xfId="15070"/>
    <cellStyle name="Normal 3 4 2" xfId="15071"/>
    <cellStyle name="Normal 3 4 2 2" xfId="15072"/>
    <cellStyle name="Normal 3 4 2 2 2" xfId="15073"/>
    <cellStyle name="Normal 3 4 2 2 2 2" xfId="15074"/>
    <cellStyle name="Normal 3 4 2 2 2 2 2" xfId="15075"/>
    <cellStyle name="Normal 3 4 2 2 2 3" xfId="15076"/>
    <cellStyle name="Normal 3 4 2 2 2 3 2" xfId="15077"/>
    <cellStyle name="Normal 3 4 2 2 2 4" xfId="15078"/>
    <cellStyle name="Normal 3 4 2 2 3" xfId="15079"/>
    <cellStyle name="Normal 3 4 2 2 3 2" xfId="15080"/>
    <cellStyle name="Normal 3 4 2 2 4" xfId="15081"/>
    <cellStyle name="Normal 3 4 2 2 4 2" xfId="15082"/>
    <cellStyle name="Normal 3 4 2 2 5" xfId="15083"/>
    <cellStyle name="Normal 3 4 2 3" xfId="15084"/>
    <cellStyle name="Normal 3 4 2 3 2" xfId="15085"/>
    <cellStyle name="Normal 3 4 2 3 2 2" xfId="15086"/>
    <cellStyle name="Normal 3 4 2 3 3" xfId="15087"/>
    <cellStyle name="Normal 3 4 2 3 3 2" xfId="15088"/>
    <cellStyle name="Normal 3 4 2 3 4" xfId="15089"/>
    <cellStyle name="Normal 3 4 2 4" xfId="15090"/>
    <cellStyle name="Normal 3 4 2 4 2" xfId="15091"/>
    <cellStyle name="Normal 3 4 2 5" xfId="15092"/>
    <cellStyle name="Normal 3 4 2 5 2" xfId="15093"/>
    <cellStyle name="Normal 3 4 2 6" xfId="15094"/>
    <cellStyle name="Normal 3 4 3" xfId="15095"/>
    <cellStyle name="Normal 3 4 3 2" xfId="15096"/>
    <cellStyle name="Normal 3 4 3 2 2" xfId="15097"/>
    <cellStyle name="Normal 3 4 3 2 2 2" xfId="15098"/>
    <cellStyle name="Normal 3 4 3 2 3" xfId="15099"/>
    <cellStyle name="Normal 3 4 3 2 3 2" xfId="15100"/>
    <cellStyle name="Normal 3 4 3 2 4" xfId="15101"/>
    <cellStyle name="Normal 3 4 3 3" xfId="15102"/>
    <cellStyle name="Normal 3 4 3 3 2" xfId="15103"/>
    <cellStyle name="Normal 3 4 3 4" xfId="15104"/>
    <cellStyle name="Normal 3 4 3 4 2" xfId="15105"/>
    <cellStyle name="Normal 3 4 3 5" xfId="15106"/>
    <cellStyle name="Normal 3 4 4" xfId="15107"/>
    <cellStyle name="Normal 3 4 4 2" xfId="15108"/>
    <cellStyle name="Normal 3 4 4 2 2" xfId="15109"/>
    <cellStyle name="Normal 3 4 4 3" xfId="15110"/>
    <cellStyle name="Normal 3 4 4 3 2" xfId="15111"/>
    <cellStyle name="Normal 3 4 4 4" xfId="15112"/>
    <cellStyle name="Normal 3 4 5" xfId="15113"/>
    <cellStyle name="Normal 3 4 5 2" xfId="15114"/>
    <cellStyle name="Normal 3 4 6" xfId="15115"/>
    <cellStyle name="Normal 3 4 6 2" xfId="15116"/>
    <cellStyle name="Normal 3 4 7" xfId="15117"/>
    <cellStyle name="Normal 3 5" xfId="15118"/>
    <cellStyle name="Normal 3 5 2" xfId="15119"/>
    <cellStyle name="Normal 3 5 2 2" xfId="15120"/>
    <cellStyle name="Normal 3 5 2 2 2" xfId="15121"/>
    <cellStyle name="Normal 3 5 2 2 2 2" xfId="15122"/>
    <cellStyle name="Normal 3 5 2 2 2 2 2" xfId="15123"/>
    <cellStyle name="Normal 3 5 2 2 2 3" xfId="15124"/>
    <cellStyle name="Normal 3 5 2 2 2 3 2" xfId="15125"/>
    <cellStyle name="Normal 3 5 2 2 2 4" xfId="15126"/>
    <cellStyle name="Normal 3 5 2 2 3" xfId="15127"/>
    <cellStyle name="Normal 3 5 2 2 3 2" xfId="15128"/>
    <cellStyle name="Normal 3 5 2 2 4" xfId="15129"/>
    <cellStyle name="Normal 3 5 2 2 4 2" xfId="15130"/>
    <cellStyle name="Normal 3 5 2 2 5" xfId="15131"/>
    <cellStyle name="Normal 3 5 2 3" xfId="15132"/>
    <cellStyle name="Normal 3 5 2 3 2" xfId="15133"/>
    <cellStyle name="Normal 3 5 2 3 2 2" xfId="15134"/>
    <cellStyle name="Normal 3 5 2 3 3" xfId="15135"/>
    <cellStyle name="Normal 3 5 2 3 3 2" xfId="15136"/>
    <cellStyle name="Normal 3 5 2 3 4" xfId="15137"/>
    <cellStyle name="Normal 3 5 2 4" xfId="15138"/>
    <cellStyle name="Normal 3 5 2 4 2" xfId="15139"/>
    <cellStyle name="Normal 3 5 2 5" xfId="15140"/>
    <cellStyle name="Normal 3 5 2 5 2" xfId="15141"/>
    <cellStyle name="Normal 3 5 2 6" xfId="15142"/>
    <cellStyle name="Normal 3 5 3" xfId="15143"/>
    <cellStyle name="Normal 3 5 3 2" xfId="15144"/>
    <cellStyle name="Normal 3 5 3 2 2" xfId="15145"/>
    <cellStyle name="Normal 3 5 3 2 2 2" xfId="15146"/>
    <cellStyle name="Normal 3 5 3 2 3" xfId="15147"/>
    <cellStyle name="Normal 3 5 3 2 3 2" xfId="15148"/>
    <cellStyle name="Normal 3 5 3 2 4" xfId="15149"/>
    <cellStyle name="Normal 3 5 3 3" xfId="15150"/>
    <cellStyle name="Normal 3 5 3 3 2" xfId="15151"/>
    <cellStyle name="Normal 3 5 3 4" xfId="15152"/>
    <cellStyle name="Normal 3 5 3 4 2" xfId="15153"/>
    <cellStyle name="Normal 3 5 3 5" xfId="15154"/>
    <cellStyle name="Normal 3 5 4" xfId="15155"/>
    <cellStyle name="Normal 3 5 4 2" xfId="15156"/>
    <cellStyle name="Normal 3 5 4 2 2" xfId="15157"/>
    <cellStyle name="Normal 3 5 4 3" xfId="15158"/>
    <cellStyle name="Normal 3 5 4 3 2" xfId="15159"/>
    <cellStyle name="Normal 3 5 4 4" xfId="15160"/>
    <cellStyle name="Normal 3 5 5" xfId="15161"/>
    <cellStyle name="Normal 3 5 5 2" xfId="15162"/>
    <cellStyle name="Normal 3 5 6" xfId="15163"/>
    <cellStyle name="Normal 3 5 6 2" xfId="15164"/>
    <cellStyle name="Normal 3 5 7" xfId="15165"/>
    <cellStyle name="Normal 3 6" xfId="15166"/>
    <cellStyle name="Normal 3 6 2" xfId="15167"/>
    <cellStyle name="Normal 3 6 2 2" xfId="15168"/>
    <cellStyle name="Normal 3 6 2 2 2" xfId="15169"/>
    <cellStyle name="Normal 3 6 2 2 2 2" xfId="15170"/>
    <cellStyle name="Normal 3 6 2 2 3" xfId="15171"/>
    <cellStyle name="Normal 3 6 2 2 3 2" xfId="15172"/>
    <cellStyle name="Normal 3 6 2 2 4" xfId="15173"/>
    <cellStyle name="Normal 3 6 2 3" xfId="15174"/>
    <cellStyle name="Normal 3 6 2 3 2" xfId="15175"/>
    <cellStyle name="Normal 3 6 2 4" xfId="15176"/>
    <cellStyle name="Normal 3 6 2 4 2" xfId="15177"/>
    <cellStyle name="Normal 3 6 2 5" xfId="15178"/>
    <cellStyle name="Normal 3 6 3" xfId="15179"/>
    <cellStyle name="Normal 3 6 3 2" xfId="15180"/>
    <cellStyle name="Normal 3 6 3 2 2" xfId="15181"/>
    <cellStyle name="Normal 3 6 3 3" xfId="15182"/>
    <cellStyle name="Normal 3 6 3 3 2" xfId="15183"/>
    <cellStyle name="Normal 3 6 3 4" xfId="15184"/>
    <cellStyle name="Normal 3 6 4" xfId="15185"/>
    <cellStyle name="Normal 3 6 4 2" xfId="15186"/>
    <cellStyle name="Normal 3 6 5" xfId="15187"/>
    <cellStyle name="Normal 3 6 5 2" xfId="15188"/>
    <cellStyle name="Normal 3 6 6" xfId="15189"/>
    <cellStyle name="Normal 3 7" xfId="15190"/>
    <cellStyle name="Normal 3 7 2" xfId="15191"/>
    <cellStyle name="Normal 3 7 2 2" xfId="15192"/>
    <cellStyle name="Normal 3 7 2 2 2" xfId="15193"/>
    <cellStyle name="Normal 3 7 2 3" xfId="15194"/>
    <cellStyle name="Normal 3 7 2 3 2" xfId="15195"/>
    <cellStyle name="Normal 3 7 2 4" xfId="15196"/>
    <cellStyle name="Normal 3 7 3" xfId="15197"/>
    <cellStyle name="Normal 3 7 3 2" xfId="15198"/>
    <cellStyle name="Normal 3 7 4" xfId="15199"/>
    <cellStyle name="Normal 3 7 4 2" xfId="15200"/>
    <cellStyle name="Normal 3 7 5" xfId="15201"/>
    <cellStyle name="Normal 3 8" xfId="15202"/>
    <cellStyle name="Normal 3 8 2" xfId="15203"/>
    <cellStyle name="Normal 3 8 2 2" xfId="15204"/>
    <cellStyle name="Normal 3 8 3" xfId="15205"/>
    <cellStyle name="Normal 3 8 3 2" xfId="15206"/>
    <cellStyle name="Normal 3 8 4" xfId="15207"/>
    <cellStyle name="Normal 3 9" xfId="15208"/>
    <cellStyle name="Normal 3 9 2" xfId="15209"/>
    <cellStyle name="Normal 3 9 2 2" xfId="15210"/>
    <cellStyle name="Normal 3 9 3" xfId="15211"/>
    <cellStyle name="Normal 3 9 3 2" xfId="15212"/>
    <cellStyle name="Normal 3 9 4" xfId="15213"/>
    <cellStyle name="Normal 3_15" xfId="15214"/>
    <cellStyle name="Normal 30" xfId="15215"/>
    <cellStyle name="Normal 31" xfId="15216"/>
    <cellStyle name="Normal 32" xfId="15217"/>
    <cellStyle name="Normal 33" xfId="15218"/>
    <cellStyle name="Normal 34" xfId="15219"/>
    <cellStyle name="Normal 35" xfId="15220"/>
    <cellStyle name="Normal 36" xfId="15221"/>
    <cellStyle name="Normal 37" xfId="15222"/>
    <cellStyle name="Normal 38" xfId="15223"/>
    <cellStyle name="Normal 39" xfId="15224"/>
    <cellStyle name="Normal 4" xfId="12"/>
    <cellStyle name="Normal 4 2" xfId="15226"/>
    <cellStyle name="Normal 4 2 2" xfId="15227"/>
    <cellStyle name="Normal 4 2_15" xfId="15228"/>
    <cellStyle name="Normal 4 3" xfId="15225"/>
    <cellStyle name="Normal 4_15" xfId="15229"/>
    <cellStyle name="Normal 40" xfId="15230"/>
    <cellStyle name="Normal 41" xfId="15231"/>
    <cellStyle name="Normal 42" xfId="15232"/>
    <cellStyle name="Normal 43" xfId="15233"/>
    <cellStyle name="Normal 44" xfId="15234"/>
    <cellStyle name="Normal 44 2" xfId="15235"/>
    <cellStyle name="Normal 44_15" xfId="15236"/>
    <cellStyle name="Normal 45" xfId="15237"/>
    <cellStyle name="Normal 46" xfId="15238"/>
    <cellStyle name="Normal 47" xfId="15239"/>
    <cellStyle name="Normal 48" xfId="15240"/>
    <cellStyle name="Normal 49" xfId="15241"/>
    <cellStyle name="Normal 5" xfId="15"/>
    <cellStyle name="Normal 5 10" xfId="15243"/>
    <cellStyle name="Normal 5 11" xfId="15242"/>
    <cellStyle name="Normal 5 2" xfId="15244"/>
    <cellStyle name="Normal 5 2 2" xfId="15245"/>
    <cellStyle name="Normal 5 2 2 2" xfId="15246"/>
    <cellStyle name="Normal 5 2 2 2 2" xfId="15247"/>
    <cellStyle name="Normal 5 2 2 2 2 2" xfId="15248"/>
    <cellStyle name="Normal 5 2 2 2 2 2 2" xfId="15249"/>
    <cellStyle name="Normal 5 2 2 2 2 2 2 2" xfId="15250"/>
    <cellStyle name="Normal 5 2 2 2 2 2 3" xfId="15251"/>
    <cellStyle name="Normal 5 2 2 2 2 2 3 2" xfId="15252"/>
    <cellStyle name="Normal 5 2 2 2 2 2 4" xfId="15253"/>
    <cellStyle name="Normal 5 2 2 2 2 3" xfId="15254"/>
    <cellStyle name="Normal 5 2 2 2 2 3 2" xfId="15255"/>
    <cellStyle name="Normal 5 2 2 2 2 4" xfId="15256"/>
    <cellStyle name="Normal 5 2 2 2 2 4 2" xfId="15257"/>
    <cellStyle name="Normal 5 2 2 2 2 5" xfId="15258"/>
    <cellStyle name="Normal 5 2 2 2 3" xfId="15259"/>
    <cellStyle name="Normal 5 2 2 2 3 2" xfId="15260"/>
    <cellStyle name="Normal 5 2 2 2 3 2 2" xfId="15261"/>
    <cellStyle name="Normal 5 2 2 2 3 3" xfId="15262"/>
    <cellStyle name="Normal 5 2 2 2 3 3 2" xfId="15263"/>
    <cellStyle name="Normal 5 2 2 2 3 4" xfId="15264"/>
    <cellStyle name="Normal 5 2 2 2 4" xfId="15265"/>
    <cellStyle name="Normal 5 2 2 2 4 2" xfId="15266"/>
    <cellStyle name="Normal 5 2 2 2 5" xfId="15267"/>
    <cellStyle name="Normal 5 2 2 2 5 2" xfId="15268"/>
    <cellStyle name="Normal 5 2 2 2 6" xfId="15269"/>
    <cellStyle name="Normal 5 2 2 3" xfId="15270"/>
    <cellStyle name="Normal 5 2 2 3 2" xfId="15271"/>
    <cellStyle name="Normal 5 2 2 3 2 2" xfId="15272"/>
    <cellStyle name="Normal 5 2 2 3 2 2 2" xfId="15273"/>
    <cellStyle name="Normal 5 2 2 3 2 3" xfId="15274"/>
    <cellStyle name="Normal 5 2 2 3 2 3 2" xfId="15275"/>
    <cellStyle name="Normal 5 2 2 3 2 4" xfId="15276"/>
    <cellStyle name="Normal 5 2 2 3 3" xfId="15277"/>
    <cellStyle name="Normal 5 2 2 3 3 2" xfId="15278"/>
    <cellStyle name="Normal 5 2 2 3 4" xfId="15279"/>
    <cellStyle name="Normal 5 2 2 3 4 2" xfId="15280"/>
    <cellStyle name="Normal 5 2 2 3 5" xfId="15281"/>
    <cellStyle name="Normal 5 2 2 4" xfId="15282"/>
    <cellStyle name="Normal 5 2 2 4 2" xfId="15283"/>
    <cellStyle name="Normal 5 2 2 4 2 2" xfId="15284"/>
    <cellStyle name="Normal 5 2 2 4 3" xfId="15285"/>
    <cellStyle name="Normal 5 2 2 4 3 2" xfId="15286"/>
    <cellStyle name="Normal 5 2 2 4 4" xfId="15287"/>
    <cellStyle name="Normal 5 2 2 5" xfId="15288"/>
    <cellStyle name="Normal 5 2 2 5 2" xfId="15289"/>
    <cellStyle name="Normal 5 2 2 6" xfId="15290"/>
    <cellStyle name="Normal 5 2 2 6 2" xfId="15291"/>
    <cellStyle name="Normal 5 2 2 7" xfId="15292"/>
    <cellStyle name="Normal 5 2 3" xfId="15293"/>
    <cellStyle name="Normal 5 2 3 2" xfId="15294"/>
    <cellStyle name="Normal 5 2 3 2 2" xfId="15295"/>
    <cellStyle name="Normal 5 2 3 2 2 2" xfId="15296"/>
    <cellStyle name="Normal 5 2 3 2 2 2 2" xfId="15297"/>
    <cellStyle name="Normal 5 2 3 2 2 3" xfId="15298"/>
    <cellStyle name="Normal 5 2 3 2 2 3 2" xfId="15299"/>
    <cellStyle name="Normal 5 2 3 2 2 4" xfId="15300"/>
    <cellStyle name="Normal 5 2 3 2 3" xfId="15301"/>
    <cellStyle name="Normal 5 2 3 2 3 2" xfId="15302"/>
    <cellStyle name="Normal 5 2 3 2 4" xfId="15303"/>
    <cellStyle name="Normal 5 2 3 2 4 2" xfId="15304"/>
    <cellStyle name="Normal 5 2 3 2 5" xfId="15305"/>
    <cellStyle name="Normal 5 2 3 3" xfId="15306"/>
    <cellStyle name="Normal 5 2 3 3 2" xfId="15307"/>
    <cellStyle name="Normal 5 2 3 3 2 2" xfId="15308"/>
    <cellStyle name="Normal 5 2 3 3 3" xfId="15309"/>
    <cellStyle name="Normal 5 2 3 3 3 2" xfId="15310"/>
    <cellStyle name="Normal 5 2 3 3 4" xfId="15311"/>
    <cellStyle name="Normal 5 2 3 4" xfId="15312"/>
    <cellStyle name="Normal 5 2 3 4 2" xfId="15313"/>
    <cellStyle name="Normal 5 2 3 5" xfId="15314"/>
    <cellStyle name="Normal 5 2 3 5 2" xfId="15315"/>
    <cellStyle name="Normal 5 2 3 6" xfId="15316"/>
    <cellStyle name="Normal 5 2 4" xfId="15317"/>
    <cellStyle name="Normal 5 2 4 2" xfId="15318"/>
    <cellStyle name="Normal 5 2 4 2 2" xfId="15319"/>
    <cellStyle name="Normal 5 2 4 2 2 2" xfId="15320"/>
    <cellStyle name="Normal 5 2 4 2 3" xfId="15321"/>
    <cellStyle name="Normal 5 2 4 2 3 2" xfId="15322"/>
    <cellStyle name="Normal 5 2 4 2 4" xfId="15323"/>
    <cellStyle name="Normal 5 2 4 3" xfId="15324"/>
    <cellStyle name="Normal 5 2 4 3 2" xfId="15325"/>
    <cellStyle name="Normal 5 2 4 4" xfId="15326"/>
    <cellStyle name="Normal 5 2 4 4 2" xfId="15327"/>
    <cellStyle name="Normal 5 2 4 5" xfId="15328"/>
    <cellStyle name="Normal 5 2 5" xfId="15329"/>
    <cellStyle name="Normal 5 2 5 2" xfId="15330"/>
    <cellStyle name="Normal 5 2 5 2 2" xfId="15331"/>
    <cellStyle name="Normal 5 2 5 3" xfId="15332"/>
    <cellStyle name="Normal 5 2 5 3 2" xfId="15333"/>
    <cellStyle name="Normal 5 2 5 4" xfId="15334"/>
    <cellStyle name="Normal 5 2 6" xfId="15335"/>
    <cellStyle name="Normal 5 2 6 2" xfId="15336"/>
    <cellStyle name="Normal 5 2 7" xfId="15337"/>
    <cellStyle name="Normal 5 2 7 2" xfId="15338"/>
    <cellStyle name="Normal 5 2 8" xfId="15339"/>
    <cellStyle name="Normal 5 2_15" xfId="15340"/>
    <cellStyle name="Normal 5 3" xfId="15341"/>
    <cellStyle name="Normal 5 3 2" xfId="15342"/>
    <cellStyle name="Normal 5 3 2 2" xfId="15343"/>
    <cellStyle name="Normal 5 3 2 2 2" xfId="15344"/>
    <cellStyle name="Normal 5 3 2 2 2 2" xfId="15345"/>
    <cellStyle name="Normal 5 3 2 2 2 2 2" xfId="15346"/>
    <cellStyle name="Normal 5 3 2 2 2 3" xfId="15347"/>
    <cellStyle name="Normal 5 3 2 2 2 3 2" xfId="15348"/>
    <cellStyle name="Normal 5 3 2 2 2 4" xfId="15349"/>
    <cellStyle name="Normal 5 3 2 2 3" xfId="15350"/>
    <cellStyle name="Normal 5 3 2 2 3 2" xfId="15351"/>
    <cellStyle name="Normal 5 3 2 2 4" xfId="15352"/>
    <cellStyle name="Normal 5 3 2 2 4 2" xfId="15353"/>
    <cellStyle name="Normal 5 3 2 2 5" xfId="15354"/>
    <cellStyle name="Normal 5 3 2 3" xfId="15355"/>
    <cellStyle name="Normal 5 3 2 3 2" xfId="15356"/>
    <cellStyle name="Normal 5 3 2 3 2 2" xfId="15357"/>
    <cellStyle name="Normal 5 3 2 3 3" xfId="15358"/>
    <cellStyle name="Normal 5 3 2 3 3 2" xfId="15359"/>
    <cellStyle name="Normal 5 3 2 3 4" xfId="15360"/>
    <cellStyle name="Normal 5 3 2 4" xfId="15361"/>
    <cellStyle name="Normal 5 3 2 4 2" xfId="15362"/>
    <cellStyle name="Normal 5 3 2 5" xfId="15363"/>
    <cellStyle name="Normal 5 3 2 5 2" xfId="15364"/>
    <cellStyle name="Normal 5 3 2 6" xfId="15365"/>
    <cellStyle name="Normal 5 3 3" xfId="15366"/>
    <cellStyle name="Normal 5 3 3 2" xfId="15367"/>
    <cellStyle name="Normal 5 3 3 2 2" xfId="15368"/>
    <cellStyle name="Normal 5 3 3 2 2 2" xfId="15369"/>
    <cellStyle name="Normal 5 3 3 2 3" xfId="15370"/>
    <cellStyle name="Normal 5 3 3 2 3 2" xfId="15371"/>
    <cellStyle name="Normal 5 3 3 2 4" xfId="15372"/>
    <cellStyle name="Normal 5 3 3 3" xfId="15373"/>
    <cellStyle name="Normal 5 3 3 3 2" xfId="15374"/>
    <cellStyle name="Normal 5 3 3 4" xfId="15375"/>
    <cellStyle name="Normal 5 3 3 4 2" xfId="15376"/>
    <cellStyle name="Normal 5 3 3 5" xfId="15377"/>
    <cellStyle name="Normal 5 3 4" xfId="15378"/>
    <cellStyle name="Normal 5 3 4 2" xfId="15379"/>
    <cellStyle name="Normal 5 3 4 2 2" xfId="15380"/>
    <cellStyle name="Normal 5 3 4 3" xfId="15381"/>
    <cellStyle name="Normal 5 3 4 3 2" xfId="15382"/>
    <cellStyle name="Normal 5 3 4 4" xfId="15383"/>
    <cellStyle name="Normal 5 3 5" xfId="15384"/>
    <cellStyle name="Normal 5 3 5 2" xfId="15385"/>
    <cellStyle name="Normal 5 3 6" xfId="15386"/>
    <cellStyle name="Normal 5 3 6 2" xfId="15387"/>
    <cellStyle name="Normal 5 3 7" xfId="15388"/>
    <cellStyle name="Normal 5 3_15" xfId="15389"/>
    <cellStyle name="Normal 5 4" xfId="15390"/>
    <cellStyle name="Normal 5 4 2" xfId="15391"/>
    <cellStyle name="Normal 5 4 2 2" xfId="15392"/>
    <cellStyle name="Normal 5 4 2 2 2" xfId="15393"/>
    <cellStyle name="Normal 5 4 2 2 2 2" xfId="15394"/>
    <cellStyle name="Normal 5 4 2 2 3" xfId="15395"/>
    <cellStyle name="Normal 5 4 2 2 3 2" xfId="15396"/>
    <cellStyle name="Normal 5 4 2 2 4" xfId="15397"/>
    <cellStyle name="Normal 5 4 2 3" xfId="15398"/>
    <cellStyle name="Normal 5 4 2 3 2" xfId="15399"/>
    <cellStyle name="Normal 5 4 2 4" xfId="15400"/>
    <cellStyle name="Normal 5 4 2 4 2" xfId="15401"/>
    <cellStyle name="Normal 5 4 2 5" xfId="15402"/>
    <cellStyle name="Normal 5 4 3" xfId="15403"/>
    <cellStyle name="Normal 5 4 3 2" xfId="15404"/>
    <cellStyle name="Normal 5 4 3 2 2" xfId="15405"/>
    <cellStyle name="Normal 5 4 3 3" xfId="15406"/>
    <cellStyle name="Normal 5 4 3 3 2" xfId="15407"/>
    <cellStyle name="Normal 5 4 3 4" xfId="15408"/>
    <cellStyle name="Normal 5 4 4" xfId="15409"/>
    <cellStyle name="Normal 5 4 4 2" xfId="15410"/>
    <cellStyle name="Normal 5 4 5" xfId="15411"/>
    <cellStyle name="Normal 5 4 5 2" xfId="15412"/>
    <cellStyle name="Normal 5 4 6" xfId="15413"/>
    <cellStyle name="Normal 5 5" xfId="15414"/>
    <cellStyle name="Normal 5 5 2" xfId="15415"/>
    <cellStyle name="Normal 5 5 2 2" xfId="15416"/>
    <cellStyle name="Normal 5 5 2 2 2" xfId="15417"/>
    <cellStyle name="Normal 5 5 2 3" xfId="15418"/>
    <cellStyle name="Normal 5 5 2 3 2" xfId="15419"/>
    <cellStyle name="Normal 5 5 2 4" xfId="15420"/>
    <cellStyle name="Normal 5 5 3" xfId="15421"/>
    <cellStyle name="Normal 5 5 3 2" xfId="15422"/>
    <cellStyle name="Normal 5 5 4" xfId="15423"/>
    <cellStyle name="Normal 5 5 4 2" xfId="15424"/>
    <cellStyle name="Normal 5 5 5" xfId="15425"/>
    <cellStyle name="Normal 5 6" xfId="15426"/>
    <cellStyle name="Normal 5 6 2" xfId="15427"/>
    <cellStyle name="Normal 5 6 2 2" xfId="15428"/>
    <cellStyle name="Normal 5 6 3" xfId="15429"/>
    <cellStyle name="Normal 5 6 3 2" xfId="15430"/>
    <cellStyle name="Normal 5 6 4" xfId="15431"/>
    <cellStyle name="Normal 5 7" xfId="15432"/>
    <cellStyle name="Normal 5 7 2" xfId="15433"/>
    <cellStyle name="Normal 5 7 2 2" xfId="15434"/>
    <cellStyle name="Normal 5 7 3" xfId="15435"/>
    <cellStyle name="Normal 5 7 3 2" xfId="15436"/>
    <cellStyle name="Normal 5 7 4" xfId="15437"/>
    <cellStyle name="Normal 5 8" xfId="15438"/>
    <cellStyle name="Normal 5 8 2" xfId="15439"/>
    <cellStyle name="Normal 5 9" xfId="15440"/>
    <cellStyle name="Normal 5 9 2" xfId="15441"/>
    <cellStyle name="Normal 5_15" xfId="15442"/>
    <cellStyle name="Normal 50" xfId="15443"/>
    <cellStyle name="Normal 51" xfId="15444"/>
    <cellStyle name="Normal 52" xfId="15445"/>
    <cellStyle name="Normal 53" xfId="15446"/>
    <cellStyle name="Normal 54" xfId="15447"/>
    <cellStyle name="Normal 55" xfId="15448"/>
    <cellStyle name="Normal 56" xfId="15449"/>
    <cellStyle name="Normal 57" xfId="15450"/>
    <cellStyle name="Normal 57 2" xfId="15451"/>
    <cellStyle name="Normal 58" xfId="15452"/>
    <cellStyle name="Normal 59" xfId="15453"/>
    <cellStyle name="Normal 6" xfId="15454"/>
    <cellStyle name="Normal 6 2" xfId="15455"/>
    <cellStyle name="Normal 6 2 2" xfId="15456"/>
    <cellStyle name="Normal 6 2 3" xfId="15457"/>
    <cellStyle name="Normal 6 2_15" xfId="15458"/>
    <cellStyle name="Normal 6 3" xfId="15459"/>
    <cellStyle name="Normal 6_15" xfId="15460"/>
    <cellStyle name="Normal 60" xfId="15461"/>
    <cellStyle name="Normal 61" xfId="15462"/>
    <cellStyle name="Normal 62" xfId="15463"/>
    <cellStyle name="Normal 63" xfId="15464"/>
    <cellStyle name="Normal 64" xfId="15465"/>
    <cellStyle name="Normal 65" xfId="15466"/>
    <cellStyle name="Normal 66" xfId="15467"/>
    <cellStyle name="Normal 67" xfId="15468"/>
    <cellStyle name="Normal 68" xfId="15469"/>
    <cellStyle name="Normal 69" xfId="15470"/>
    <cellStyle name="Normal 7" xfId="15471"/>
    <cellStyle name="Normal 7 2" xfId="15472"/>
    <cellStyle name="Normal 7 2 2" xfId="15473"/>
    <cellStyle name="Normal 7 2 2 2" xfId="15474"/>
    <cellStyle name="Normal 7 2 2 2 2" xfId="15475"/>
    <cellStyle name="Normal 7 2 2 2 2 2" xfId="15476"/>
    <cellStyle name="Normal 7 2 2 2 2 2 2" xfId="15477"/>
    <cellStyle name="Normal 7 2 2 2 2 3" xfId="15478"/>
    <cellStyle name="Normal 7 2 2 2 2 3 2" xfId="15479"/>
    <cellStyle name="Normal 7 2 2 2 2 4" xfId="15480"/>
    <cellStyle name="Normal 7 2 2 2 3" xfId="15481"/>
    <cellStyle name="Normal 7 2 2 2 3 2" xfId="15482"/>
    <cellStyle name="Normal 7 2 2 2 4" xfId="15483"/>
    <cellStyle name="Normal 7 2 2 2 4 2" xfId="15484"/>
    <cellStyle name="Normal 7 2 2 2 5" xfId="15485"/>
    <cellStyle name="Normal 7 2 2 3" xfId="15486"/>
    <cellStyle name="Normal 7 2 2 3 2" xfId="15487"/>
    <cellStyle name="Normal 7 2 2 3 2 2" xfId="15488"/>
    <cellStyle name="Normal 7 2 2 3 3" xfId="15489"/>
    <cellStyle name="Normal 7 2 2 3 3 2" xfId="15490"/>
    <cellStyle name="Normal 7 2 2 3 4" xfId="15491"/>
    <cellStyle name="Normal 7 2 2 4" xfId="15492"/>
    <cellStyle name="Normal 7 2 2 4 2" xfId="15493"/>
    <cellStyle name="Normal 7 2 2 5" xfId="15494"/>
    <cellStyle name="Normal 7 2 2 5 2" xfId="15495"/>
    <cellStyle name="Normal 7 2 2 6" xfId="15496"/>
    <cellStyle name="Normal 7 2 3" xfId="15497"/>
    <cellStyle name="Normal 7 2 3 2" xfId="15498"/>
    <cellStyle name="Normal 7 2 3 2 2" xfId="15499"/>
    <cellStyle name="Normal 7 2 3 2 2 2" xfId="15500"/>
    <cellStyle name="Normal 7 2 3 2 3" xfId="15501"/>
    <cellStyle name="Normal 7 2 3 2 3 2" xfId="15502"/>
    <cellStyle name="Normal 7 2 3 2 4" xfId="15503"/>
    <cellStyle name="Normal 7 2 3 3" xfId="15504"/>
    <cellStyle name="Normal 7 2 3 3 2" xfId="15505"/>
    <cellStyle name="Normal 7 2 3 4" xfId="15506"/>
    <cellStyle name="Normal 7 2 3 4 2" xfId="15507"/>
    <cellStyle name="Normal 7 2 3 5" xfId="15508"/>
    <cellStyle name="Normal 7 2 4" xfId="15509"/>
    <cellStyle name="Normal 7 2 4 2" xfId="15510"/>
    <cellStyle name="Normal 7 2 4 2 2" xfId="15511"/>
    <cellStyle name="Normal 7 2 4 3" xfId="15512"/>
    <cellStyle name="Normal 7 2 4 3 2" xfId="15513"/>
    <cellStyle name="Normal 7 2 4 4" xfId="15514"/>
    <cellStyle name="Normal 7 2 5" xfId="15515"/>
    <cellStyle name="Normal 7 2 5 2" xfId="15516"/>
    <cellStyle name="Normal 7 2 6" xfId="15517"/>
    <cellStyle name="Normal 7 2 6 2" xfId="15518"/>
    <cellStyle name="Normal 7 2 7" xfId="15519"/>
    <cellStyle name="Normal 7 2_15" xfId="15520"/>
    <cellStyle name="Normal 7 3" xfId="15521"/>
    <cellStyle name="Normal 7 3 2" xfId="15522"/>
    <cellStyle name="Normal 7 3 2 2" xfId="15523"/>
    <cellStyle name="Normal 7 3 2 2 2" xfId="15524"/>
    <cellStyle name="Normal 7 3 2 2 2 2" xfId="15525"/>
    <cellStyle name="Normal 7 3 2 2 3" xfId="15526"/>
    <cellStyle name="Normal 7 3 2 2 3 2" xfId="15527"/>
    <cellStyle name="Normal 7 3 2 2 4" xfId="15528"/>
    <cellStyle name="Normal 7 3 2 3" xfId="15529"/>
    <cellStyle name="Normal 7 3 2 3 2" xfId="15530"/>
    <cellStyle name="Normal 7 3 2 4" xfId="15531"/>
    <cellStyle name="Normal 7 3 2 4 2" xfId="15532"/>
    <cellStyle name="Normal 7 3 2 5" xfId="15533"/>
    <cellStyle name="Normal 7 3 3" xfId="15534"/>
    <cellStyle name="Normal 7 3 3 2" xfId="15535"/>
    <cellStyle name="Normal 7 3 3 2 2" xfId="15536"/>
    <cellStyle name="Normal 7 3 3 3" xfId="15537"/>
    <cellStyle name="Normal 7 3 3 3 2" xfId="15538"/>
    <cellStyle name="Normal 7 3 3 4" xfId="15539"/>
    <cellStyle name="Normal 7 3 4" xfId="15540"/>
    <cellStyle name="Normal 7 3 4 2" xfId="15541"/>
    <cellStyle name="Normal 7 3 5" xfId="15542"/>
    <cellStyle name="Normal 7 3 5 2" xfId="15543"/>
    <cellStyle name="Normal 7 3 6" xfId="15544"/>
    <cellStyle name="Normal 7 3_15" xfId="15545"/>
    <cellStyle name="Normal 7 4" xfId="15546"/>
    <cellStyle name="Normal 7 4 2" xfId="15547"/>
    <cellStyle name="Normal 7 4 2 2" xfId="15548"/>
    <cellStyle name="Normal 7 4 2 2 2" xfId="15549"/>
    <cellStyle name="Normal 7 4 2 3" xfId="15550"/>
    <cellStyle name="Normal 7 4 2 3 2" xfId="15551"/>
    <cellStyle name="Normal 7 4 2 4" xfId="15552"/>
    <cellStyle name="Normal 7 4 3" xfId="15553"/>
    <cellStyle name="Normal 7 4 3 2" xfId="15554"/>
    <cellStyle name="Normal 7 4 4" xfId="15555"/>
    <cellStyle name="Normal 7 4 4 2" xfId="15556"/>
    <cellStyle name="Normal 7 4 5" xfId="15557"/>
    <cellStyle name="Normal 7 5" xfId="15558"/>
    <cellStyle name="Normal 7 5 2" xfId="15559"/>
    <cellStyle name="Normal 7 5 2 2" xfId="15560"/>
    <cellStyle name="Normal 7 5 3" xfId="15561"/>
    <cellStyle name="Normal 7 5 3 2" xfId="15562"/>
    <cellStyle name="Normal 7 5 4" xfId="15563"/>
    <cellStyle name="Normal 7 6" xfId="15564"/>
    <cellStyle name="Normal 7 6 2" xfId="15565"/>
    <cellStyle name="Normal 7 7" xfId="15566"/>
    <cellStyle name="Normal 7 7 2" xfId="15567"/>
    <cellStyle name="Normal 7 8" xfId="15568"/>
    <cellStyle name="Normal 7_15" xfId="15569"/>
    <cellStyle name="Normal 70" xfId="15570"/>
    <cellStyle name="Normal 71" xfId="15571"/>
    <cellStyle name="Normal 72" xfId="15572"/>
    <cellStyle name="Normal 73" xfId="15573"/>
    <cellStyle name="Normal 74" xfId="15574"/>
    <cellStyle name="Normal 75" xfId="15575"/>
    <cellStyle name="Normal 76" xfId="15576"/>
    <cellStyle name="Normal 77" xfId="15577"/>
    <cellStyle name="Normal 78" xfId="15578"/>
    <cellStyle name="Normal 79" xfId="15579"/>
    <cellStyle name="Normal 8" xfId="15580"/>
    <cellStyle name="Normal 8 2" xfId="15581"/>
    <cellStyle name="Normal 8 2 2" xfId="15582"/>
    <cellStyle name="Normal 8 2 2 2" xfId="15583"/>
    <cellStyle name="Normal 8 2 2 2 2" xfId="15584"/>
    <cellStyle name="Normal 8 2 2 2 2 2" xfId="15585"/>
    <cellStyle name="Normal 8 2 2 2 3" xfId="15586"/>
    <cellStyle name="Normal 8 2 2 2 3 2" xfId="15587"/>
    <cellStyle name="Normal 8 2 2 2 4" xfId="15588"/>
    <cellStyle name="Normal 8 2 2 3" xfId="15589"/>
    <cellStyle name="Normal 8 2 2 3 2" xfId="15590"/>
    <cellStyle name="Normal 8 2 2 4" xfId="15591"/>
    <cellStyle name="Normal 8 2 2 4 2" xfId="15592"/>
    <cellStyle name="Normal 8 2 2 5" xfId="15593"/>
    <cellStyle name="Normal 8 2 3" xfId="15594"/>
    <cellStyle name="Normal 8 2 3 2" xfId="15595"/>
    <cellStyle name="Normal 8 2 3 2 2" xfId="15596"/>
    <cellStyle name="Normal 8 2 3 3" xfId="15597"/>
    <cellStyle name="Normal 8 2 3 3 2" xfId="15598"/>
    <cellStyle name="Normal 8 2 3 4" xfId="15599"/>
    <cellStyle name="Normal 8 2 4" xfId="15600"/>
    <cellStyle name="Normal 8 2 4 2" xfId="15601"/>
    <cellStyle name="Normal 8 2 5" xfId="15602"/>
    <cellStyle name="Normal 8 2 5 2" xfId="15603"/>
    <cellStyle name="Normal 8 2 6" xfId="15604"/>
    <cellStyle name="Normal 8 2_15" xfId="15605"/>
    <cellStyle name="Normal 8 3" xfId="15606"/>
    <cellStyle name="Normal 8 3 2" xfId="15607"/>
    <cellStyle name="Normal 8 3 2 2" xfId="15608"/>
    <cellStyle name="Normal 8 3 2 2 2" xfId="15609"/>
    <cellStyle name="Normal 8 3 2 3" xfId="15610"/>
    <cellStyle name="Normal 8 3 2 3 2" xfId="15611"/>
    <cellStyle name="Normal 8 3 2 4" xfId="15612"/>
    <cellStyle name="Normal 8 3 3" xfId="15613"/>
    <cellStyle name="Normal 8 3 3 2" xfId="15614"/>
    <cellStyle name="Normal 8 3 4" xfId="15615"/>
    <cellStyle name="Normal 8 3 4 2" xfId="15616"/>
    <cellStyle name="Normal 8 3 5" xfId="15617"/>
    <cellStyle name="Normal 8 3_15" xfId="15618"/>
    <cellStyle name="Normal 8 4" xfId="15619"/>
    <cellStyle name="Normal 8 4 2" xfId="15620"/>
    <cellStyle name="Normal 8 4 2 2" xfId="15621"/>
    <cellStyle name="Normal 8 4 3" xfId="15622"/>
    <cellStyle name="Normal 8 4 3 2" xfId="15623"/>
    <cellStyle name="Normal 8 4 4" xfId="15624"/>
    <cellStyle name="Normal 8 5" xfId="15625"/>
    <cellStyle name="Normal 8 5 2" xfId="15626"/>
    <cellStyle name="Normal 8 6" xfId="15627"/>
    <cellStyle name="Normal 8 6 2" xfId="15628"/>
    <cellStyle name="Normal 8 7" xfId="15629"/>
    <cellStyle name="Normal 8_15" xfId="15630"/>
    <cellStyle name="Normal 80" xfId="15631"/>
    <cellStyle name="Normal 81" xfId="15632"/>
    <cellStyle name="Normal 82" xfId="15633"/>
    <cellStyle name="Normal 83" xfId="15634"/>
    <cellStyle name="Normal 84" xfId="15635"/>
    <cellStyle name="Normal 85" xfId="15636"/>
    <cellStyle name="Normal 86" xfId="15637"/>
    <cellStyle name="Normal 87" xfId="15638"/>
    <cellStyle name="Normal 88" xfId="15639"/>
    <cellStyle name="Normal 9" xfId="15640"/>
    <cellStyle name="Normal 9 2" xfId="15641"/>
    <cellStyle name="Normal 9 3" xfId="15642"/>
    <cellStyle name="Normal 9_15" xfId="15643"/>
    <cellStyle name="Normal_2007-16618" xfId="7"/>
    <cellStyle name="Note" xfId="15644"/>
    <cellStyle name="Note 2" xfId="15645"/>
    <cellStyle name="Note_10" xfId="15646"/>
    <cellStyle name="Output" xfId="15647"/>
    <cellStyle name="Output 2" xfId="15648"/>
    <cellStyle name="Output_10" xfId="15649"/>
    <cellStyle name="Percent" xfId="14" builtinId="5"/>
    <cellStyle name="Percent 2" xfId="8"/>
    <cellStyle name="Percent 2 10" xfId="15651"/>
    <cellStyle name="Percent 2 10 2" xfId="15652"/>
    <cellStyle name="Percent 2 11" xfId="15653"/>
    <cellStyle name="Percent 2 12" xfId="15650"/>
    <cellStyle name="Percent 2 2" xfId="15654"/>
    <cellStyle name="Percent 2 2 10" xfId="15655"/>
    <cellStyle name="Percent 2 2 2" xfId="15656"/>
    <cellStyle name="Percent 2 2 2 2" xfId="15657"/>
    <cellStyle name="Percent 2 2 2 2 2" xfId="15658"/>
    <cellStyle name="Percent 2 2 2 2 2 2" xfId="15659"/>
    <cellStyle name="Percent 2 2 2 2 2 2 2" xfId="15660"/>
    <cellStyle name="Percent 2 2 2 2 2 2 2 2" xfId="15661"/>
    <cellStyle name="Percent 2 2 2 2 2 2 2 2 2" xfId="15662"/>
    <cellStyle name="Percent 2 2 2 2 2 2 2 3" xfId="15663"/>
    <cellStyle name="Percent 2 2 2 2 2 2 2 3 2" xfId="15664"/>
    <cellStyle name="Percent 2 2 2 2 2 2 2 4" xfId="15665"/>
    <cellStyle name="Percent 2 2 2 2 2 2 3" xfId="15666"/>
    <cellStyle name="Percent 2 2 2 2 2 2 3 2" xfId="15667"/>
    <cellStyle name="Percent 2 2 2 2 2 2 4" xfId="15668"/>
    <cellStyle name="Percent 2 2 2 2 2 2 4 2" xfId="15669"/>
    <cellStyle name="Percent 2 2 2 2 2 2 5" xfId="15670"/>
    <cellStyle name="Percent 2 2 2 2 2 3" xfId="15671"/>
    <cellStyle name="Percent 2 2 2 2 2 3 2" xfId="15672"/>
    <cellStyle name="Percent 2 2 2 2 2 3 2 2" xfId="15673"/>
    <cellStyle name="Percent 2 2 2 2 2 3 3" xfId="15674"/>
    <cellStyle name="Percent 2 2 2 2 2 3 3 2" xfId="15675"/>
    <cellStyle name="Percent 2 2 2 2 2 3 4" xfId="15676"/>
    <cellStyle name="Percent 2 2 2 2 2 4" xfId="15677"/>
    <cellStyle name="Percent 2 2 2 2 2 4 2" xfId="15678"/>
    <cellStyle name="Percent 2 2 2 2 2 5" xfId="15679"/>
    <cellStyle name="Percent 2 2 2 2 2 5 2" xfId="15680"/>
    <cellStyle name="Percent 2 2 2 2 2 6" xfId="15681"/>
    <cellStyle name="Percent 2 2 2 2 3" xfId="15682"/>
    <cellStyle name="Percent 2 2 2 2 3 2" xfId="15683"/>
    <cellStyle name="Percent 2 2 2 2 3 2 2" xfId="15684"/>
    <cellStyle name="Percent 2 2 2 2 3 2 2 2" xfId="15685"/>
    <cellStyle name="Percent 2 2 2 2 3 2 3" xfId="15686"/>
    <cellStyle name="Percent 2 2 2 2 3 2 3 2" xfId="15687"/>
    <cellStyle name="Percent 2 2 2 2 3 2 4" xfId="15688"/>
    <cellStyle name="Percent 2 2 2 2 3 3" xfId="15689"/>
    <cellStyle name="Percent 2 2 2 2 3 3 2" xfId="15690"/>
    <cellStyle name="Percent 2 2 2 2 3 4" xfId="15691"/>
    <cellStyle name="Percent 2 2 2 2 3 4 2" xfId="15692"/>
    <cellStyle name="Percent 2 2 2 2 3 5" xfId="15693"/>
    <cellStyle name="Percent 2 2 2 2 4" xfId="15694"/>
    <cellStyle name="Percent 2 2 2 2 4 2" xfId="15695"/>
    <cellStyle name="Percent 2 2 2 2 4 2 2" xfId="15696"/>
    <cellStyle name="Percent 2 2 2 2 4 3" xfId="15697"/>
    <cellStyle name="Percent 2 2 2 2 4 3 2" xfId="15698"/>
    <cellStyle name="Percent 2 2 2 2 4 4" xfId="15699"/>
    <cellStyle name="Percent 2 2 2 2 5" xfId="15700"/>
    <cellStyle name="Percent 2 2 2 2 5 2" xfId="15701"/>
    <cellStyle name="Percent 2 2 2 2 6" xfId="15702"/>
    <cellStyle name="Percent 2 2 2 2 6 2" xfId="15703"/>
    <cellStyle name="Percent 2 2 2 2 7" xfId="15704"/>
    <cellStyle name="Percent 2 2 2 3" xfId="15705"/>
    <cellStyle name="Percent 2 2 2 3 2" xfId="15706"/>
    <cellStyle name="Percent 2 2 2 3 2 2" xfId="15707"/>
    <cellStyle name="Percent 2 2 2 3 2 2 2" xfId="15708"/>
    <cellStyle name="Percent 2 2 2 3 2 2 2 2" xfId="15709"/>
    <cellStyle name="Percent 2 2 2 3 2 2 3" xfId="15710"/>
    <cellStyle name="Percent 2 2 2 3 2 2 3 2" xfId="15711"/>
    <cellStyle name="Percent 2 2 2 3 2 2 4" xfId="15712"/>
    <cellStyle name="Percent 2 2 2 3 2 3" xfId="15713"/>
    <cellStyle name="Percent 2 2 2 3 2 3 2" xfId="15714"/>
    <cellStyle name="Percent 2 2 2 3 2 4" xfId="15715"/>
    <cellStyle name="Percent 2 2 2 3 2 4 2" xfId="15716"/>
    <cellStyle name="Percent 2 2 2 3 2 5" xfId="15717"/>
    <cellStyle name="Percent 2 2 2 3 3" xfId="15718"/>
    <cellStyle name="Percent 2 2 2 3 3 2" xfId="15719"/>
    <cellStyle name="Percent 2 2 2 3 3 2 2" xfId="15720"/>
    <cellStyle name="Percent 2 2 2 3 3 3" xfId="15721"/>
    <cellStyle name="Percent 2 2 2 3 3 3 2" xfId="15722"/>
    <cellStyle name="Percent 2 2 2 3 3 4" xfId="15723"/>
    <cellStyle name="Percent 2 2 2 3 4" xfId="15724"/>
    <cellStyle name="Percent 2 2 2 3 4 2" xfId="15725"/>
    <cellStyle name="Percent 2 2 2 3 5" xfId="15726"/>
    <cellStyle name="Percent 2 2 2 3 5 2" xfId="15727"/>
    <cellStyle name="Percent 2 2 2 3 6" xfId="15728"/>
    <cellStyle name="Percent 2 2 2 4" xfId="15729"/>
    <cellStyle name="Percent 2 2 2 4 2" xfId="15730"/>
    <cellStyle name="Percent 2 2 2 4 2 2" xfId="15731"/>
    <cellStyle name="Percent 2 2 2 4 2 2 2" xfId="15732"/>
    <cellStyle name="Percent 2 2 2 4 2 3" xfId="15733"/>
    <cellStyle name="Percent 2 2 2 4 2 3 2" xfId="15734"/>
    <cellStyle name="Percent 2 2 2 4 2 4" xfId="15735"/>
    <cellStyle name="Percent 2 2 2 4 3" xfId="15736"/>
    <cellStyle name="Percent 2 2 2 4 3 2" xfId="15737"/>
    <cellStyle name="Percent 2 2 2 4 4" xfId="15738"/>
    <cellStyle name="Percent 2 2 2 4 4 2" xfId="15739"/>
    <cellStyle name="Percent 2 2 2 4 5" xfId="15740"/>
    <cellStyle name="Percent 2 2 2 5" xfId="15741"/>
    <cellStyle name="Percent 2 2 2 5 2" xfId="15742"/>
    <cellStyle name="Percent 2 2 2 5 2 2" xfId="15743"/>
    <cellStyle name="Percent 2 2 2 5 3" xfId="15744"/>
    <cellStyle name="Percent 2 2 2 5 3 2" xfId="15745"/>
    <cellStyle name="Percent 2 2 2 5 4" xfId="15746"/>
    <cellStyle name="Percent 2 2 2 6" xfId="15747"/>
    <cellStyle name="Percent 2 2 2 6 2" xfId="15748"/>
    <cellStyle name="Percent 2 2 2 7" xfId="15749"/>
    <cellStyle name="Percent 2 2 2 7 2" xfId="15750"/>
    <cellStyle name="Percent 2 2 2 8" xfId="15751"/>
    <cellStyle name="Percent 2 2 3" xfId="15752"/>
    <cellStyle name="Percent 2 2 3 2" xfId="15753"/>
    <cellStyle name="Percent 2 2 3 2 2" xfId="15754"/>
    <cellStyle name="Percent 2 2 3 2 2 2" xfId="15755"/>
    <cellStyle name="Percent 2 2 3 2 2 2 2" xfId="15756"/>
    <cellStyle name="Percent 2 2 3 2 2 2 2 2" xfId="15757"/>
    <cellStyle name="Percent 2 2 3 2 2 2 3" xfId="15758"/>
    <cellStyle name="Percent 2 2 3 2 2 2 3 2" xfId="15759"/>
    <cellStyle name="Percent 2 2 3 2 2 2 4" xfId="15760"/>
    <cellStyle name="Percent 2 2 3 2 2 3" xfId="15761"/>
    <cellStyle name="Percent 2 2 3 2 2 3 2" xfId="15762"/>
    <cellStyle name="Percent 2 2 3 2 2 4" xfId="15763"/>
    <cellStyle name="Percent 2 2 3 2 2 4 2" xfId="15764"/>
    <cellStyle name="Percent 2 2 3 2 2 5" xfId="15765"/>
    <cellStyle name="Percent 2 2 3 2 3" xfId="15766"/>
    <cellStyle name="Percent 2 2 3 2 3 2" xfId="15767"/>
    <cellStyle name="Percent 2 2 3 2 3 2 2" xfId="15768"/>
    <cellStyle name="Percent 2 2 3 2 3 3" xfId="15769"/>
    <cellStyle name="Percent 2 2 3 2 3 3 2" xfId="15770"/>
    <cellStyle name="Percent 2 2 3 2 3 4" xfId="15771"/>
    <cellStyle name="Percent 2 2 3 2 4" xfId="15772"/>
    <cellStyle name="Percent 2 2 3 2 4 2" xfId="15773"/>
    <cellStyle name="Percent 2 2 3 2 5" xfId="15774"/>
    <cellStyle name="Percent 2 2 3 2 5 2" xfId="15775"/>
    <cellStyle name="Percent 2 2 3 2 6" xfId="15776"/>
    <cellStyle name="Percent 2 2 3 3" xfId="15777"/>
    <cellStyle name="Percent 2 2 3 3 2" xfId="15778"/>
    <cellStyle name="Percent 2 2 3 3 2 2" xfId="15779"/>
    <cellStyle name="Percent 2 2 3 3 2 2 2" xfId="15780"/>
    <cellStyle name="Percent 2 2 3 3 2 3" xfId="15781"/>
    <cellStyle name="Percent 2 2 3 3 2 3 2" xfId="15782"/>
    <cellStyle name="Percent 2 2 3 3 2 4" xfId="15783"/>
    <cellStyle name="Percent 2 2 3 3 3" xfId="15784"/>
    <cellStyle name="Percent 2 2 3 3 3 2" xfId="15785"/>
    <cellStyle name="Percent 2 2 3 3 4" xfId="15786"/>
    <cellStyle name="Percent 2 2 3 3 4 2" xfId="15787"/>
    <cellStyle name="Percent 2 2 3 3 5" xfId="15788"/>
    <cellStyle name="Percent 2 2 3 4" xfId="15789"/>
    <cellStyle name="Percent 2 2 3 4 2" xfId="15790"/>
    <cellStyle name="Percent 2 2 3 4 2 2" xfId="15791"/>
    <cellStyle name="Percent 2 2 3 4 3" xfId="15792"/>
    <cellStyle name="Percent 2 2 3 4 3 2" xfId="15793"/>
    <cellStyle name="Percent 2 2 3 4 4" xfId="15794"/>
    <cellStyle name="Percent 2 2 3 5" xfId="15795"/>
    <cellStyle name="Percent 2 2 3 5 2" xfId="15796"/>
    <cellStyle name="Percent 2 2 3 6" xfId="15797"/>
    <cellStyle name="Percent 2 2 3 6 2" xfId="15798"/>
    <cellStyle name="Percent 2 2 3 7" xfId="15799"/>
    <cellStyle name="Percent 2 2 4" xfId="15800"/>
    <cellStyle name="Percent 2 2 4 2" xfId="15801"/>
    <cellStyle name="Percent 2 2 4 2 2" xfId="15802"/>
    <cellStyle name="Percent 2 2 4 2 2 2" xfId="15803"/>
    <cellStyle name="Percent 2 2 4 2 2 2 2" xfId="15804"/>
    <cellStyle name="Percent 2 2 4 2 2 3" xfId="15805"/>
    <cellStyle name="Percent 2 2 4 2 2 3 2" xfId="15806"/>
    <cellStyle name="Percent 2 2 4 2 2 4" xfId="15807"/>
    <cellStyle name="Percent 2 2 4 2 3" xfId="15808"/>
    <cellStyle name="Percent 2 2 4 2 3 2" xfId="15809"/>
    <cellStyle name="Percent 2 2 4 2 4" xfId="15810"/>
    <cellStyle name="Percent 2 2 4 2 4 2" xfId="15811"/>
    <cellStyle name="Percent 2 2 4 2 5" xfId="15812"/>
    <cellStyle name="Percent 2 2 4 3" xfId="15813"/>
    <cellStyle name="Percent 2 2 4 3 2" xfId="15814"/>
    <cellStyle name="Percent 2 2 4 3 2 2" xfId="15815"/>
    <cellStyle name="Percent 2 2 4 3 3" xfId="15816"/>
    <cellStyle name="Percent 2 2 4 3 3 2" xfId="15817"/>
    <cellStyle name="Percent 2 2 4 3 4" xfId="15818"/>
    <cellStyle name="Percent 2 2 4 4" xfId="15819"/>
    <cellStyle name="Percent 2 2 4 4 2" xfId="15820"/>
    <cellStyle name="Percent 2 2 4 5" xfId="15821"/>
    <cellStyle name="Percent 2 2 4 5 2" xfId="15822"/>
    <cellStyle name="Percent 2 2 4 6" xfId="15823"/>
    <cellStyle name="Percent 2 2 5" xfId="15824"/>
    <cellStyle name="Percent 2 2 5 2" xfId="15825"/>
    <cellStyle name="Percent 2 2 5 2 2" xfId="15826"/>
    <cellStyle name="Percent 2 2 5 2 2 2" xfId="15827"/>
    <cellStyle name="Percent 2 2 5 2 3" xfId="15828"/>
    <cellStyle name="Percent 2 2 5 2 3 2" xfId="15829"/>
    <cellStyle name="Percent 2 2 5 2 4" xfId="15830"/>
    <cellStyle name="Percent 2 2 5 3" xfId="15831"/>
    <cellStyle name="Percent 2 2 5 3 2" xfId="15832"/>
    <cellStyle name="Percent 2 2 5 4" xfId="15833"/>
    <cellStyle name="Percent 2 2 5 4 2" xfId="15834"/>
    <cellStyle name="Percent 2 2 5 5" xfId="15835"/>
    <cellStyle name="Percent 2 2 6" xfId="15836"/>
    <cellStyle name="Percent 2 2 6 2" xfId="15837"/>
    <cellStyle name="Percent 2 2 6 2 2" xfId="15838"/>
    <cellStyle name="Percent 2 2 6 3" xfId="15839"/>
    <cellStyle name="Percent 2 2 6 3 2" xfId="15840"/>
    <cellStyle name="Percent 2 2 6 4" xfId="15841"/>
    <cellStyle name="Percent 2 2 7" xfId="15842"/>
    <cellStyle name="Percent 2 2 7 2" xfId="15843"/>
    <cellStyle name="Percent 2 2 7 2 2" xfId="15844"/>
    <cellStyle name="Percent 2 2 7 3" xfId="15845"/>
    <cellStyle name="Percent 2 2 7 3 2" xfId="15846"/>
    <cellStyle name="Percent 2 2 7 4" xfId="15847"/>
    <cellStyle name="Percent 2 2 8" xfId="15848"/>
    <cellStyle name="Percent 2 2 8 2" xfId="15849"/>
    <cellStyle name="Percent 2 2 9" xfId="15850"/>
    <cellStyle name="Percent 2 2 9 2" xfId="15851"/>
    <cellStyle name="Percent 2 3" xfId="15852"/>
    <cellStyle name="Percent 2 3 2" xfId="15853"/>
    <cellStyle name="Percent 2 3 2 2" xfId="15854"/>
    <cellStyle name="Percent 2 3 2 2 2" xfId="15855"/>
    <cellStyle name="Percent 2 3 2 2 2 2" xfId="15856"/>
    <cellStyle name="Percent 2 3 2 2 2 2 2" xfId="15857"/>
    <cellStyle name="Percent 2 3 2 2 2 2 2 2" xfId="15858"/>
    <cellStyle name="Percent 2 3 2 2 2 2 3" xfId="15859"/>
    <cellStyle name="Percent 2 3 2 2 2 2 3 2" xfId="15860"/>
    <cellStyle name="Percent 2 3 2 2 2 2 4" xfId="15861"/>
    <cellStyle name="Percent 2 3 2 2 2 3" xfId="15862"/>
    <cellStyle name="Percent 2 3 2 2 2 3 2" xfId="15863"/>
    <cellStyle name="Percent 2 3 2 2 2 4" xfId="15864"/>
    <cellStyle name="Percent 2 3 2 2 2 4 2" xfId="15865"/>
    <cellStyle name="Percent 2 3 2 2 2 5" xfId="15866"/>
    <cellStyle name="Percent 2 3 2 2 3" xfId="15867"/>
    <cellStyle name="Percent 2 3 2 2 3 2" xfId="15868"/>
    <cellStyle name="Percent 2 3 2 2 3 2 2" xfId="15869"/>
    <cellStyle name="Percent 2 3 2 2 3 3" xfId="15870"/>
    <cellStyle name="Percent 2 3 2 2 3 3 2" xfId="15871"/>
    <cellStyle name="Percent 2 3 2 2 3 4" xfId="15872"/>
    <cellStyle name="Percent 2 3 2 2 4" xfId="15873"/>
    <cellStyle name="Percent 2 3 2 2 4 2" xfId="15874"/>
    <cellStyle name="Percent 2 3 2 2 5" xfId="15875"/>
    <cellStyle name="Percent 2 3 2 2 5 2" xfId="15876"/>
    <cellStyle name="Percent 2 3 2 2 6" xfId="15877"/>
    <cellStyle name="Percent 2 3 2 3" xfId="15878"/>
    <cellStyle name="Percent 2 3 2 3 2" xfId="15879"/>
    <cellStyle name="Percent 2 3 2 3 2 2" xfId="15880"/>
    <cellStyle name="Percent 2 3 2 3 2 2 2" xfId="15881"/>
    <cellStyle name="Percent 2 3 2 3 2 3" xfId="15882"/>
    <cellStyle name="Percent 2 3 2 3 2 3 2" xfId="15883"/>
    <cellStyle name="Percent 2 3 2 3 2 4" xfId="15884"/>
    <cellStyle name="Percent 2 3 2 3 3" xfId="15885"/>
    <cellStyle name="Percent 2 3 2 3 3 2" xfId="15886"/>
    <cellStyle name="Percent 2 3 2 3 4" xfId="15887"/>
    <cellStyle name="Percent 2 3 2 3 4 2" xfId="15888"/>
    <cellStyle name="Percent 2 3 2 3 5" xfId="15889"/>
    <cellStyle name="Percent 2 3 2 4" xfId="15890"/>
    <cellStyle name="Percent 2 3 2 4 2" xfId="15891"/>
    <cellStyle name="Percent 2 3 2 4 2 2" xfId="15892"/>
    <cellStyle name="Percent 2 3 2 4 3" xfId="15893"/>
    <cellStyle name="Percent 2 3 2 4 3 2" xfId="15894"/>
    <cellStyle name="Percent 2 3 2 4 4" xfId="15895"/>
    <cellStyle name="Percent 2 3 2 5" xfId="15896"/>
    <cellStyle name="Percent 2 3 2 5 2" xfId="15897"/>
    <cellStyle name="Percent 2 3 2 6" xfId="15898"/>
    <cellStyle name="Percent 2 3 2 6 2" xfId="15899"/>
    <cellStyle name="Percent 2 3 2 7" xfId="15900"/>
    <cellStyle name="Percent 2 3 3" xfId="15901"/>
    <cellStyle name="Percent 2 3 3 2" xfId="15902"/>
    <cellStyle name="Percent 2 3 3 2 2" xfId="15903"/>
    <cellStyle name="Percent 2 3 3 2 2 2" xfId="15904"/>
    <cellStyle name="Percent 2 3 3 2 2 2 2" xfId="15905"/>
    <cellStyle name="Percent 2 3 3 2 2 3" xfId="15906"/>
    <cellStyle name="Percent 2 3 3 2 2 3 2" xfId="15907"/>
    <cellStyle name="Percent 2 3 3 2 2 4" xfId="15908"/>
    <cellStyle name="Percent 2 3 3 2 3" xfId="15909"/>
    <cellStyle name="Percent 2 3 3 2 3 2" xfId="15910"/>
    <cellStyle name="Percent 2 3 3 2 4" xfId="15911"/>
    <cellStyle name="Percent 2 3 3 2 4 2" xfId="15912"/>
    <cellStyle name="Percent 2 3 3 2 5" xfId="15913"/>
    <cellStyle name="Percent 2 3 3 3" xfId="15914"/>
    <cellStyle name="Percent 2 3 3 3 2" xfId="15915"/>
    <cellStyle name="Percent 2 3 3 3 2 2" xfId="15916"/>
    <cellStyle name="Percent 2 3 3 3 3" xfId="15917"/>
    <cellStyle name="Percent 2 3 3 3 3 2" xfId="15918"/>
    <cellStyle name="Percent 2 3 3 3 4" xfId="15919"/>
    <cellStyle name="Percent 2 3 3 4" xfId="15920"/>
    <cellStyle name="Percent 2 3 3 4 2" xfId="15921"/>
    <cellStyle name="Percent 2 3 3 5" xfId="15922"/>
    <cellStyle name="Percent 2 3 3 5 2" xfId="15923"/>
    <cellStyle name="Percent 2 3 3 6" xfId="15924"/>
    <cellStyle name="Percent 2 3 4" xfId="15925"/>
    <cellStyle name="Percent 2 3 4 2" xfId="15926"/>
    <cellStyle name="Percent 2 3 4 2 2" xfId="15927"/>
    <cellStyle name="Percent 2 3 4 2 2 2" xfId="15928"/>
    <cellStyle name="Percent 2 3 4 2 3" xfId="15929"/>
    <cellStyle name="Percent 2 3 4 2 3 2" xfId="15930"/>
    <cellStyle name="Percent 2 3 4 2 4" xfId="15931"/>
    <cellStyle name="Percent 2 3 4 3" xfId="15932"/>
    <cellStyle name="Percent 2 3 4 3 2" xfId="15933"/>
    <cellStyle name="Percent 2 3 4 4" xfId="15934"/>
    <cellStyle name="Percent 2 3 4 4 2" xfId="15935"/>
    <cellStyle name="Percent 2 3 4 5" xfId="15936"/>
    <cellStyle name="Percent 2 3 5" xfId="15937"/>
    <cellStyle name="Percent 2 3 5 2" xfId="15938"/>
    <cellStyle name="Percent 2 3 5 2 2" xfId="15939"/>
    <cellStyle name="Percent 2 3 5 3" xfId="15940"/>
    <cellStyle name="Percent 2 3 5 3 2" xfId="15941"/>
    <cellStyle name="Percent 2 3 5 4" xfId="15942"/>
    <cellStyle name="Percent 2 3 6" xfId="15943"/>
    <cellStyle name="Percent 2 3 6 2" xfId="15944"/>
    <cellStyle name="Percent 2 3 7" xfId="15945"/>
    <cellStyle name="Percent 2 3 7 2" xfId="15946"/>
    <cellStyle name="Percent 2 3 8" xfId="15947"/>
    <cellStyle name="Percent 2 4" xfId="15948"/>
    <cellStyle name="Percent 2 4 2" xfId="15949"/>
    <cellStyle name="Percent 2 4 2 2" xfId="15950"/>
    <cellStyle name="Percent 2 4 2 2 2" xfId="15951"/>
    <cellStyle name="Percent 2 4 2 2 2 2" xfId="15952"/>
    <cellStyle name="Percent 2 4 2 2 2 2 2" xfId="15953"/>
    <cellStyle name="Percent 2 4 2 2 2 3" xfId="15954"/>
    <cellStyle name="Percent 2 4 2 2 2 3 2" xfId="15955"/>
    <cellStyle name="Percent 2 4 2 2 2 4" xfId="15956"/>
    <cellStyle name="Percent 2 4 2 2 3" xfId="15957"/>
    <cellStyle name="Percent 2 4 2 2 3 2" xfId="15958"/>
    <cellStyle name="Percent 2 4 2 2 4" xfId="15959"/>
    <cellStyle name="Percent 2 4 2 2 4 2" xfId="15960"/>
    <cellStyle name="Percent 2 4 2 2 5" xfId="15961"/>
    <cellStyle name="Percent 2 4 2 3" xfId="15962"/>
    <cellStyle name="Percent 2 4 2 3 2" xfId="15963"/>
    <cellStyle name="Percent 2 4 2 3 2 2" xfId="15964"/>
    <cellStyle name="Percent 2 4 2 3 3" xfId="15965"/>
    <cellStyle name="Percent 2 4 2 3 3 2" xfId="15966"/>
    <cellStyle name="Percent 2 4 2 3 4" xfId="15967"/>
    <cellStyle name="Percent 2 4 2 4" xfId="15968"/>
    <cellStyle name="Percent 2 4 2 4 2" xfId="15969"/>
    <cellStyle name="Percent 2 4 2 5" xfId="15970"/>
    <cellStyle name="Percent 2 4 2 5 2" xfId="15971"/>
    <cellStyle name="Percent 2 4 2 6" xfId="15972"/>
    <cellStyle name="Percent 2 4 3" xfId="15973"/>
    <cellStyle name="Percent 2 4 3 2" xfId="15974"/>
    <cellStyle name="Percent 2 4 3 2 2" xfId="15975"/>
    <cellStyle name="Percent 2 4 3 2 2 2" xfId="15976"/>
    <cellStyle name="Percent 2 4 3 2 3" xfId="15977"/>
    <cellStyle name="Percent 2 4 3 2 3 2" xfId="15978"/>
    <cellStyle name="Percent 2 4 3 2 4" xfId="15979"/>
    <cellStyle name="Percent 2 4 3 3" xfId="15980"/>
    <cellStyle name="Percent 2 4 3 3 2" xfId="15981"/>
    <cellStyle name="Percent 2 4 3 4" xfId="15982"/>
    <cellStyle name="Percent 2 4 3 4 2" xfId="15983"/>
    <cellStyle name="Percent 2 4 3 5" xfId="15984"/>
    <cellStyle name="Percent 2 4 4" xfId="15985"/>
    <cellStyle name="Percent 2 4 4 2" xfId="15986"/>
    <cellStyle name="Percent 2 4 4 2 2" xfId="15987"/>
    <cellStyle name="Percent 2 4 4 3" xfId="15988"/>
    <cellStyle name="Percent 2 4 4 3 2" xfId="15989"/>
    <cellStyle name="Percent 2 4 4 4" xfId="15990"/>
    <cellStyle name="Percent 2 4 5" xfId="15991"/>
    <cellStyle name="Percent 2 4 5 2" xfId="15992"/>
    <cellStyle name="Percent 2 4 6" xfId="15993"/>
    <cellStyle name="Percent 2 4 6 2" xfId="15994"/>
    <cellStyle name="Percent 2 4 7" xfId="15995"/>
    <cellStyle name="Percent 2 5" xfId="15996"/>
    <cellStyle name="Percent 2 5 2" xfId="15997"/>
    <cellStyle name="Percent 2 5 2 2" xfId="15998"/>
    <cellStyle name="Percent 2 5 2 2 2" xfId="15999"/>
    <cellStyle name="Percent 2 5 2 2 2 2" xfId="16000"/>
    <cellStyle name="Percent 2 5 2 2 3" xfId="16001"/>
    <cellStyle name="Percent 2 5 2 2 3 2" xfId="16002"/>
    <cellStyle name="Percent 2 5 2 2 4" xfId="16003"/>
    <cellStyle name="Percent 2 5 2 3" xfId="16004"/>
    <cellStyle name="Percent 2 5 2 3 2" xfId="16005"/>
    <cellStyle name="Percent 2 5 2 4" xfId="16006"/>
    <cellStyle name="Percent 2 5 2 4 2" xfId="16007"/>
    <cellStyle name="Percent 2 5 2 5" xfId="16008"/>
    <cellStyle name="Percent 2 5 3" xfId="16009"/>
    <cellStyle name="Percent 2 5 3 2" xfId="16010"/>
    <cellStyle name="Percent 2 5 3 2 2" xfId="16011"/>
    <cellStyle name="Percent 2 5 3 3" xfId="16012"/>
    <cellStyle name="Percent 2 5 3 3 2" xfId="16013"/>
    <cellStyle name="Percent 2 5 3 4" xfId="16014"/>
    <cellStyle name="Percent 2 5 4" xfId="16015"/>
    <cellStyle name="Percent 2 5 4 2" xfId="16016"/>
    <cellStyle name="Percent 2 5 5" xfId="16017"/>
    <cellStyle name="Percent 2 5 5 2" xfId="16018"/>
    <cellStyle name="Percent 2 5 6" xfId="16019"/>
    <cellStyle name="Percent 2 6" xfId="16020"/>
    <cellStyle name="Percent 2 6 2" xfId="16021"/>
    <cellStyle name="Percent 2 6 2 2" xfId="16022"/>
    <cellStyle name="Percent 2 6 2 2 2" xfId="16023"/>
    <cellStyle name="Percent 2 6 2 3" xfId="16024"/>
    <cellStyle name="Percent 2 6 2 3 2" xfId="16025"/>
    <cellStyle name="Percent 2 6 2 4" xfId="16026"/>
    <cellStyle name="Percent 2 6 3" xfId="16027"/>
    <cellStyle name="Percent 2 6 3 2" xfId="16028"/>
    <cellStyle name="Percent 2 6 4" xfId="16029"/>
    <cellStyle name="Percent 2 6 4 2" xfId="16030"/>
    <cellStyle name="Percent 2 6 5" xfId="16031"/>
    <cellStyle name="Percent 2 7" xfId="16032"/>
    <cellStyle name="Percent 2 7 2" xfId="16033"/>
    <cellStyle name="Percent 2 7 2 2" xfId="16034"/>
    <cellStyle name="Percent 2 7 3" xfId="16035"/>
    <cellStyle name="Percent 2 7 3 2" xfId="16036"/>
    <cellStyle name="Percent 2 7 4" xfId="16037"/>
    <cellStyle name="Percent 2 8" xfId="16038"/>
    <cellStyle name="Percent 2 8 2" xfId="16039"/>
    <cellStyle name="Percent 2 8 2 2" xfId="16040"/>
    <cellStyle name="Percent 2 8 3" xfId="16041"/>
    <cellStyle name="Percent 2 8 3 2" xfId="16042"/>
    <cellStyle name="Percent 2 8 4" xfId="16043"/>
    <cellStyle name="Percent 2 9" xfId="16044"/>
    <cellStyle name="Percent 2 9 2" xfId="16045"/>
    <cellStyle name="Percent 3" xfId="16046"/>
    <cellStyle name="Percent 4" xfId="16047"/>
    <cellStyle name="Percent 5" xfId="16048"/>
    <cellStyle name="Percent 6" xfId="16049"/>
    <cellStyle name="Percent 7" xfId="16050"/>
    <cellStyle name="Percent 8" xfId="16051"/>
    <cellStyle name="SAPBEXaggData" xfId="16052"/>
    <cellStyle name="SAPBEXaggData 2" xfId="16053"/>
    <cellStyle name="SAPBEXaggData_15" xfId="16054"/>
    <cellStyle name="SAPBEXaggDataEmph" xfId="16055"/>
    <cellStyle name="SAPBEXaggDataEmph 2" xfId="16056"/>
    <cellStyle name="SAPBEXaggDataEmph_15" xfId="16057"/>
    <cellStyle name="SAPBEXaggItem" xfId="16058"/>
    <cellStyle name="SAPBEXaggItem 2" xfId="16059"/>
    <cellStyle name="SAPBEXaggItem_15" xfId="16060"/>
    <cellStyle name="SAPBEXaggItemX" xfId="16061"/>
    <cellStyle name="SAPBEXaggItemX 2" xfId="16062"/>
    <cellStyle name="SAPBEXaggItemX_15" xfId="16063"/>
    <cellStyle name="SAPBEXchaText" xfId="16064"/>
    <cellStyle name="SAPBEXexcBad7" xfId="16065"/>
    <cellStyle name="SAPBEXexcBad7 2" xfId="16066"/>
    <cellStyle name="SAPBEXexcBad7_15" xfId="16067"/>
    <cellStyle name="SAPBEXexcBad8" xfId="16068"/>
    <cellStyle name="SAPBEXexcBad8 2" xfId="16069"/>
    <cellStyle name="SAPBEXexcBad8_15" xfId="16070"/>
    <cellStyle name="SAPBEXexcBad9" xfId="16071"/>
    <cellStyle name="SAPBEXexcBad9 2" xfId="16072"/>
    <cellStyle name="SAPBEXexcBad9_15" xfId="16073"/>
    <cellStyle name="SAPBEXexcCritical4" xfId="16074"/>
    <cellStyle name="SAPBEXexcCritical4 2" xfId="16075"/>
    <cellStyle name="SAPBEXexcCritical4_15" xfId="16076"/>
    <cellStyle name="SAPBEXexcCritical5" xfId="16077"/>
    <cellStyle name="SAPBEXexcCritical5 2" xfId="16078"/>
    <cellStyle name="SAPBEXexcCritical5_15" xfId="16079"/>
    <cellStyle name="SAPBEXexcCritical6" xfId="16080"/>
    <cellStyle name="SAPBEXexcCritical6 2" xfId="16081"/>
    <cellStyle name="SAPBEXexcCritical6_15" xfId="16082"/>
    <cellStyle name="SAPBEXexcGood1" xfId="16083"/>
    <cellStyle name="SAPBEXexcGood1 2" xfId="16084"/>
    <cellStyle name="SAPBEXexcGood1_15" xfId="16085"/>
    <cellStyle name="SAPBEXexcGood2" xfId="16086"/>
    <cellStyle name="SAPBEXexcGood2 2" xfId="16087"/>
    <cellStyle name="SAPBEXexcGood2_15" xfId="16088"/>
    <cellStyle name="SAPBEXexcGood3" xfId="16089"/>
    <cellStyle name="SAPBEXexcGood3 2" xfId="16090"/>
    <cellStyle name="SAPBEXexcGood3_15" xfId="16091"/>
    <cellStyle name="SAPBEXfilterDrill" xfId="16092"/>
    <cellStyle name="SAPBEXfilterItem" xfId="16093"/>
    <cellStyle name="SAPBEXfilterText" xfId="16094"/>
    <cellStyle name="SAPBEXformats" xfId="16095"/>
    <cellStyle name="SAPBEXformats 2" xfId="16096"/>
    <cellStyle name="SAPBEXformats_15" xfId="16097"/>
    <cellStyle name="SAPBEXheaderItem" xfId="16098"/>
    <cellStyle name="SAPBEXheaderItem 2" xfId="16099"/>
    <cellStyle name="SAPBEXheaderItem_15" xfId="16100"/>
    <cellStyle name="SAPBEXheaderText" xfId="16101"/>
    <cellStyle name="SAPBEXheaderText 2" xfId="16102"/>
    <cellStyle name="SAPBEXheaderText_15" xfId="16103"/>
    <cellStyle name="SAPBEXHLevel0" xfId="16104"/>
    <cellStyle name="SAPBEXHLevel0 2" xfId="16105"/>
    <cellStyle name="SAPBEXHLevel0_15" xfId="16106"/>
    <cellStyle name="SAPBEXHLevel0X" xfId="16107"/>
    <cellStyle name="SAPBEXHLevel0X 2" xfId="16108"/>
    <cellStyle name="SAPBEXHLevel0X_15" xfId="16109"/>
    <cellStyle name="SAPBEXHLevel1" xfId="16110"/>
    <cellStyle name="SAPBEXHLevel1 2" xfId="16111"/>
    <cellStyle name="SAPBEXHLevel1_15" xfId="16112"/>
    <cellStyle name="SAPBEXHLevel1X" xfId="16113"/>
    <cellStyle name="SAPBEXHLevel1X 2" xfId="16114"/>
    <cellStyle name="SAPBEXHLevel1X_15" xfId="16115"/>
    <cellStyle name="SAPBEXHLevel2" xfId="16116"/>
    <cellStyle name="SAPBEXHLevel2 2" xfId="16117"/>
    <cellStyle name="SAPBEXHLevel2_15" xfId="16118"/>
    <cellStyle name="SAPBEXHLevel2X" xfId="16119"/>
    <cellStyle name="SAPBEXHLevel2X 2" xfId="16120"/>
    <cellStyle name="SAPBEXHLevel2X_15" xfId="16121"/>
    <cellStyle name="SAPBEXHLevel3" xfId="16122"/>
    <cellStyle name="SAPBEXHLevel3 2" xfId="16123"/>
    <cellStyle name="SAPBEXHLevel3_15" xfId="16124"/>
    <cellStyle name="SAPBEXHLevel3X" xfId="16125"/>
    <cellStyle name="SAPBEXHLevel3X 2" xfId="16126"/>
    <cellStyle name="SAPBEXHLevel3X_15" xfId="16127"/>
    <cellStyle name="SAPBEXinputData" xfId="16128"/>
    <cellStyle name="SAPBEXinputData 2" xfId="16129"/>
    <cellStyle name="SAPBEXinputData_15" xfId="16130"/>
    <cellStyle name="SAPBEXresData" xfId="16131"/>
    <cellStyle name="SAPBEXresData 2" xfId="16132"/>
    <cellStyle name="SAPBEXresData_15" xfId="16133"/>
    <cellStyle name="SAPBEXresDataEmph" xfId="16134"/>
    <cellStyle name="SAPBEXresDataEmph 2" xfId="16135"/>
    <cellStyle name="SAPBEXresDataEmph_15" xfId="16136"/>
    <cellStyle name="SAPBEXresItem" xfId="16137"/>
    <cellStyle name="SAPBEXresItem 2" xfId="16138"/>
    <cellStyle name="SAPBEXresItem_15" xfId="16139"/>
    <cellStyle name="SAPBEXresItemX" xfId="16140"/>
    <cellStyle name="SAPBEXresItemX 2" xfId="16141"/>
    <cellStyle name="SAPBEXresItemX_15" xfId="16142"/>
    <cellStyle name="SAPBEXstdData" xfId="16143"/>
    <cellStyle name="SAPBEXstdData 2" xfId="16144"/>
    <cellStyle name="SAPBEXstdData_15" xfId="16145"/>
    <cellStyle name="SAPBEXstdDataEmph" xfId="16146"/>
    <cellStyle name="SAPBEXstdDataEmph 2" xfId="16147"/>
    <cellStyle name="SAPBEXstdDataEmph_15" xfId="16148"/>
    <cellStyle name="SAPBEXstdItem" xfId="16149"/>
    <cellStyle name="SAPBEXstdItem 2" xfId="16150"/>
    <cellStyle name="SAPBEXstdItem_15" xfId="16151"/>
    <cellStyle name="SAPBEXstdItemX" xfId="16152"/>
    <cellStyle name="SAPBEXstdItemX 2" xfId="16153"/>
    <cellStyle name="SAPBEXstdItemX_15" xfId="16154"/>
    <cellStyle name="SAPBEXtitle" xfId="16155"/>
    <cellStyle name="SAPBEXundefined" xfId="16156"/>
    <cellStyle name="SAPBEXundefined 2" xfId="16157"/>
    <cellStyle name="SAPBEXundefined_15" xfId="16158"/>
    <cellStyle name="Sheet Title" xfId="16159"/>
    <cellStyle name="Text" xfId="9"/>
    <cellStyle name="Text 2" xfId="16160"/>
    <cellStyle name="Title" xfId="16161"/>
    <cellStyle name="Total" xfId="10"/>
    <cellStyle name="Total 2" xfId="16163"/>
    <cellStyle name="Total 3" xfId="16164"/>
    <cellStyle name="Total 4" xfId="16162"/>
    <cellStyle name="Total_10" xfId="16165"/>
    <cellStyle name="Warning Text" xfId="16166"/>
    <cellStyle name="הדגשה1 2" xfId="16167"/>
    <cellStyle name="הדגשה1 2 2" xfId="16168"/>
    <cellStyle name="הדגשה1 2 3" xfId="16169"/>
    <cellStyle name="הדגשה1 2_15" xfId="16170"/>
    <cellStyle name="הדגשה1 3" xfId="16171"/>
    <cellStyle name="הדגשה1 4" xfId="16172"/>
    <cellStyle name="הדגשה1 5" xfId="16173"/>
    <cellStyle name="הדגשה1 6" xfId="16174"/>
    <cellStyle name="הדגשה1 7" xfId="16175"/>
    <cellStyle name="הדגשה2 2" xfId="16176"/>
    <cellStyle name="הדגשה2 2 2" xfId="16177"/>
    <cellStyle name="הדגשה2 2 3" xfId="16178"/>
    <cellStyle name="הדגשה2 2_15" xfId="16179"/>
    <cellStyle name="הדגשה2 3" xfId="16180"/>
    <cellStyle name="הדגשה2 4" xfId="16181"/>
    <cellStyle name="הדגשה2 5" xfId="16182"/>
    <cellStyle name="הדגשה2 6" xfId="16183"/>
    <cellStyle name="הדגשה2 7" xfId="16184"/>
    <cellStyle name="הדגשה3 2" xfId="16185"/>
    <cellStyle name="הדגשה3 2 2" xfId="16186"/>
    <cellStyle name="הדגשה3 2 3" xfId="16187"/>
    <cellStyle name="הדגשה3 2_15" xfId="16188"/>
    <cellStyle name="הדגשה3 3" xfId="16189"/>
    <cellStyle name="הדגשה3 4" xfId="16190"/>
    <cellStyle name="הדגשה3 5" xfId="16191"/>
    <cellStyle name="הדגשה3 6" xfId="16192"/>
    <cellStyle name="הדגשה3 7" xfId="16193"/>
    <cellStyle name="הדגשה4 2" xfId="16194"/>
    <cellStyle name="הדגשה4 2 2" xfId="16195"/>
    <cellStyle name="הדגשה4 2 3" xfId="16196"/>
    <cellStyle name="הדגשה4 2_15" xfId="16197"/>
    <cellStyle name="הדגשה4 3" xfId="16198"/>
    <cellStyle name="הדגשה4 4" xfId="16199"/>
    <cellStyle name="הדגשה4 5" xfId="16200"/>
    <cellStyle name="הדגשה4 6" xfId="16201"/>
    <cellStyle name="הדגשה4 7" xfId="16202"/>
    <cellStyle name="הדגשה5 2" xfId="16203"/>
    <cellStyle name="הדגשה5 2 2" xfId="16204"/>
    <cellStyle name="הדגשה5 2 3" xfId="16205"/>
    <cellStyle name="הדגשה5 2_15" xfId="16206"/>
    <cellStyle name="הדגשה5 3" xfId="16207"/>
    <cellStyle name="הדגשה5 4" xfId="16208"/>
    <cellStyle name="הדגשה5 5" xfId="16209"/>
    <cellStyle name="הדגשה5 6" xfId="16210"/>
    <cellStyle name="הדגשה5 7" xfId="16211"/>
    <cellStyle name="הדגשה6 2" xfId="16212"/>
    <cellStyle name="הדגשה6 2 2" xfId="16213"/>
    <cellStyle name="הדגשה6 2 3" xfId="16214"/>
    <cellStyle name="הדגשה6 2_15" xfId="16215"/>
    <cellStyle name="הדגשה6 3" xfId="16216"/>
    <cellStyle name="הדגשה6 4" xfId="16217"/>
    <cellStyle name="הדגשה6 5" xfId="16218"/>
    <cellStyle name="הדגשה6 6" xfId="16219"/>
    <cellStyle name="הדגשה6 7" xfId="16220"/>
    <cellStyle name="היפר-קישור" xfId="11" builtinId="8"/>
    <cellStyle name="היפר-קישור 2" xfId="16221"/>
    <cellStyle name="היפר-קישור 3" xfId="16222"/>
    <cellStyle name="היפר-קישור 4" xfId="16223"/>
    <cellStyle name="הערה 2" xfId="16224"/>
    <cellStyle name="הערה 2 10" xfId="16225"/>
    <cellStyle name="הערה 2 10 2" xfId="16226"/>
    <cellStyle name="הערה 2 11" xfId="16227"/>
    <cellStyle name="הערה 2 2" xfId="16228"/>
    <cellStyle name="הערה 2 2 10" xfId="16229"/>
    <cellStyle name="הערה 2 2 2" xfId="16230"/>
    <cellStyle name="הערה 2 2 2 2" xfId="16231"/>
    <cellStyle name="הערה 2 2 2 2 2" xfId="16232"/>
    <cellStyle name="הערה 2 2 2 2 2 2" xfId="16233"/>
    <cellStyle name="הערה 2 2 2 2 2 2 2" xfId="16234"/>
    <cellStyle name="הערה 2 2 2 2 2 2 2 2" xfId="16235"/>
    <cellStyle name="הערה 2 2 2 2 2 2 2 2 2" xfId="16236"/>
    <cellStyle name="הערה 2 2 2 2 2 2 2 3" xfId="16237"/>
    <cellStyle name="הערה 2 2 2 2 2 2 2 3 2" xfId="16238"/>
    <cellStyle name="הערה 2 2 2 2 2 2 2 4" xfId="16239"/>
    <cellStyle name="הערה 2 2 2 2 2 2 3" xfId="16240"/>
    <cellStyle name="הערה 2 2 2 2 2 2 3 2" xfId="16241"/>
    <cellStyle name="הערה 2 2 2 2 2 2 4" xfId="16242"/>
    <cellStyle name="הערה 2 2 2 2 2 2 4 2" xfId="16243"/>
    <cellStyle name="הערה 2 2 2 2 2 2 5" xfId="16244"/>
    <cellStyle name="הערה 2 2 2 2 2 3" xfId="16245"/>
    <cellStyle name="הערה 2 2 2 2 2 3 2" xfId="16246"/>
    <cellStyle name="הערה 2 2 2 2 2 3 2 2" xfId="16247"/>
    <cellStyle name="הערה 2 2 2 2 2 3 3" xfId="16248"/>
    <cellStyle name="הערה 2 2 2 2 2 3 3 2" xfId="16249"/>
    <cellStyle name="הערה 2 2 2 2 2 3 4" xfId="16250"/>
    <cellStyle name="הערה 2 2 2 2 2 4" xfId="16251"/>
    <cellStyle name="הערה 2 2 2 2 2 4 2" xfId="16252"/>
    <cellStyle name="הערה 2 2 2 2 2 5" xfId="16253"/>
    <cellStyle name="הערה 2 2 2 2 2 5 2" xfId="16254"/>
    <cellStyle name="הערה 2 2 2 2 2 6" xfId="16255"/>
    <cellStyle name="הערה 2 2 2 2 3" xfId="16256"/>
    <cellStyle name="הערה 2 2 2 2 3 2" xfId="16257"/>
    <cellStyle name="הערה 2 2 2 2 3 2 2" xfId="16258"/>
    <cellStyle name="הערה 2 2 2 2 3 2 2 2" xfId="16259"/>
    <cellStyle name="הערה 2 2 2 2 3 2 3" xfId="16260"/>
    <cellStyle name="הערה 2 2 2 2 3 2 3 2" xfId="16261"/>
    <cellStyle name="הערה 2 2 2 2 3 2 4" xfId="16262"/>
    <cellStyle name="הערה 2 2 2 2 3 3" xfId="16263"/>
    <cellStyle name="הערה 2 2 2 2 3 3 2" xfId="16264"/>
    <cellStyle name="הערה 2 2 2 2 3 4" xfId="16265"/>
    <cellStyle name="הערה 2 2 2 2 3 4 2" xfId="16266"/>
    <cellStyle name="הערה 2 2 2 2 3 5" xfId="16267"/>
    <cellStyle name="הערה 2 2 2 2 4" xfId="16268"/>
    <cellStyle name="הערה 2 2 2 2 4 2" xfId="16269"/>
    <cellStyle name="הערה 2 2 2 2 4 2 2" xfId="16270"/>
    <cellStyle name="הערה 2 2 2 2 4 3" xfId="16271"/>
    <cellStyle name="הערה 2 2 2 2 4 3 2" xfId="16272"/>
    <cellStyle name="הערה 2 2 2 2 4 4" xfId="16273"/>
    <cellStyle name="הערה 2 2 2 2 5" xfId="16274"/>
    <cellStyle name="הערה 2 2 2 2 5 2" xfId="16275"/>
    <cellStyle name="הערה 2 2 2 2 6" xfId="16276"/>
    <cellStyle name="הערה 2 2 2 2 6 2" xfId="16277"/>
    <cellStyle name="הערה 2 2 2 2 7" xfId="16278"/>
    <cellStyle name="הערה 2 2 2 2_15" xfId="16279"/>
    <cellStyle name="הערה 2 2 2 3" xfId="16280"/>
    <cellStyle name="הערה 2 2 2 3 2" xfId="16281"/>
    <cellStyle name="הערה 2 2 2 3 2 2" xfId="16282"/>
    <cellStyle name="הערה 2 2 2 3 2 2 2" xfId="16283"/>
    <cellStyle name="הערה 2 2 2 3 2 2 2 2" xfId="16284"/>
    <cellStyle name="הערה 2 2 2 3 2 2 3" xfId="16285"/>
    <cellStyle name="הערה 2 2 2 3 2 2 3 2" xfId="16286"/>
    <cellStyle name="הערה 2 2 2 3 2 2 4" xfId="16287"/>
    <cellStyle name="הערה 2 2 2 3 2 3" xfId="16288"/>
    <cellStyle name="הערה 2 2 2 3 2 3 2" xfId="16289"/>
    <cellStyle name="הערה 2 2 2 3 2 4" xfId="16290"/>
    <cellStyle name="הערה 2 2 2 3 2 4 2" xfId="16291"/>
    <cellStyle name="הערה 2 2 2 3 2 5" xfId="16292"/>
    <cellStyle name="הערה 2 2 2 3 3" xfId="16293"/>
    <cellStyle name="הערה 2 2 2 3 3 2" xfId="16294"/>
    <cellStyle name="הערה 2 2 2 3 3 2 2" xfId="16295"/>
    <cellStyle name="הערה 2 2 2 3 3 3" xfId="16296"/>
    <cellStyle name="הערה 2 2 2 3 3 3 2" xfId="16297"/>
    <cellStyle name="הערה 2 2 2 3 3 4" xfId="16298"/>
    <cellStyle name="הערה 2 2 2 3 4" xfId="16299"/>
    <cellStyle name="הערה 2 2 2 3 4 2" xfId="16300"/>
    <cellStyle name="הערה 2 2 2 3 5" xfId="16301"/>
    <cellStyle name="הערה 2 2 2 3 5 2" xfId="16302"/>
    <cellStyle name="הערה 2 2 2 3 6" xfId="16303"/>
    <cellStyle name="הערה 2 2 2 4" xfId="16304"/>
    <cellStyle name="הערה 2 2 2 4 2" xfId="16305"/>
    <cellStyle name="הערה 2 2 2 4 2 2" xfId="16306"/>
    <cellStyle name="הערה 2 2 2 4 2 2 2" xfId="16307"/>
    <cellStyle name="הערה 2 2 2 4 2 3" xfId="16308"/>
    <cellStyle name="הערה 2 2 2 4 2 3 2" xfId="16309"/>
    <cellStyle name="הערה 2 2 2 4 2 4" xfId="16310"/>
    <cellStyle name="הערה 2 2 2 4 3" xfId="16311"/>
    <cellStyle name="הערה 2 2 2 4 3 2" xfId="16312"/>
    <cellStyle name="הערה 2 2 2 4 4" xfId="16313"/>
    <cellStyle name="הערה 2 2 2 4 4 2" xfId="16314"/>
    <cellStyle name="הערה 2 2 2 4 5" xfId="16315"/>
    <cellStyle name="הערה 2 2 2 5" xfId="16316"/>
    <cellStyle name="הערה 2 2 2 5 2" xfId="16317"/>
    <cellStyle name="הערה 2 2 2 5 2 2" xfId="16318"/>
    <cellStyle name="הערה 2 2 2 5 3" xfId="16319"/>
    <cellStyle name="הערה 2 2 2 5 3 2" xfId="16320"/>
    <cellStyle name="הערה 2 2 2 5 4" xfId="16321"/>
    <cellStyle name="הערה 2 2 2 6" xfId="16322"/>
    <cellStyle name="הערה 2 2 2 6 2" xfId="16323"/>
    <cellStyle name="הערה 2 2 2 7" xfId="16324"/>
    <cellStyle name="הערה 2 2 2 7 2" xfId="16325"/>
    <cellStyle name="הערה 2 2 2 8" xfId="16326"/>
    <cellStyle name="הערה 2 2 2_15" xfId="16327"/>
    <cellStyle name="הערה 2 2 3" xfId="16328"/>
    <cellStyle name="הערה 2 2 3 2" xfId="16329"/>
    <cellStyle name="הערה 2 2 3 2 2" xfId="16330"/>
    <cellStyle name="הערה 2 2 3 2 2 2" xfId="16331"/>
    <cellStyle name="הערה 2 2 3 2 2 2 2" xfId="16332"/>
    <cellStyle name="הערה 2 2 3 2 2 2 2 2" xfId="16333"/>
    <cellStyle name="הערה 2 2 3 2 2 2 3" xfId="16334"/>
    <cellStyle name="הערה 2 2 3 2 2 2 3 2" xfId="16335"/>
    <cellStyle name="הערה 2 2 3 2 2 2 4" xfId="16336"/>
    <cellStyle name="הערה 2 2 3 2 2 3" xfId="16337"/>
    <cellStyle name="הערה 2 2 3 2 2 3 2" xfId="16338"/>
    <cellStyle name="הערה 2 2 3 2 2 4" xfId="16339"/>
    <cellStyle name="הערה 2 2 3 2 2 4 2" xfId="16340"/>
    <cellStyle name="הערה 2 2 3 2 2 5" xfId="16341"/>
    <cellStyle name="הערה 2 2 3 2 3" xfId="16342"/>
    <cellStyle name="הערה 2 2 3 2 3 2" xfId="16343"/>
    <cellStyle name="הערה 2 2 3 2 3 2 2" xfId="16344"/>
    <cellStyle name="הערה 2 2 3 2 3 3" xfId="16345"/>
    <cellStyle name="הערה 2 2 3 2 3 3 2" xfId="16346"/>
    <cellStyle name="הערה 2 2 3 2 3 4" xfId="16347"/>
    <cellStyle name="הערה 2 2 3 2 4" xfId="16348"/>
    <cellStyle name="הערה 2 2 3 2 4 2" xfId="16349"/>
    <cellStyle name="הערה 2 2 3 2 5" xfId="16350"/>
    <cellStyle name="הערה 2 2 3 2 5 2" xfId="16351"/>
    <cellStyle name="הערה 2 2 3 2 6" xfId="16352"/>
    <cellStyle name="הערה 2 2 3 3" xfId="16353"/>
    <cellStyle name="הערה 2 2 3 3 2" xfId="16354"/>
    <cellStyle name="הערה 2 2 3 3 2 2" xfId="16355"/>
    <cellStyle name="הערה 2 2 3 3 2 2 2" xfId="16356"/>
    <cellStyle name="הערה 2 2 3 3 2 3" xfId="16357"/>
    <cellStyle name="הערה 2 2 3 3 2 3 2" xfId="16358"/>
    <cellStyle name="הערה 2 2 3 3 2 4" xfId="16359"/>
    <cellStyle name="הערה 2 2 3 3 3" xfId="16360"/>
    <cellStyle name="הערה 2 2 3 3 3 2" xfId="16361"/>
    <cellStyle name="הערה 2 2 3 3 4" xfId="16362"/>
    <cellStyle name="הערה 2 2 3 3 4 2" xfId="16363"/>
    <cellStyle name="הערה 2 2 3 3 5" xfId="16364"/>
    <cellStyle name="הערה 2 2 3 4" xfId="16365"/>
    <cellStyle name="הערה 2 2 3 4 2" xfId="16366"/>
    <cellStyle name="הערה 2 2 3 4 2 2" xfId="16367"/>
    <cellStyle name="הערה 2 2 3 4 3" xfId="16368"/>
    <cellStyle name="הערה 2 2 3 4 3 2" xfId="16369"/>
    <cellStyle name="הערה 2 2 3 4 4" xfId="16370"/>
    <cellStyle name="הערה 2 2 3 5" xfId="16371"/>
    <cellStyle name="הערה 2 2 3 5 2" xfId="16372"/>
    <cellStyle name="הערה 2 2 3 6" xfId="16373"/>
    <cellStyle name="הערה 2 2 3 6 2" xfId="16374"/>
    <cellStyle name="הערה 2 2 3 7" xfId="16375"/>
    <cellStyle name="הערה 2 2 3_15" xfId="16376"/>
    <cellStyle name="הערה 2 2 4" xfId="16377"/>
    <cellStyle name="הערה 2 2 4 2" xfId="16378"/>
    <cellStyle name="הערה 2 2 4 2 2" xfId="16379"/>
    <cellStyle name="הערה 2 2 4 2 2 2" xfId="16380"/>
    <cellStyle name="הערה 2 2 4 2 2 2 2" xfId="16381"/>
    <cellStyle name="הערה 2 2 4 2 2 3" xfId="16382"/>
    <cellStyle name="הערה 2 2 4 2 2 3 2" xfId="16383"/>
    <cellStyle name="הערה 2 2 4 2 2 4" xfId="16384"/>
    <cellStyle name="הערה 2 2 4 2 3" xfId="16385"/>
    <cellStyle name="הערה 2 2 4 2 3 2" xfId="16386"/>
    <cellStyle name="הערה 2 2 4 2 4" xfId="16387"/>
    <cellStyle name="הערה 2 2 4 2 4 2" xfId="16388"/>
    <cellStyle name="הערה 2 2 4 2 5" xfId="16389"/>
    <cellStyle name="הערה 2 2 4 3" xfId="16390"/>
    <cellStyle name="הערה 2 2 4 3 2" xfId="16391"/>
    <cellStyle name="הערה 2 2 4 3 2 2" xfId="16392"/>
    <cellStyle name="הערה 2 2 4 3 3" xfId="16393"/>
    <cellStyle name="הערה 2 2 4 3 3 2" xfId="16394"/>
    <cellStyle name="הערה 2 2 4 3 4" xfId="16395"/>
    <cellStyle name="הערה 2 2 4 4" xfId="16396"/>
    <cellStyle name="הערה 2 2 4 4 2" xfId="16397"/>
    <cellStyle name="הערה 2 2 4 5" xfId="16398"/>
    <cellStyle name="הערה 2 2 4 5 2" xfId="16399"/>
    <cellStyle name="הערה 2 2 4 6" xfId="16400"/>
    <cellStyle name="הערה 2 2 5" xfId="16401"/>
    <cellStyle name="הערה 2 2 5 2" xfId="16402"/>
    <cellStyle name="הערה 2 2 5 2 2" xfId="16403"/>
    <cellStyle name="הערה 2 2 5 2 2 2" xfId="16404"/>
    <cellStyle name="הערה 2 2 5 2 3" xfId="16405"/>
    <cellStyle name="הערה 2 2 5 2 3 2" xfId="16406"/>
    <cellStyle name="הערה 2 2 5 2 4" xfId="16407"/>
    <cellStyle name="הערה 2 2 5 3" xfId="16408"/>
    <cellStyle name="הערה 2 2 5 3 2" xfId="16409"/>
    <cellStyle name="הערה 2 2 5 4" xfId="16410"/>
    <cellStyle name="הערה 2 2 5 4 2" xfId="16411"/>
    <cellStyle name="הערה 2 2 5 5" xfId="16412"/>
    <cellStyle name="הערה 2 2 6" xfId="16413"/>
    <cellStyle name="הערה 2 2 6 2" xfId="16414"/>
    <cellStyle name="הערה 2 2 6 2 2" xfId="16415"/>
    <cellStyle name="הערה 2 2 6 3" xfId="16416"/>
    <cellStyle name="הערה 2 2 6 3 2" xfId="16417"/>
    <cellStyle name="הערה 2 2 6 4" xfId="16418"/>
    <cellStyle name="הערה 2 2 7" xfId="16419"/>
    <cellStyle name="הערה 2 2 7 2" xfId="16420"/>
    <cellStyle name="הערה 2 2 7 2 2" xfId="16421"/>
    <cellStyle name="הערה 2 2 7 3" xfId="16422"/>
    <cellStyle name="הערה 2 2 7 3 2" xfId="16423"/>
    <cellStyle name="הערה 2 2 7 4" xfId="16424"/>
    <cellStyle name="הערה 2 2 8" xfId="16425"/>
    <cellStyle name="הערה 2 2 8 2" xfId="16426"/>
    <cellStyle name="הערה 2 2 9" xfId="16427"/>
    <cellStyle name="הערה 2 2 9 2" xfId="16428"/>
    <cellStyle name="הערה 2 2_15" xfId="16429"/>
    <cellStyle name="הערה 2 3" xfId="16430"/>
    <cellStyle name="הערה 2 3 2" xfId="16431"/>
    <cellStyle name="הערה 2 3 2 2" xfId="16432"/>
    <cellStyle name="הערה 2 3 2 2 2" xfId="16433"/>
    <cellStyle name="הערה 2 3 2 2 2 2" xfId="16434"/>
    <cellStyle name="הערה 2 3 2 2 2 2 2" xfId="16435"/>
    <cellStyle name="הערה 2 3 2 2 2 2 2 2" xfId="16436"/>
    <cellStyle name="הערה 2 3 2 2 2 2 3" xfId="16437"/>
    <cellStyle name="הערה 2 3 2 2 2 2 3 2" xfId="16438"/>
    <cellStyle name="הערה 2 3 2 2 2 2 4" xfId="16439"/>
    <cellStyle name="הערה 2 3 2 2 2 3" xfId="16440"/>
    <cellStyle name="הערה 2 3 2 2 2 3 2" xfId="16441"/>
    <cellStyle name="הערה 2 3 2 2 2 4" xfId="16442"/>
    <cellStyle name="הערה 2 3 2 2 2 4 2" xfId="16443"/>
    <cellStyle name="הערה 2 3 2 2 2 5" xfId="16444"/>
    <cellStyle name="הערה 2 3 2 2 3" xfId="16445"/>
    <cellStyle name="הערה 2 3 2 2 3 2" xfId="16446"/>
    <cellStyle name="הערה 2 3 2 2 3 2 2" xfId="16447"/>
    <cellStyle name="הערה 2 3 2 2 3 3" xfId="16448"/>
    <cellStyle name="הערה 2 3 2 2 3 3 2" xfId="16449"/>
    <cellStyle name="הערה 2 3 2 2 3 4" xfId="16450"/>
    <cellStyle name="הערה 2 3 2 2 4" xfId="16451"/>
    <cellStyle name="הערה 2 3 2 2 4 2" xfId="16452"/>
    <cellStyle name="הערה 2 3 2 2 5" xfId="16453"/>
    <cellStyle name="הערה 2 3 2 2 5 2" xfId="16454"/>
    <cellStyle name="הערה 2 3 2 2 6" xfId="16455"/>
    <cellStyle name="הערה 2 3 2 3" xfId="16456"/>
    <cellStyle name="הערה 2 3 2 3 2" xfId="16457"/>
    <cellStyle name="הערה 2 3 2 3 2 2" xfId="16458"/>
    <cellStyle name="הערה 2 3 2 3 2 2 2" xfId="16459"/>
    <cellStyle name="הערה 2 3 2 3 2 3" xfId="16460"/>
    <cellStyle name="הערה 2 3 2 3 2 3 2" xfId="16461"/>
    <cellStyle name="הערה 2 3 2 3 2 4" xfId="16462"/>
    <cellStyle name="הערה 2 3 2 3 3" xfId="16463"/>
    <cellStyle name="הערה 2 3 2 3 3 2" xfId="16464"/>
    <cellStyle name="הערה 2 3 2 3 4" xfId="16465"/>
    <cellStyle name="הערה 2 3 2 3 4 2" xfId="16466"/>
    <cellStyle name="הערה 2 3 2 3 5" xfId="16467"/>
    <cellStyle name="הערה 2 3 2 4" xfId="16468"/>
    <cellStyle name="הערה 2 3 2 4 2" xfId="16469"/>
    <cellStyle name="הערה 2 3 2 4 2 2" xfId="16470"/>
    <cellStyle name="הערה 2 3 2 4 3" xfId="16471"/>
    <cellStyle name="הערה 2 3 2 4 3 2" xfId="16472"/>
    <cellStyle name="הערה 2 3 2 4 4" xfId="16473"/>
    <cellStyle name="הערה 2 3 2 5" xfId="16474"/>
    <cellStyle name="הערה 2 3 2 5 2" xfId="16475"/>
    <cellStyle name="הערה 2 3 2 6" xfId="16476"/>
    <cellStyle name="הערה 2 3 2 6 2" xfId="16477"/>
    <cellStyle name="הערה 2 3 2 7" xfId="16478"/>
    <cellStyle name="הערה 2 3 3" xfId="16479"/>
    <cellStyle name="הערה 2 3 3 2" xfId="16480"/>
    <cellStyle name="הערה 2 3 3 2 2" xfId="16481"/>
    <cellStyle name="הערה 2 3 3 2 2 2" xfId="16482"/>
    <cellStyle name="הערה 2 3 3 2 2 2 2" xfId="16483"/>
    <cellStyle name="הערה 2 3 3 2 2 3" xfId="16484"/>
    <cellStyle name="הערה 2 3 3 2 2 3 2" xfId="16485"/>
    <cellStyle name="הערה 2 3 3 2 2 4" xfId="16486"/>
    <cellStyle name="הערה 2 3 3 2 3" xfId="16487"/>
    <cellStyle name="הערה 2 3 3 2 3 2" xfId="16488"/>
    <cellStyle name="הערה 2 3 3 2 4" xfId="16489"/>
    <cellStyle name="הערה 2 3 3 2 4 2" xfId="16490"/>
    <cellStyle name="הערה 2 3 3 2 5" xfId="16491"/>
    <cellStyle name="הערה 2 3 3 3" xfId="16492"/>
    <cellStyle name="הערה 2 3 3 3 2" xfId="16493"/>
    <cellStyle name="הערה 2 3 3 3 2 2" xfId="16494"/>
    <cellStyle name="הערה 2 3 3 3 3" xfId="16495"/>
    <cellStyle name="הערה 2 3 3 3 3 2" xfId="16496"/>
    <cellStyle name="הערה 2 3 3 3 4" xfId="16497"/>
    <cellStyle name="הערה 2 3 3 4" xfId="16498"/>
    <cellStyle name="הערה 2 3 3 4 2" xfId="16499"/>
    <cellStyle name="הערה 2 3 3 5" xfId="16500"/>
    <cellStyle name="הערה 2 3 3 5 2" xfId="16501"/>
    <cellStyle name="הערה 2 3 3 6" xfId="16502"/>
    <cellStyle name="הערה 2 3 4" xfId="16503"/>
    <cellStyle name="הערה 2 3 4 2" xfId="16504"/>
    <cellStyle name="הערה 2 3 4 2 2" xfId="16505"/>
    <cellStyle name="הערה 2 3 4 2 2 2" xfId="16506"/>
    <cellStyle name="הערה 2 3 4 2 3" xfId="16507"/>
    <cellStyle name="הערה 2 3 4 2 3 2" xfId="16508"/>
    <cellStyle name="הערה 2 3 4 2 4" xfId="16509"/>
    <cellStyle name="הערה 2 3 4 3" xfId="16510"/>
    <cellStyle name="הערה 2 3 4 3 2" xfId="16511"/>
    <cellStyle name="הערה 2 3 4 4" xfId="16512"/>
    <cellStyle name="הערה 2 3 4 4 2" xfId="16513"/>
    <cellStyle name="הערה 2 3 4 5" xfId="16514"/>
    <cellStyle name="הערה 2 3 5" xfId="16515"/>
    <cellStyle name="הערה 2 3 5 2" xfId="16516"/>
    <cellStyle name="הערה 2 3 5 2 2" xfId="16517"/>
    <cellStyle name="הערה 2 3 5 3" xfId="16518"/>
    <cellStyle name="הערה 2 3 5 3 2" xfId="16519"/>
    <cellStyle name="הערה 2 3 5 4" xfId="16520"/>
    <cellStyle name="הערה 2 3 6" xfId="16521"/>
    <cellStyle name="הערה 2 3 6 2" xfId="16522"/>
    <cellStyle name="הערה 2 3 7" xfId="16523"/>
    <cellStyle name="הערה 2 3 7 2" xfId="16524"/>
    <cellStyle name="הערה 2 3 8" xfId="16525"/>
    <cellStyle name="הערה 2 3_15" xfId="16526"/>
    <cellStyle name="הערה 2 4" xfId="16527"/>
    <cellStyle name="הערה 2 4 2" xfId="16528"/>
    <cellStyle name="הערה 2 4 2 2" xfId="16529"/>
    <cellStyle name="הערה 2 4 2 2 2" xfId="16530"/>
    <cellStyle name="הערה 2 4 2 2 2 2" xfId="16531"/>
    <cellStyle name="הערה 2 4 2 2 2 2 2" xfId="16532"/>
    <cellStyle name="הערה 2 4 2 2 2 3" xfId="16533"/>
    <cellStyle name="הערה 2 4 2 2 2 3 2" xfId="16534"/>
    <cellStyle name="הערה 2 4 2 2 2 4" xfId="16535"/>
    <cellStyle name="הערה 2 4 2 2 3" xfId="16536"/>
    <cellStyle name="הערה 2 4 2 2 3 2" xfId="16537"/>
    <cellStyle name="הערה 2 4 2 2 4" xfId="16538"/>
    <cellStyle name="הערה 2 4 2 2 4 2" xfId="16539"/>
    <cellStyle name="הערה 2 4 2 2 5" xfId="16540"/>
    <cellStyle name="הערה 2 4 2 3" xfId="16541"/>
    <cellStyle name="הערה 2 4 2 3 2" xfId="16542"/>
    <cellStyle name="הערה 2 4 2 3 2 2" xfId="16543"/>
    <cellStyle name="הערה 2 4 2 3 3" xfId="16544"/>
    <cellStyle name="הערה 2 4 2 3 3 2" xfId="16545"/>
    <cellStyle name="הערה 2 4 2 3 4" xfId="16546"/>
    <cellStyle name="הערה 2 4 2 4" xfId="16547"/>
    <cellStyle name="הערה 2 4 2 4 2" xfId="16548"/>
    <cellStyle name="הערה 2 4 2 5" xfId="16549"/>
    <cellStyle name="הערה 2 4 2 5 2" xfId="16550"/>
    <cellStyle name="הערה 2 4 2 6" xfId="16551"/>
    <cellStyle name="הערה 2 4 2_15" xfId="16552"/>
    <cellStyle name="הערה 2 4 3" xfId="16553"/>
    <cellStyle name="הערה 2 4 3 2" xfId="16554"/>
    <cellStyle name="הערה 2 4 3 2 2" xfId="16555"/>
    <cellStyle name="הערה 2 4 3 2 2 2" xfId="16556"/>
    <cellStyle name="הערה 2 4 3 2 3" xfId="16557"/>
    <cellStyle name="הערה 2 4 3 2 3 2" xfId="16558"/>
    <cellStyle name="הערה 2 4 3 2 4" xfId="16559"/>
    <cellStyle name="הערה 2 4 3 3" xfId="16560"/>
    <cellStyle name="הערה 2 4 3 3 2" xfId="16561"/>
    <cellStyle name="הערה 2 4 3 4" xfId="16562"/>
    <cellStyle name="הערה 2 4 3 4 2" xfId="16563"/>
    <cellStyle name="הערה 2 4 3 5" xfId="16564"/>
    <cellStyle name="הערה 2 4 4" xfId="16565"/>
    <cellStyle name="הערה 2 4 4 2" xfId="16566"/>
    <cellStyle name="הערה 2 4 4 2 2" xfId="16567"/>
    <cellStyle name="הערה 2 4 4 3" xfId="16568"/>
    <cellStyle name="הערה 2 4 4 3 2" xfId="16569"/>
    <cellStyle name="הערה 2 4 4 4" xfId="16570"/>
    <cellStyle name="הערה 2 4 5" xfId="16571"/>
    <cellStyle name="הערה 2 4 5 2" xfId="16572"/>
    <cellStyle name="הערה 2 4 6" xfId="16573"/>
    <cellStyle name="הערה 2 4 6 2" xfId="16574"/>
    <cellStyle name="הערה 2 4 7" xfId="16575"/>
    <cellStyle name="הערה 2 4_15" xfId="16576"/>
    <cellStyle name="הערה 2 5" xfId="16577"/>
    <cellStyle name="הערה 2 5 2" xfId="16578"/>
    <cellStyle name="הערה 2 5 2 2" xfId="16579"/>
    <cellStyle name="הערה 2 5 2 2 2" xfId="16580"/>
    <cellStyle name="הערה 2 5 2 2 2 2" xfId="16581"/>
    <cellStyle name="הערה 2 5 2 2 3" xfId="16582"/>
    <cellStyle name="הערה 2 5 2 2 3 2" xfId="16583"/>
    <cellStyle name="הערה 2 5 2 2 4" xfId="16584"/>
    <cellStyle name="הערה 2 5 2 3" xfId="16585"/>
    <cellStyle name="הערה 2 5 2 3 2" xfId="16586"/>
    <cellStyle name="הערה 2 5 2 4" xfId="16587"/>
    <cellStyle name="הערה 2 5 2 4 2" xfId="16588"/>
    <cellStyle name="הערה 2 5 2 5" xfId="16589"/>
    <cellStyle name="הערה 2 5 3" xfId="16590"/>
    <cellStyle name="הערה 2 5 3 2" xfId="16591"/>
    <cellStyle name="הערה 2 5 3 2 2" xfId="16592"/>
    <cellStyle name="הערה 2 5 3 3" xfId="16593"/>
    <cellStyle name="הערה 2 5 3 3 2" xfId="16594"/>
    <cellStyle name="הערה 2 5 3 4" xfId="16595"/>
    <cellStyle name="הערה 2 5 4" xfId="16596"/>
    <cellStyle name="הערה 2 5 4 2" xfId="16597"/>
    <cellStyle name="הערה 2 5 5" xfId="16598"/>
    <cellStyle name="הערה 2 5 5 2" xfId="16599"/>
    <cellStyle name="הערה 2 5 6" xfId="16600"/>
    <cellStyle name="הערה 2 5_15" xfId="16601"/>
    <cellStyle name="הערה 2 6" xfId="16602"/>
    <cellStyle name="הערה 2 6 2" xfId="16603"/>
    <cellStyle name="הערה 2 6 2 2" xfId="16604"/>
    <cellStyle name="הערה 2 6 2 2 2" xfId="16605"/>
    <cellStyle name="הערה 2 6 2 3" xfId="16606"/>
    <cellStyle name="הערה 2 6 2 3 2" xfId="16607"/>
    <cellStyle name="הערה 2 6 2 4" xfId="16608"/>
    <cellStyle name="הערה 2 6 3" xfId="16609"/>
    <cellStyle name="הערה 2 6 3 2" xfId="16610"/>
    <cellStyle name="הערה 2 6 4" xfId="16611"/>
    <cellStyle name="הערה 2 6 4 2" xfId="16612"/>
    <cellStyle name="הערה 2 6 5" xfId="16613"/>
    <cellStyle name="הערה 2 6_15" xfId="16614"/>
    <cellStyle name="הערה 2 7" xfId="16615"/>
    <cellStyle name="הערה 2 7 2" xfId="16616"/>
    <cellStyle name="הערה 2 7 2 2" xfId="16617"/>
    <cellStyle name="הערה 2 7 3" xfId="16618"/>
    <cellStyle name="הערה 2 7 3 2" xfId="16619"/>
    <cellStyle name="הערה 2 7 4" xfId="16620"/>
    <cellStyle name="הערה 2 8" xfId="16621"/>
    <cellStyle name="הערה 2 8 2" xfId="16622"/>
    <cellStyle name="הערה 2 8 2 2" xfId="16623"/>
    <cellStyle name="הערה 2 8 3" xfId="16624"/>
    <cellStyle name="הערה 2 8 3 2" xfId="16625"/>
    <cellStyle name="הערה 2 8 4" xfId="16626"/>
    <cellStyle name="הערה 2 9" xfId="16627"/>
    <cellStyle name="הערה 2 9 2" xfId="16628"/>
    <cellStyle name="הערה 2_15" xfId="16629"/>
    <cellStyle name="הערה 3" xfId="16630"/>
    <cellStyle name="הערה 3 2" xfId="16631"/>
    <cellStyle name="הערה 3 2 2" xfId="16632"/>
    <cellStyle name="הערה 3 2 2 2" xfId="16633"/>
    <cellStyle name="הערה 3 2 3" xfId="16634"/>
    <cellStyle name="הערה 3 2 3 2" xfId="16635"/>
    <cellStyle name="הערה 3 2 4" xfId="16636"/>
    <cellStyle name="הערה 3 3" xfId="16637"/>
    <cellStyle name="הערה 3 3 2" xfId="16638"/>
    <cellStyle name="הערה 3 4" xfId="16639"/>
    <cellStyle name="הערה 3 4 2" xfId="16640"/>
    <cellStyle name="הערה 3 5" xfId="16641"/>
    <cellStyle name="הערה 3_15" xfId="16642"/>
    <cellStyle name="הערה 4" xfId="16643"/>
    <cellStyle name="הערה 5" xfId="16644"/>
    <cellStyle name="הערה 6" xfId="16645"/>
    <cellStyle name="הערה 7" xfId="16646"/>
    <cellStyle name="חישוב 2" xfId="16647"/>
    <cellStyle name="חישוב 2 2" xfId="16648"/>
    <cellStyle name="חישוב 2 2 2" xfId="16649"/>
    <cellStyle name="חישוב 2 2_15" xfId="16650"/>
    <cellStyle name="חישוב 2 3" xfId="16651"/>
    <cellStyle name="חישוב 2 4" xfId="16652"/>
    <cellStyle name="חישוב 2 5" xfId="16653"/>
    <cellStyle name="חישוב 2_15" xfId="16654"/>
    <cellStyle name="חישוב 3" xfId="16655"/>
    <cellStyle name="חישוב 4" xfId="16656"/>
    <cellStyle name="חישוב 5" xfId="16657"/>
    <cellStyle name="חישוב 6" xfId="16658"/>
    <cellStyle name="חישוב 7" xfId="16659"/>
    <cellStyle name="טוב 2" xfId="16660"/>
    <cellStyle name="טוב 2 2" xfId="16661"/>
    <cellStyle name="טוב 2 3" xfId="16662"/>
    <cellStyle name="טוב 2_15" xfId="16663"/>
    <cellStyle name="טוב 3" xfId="16664"/>
    <cellStyle name="טוב 4" xfId="16665"/>
    <cellStyle name="טוב 5" xfId="16666"/>
    <cellStyle name="טוב 6" xfId="16667"/>
    <cellStyle name="טוב 7" xfId="16668"/>
    <cellStyle name="טקסט אזהרה 2" xfId="16669"/>
    <cellStyle name="טקסט אזהרה 2 2" xfId="16670"/>
    <cellStyle name="טקסט אזהרה 2 3" xfId="16671"/>
    <cellStyle name="טקסט אזהרה 2_15" xfId="16672"/>
    <cellStyle name="טקסט אזהרה 3" xfId="16673"/>
    <cellStyle name="טקסט אזהרה 4" xfId="16674"/>
    <cellStyle name="טקסט אזהרה 5" xfId="16675"/>
    <cellStyle name="טקסט אזהרה 6" xfId="16676"/>
    <cellStyle name="טקסט אזהרה 7" xfId="16677"/>
    <cellStyle name="טקסט הסברי 2" xfId="16678"/>
    <cellStyle name="טקסט הסברי 2 2" xfId="16679"/>
    <cellStyle name="טקסט הסברי 2 3" xfId="16680"/>
    <cellStyle name="טקסט הסברי 2_15" xfId="16681"/>
    <cellStyle name="טקסט הסברי 3" xfId="16682"/>
    <cellStyle name="טקסט הסברי 4" xfId="16683"/>
    <cellStyle name="טקסט הסברי 5" xfId="16684"/>
    <cellStyle name="טקסט הסברי 6" xfId="16685"/>
    <cellStyle name="טקסט הסברי 7" xfId="16686"/>
    <cellStyle name="כותרת 1 2" xfId="16687"/>
    <cellStyle name="כותרת 1 2 2" xfId="16688"/>
    <cellStyle name="כותרת 1 2 3" xfId="16689"/>
    <cellStyle name="כותרת 1 2_15" xfId="16690"/>
    <cellStyle name="כותרת 1 3" xfId="16691"/>
    <cellStyle name="כותרת 1 4" xfId="16692"/>
    <cellStyle name="כותרת 1 5" xfId="16693"/>
    <cellStyle name="כותרת 1 6" xfId="16694"/>
    <cellStyle name="כותרת 1 7" xfId="16695"/>
    <cellStyle name="כותרת 10" xfId="16696"/>
    <cellStyle name="כותרת 2 2" xfId="16697"/>
    <cellStyle name="כותרת 2 2 2" xfId="16698"/>
    <cellStyle name="כותרת 2 2 3" xfId="16699"/>
    <cellStyle name="כותרת 2 2_15" xfId="16700"/>
    <cellStyle name="כותרת 2 3" xfId="16701"/>
    <cellStyle name="כותרת 2 4" xfId="16702"/>
    <cellStyle name="כותרת 2 5" xfId="16703"/>
    <cellStyle name="כותרת 2 6" xfId="16704"/>
    <cellStyle name="כותרת 2 7" xfId="16705"/>
    <cellStyle name="כותרת 3 2" xfId="16706"/>
    <cellStyle name="כותרת 3 2 2" xfId="16707"/>
    <cellStyle name="כותרת 3 2 3" xfId="16708"/>
    <cellStyle name="כותרת 3 2_15" xfId="16709"/>
    <cellStyle name="כותרת 3 3" xfId="16710"/>
    <cellStyle name="כותרת 3 4" xfId="16711"/>
    <cellStyle name="כותרת 3 5" xfId="16712"/>
    <cellStyle name="כותרת 3 6" xfId="16713"/>
    <cellStyle name="כותרת 3 7" xfId="16714"/>
    <cellStyle name="כותרת 4 2" xfId="16715"/>
    <cellStyle name="כותרת 4 2 2" xfId="16716"/>
    <cellStyle name="כותרת 4 2 3" xfId="16717"/>
    <cellStyle name="כותרת 4 2_15" xfId="16718"/>
    <cellStyle name="כותרת 4 3" xfId="16719"/>
    <cellStyle name="כותרת 4 4" xfId="16720"/>
    <cellStyle name="כותרת 4 5" xfId="16721"/>
    <cellStyle name="כותרת 4 6" xfId="16722"/>
    <cellStyle name="כותרת 4 7" xfId="16723"/>
    <cellStyle name="כותרת 5" xfId="16724"/>
    <cellStyle name="כותרת 5 2" xfId="16725"/>
    <cellStyle name="כותרת 5 3" xfId="16726"/>
    <cellStyle name="כותרת 5_15" xfId="16727"/>
    <cellStyle name="כותרת 6" xfId="16728"/>
    <cellStyle name="כותרת 7" xfId="16729"/>
    <cellStyle name="כותרת 8" xfId="16730"/>
    <cellStyle name="כותרת 9" xfId="16731"/>
    <cellStyle name="ניטראלי 2" xfId="16732"/>
    <cellStyle name="ניטראלי 2 2" xfId="16733"/>
    <cellStyle name="ניטראלי 2 3" xfId="16734"/>
    <cellStyle name="ניטראלי 2_15" xfId="16735"/>
    <cellStyle name="ניטראלי 3" xfId="16736"/>
    <cellStyle name="ניטראלי 4" xfId="16737"/>
    <cellStyle name="ניטראלי 5" xfId="16738"/>
    <cellStyle name="ניטראלי 6" xfId="16739"/>
    <cellStyle name="ניטראלי 7" xfId="16740"/>
    <cellStyle name="סגנון 1" xfId="16741"/>
    <cellStyle name="סה&quot;כ 2" xfId="16742"/>
    <cellStyle name="סה&quot;כ 2 2" xfId="16743"/>
    <cellStyle name="סה&quot;כ 2 2 2" xfId="16744"/>
    <cellStyle name="סה&quot;כ 2 2_15" xfId="16745"/>
    <cellStyle name="סה&quot;כ 2 3" xfId="16746"/>
    <cellStyle name="סה&quot;כ 2 4" xfId="16747"/>
    <cellStyle name="סה&quot;כ 2 5" xfId="16748"/>
    <cellStyle name="סה&quot;כ 2_15" xfId="16749"/>
    <cellStyle name="סה&quot;כ 3" xfId="16750"/>
    <cellStyle name="סה&quot;כ 4" xfId="16751"/>
    <cellStyle name="סה&quot;כ 5" xfId="16752"/>
    <cellStyle name="סה&quot;כ 6" xfId="16753"/>
    <cellStyle name="סה&quot;כ 7" xfId="16754"/>
    <cellStyle name="פלט 2" xfId="16755"/>
    <cellStyle name="פלט 2 2" xfId="16756"/>
    <cellStyle name="פלט 2 2 2" xfId="16757"/>
    <cellStyle name="פלט 2 2_15" xfId="16758"/>
    <cellStyle name="פלט 2 3" xfId="16759"/>
    <cellStyle name="פלט 2 4" xfId="16760"/>
    <cellStyle name="פלט 2 5" xfId="16761"/>
    <cellStyle name="פלט 2_15" xfId="16762"/>
    <cellStyle name="פלט 3" xfId="16763"/>
    <cellStyle name="פלט 4" xfId="16764"/>
    <cellStyle name="פלט 5" xfId="16765"/>
    <cellStyle name="פלט 6" xfId="16766"/>
    <cellStyle name="פלט 7" xfId="16767"/>
    <cellStyle name="קלט 2" xfId="16768"/>
    <cellStyle name="קלט 2 2" xfId="16769"/>
    <cellStyle name="קלט 2 2 2" xfId="16770"/>
    <cellStyle name="קלט 2 2_15" xfId="16771"/>
    <cellStyle name="קלט 2 3" xfId="16772"/>
    <cellStyle name="קלט 2 4" xfId="16773"/>
    <cellStyle name="קלט 2 5" xfId="16774"/>
    <cellStyle name="קלט 2_15" xfId="16775"/>
    <cellStyle name="קלט 3" xfId="16776"/>
    <cellStyle name="קלט 4" xfId="16777"/>
    <cellStyle name="קלט 5" xfId="16778"/>
    <cellStyle name="קלט 6" xfId="16779"/>
    <cellStyle name="קלט 7" xfId="16780"/>
    <cellStyle name="רע 2" xfId="16781"/>
    <cellStyle name="רע 2 2" xfId="16782"/>
    <cellStyle name="רע 2 3" xfId="16783"/>
    <cellStyle name="רע 2_15" xfId="16784"/>
    <cellStyle name="רע 3" xfId="16785"/>
    <cellStyle name="רע 4" xfId="16786"/>
    <cellStyle name="רע 5" xfId="16787"/>
    <cellStyle name="רע 6" xfId="16788"/>
    <cellStyle name="רע 7" xfId="16789"/>
    <cellStyle name="תא מסומן 2" xfId="16790"/>
    <cellStyle name="תא מסומן 2 2" xfId="16791"/>
    <cellStyle name="תא מסומן 2 3" xfId="16792"/>
    <cellStyle name="תא מסומן 2_15" xfId="16793"/>
    <cellStyle name="תא מסומן 3" xfId="16794"/>
    <cellStyle name="תא מסומן 4" xfId="16795"/>
    <cellStyle name="תא מסומן 5" xfId="16796"/>
    <cellStyle name="תא מסומן 6" xfId="16797"/>
    <cellStyle name="תא מסומן 7" xfId="16798"/>
    <cellStyle name="תא מקושר 2" xfId="16799"/>
    <cellStyle name="תא מקושר 2 2" xfId="16800"/>
    <cellStyle name="תא מקושר 2 3" xfId="16801"/>
    <cellStyle name="תא מקושר 2_15" xfId="16802"/>
    <cellStyle name="תא מקושר 3" xfId="16803"/>
    <cellStyle name="תא מקושר 4" xfId="16804"/>
    <cellStyle name="תא מקושר 5" xfId="16805"/>
    <cellStyle name="תא מקושר 6" xfId="16806"/>
    <cellStyle name="תא מקושר 7" xfId="16807"/>
  </cellStyles>
  <dxfs count="6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42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sheetMetadata" Target="metadata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40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31</xdr:col>
      <xdr:colOff>198120</xdr:colOff>
      <xdr:row>50</xdr:row>
      <xdr:rowOff>0</xdr:rowOff>
    </xdr:from>
    <xdr:to>
      <xdr:col>32</xdr:col>
      <xdr:colOff>198120</xdr:colOff>
      <xdr:row>50</xdr:row>
      <xdr:rowOff>0</xdr:rowOff>
    </xdr:to>
    <xdr:sp macro="" textlink="">
      <xdr:nvSpPr>
        <xdr:cNvPr id="3073" name="Rectangle 1"/>
        <xdr:cNvSpPr>
          <a:spLocks noChangeArrowheads="1"/>
        </xdr:cNvSpPr>
      </xdr:nvSpPr>
      <xdr:spPr bwMode="auto">
        <a:xfrm>
          <a:off x="146075400" y="10163175"/>
          <a:ext cx="923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n-US" sz="1300" b="0" i="0" u="none" strike="noStrike" baseline="0">
              <a:solidFill>
                <a:srgbClr val="000000"/>
              </a:solidFill>
              <a:cs typeface="FrankRuehl"/>
            </a:rPr>
            <a:t> 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">
    <tabColor indexed="52"/>
    <pageSetUpPr fitToPage="1"/>
  </sheetPr>
  <dimension ref="A1:AA66"/>
  <sheetViews>
    <sheetView rightToLeft="1" tabSelected="1" zoomScale="70" zoomScaleNormal="70" workbookViewId="0">
      <selection activeCell="H16" sqref="H16"/>
    </sheetView>
  </sheetViews>
  <sheetFormatPr defaultColWidth="9.140625" defaultRowHeight="18"/>
  <cols>
    <col min="1" max="1" width="6.28515625" style="9" customWidth="1"/>
    <col min="2" max="2" width="47.28515625" style="8" customWidth="1"/>
    <col min="3" max="3" width="18" style="9" customWidth="1"/>
    <col min="4" max="4" width="20.140625" style="9" customWidth="1"/>
    <col min="5" max="27" width="6.7109375" style="9" customWidth="1"/>
    <col min="28" max="30" width="7.7109375" style="9" customWidth="1"/>
    <col min="31" max="31" width="7.140625" style="9" customWidth="1"/>
    <col min="32" max="32" width="6" style="9" customWidth="1"/>
    <col min="33" max="33" width="8.140625" style="9" customWidth="1"/>
    <col min="34" max="34" width="6.28515625" style="9" customWidth="1"/>
    <col min="35" max="35" width="8" style="9" customWidth="1"/>
    <col min="36" max="36" width="8.7109375" style="9" customWidth="1"/>
    <col min="37" max="37" width="10" style="9" customWidth="1"/>
    <col min="38" max="38" width="9.5703125" style="9" customWidth="1"/>
    <col min="39" max="39" width="6.140625" style="9" customWidth="1"/>
    <col min="40" max="41" width="5.7109375" style="9" customWidth="1"/>
    <col min="42" max="42" width="6.85546875" style="9" customWidth="1"/>
    <col min="43" max="43" width="6.42578125" style="9" customWidth="1"/>
    <col min="44" max="44" width="6.7109375" style="9" customWidth="1"/>
    <col min="45" max="45" width="7.28515625" style="9" customWidth="1"/>
    <col min="46" max="57" width="5.7109375" style="9" customWidth="1"/>
    <col min="58" max="16384" width="9.140625" style="9"/>
  </cols>
  <sheetData>
    <row r="1" spans="1:27">
      <c r="B1" s="47" t="s">
        <v>174</v>
      </c>
      <c r="C1" s="68" t="s" vm="1">
        <v>258</v>
      </c>
    </row>
    <row r="2" spans="1:27">
      <c r="B2" s="47" t="s">
        <v>173</v>
      </c>
      <c r="C2" s="68" t="s">
        <v>259</v>
      </c>
    </row>
    <row r="3" spans="1:27">
      <c r="B3" s="47" t="s">
        <v>175</v>
      </c>
      <c r="C3" s="68" t="s">
        <v>260</v>
      </c>
    </row>
    <row r="4" spans="1:27">
      <c r="B4" s="47" t="s">
        <v>176</v>
      </c>
      <c r="C4" s="68">
        <v>9454</v>
      </c>
    </row>
    <row r="6" spans="1:27" ht="26.25" customHeight="1">
      <c r="B6" s="131" t="s">
        <v>190</v>
      </c>
      <c r="C6" s="132"/>
      <c r="D6" s="133"/>
    </row>
    <row r="7" spans="1:27" s="10" customFormat="1">
      <c r="B7" s="22"/>
      <c r="C7" s="23" t="s">
        <v>106</v>
      </c>
      <c r="D7" s="24" t="s">
        <v>104</v>
      </c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</row>
    <row r="8" spans="1:27" s="10" customFormat="1">
      <c r="B8" s="22"/>
      <c r="C8" s="25" t="s">
        <v>236</v>
      </c>
      <c r="D8" s="26" t="s">
        <v>19</v>
      </c>
    </row>
    <row r="9" spans="1:27" s="11" customFormat="1" ht="18" customHeight="1">
      <c r="B9" s="36"/>
      <c r="C9" s="19" t="s">
        <v>0</v>
      </c>
      <c r="D9" s="27" t="s">
        <v>1</v>
      </c>
    </row>
    <row r="10" spans="1:27" s="11" customFormat="1" ht="18" customHeight="1">
      <c r="B10" s="55" t="s">
        <v>189</v>
      </c>
      <c r="C10" s="120">
        <f>C11+C12+C23+C33+C37</f>
        <v>63666.434062034954</v>
      </c>
      <c r="D10" s="121">
        <f>C10/$C$42</f>
        <v>1</v>
      </c>
    </row>
    <row r="11" spans="1:27">
      <c r="A11" s="43" t="s">
        <v>136</v>
      </c>
      <c r="B11" s="28" t="s">
        <v>191</v>
      </c>
      <c r="C11" s="120">
        <f>מזומנים!J10</f>
        <v>6732.4412038080009</v>
      </c>
      <c r="D11" s="121">
        <f t="shared" ref="D11:D13" si="0">C11/$C$42</f>
        <v>0.10574553613679825</v>
      </c>
    </row>
    <row r="12" spans="1:27">
      <c r="B12" s="28" t="s">
        <v>192</v>
      </c>
      <c r="C12" s="120">
        <f>SUM(C13:C21)</f>
        <v>54207.92336394795</v>
      </c>
      <c r="D12" s="121">
        <f t="shared" si="0"/>
        <v>0.85143646196878453</v>
      </c>
    </row>
    <row r="13" spans="1:27">
      <c r="A13" s="45" t="s">
        <v>136</v>
      </c>
      <c r="B13" s="29" t="s">
        <v>67</v>
      </c>
      <c r="C13" s="120" vm="2">
        <v>12190.246252762998</v>
      </c>
      <c r="D13" s="121">
        <f t="shared" si="0"/>
        <v>0.19147053596381935</v>
      </c>
    </row>
    <row r="14" spans="1:27">
      <c r="A14" s="45" t="s">
        <v>136</v>
      </c>
      <c r="B14" s="29" t="s">
        <v>68</v>
      </c>
      <c r="C14" s="120" t="s" vm="3">
        <v>2270</v>
      </c>
      <c r="D14" s="121" t="s" vm="4">
        <v>2270</v>
      </c>
    </row>
    <row r="15" spans="1:27">
      <c r="A15" s="45" t="s">
        <v>136</v>
      </c>
      <c r="B15" s="29" t="s">
        <v>69</v>
      </c>
      <c r="C15" s="120">
        <f>'אג"ח קונצרני'!R11</f>
        <v>20863.274906531951</v>
      </c>
      <c r="D15" s="121">
        <f t="shared" ref="D15:D21" si="1">C15/$C$42</f>
        <v>0.32769661461176397</v>
      </c>
    </row>
    <row r="16" spans="1:27">
      <c r="A16" s="45" t="s">
        <v>136</v>
      </c>
      <c r="B16" s="29" t="s">
        <v>70</v>
      </c>
      <c r="C16" s="120">
        <f>מניות!L11</f>
        <v>10310.681426165998</v>
      </c>
      <c r="D16" s="121">
        <f t="shared" si="1"/>
        <v>0.16194846747847591</v>
      </c>
    </row>
    <row r="17" spans="1:4">
      <c r="A17" s="45" t="s">
        <v>136</v>
      </c>
      <c r="B17" s="29" t="s">
        <v>250</v>
      </c>
      <c r="C17" s="120" vm="5">
        <v>7461.2385676640006</v>
      </c>
      <c r="D17" s="121">
        <f t="shared" si="1"/>
        <v>0.11719265697202327</v>
      </c>
    </row>
    <row r="18" spans="1:4">
      <c r="A18" s="45" t="s">
        <v>136</v>
      </c>
      <c r="B18" s="29" t="s">
        <v>71</v>
      </c>
      <c r="C18" s="120" vm="6">
        <v>3460.7485572170003</v>
      </c>
      <c r="D18" s="121">
        <f t="shared" si="1"/>
        <v>5.4357505775255686E-2</v>
      </c>
    </row>
    <row r="19" spans="1:4">
      <c r="A19" s="45" t="s">
        <v>136</v>
      </c>
      <c r="B19" s="29" t="s">
        <v>72</v>
      </c>
      <c r="C19" s="120" vm="7">
        <v>1.8362438620000001</v>
      </c>
      <c r="D19" s="121">
        <f t="shared" si="1"/>
        <v>2.8841632000479417E-5</v>
      </c>
    </row>
    <row r="20" spans="1:4">
      <c r="A20" s="45" t="s">
        <v>136</v>
      </c>
      <c r="B20" s="29" t="s">
        <v>73</v>
      </c>
      <c r="C20" s="120" vm="8">
        <v>-56.742740824999991</v>
      </c>
      <c r="D20" s="121">
        <f t="shared" si="1"/>
        <v>-8.9125049425119846E-4</v>
      </c>
    </row>
    <row r="21" spans="1:4">
      <c r="A21" s="45" t="s">
        <v>136</v>
      </c>
      <c r="B21" s="29" t="s">
        <v>74</v>
      </c>
      <c r="C21" s="120" vm="9">
        <v>-23.359849431000001</v>
      </c>
      <c r="D21" s="121">
        <f t="shared" si="1"/>
        <v>-3.6690997030301335E-4</v>
      </c>
    </row>
    <row r="22" spans="1:4">
      <c r="A22" s="45" t="s">
        <v>136</v>
      </c>
      <c r="B22" s="29" t="s">
        <v>75</v>
      </c>
      <c r="C22" s="120" t="s" vm="10">
        <v>2270</v>
      </c>
      <c r="D22" s="121" t="s" vm="11">
        <v>2270</v>
      </c>
    </row>
    <row r="23" spans="1:4">
      <c r="B23" s="28" t="s">
        <v>193</v>
      </c>
      <c r="C23" s="120">
        <f>SUM(C26:C32)</f>
        <v>336.08551834699989</v>
      </c>
      <c r="D23" s="121">
        <f>C23/$C$42</f>
        <v>5.2788494172537875E-3</v>
      </c>
    </row>
    <row r="24" spans="1:4">
      <c r="A24" s="45" t="s">
        <v>136</v>
      </c>
      <c r="B24" s="29" t="s">
        <v>76</v>
      </c>
      <c r="C24" s="120" t="s" vm="12">
        <v>2270</v>
      </c>
      <c r="D24" s="121" t="s" vm="13">
        <v>2270</v>
      </c>
    </row>
    <row r="25" spans="1:4">
      <c r="A25" s="45" t="s">
        <v>136</v>
      </c>
      <c r="B25" s="29" t="s">
        <v>77</v>
      </c>
      <c r="C25" s="120" t="s" vm="14">
        <v>2270</v>
      </c>
      <c r="D25" s="121" t="s" vm="15">
        <v>2270</v>
      </c>
    </row>
    <row r="26" spans="1:4">
      <c r="A26" s="45" t="s">
        <v>136</v>
      </c>
      <c r="B26" s="29" t="s">
        <v>69</v>
      </c>
      <c r="C26" s="120" vm="16">
        <v>179.88577999999998</v>
      </c>
      <c r="D26" s="121">
        <f>C26/$C$42</f>
        <v>2.8254414221585561E-3</v>
      </c>
    </row>
    <row r="27" spans="1:4">
      <c r="A27" s="45" t="s">
        <v>136</v>
      </c>
      <c r="B27" s="29" t="s">
        <v>78</v>
      </c>
      <c r="C27" s="120" t="s" vm="17">
        <v>2270</v>
      </c>
      <c r="D27" s="121" t="s" vm="18">
        <v>2270</v>
      </c>
    </row>
    <row r="28" spans="1:4">
      <c r="A28" s="45" t="s">
        <v>136</v>
      </c>
      <c r="B28" s="29" t="s">
        <v>79</v>
      </c>
      <c r="C28" s="120" vm="19">
        <v>97.110829999999993</v>
      </c>
      <c r="D28" s="121">
        <f t="shared" ref="D28:D29" si="2">C28/$C$42</f>
        <v>1.525306567435168E-3</v>
      </c>
    </row>
    <row r="29" spans="1:4">
      <c r="A29" s="45" t="s">
        <v>136</v>
      </c>
      <c r="B29" s="29" t="s">
        <v>80</v>
      </c>
      <c r="C29" s="120" vm="20">
        <v>0.44065163600000001</v>
      </c>
      <c r="D29" s="121">
        <f t="shared" si="2"/>
        <v>6.9212551714556565E-6</v>
      </c>
    </row>
    <row r="30" spans="1:4">
      <c r="A30" s="45" t="s">
        <v>136</v>
      </c>
      <c r="B30" s="29" t="s">
        <v>216</v>
      </c>
      <c r="C30" s="120" t="s" vm="21">
        <v>2270</v>
      </c>
      <c r="D30" s="121" t="s" vm="22">
        <v>2270</v>
      </c>
    </row>
    <row r="31" spans="1:4">
      <c r="A31" s="45" t="s">
        <v>136</v>
      </c>
      <c r="B31" s="29" t="s">
        <v>101</v>
      </c>
      <c r="C31" s="120" vm="23">
        <v>58.648256710999952</v>
      </c>
      <c r="D31" s="121">
        <f>C31/$C$42</f>
        <v>9.211801724886081E-4</v>
      </c>
    </row>
    <row r="32" spans="1:4">
      <c r="A32" s="45" t="s">
        <v>136</v>
      </c>
      <c r="B32" s="29" t="s">
        <v>81</v>
      </c>
      <c r="C32" s="120" t="s" vm="24">
        <v>2270</v>
      </c>
      <c r="D32" s="121" t="s" vm="25">
        <v>2270</v>
      </c>
    </row>
    <row r="33" spans="1:4">
      <c r="A33" s="45" t="s">
        <v>136</v>
      </c>
      <c r="B33" s="28" t="s">
        <v>194</v>
      </c>
      <c r="C33" s="120">
        <f>הלוואות!P10</f>
        <v>2402.627050000001</v>
      </c>
      <c r="D33" s="121">
        <f>C33/$C$42</f>
        <v>3.7737735517885958E-2</v>
      </c>
    </row>
    <row r="34" spans="1:4">
      <c r="A34" s="45" t="s">
        <v>136</v>
      </c>
      <c r="B34" s="28" t="s">
        <v>195</v>
      </c>
      <c r="C34" s="120" t="s" vm="26">
        <v>2270</v>
      </c>
      <c r="D34" s="121" t="s" vm="27">
        <v>2270</v>
      </c>
    </row>
    <row r="35" spans="1:4">
      <c r="A35" s="45" t="s">
        <v>136</v>
      </c>
      <c r="B35" s="28" t="s">
        <v>196</v>
      </c>
      <c r="C35" s="120" t="s" vm="28">
        <v>2270</v>
      </c>
      <c r="D35" s="121" t="s" vm="29">
        <v>2270</v>
      </c>
    </row>
    <row r="36" spans="1:4">
      <c r="A36" s="45" t="s">
        <v>136</v>
      </c>
      <c r="B36" s="46" t="s">
        <v>197</v>
      </c>
      <c r="C36" s="120" t="s" vm="30">
        <v>2270</v>
      </c>
      <c r="D36" s="121" t="s" vm="31">
        <v>2270</v>
      </c>
    </row>
    <row r="37" spans="1:4">
      <c r="A37" s="45" t="s">
        <v>136</v>
      </c>
      <c r="B37" s="28" t="s">
        <v>198</v>
      </c>
      <c r="C37" s="120">
        <f>'השקעות אחרות '!I10</f>
        <v>-12.643074068000001</v>
      </c>
      <c r="D37" s="121">
        <f t="shared" ref="D37:D38" si="3">C37/$C$42</f>
        <v>-1.9858304072254009E-4</v>
      </c>
    </row>
    <row r="38" spans="1:4">
      <c r="A38" s="45"/>
      <c r="B38" s="56" t="s">
        <v>200</v>
      </c>
      <c r="C38" s="120">
        <v>0</v>
      </c>
      <c r="D38" s="121">
        <f t="shared" si="3"/>
        <v>0</v>
      </c>
    </row>
    <row r="39" spans="1:4">
      <c r="A39" s="45" t="s">
        <v>136</v>
      </c>
      <c r="B39" s="57" t="s">
        <v>201</v>
      </c>
      <c r="C39" s="120" t="s" vm="32">
        <v>2270</v>
      </c>
      <c r="D39" s="121" t="s" vm="33">
        <v>2270</v>
      </c>
    </row>
    <row r="40" spans="1:4">
      <c r="A40" s="45" t="s">
        <v>136</v>
      </c>
      <c r="B40" s="57" t="s">
        <v>234</v>
      </c>
      <c r="C40" s="120" t="s" vm="34">
        <v>2270</v>
      </c>
      <c r="D40" s="121" t="s" vm="35">
        <v>2270</v>
      </c>
    </row>
    <row r="41" spans="1:4">
      <c r="A41" s="45" t="s">
        <v>136</v>
      </c>
      <c r="B41" s="57" t="s">
        <v>202</v>
      </c>
      <c r="C41" s="120" t="s" vm="36">
        <v>2270</v>
      </c>
      <c r="D41" s="121" t="s" vm="37">
        <v>2270</v>
      </c>
    </row>
    <row r="42" spans="1:4">
      <c r="B42" s="57" t="s">
        <v>82</v>
      </c>
      <c r="C42" s="120">
        <f>C10</f>
        <v>63666.434062034954</v>
      </c>
      <c r="D42" s="121">
        <f>C42/$C$42</f>
        <v>1</v>
      </c>
    </row>
    <row r="43" spans="1:4">
      <c r="A43" s="45" t="s">
        <v>136</v>
      </c>
      <c r="B43" s="57" t="s">
        <v>199</v>
      </c>
      <c r="C43" s="120">
        <f>'יתרת התחייבות להשקעה'!C10</f>
        <v>2274.2329967333712</v>
      </c>
      <c r="D43" s="121"/>
    </row>
    <row r="44" spans="1:4">
      <c r="B44" s="6" t="s">
        <v>105</v>
      </c>
    </row>
    <row r="45" spans="1:4">
      <c r="C45" s="63" t="s">
        <v>181</v>
      </c>
      <c r="D45" s="35" t="s">
        <v>100</v>
      </c>
    </row>
    <row r="46" spans="1:4">
      <c r="C46" s="64" t="s">
        <v>0</v>
      </c>
      <c r="D46" s="24" t="s">
        <v>1</v>
      </c>
    </row>
    <row r="47" spans="1:4">
      <c r="C47" s="108" t="s">
        <v>162</v>
      </c>
      <c r="D47" s="109" vm="38">
        <v>2.3723000000000001</v>
      </c>
    </row>
    <row r="48" spans="1:4">
      <c r="C48" s="108" t="s">
        <v>171</v>
      </c>
      <c r="D48" s="109">
        <v>0.6384585628235121</v>
      </c>
    </row>
    <row r="49" spans="2:4">
      <c r="C49" s="108" t="s">
        <v>167</v>
      </c>
      <c r="D49" s="109" vm="39">
        <v>2.5308000000000002</v>
      </c>
    </row>
    <row r="50" spans="2:4">
      <c r="B50" s="12"/>
      <c r="C50" s="108" t="s">
        <v>1553</v>
      </c>
      <c r="D50" s="109" vm="40">
        <v>3.6429</v>
      </c>
    </row>
    <row r="51" spans="2:4">
      <c r="C51" s="108" t="s">
        <v>160</v>
      </c>
      <c r="D51" s="109" vm="41">
        <v>3.8828</v>
      </c>
    </row>
    <row r="52" spans="2:4">
      <c r="C52" s="108" t="s">
        <v>161</v>
      </c>
      <c r="D52" s="109" vm="42">
        <v>4.2541000000000002</v>
      </c>
    </row>
    <row r="53" spans="2:4">
      <c r="C53" s="108" t="s">
        <v>163</v>
      </c>
      <c r="D53" s="109">
        <v>0.44719118519856527</v>
      </c>
    </row>
    <row r="54" spans="2:4">
      <c r="C54" s="108" t="s">
        <v>168</v>
      </c>
      <c r="D54" s="109" vm="43">
        <v>3.2172999999999998</v>
      </c>
    </row>
    <row r="55" spans="2:4">
      <c r="C55" s="108" t="s">
        <v>169</v>
      </c>
      <c r="D55" s="109">
        <v>0.1506151058347058</v>
      </c>
    </row>
    <row r="56" spans="2:4">
      <c r="C56" s="108" t="s">
        <v>166</v>
      </c>
      <c r="D56" s="109" vm="44">
        <v>0.52090000000000003</v>
      </c>
    </row>
    <row r="57" spans="2:4">
      <c r="C57" s="108" t="s">
        <v>2271</v>
      </c>
      <c r="D57" s="109">
        <v>2.2366098000000001</v>
      </c>
    </row>
    <row r="58" spans="2:4">
      <c r="C58" s="108" t="s">
        <v>165</v>
      </c>
      <c r="D58" s="109" vm="45">
        <v>0.36959999999999998</v>
      </c>
    </row>
    <row r="59" spans="2:4">
      <c r="C59" s="108" t="s">
        <v>158</v>
      </c>
      <c r="D59" s="109" vm="46">
        <v>3.4660000000000002</v>
      </c>
    </row>
    <row r="60" spans="2:4">
      <c r="C60" s="108" t="s">
        <v>172</v>
      </c>
      <c r="D60" s="109" vm="47">
        <v>0.19980000000000001</v>
      </c>
    </row>
    <row r="61" spans="2:4">
      <c r="C61" s="108" t="s">
        <v>2272</v>
      </c>
      <c r="D61" s="109" vm="48">
        <v>0.35580000000000001</v>
      </c>
    </row>
    <row r="62" spans="2:4">
      <c r="C62" s="108" t="s">
        <v>2273</v>
      </c>
      <c r="D62" s="109">
        <v>4.8688665065250679E-2</v>
      </c>
    </row>
    <row r="63" spans="2:4">
      <c r="C63" s="108" t="s">
        <v>2274</v>
      </c>
      <c r="D63" s="109">
        <v>0.49055962861267588</v>
      </c>
    </row>
    <row r="64" spans="2:4">
      <c r="C64" s="108" t="s">
        <v>159</v>
      </c>
      <c r="D64" s="109">
        <v>1</v>
      </c>
    </row>
    <row r="65" spans="3:4">
      <c r="C65"/>
      <c r="D65"/>
    </row>
    <row r="66" spans="3:4">
      <c r="C66"/>
      <c r="D66"/>
    </row>
  </sheetData>
  <sheetProtection sheet="1" objects="1" scenarios="1"/>
  <mergeCells count="1">
    <mergeCell ref="B6:D6"/>
  </mergeCells>
  <phoneticPr fontId="4" type="noConversion"/>
  <dataValidations count="1">
    <dataValidation allowBlank="1" showInputMessage="1" showErrorMessage="1" sqref="C45:D46"/>
  </dataValidations>
  <hyperlinks>
    <hyperlink ref="A11" location="מזומנים!A1" display="◄"/>
    <hyperlink ref="A13" location="'תעודות התחייבות ממשלתיות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- תעודות התחייבות ממשלתי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קרנ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 מסחריות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'זכויות מקרקעין'!A1" display="◄"/>
    <hyperlink ref="A37" location="'השקעות אחרות '!A1" display="◄"/>
    <hyperlink ref="A43" location="'יתרת התחייבות להשקעה'!A1" display="◄"/>
    <hyperlink ref="A36" location="'השקעה בחברות מוחזקות'!A1" display="◄"/>
    <hyperlink ref="A39" location="'עלות מתואמת אג&quot;ח קונצרני סחיר'!A1" display="◄"/>
    <hyperlink ref="A40" location="'עלות מתואמת אג&quot;ח קונצרני ל.סחיר'!A1" display="◄"/>
    <hyperlink ref="A41" location="'עלות מתואמת מסגרות אשראי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0">
    <tabColor indexed="44"/>
    <pageSetUpPr fitToPage="1"/>
  </sheetPr>
  <dimension ref="B1:BI590"/>
  <sheetViews>
    <sheetView rightToLeft="1" zoomScale="85" zoomScaleNormal="85" workbookViewId="0">
      <selection activeCell="L24" sqref="L24"/>
    </sheetView>
  </sheetViews>
  <sheetFormatPr defaultColWidth="9.140625" defaultRowHeight="18"/>
  <cols>
    <col min="1" max="1" width="6.28515625" style="1" customWidth="1"/>
    <col min="2" max="2" width="27.28515625" style="2" bestFit="1" customWidth="1"/>
    <col min="3" max="3" width="60.140625" style="2" bestFit="1" customWidth="1"/>
    <col min="4" max="4" width="6.42578125" style="2" bestFit="1" customWidth="1"/>
    <col min="5" max="5" width="5.28515625" style="2" bestFit="1" customWidth="1"/>
    <col min="6" max="6" width="12" style="1" bestFit="1" customWidth="1"/>
    <col min="7" max="7" width="7" style="1" bestFit="1" customWidth="1"/>
    <col min="8" max="8" width="10.7109375" style="1" bestFit="1" customWidth="1"/>
    <col min="9" max="9" width="8" style="1" customWidth="1"/>
    <col min="10" max="10" width="6.28515625" style="1" bestFit="1" customWidth="1"/>
    <col min="11" max="11" width="9.140625" style="1" bestFit="1"/>
    <col min="12" max="12" width="9" style="1" bestFit="1" customWidth="1"/>
    <col min="13" max="13" width="7.5703125" style="1" customWidth="1"/>
    <col min="14" max="14" width="6.7109375" style="1" customWidth="1"/>
    <col min="15" max="15" width="7.7109375" style="1" customWidth="1"/>
    <col min="16" max="16" width="7.140625" style="1" customWidth="1"/>
    <col min="17" max="17" width="6" style="1" customWidth="1"/>
    <col min="18" max="18" width="7.85546875" style="1" customWidth="1"/>
    <col min="19" max="19" width="8.140625" style="1" customWidth="1"/>
    <col min="20" max="20" width="6.28515625" style="1" customWidth="1"/>
    <col min="21" max="21" width="8" style="1" customWidth="1"/>
    <col min="22" max="22" width="8.7109375" style="1" customWidth="1"/>
    <col min="23" max="23" width="10" style="1" customWidth="1"/>
    <col min="24" max="24" width="9.5703125" style="1" customWidth="1"/>
    <col min="25" max="25" width="6.140625" style="1" customWidth="1"/>
    <col min="26" max="27" width="5.7109375" style="1" customWidth="1"/>
    <col min="28" max="28" width="6.85546875" style="1" customWidth="1"/>
    <col min="29" max="29" width="6.42578125" style="1" customWidth="1"/>
    <col min="30" max="30" width="6.7109375" style="1" customWidth="1"/>
    <col min="31" max="31" width="7.28515625" style="1" customWidth="1"/>
    <col min="32" max="43" width="5.7109375" style="1" customWidth="1"/>
    <col min="44" max="16384" width="9.140625" style="1"/>
  </cols>
  <sheetData>
    <row r="1" spans="2:61">
      <c r="B1" s="47" t="s">
        <v>174</v>
      </c>
      <c r="C1" s="68" t="s" vm="1">
        <v>258</v>
      </c>
    </row>
    <row r="2" spans="2:61">
      <c r="B2" s="47" t="s">
        <v>173</v>
      </c>
      <c r="C2" s="68" t="s">
        <v>259</v>
      </c>
    </row>
    <row r="3" spans="2:61">
      <c r="B3" s="47" t="s">
        <v>175</v>
      </c>
      <c r="C3" s="68" t="s">
        <v>260</v>
      </c>
    </row>
    <row r="4" spans="2:61">
      <c r="B4" s="47" t="s">
        <v>176</v>
      </c>
      <c r="C4" s="68">
        <v>9454</v>
      </c>
    </row>
    <row r="6" spans="2:61" ht="26.25" customHeight="1">
      <c r="B6" s="134" t="s">
        <v>204</v>
      </c>
      <c r="C6" s="135"/>
      <c r="D6" s="135"/>
      <c r="E6" s="135"/>
      <c r="F6" s="135"/>
      <c r="G6" s="135"/>
      <c r="H6" s="135"/>
      <c r="I6" s="135"/>
      <c r="J6" s="135"/>
      <c r="K6" s="135"/>
      <c r="L6" s="136"/>
    </row>
    <row r="7" spans="2:61" ht="26.25" customHeight="1">
      <c r="B7" s="134" t="s">
        <v>90</v>
      </c>
      <c r="C7" s="135"/>
      <c r="D7" s="135"/>
      <c r="E7" s="135"/>
      <c r="F7" s="135"/>
      <c r="G7" s="135"/>
      <c r="H7" s="135"/>
      <c r="I7" s="135"/>
      <c r="J7" s="135"/>
      <c r="K7" s="135"/>
      <c r="L7" s="136"/>
      <c r="BI7" s="3"/>
    </row>
    <row r="8" spans="2:61" s="3" customFormat="1" ht="78.75">
      <c r="B8" s="22" t="s">
        <v>111</v>
      </c>
      <c r="C8" s="30" t="s">
        <v>44</v>
      </c>
      <c r="D8" s="30" t="s">
        <v>114</v>
      </c>
      <c r="E8" s="30" t="s">
        <v>65</v>
      </c>
      <c r="F8" s="30" t="s">
        <v>98</v>
      </c>
      <c r="G8" s="30" t="s">
        <v>233</v>
      </c>
      <c r="H8" s="30" t="s">
        <v>232</v>
      </c>
      <c r="I8" s="30" t="s">
        <v>61</v>
      </c>
      <c r="J8" s="30" t="s">
        <v>58</v>
      </c>
      <c r="K8" s="30" t="s">
        <v>177</v>
      </c>
      <c r="L8" s="31" t="s">
        <v>179</v>
      </c>
      <c r="M8" s="1"/>
      <c r="BE8" s="1"/>
      <c r="BF8" s="1"/>
    </row>
    <row r="9" spans="2:61" s="3" customFormat="1" ht="20.25">
      <c r="B9" s="15"/>
      <c r="C9" s="30"/>
      <c r="D9" s="30"/>
      <c r="E9" s="30"/>
      <c r="F9" s="30"/>
      <c r="G9" s="16" t="s">
        <v>240</v>
      </c>
      <c r="H9" s="16"/>
      <c r="I9" s="16" t="s">
        <v>236</v>
      </c>
      <c r="J9" s="16" t="s">
        <v>19</v>
      </c>
      <c r="K9" s="32" t="s">
        <v>19</v>
      </c>
      <c r="L9" s="17" t="s">
        <v>19</v>
      </c>
      <c r="BD9" s="1"/>
      <c r="BE9" s="1"/>
      <c r="BF9" s="1"/>
      <c r="BH9" s="4"/>
    </row>
    <row r="10" spans="2:61" s="4" customFormat="1" ht="18" customHeight="1">
      <c r="B10" s="18"/>
      <c r="C10" s="19" t="s">
        <v>0</v>
      </c>
      <c r="D10" s="19" t="s">
        <v>1</v>
      </c>
      <c r="E10" s="19" t="s">
        <v>2</v>
      </c>
      <c r="F10" s="19" t="s">
        <v>2</v>
      </c>
      <c r="G10" s="19" t="s">
        <v>3</v>
      </c>
      <c r="H10" s="19" t="s">
        <v>4</v>
      </c>
      <c r="I10" s="19" t="s">
        <v>5</v>
      </c>
      <c r="J10" s="19" t="s">
        <v>6</v>
      </c>
      <c r="K10" s="19" t="s">
        <v>7</v>
      </c>
      <c r="L10" s="20" t="s">
        <v>8</v>
      </c>
      <c r="BD10" s="1"/>
      <c r="BE10" s="3"/>
      <c r="BF10" s="1"/>
    </row>
    <row r="11" spans="2:61" s="4" customFormat="1" ht="18" customHeight="1">
      <c r="B11" s="95" t="s">
        <v>49</v>
      </c>
      <c r="C11" s="72"/>
      <c r="D11" s="72"/>
      <c r="E11" s="72"/>
      <c r="F11" s="72"/>
      <c r="G11" s="81"/>
      <c r="H11" s="83"/>
      <c r="I11" s="81">
        <v>-56.742740824999991</v>
      </c>
      <c r="J11" s="72"/>
      <c r="K11" s="82">
        <f>I11/$I$11</f>
        <v>1</v>
      </c>
      <c r="L11" s="82">
        <f>I11/'סכום נכסי הקרן'!$C$42</f>
        <v>-8.9125049425119846E-4</v>
      </c>
      <c r="BD11" s="1"/>
      <c r="BE11" s="3"/>
      <c r="BF11" s="1"/>
      <c r="BH11" s="1"/>
    </row>
    <row r="12" spans="2:61">
      <c r="B12" s="94" t="s">
        <v>227</v>
      </c>
      <c r="C12" s="74"/>
      <c r="D12" s="74"/>
      <c r="E12" s="74"/>
      <c r="F12" s="74"/>
      <c r="G12" s="84"/>
      <c r="H12" s="86"/>
      <c r="I12" s="84">
        <v>-3.426021104000001</v>
      </c>
      <c r="J12" s="74"/>
      <c r="K12" s="85">
        <f t="shared" ref="K12:K15" si="0">I12/$I$11</f>
        <v>6.0378139197861024E-2</v>
      </c>
      <c r="L12" s="85">
        <f>I12/'סכום נכסי הקרן'!$C$42</f>
        <v>-5.3812046402061297E-5</v>
      </c>
      <c r="BE12" s="3"/>
    </row>
    <row r="13" spans="2:61" ht="20.25">
      <c r="B13" s="91" t="s">
        <v>222</v>
      </c>
      <c r="C13" s="72"/>
      <c r="D13" s="72"/>
      <c r="E13" s="72"/>
      <c r="F13" s="72"/>
      <c r="G13" s="81"/>
      <c r="H13" s="83"/>
      <c r="I13" s="81">
        <v>-3.426021104000001</v>
      </c>
      <c r="J13" s="72"/>
      <c r="K13" s="82">
        <f t="shared" si="0"/>
        <v>6.0378139197861024E-2</v>
      </c>
      <c r="L13" s="82">
        <f>I13/'סכום נכסי הקרן'!$C$42</f>
        <v>-5.3812046402061297E-5</v>
      </c>
      <c r="BE13" s="4"/>
    </row>
    <row r="14" spans="2:61">
      <c r="B14" s="77" t="s">
        <v>1926</v>
      </c>
      <c r="C14" s="74" t="s">
        <v>1927</v>
      </c>
      <c r="D14" s="87" t="s">
        <v>115</v>
      </c>
      <c r="E14" s="87" t="s">
        <v>699</v>
      </c>
      <c r="F14" s="87" t="s">
        <v>159</v>
      </c>
      <c r="G14" s="84">
        <v>0.579013</v>
      </c>
      <c r="H14" s="86">
        <v>168000</v>
      </c>
      <c r="I14" s="84">
        <v>0.97274217600000012</v>
      </c>
      <c r="J14" s="74"/>
      <c r="K14" s="85">
        <f t="shared" si="0"/>
        <v>-1.714302414471006E-2</v>
      </c>
      <c r="L14" s="85">
        <f>I14/'סכום נכסי הקרן'!$C$42</f>
        <v>1.5278728741933072E-5</v>
      </c>
    </row>
    <row r="15" spans="2:61">
      <c r="B15" s="77" t="s">
        <v>1928</v>
      </c>
      <c r="C15" s="74" t="s">
        <v>1929</v>
      </c>
      <c r="D15" s="87" t="s">
        <v>115</v>
      </c>
      <c r="E15" s="87" t="s">
        <v>699</v>
      </c>
      <c r="F15" s="87" t="s">
        <v>159</v>
      </c>
      <c r="G15" s="84">
        <v>-0.579013</v>
      </c>
      <c r="H15" s="86">
        <v>759700</v>
      </c>
      <c r="I15" s="84">
        <v>-4.3987632799999998</v>
      </c>
      <c r="J15" s="74"/>
      <c r="K15" s="85">
        <f t="shared" si="0"/>
        <v>7.7521163342571059E-2</v>
      </c>
      <c r="L15" s="85">
        <f>I15/'סכום נכסי הקרן'!$C$42</f>
        <v>-6.9090775143994352E-5</v>
      </c>
    </row>
    <row r="16" spans="2:61">
      <c r="B16" s="73"/>
      <c r="C16" s="74"/>
      <c r="D16" s="74"/>
      <c r="E16" s="74"/>
      <c r="F16" s="74"/>
      <c r="G16" s="84"/>
      <c r="H16" s="86"/>
      <c r="I16" s="74"/>
      <c r="J16" s="74"/>
      <c r="K16" s="85"/>
      <c r="L16" s="74"/>
    </row>
    <row r="17" spans="2:56">
      <c r="B17" s="94" t="s">
        <v>226</v>
      </c>
      <c r="C17" s="74"/>
      <c r="D17" s="74"/>
      <c r="E17" s="74"/>
      <c r="F17" s="74"/>
      <c r="G17" s="84"/>
      <c r="H17" s="86"/>
      <c r="I17" s="84">
        <v>-53.316719720999984</v>
      </c>
      <c r="J17" s="74"/>
      <c r="K17" s="85">
        <f t="shared" ref="K17:K21" si="1">I17/$I$11</f>
        <v>0.93962186080213883</v>
      </c>
      <c r="L17" s="85">
        <f>I17/'סכום נכסי הקרן'!$C$42</f>
        <v>-8.3743844784913714E-4</v>
      </c>
    </row>
    <row r="18" spans="2:56" ht="20.25">
      <c r="B18" s="91" t="s">
        <v>222</v>
      </c>
      <c r="C18" s="72"/>
      <c r="D18" s="72"/>
      <c r="E18" s="72"/>
      <c r="F18" s="72"/>
      <c r="G18" s="81"/>
      <c r="H18" s="83"/>
      <c r="I18" s="81">
        <v>-53.316719720999984</v>
      </c>
      <c r="J18" s="72"/>
      <c r="K18" s="82">
        <f t="shared" si="1"/>
        <v>0.93962186080213883</v>
      </c>
      <c r="L18" s="82">
        <f>I18/'סכום נכסי הקרן'!$C$42</f>
        <v>-8.3743844784913714E-4</v>
      </c>
      <c r="BD18" s="4"/>
    </row>
    <row r="19" spans="2:56">
      <c r="B19" s="77" t="s">
        <v>1930</v>
      </c>
      <c r="C19" s="74" t="s">
        <v>1931</v>
      </c>
      <c r="D19" s="87" t="s">
        <v>28</v>
      </c>
      <c r="E19" s="87" t="s">
        <v>699</v>
      </c>
      <c r="F19" s="87" t="s">
        <v>158</v>
      </c>
      <c r="G19" s="84">
        <v>-1.2025889999999999</v>
      </c>
      <c r="H19" s="86">
        <v>16900</v>
      </c>
      <c r="I19" s="84">
        <v>-70.442152797999995</v>
      </c>
      <c r="J19" s="74"/>
      <c r="K19" s="85">
        <f t="shared" si="1"/>
        <v>1.2414302124610141</v>
      </c>
      <c r="L19" s="85">
        <f>I19/'סכום נכסי הקרן'!$C$42</f>
        <v>-1.1064252904342492E-3</v>
      </c>
    </row>
    <row r="20" spans="2:56">
      <c r="B20" s="77" t="s">
        <v>1932</v>
      </c>
      <c r="C20" s="74" t="s">
        <v>1933</v>
      </c>
      <c r="D20" s="87" t="s">
        <v>28</v>
      </c>
      <c r="E20" s="87" t="s">
        <v>699</v>
      </c>
      <c r="F20" s="87" t="s">
        <v>160</v>
      </c>
      <c r="G20" s="84">
        <v>3.0985079999999998</v>
      </c>
      <c r="H20" s="86">
        <v>4490</v>
      </c>
      <c r="I20" s="84">
        <v>5.4018687239999998</v>
      </c>
      <c r="J20" s="74"/>
      <c r="K20" s="85">
        <f t="shared" si="1"/>
        <v>-9.5199291494569793E-2</v>
      </c>
      <c r="L20" s="85">
        <f>I20/'סכום נכסי הקרן'!$C$42</f>
        <v>8.4846415596899241E-5</v>
      </c>
    </row>
    <row r="21" spans="2:56">
      <c r="B21" s="77" t="s">
        <v>1934</v>
      </c>
      <c r="C21" s="74" t="s">
        <v>1935</v>
      </c>
      <c r="D21" s="87" t="s">
        <v>28</v>
      </c>
      <c r="E21" s="87" t="s">
        <v>699</v>
      </c>
      <c r="F21" s="87" t="s">
        <v>160</v>
      </c>
      <c r="G21" s="84">
        <v>4.2949619999999999</v>
      </c>
      <c r="H21" s="86">
        <v>7030</v>
      </c>
      <c r="I21" s="84">
        <v>11.723564353</v>
      </c>
      <c r="J21" s="74"/>
      <c r="K21" s="85">
        <f t="shared" si="1"/>
        <v>-0.20660906016430522</v>
      </c>
      <c r="L21" s="85">
        <f>I21/'סכום נכסי הקרן'!$C$42</f>
        <v>1.8414042698821262E-4</v>
      </c>
      <c r="BD21" s="3"/>
    </row>
    <row r="22" spans="2:56">
      <c r="B22" s="73"/>
      <c r="C22" s="74"/>
      <c r="D22" s="74"/>
      <c r="E22" s="74"/>
      <c r="F22" s="74"/>
      <c r="G22" s="84"/>
      <c r="H22" s="86"/>
      <c r="I22" s="74"/>
      <c r="J22" s="74"/>
      <c r="K22" s="85"/>
      <c r="L22" s="74"/>
    </row>
    <row r="23" spans="2:56">
      <c r="B23" s="90"/>
      <c r="C23" s="90"/>
      <c r="D23" s="90"/>
      <c r="E23" s="90"/>
      <c r="F23" s="90"/>
      <c r="G23" s="90"/>
      <c r="H23" s="90"/>
      <c r="I23" s="90"/>
      <c r="J23" s="90"/>
      <c r="K23" s="90"/>
      <c r="L23" s="90"/>
    </row>
    <row r="24" spans="2:56">
      <c r="B24" s="90"/>
      <c r="C24" s="90"/>
      <c r="D24" s="90"/>
      <c r="E24" s="90"/>
      <c r="F24" s="90"/>
      <c r="G24" s="90"/>
      <c r="H24" s="90"/>
      <c r="I24" s="90"/>
      <c r="J24" s="90"/>
      <c r="K24" s="90"/>
      <c r="L24" s="90"/>
    </row>
    <row r="25" spans="2:56">
      <c r="B25" s="89" t="s">
        <v>249</v>
      </c>
      <c r="C25" s="90"/>
      <c r="D25" s="90"/>
      <c r="E25" s="90"/>
      <c r="F25" s="90"/>
      <c r="G25" s="90"/>
      <c r="H25" s="90"/>
      <c r="I25" s="90"/>
      <c r="J25" s="90"/>
      <c r="K25" s="90"/>
      <c r="L25" s="90"/>
    </row>
    <row r="26" spans="2:56">
      <c r="B26" s="89" t="s">
        <v>107</v>
      </c>
      <c r="C26" s="90"/>
      <c r="D26" s="90"/>
      <c r="E26" s="90"/>
      <c r="F26" s="90"/>
      <c r="G26" s="90"/>
      <c r="H26" s="90"/>
      <c r="I26" s="90"/>
      <c r="J26" s="90"/>
      <c r="K26" s="90"/>
      <c r="L26" s="90"/>
    </row>
    <row r="27" spans="2:56">
      <c r="B27" s="89" t="s">
        <v>231</v>
      </c>
      <c r="C27" s="90"/>
      <c r="D27" s="90"/>
      <c r="E27" s="90"/>
      <c r="F27" s="90"/>
      <c r="G27" s="90"/>
      <c r="H27" s="90"/>
      <c r="I27" s="90"/>
      <c r="J27" s="90"/>
      <c r="K27" s="90"/>
      <c r="L27" s="90"/>
    </row>
    <row r="28" spans="2:56">
      <c r="B28" s="89" t="s">
        <v>239</v>
      </c>
      <c r="C28" s="90"/>
      <c r="D28" s="90"/>
      <c r="E28" s="90"/>
      <c r="F28" s="90"/>
      <c r="G28" s="90"/>
      <c r="H28" s="90"/>
      <c r="I28" s="90"/>
      <c r="J28" s="90"/>
      <c r="K28" s="90"/>
      <c r="L28" s="90"/>
    </row>
    <row r="29" spans="2:56">
      <c r="B29" s="90"/>
      <c r="C29" s="90"/>
      <c r="D29" s="90"/>
      <c r="E29" s="90"/>
      <c r="F29" s="90"/>
      <c r="G29" s="90"/>
      <c r="H29" s="90"/>
      <c r="I29" s="90"/>
      <c r="J29" s="90"/>
      <c r="K29" s="90"/>
      <c r="L29" s="90"/>
    </row>
    <row r="30" spans="2:56">
      <c r="B30" s="90"/>
      <c r="C30" s="90"/>
      <c r="D30" s="90"/>
      <c r="E30" s="90"/>
      <c r="F30" s="90"/>
      <c r="G30" s="90"/>
      <c r="H30" s="90"/>
      <c r="I30" s="90"/>
      <c r="J30" s="90"/>
      <c r="K30" s="90"/>
      <c r="L30" s="90"/>
    </row>
    <row r="31" spans="2:56">
      <c r="B31" s="90"/>
      <c r="C31" s="90"/>
      <c r="D31" s="90"/>
      <c r="E31" s="90"/>
      <c r="F31" s="90"/>
      <c r="G31" s="90"/>
      <c r="H31" s="90"/>
      <c r="I31" s="90"/>
      <c r="J31" s="90"/>
      <c r="K31" s="90"/>
      <c r="L31" s="90"/>
    </row>
    <row r="32" spans="2:56">
      <c r="B32" s="90"/>
      <c r="C32" s="90"/>
      <c r="D32" s="90"/>
      <c r="E32" s="90"/>
      <c r="F32" s="90"/>
      <c r="G32" s="90"/>
      <c r="H32" s="90"/>
      <c r="I32" s="90"/>
      <c r="J32" s="90"/>
      <c r="K32" s="90"/>
      <c r="L32" s="90"/>
    </row>
    <row r="33" spans="2:12">
      <c r="B33" s="90"/>
      <c r="C33" s="90"/>
      <c r="D33" s="90"/>
      <c r="E33" s="90"/>
      <c r="F33" s="90"/>
      <c r="G33" s="90"/>
      <c r="H33" s="90"/>
      <c r="I33" s="90"/>
      <c r="J33" s="90"/>
      <c r="K33" s="90"/>
      <c r="L33" s="90"/>
    </row>
    <row r="34" spans="2:12">
      <c r="B34" s="90"/>
      <c r="C34" s="90"/>
      <c r="D34" s="90"/>
      <c r="E34" s="90"/>
      <c r="F34" s="90"/>
      <c r="G34" s="90"/>
      <c r="H34" s="90"/>
      <c r="I34" s="90"/>
      <c r="J34" s="90"/>
      <c r="K34" s="90"/>
      <c r="L34" s="90"/>
    </row>
    <row r="35" spans="2:12">
      <c r="B35" s="90"/>
      <c r="C35" s="90"/>
      <c r="D35" s="90"/>
      <c r="E35" s="90"/>
      <c r="F35" s="90"/>
      <c r="G35" s="90"/>
      <c r="H35" s="90"/>
      <c r="I35" s="90"/>
      <c r="J35" s="90"/>
      <c r="K35" s="90"/>
      <c r="L35" s="90"/>
    </row>
    <row r="36" spans="2:12">
      <c r="B36" s="90"/>
      <c r="C36" s="90"/>
      <c r="D36" s="90"/>
      <c r="E36" s="90"/>
      <c r="F36" s="90"/>
      <c r="G36" s="90"/>
      <c r="H36" s="90"/>
      <c r="I36" s="90"/>
      <c r="J36" s="90"/>
      <c r="K36" s="90"/>
      <c r="L36" s="90"/>
    </row>
    <row r="37" spans="2:12">
      <c r="B37" s="90"/>
      <c r="C37" s="90"/>
      <c r="D37" s="90"/>
      <c r="E37" s="90"/>
      <c r="F37" s="90"/>
      <c r="G37" s="90"/>
      <c r="H37" s="90"/>
      <c r="I37" s="90"/>
      <c r="J37" s="90"/>
      <c r="K37" s="90"/>
      <c r="L37" s="90"/>
    </row>
    <row r="38" spans="2:12">
      <c r="B38" s="90"/>
      <c r="C38" s="90"/>
      <c r="D38" s="90"/>
      <c r="E38" s="90"/>
      <c r="F38" s="90"/>
      <c r="G38" s="90"/>
      <c r="H38" s="90"/>
      <c r="I38" s="90"/>
      <c r="J38" s="90"/>
      <c r="K38" s="90"/>
      <c r="L38" s="90"/>
    </row>
    <row r="39" spans="2:12">
      <c r="B39" s="90"/>
      <c r="C39" s="90"/>
      <c r="D39" s="90"/>
      <c r="E39" s="90"/>
      <c r="F39" s="90"/>
      <c r="G39" s="90"/>
      <c r="H39" s="90"/>
      <c r="I39" s="90"/>
      <c r="J39" s="90"/>
      <c r="K39" s="90"/>
      <c r="L39" s="90"/>
    </row>
    <row r="40" spans="2:12">
      <c r="B40" s="90"/>
      <c r="C40" s="90"/>
      <c r="D40" s="90"/>
      <c r="E40" s="90"/>
      <c r="F40" s="90"/>
      <c r="G40" s="90"/>
      <c r="H40" s="90"/>
      <c r="I40" s="90"/>
      <c r="J40" s="90"/>
      <c r="K40" s="90"/>
      <c r="L40" s="90"/>
    </row>
    <row r="41" spans="2:12">
      <c r="B41" s="90"/>
      <c r="C41" s="90"/>
      <c r="D41" s="90"/>
      <c r="E41" s="90"/>
      <c r="F41" s="90"/>
      <c r="G41" s="90"/>
      <c r="H41" s="90"/>
      <c r="I41" s="90"/>
      <c r="J41" s="90"/>
      <c r="K41" s="90"/>
      <c r="L41" s="90"/>
    </row>
    <row r="42" spans="2:12">
      <c r="B42" s="90"/>
      <c r="C42" s="90"/>
      <c r="D42" s="90"/>
      <c r="E42" s="90"/>
      <c r="F42" s="90"/>
      <c r="G42" s="90"/>
      <c r="H42" s="90"/>
      <c r="I42" s="90"/>
      <c r="J42" s="90"/>
      <c r="K42" s="90"/>
      <c r="L42" s="90"/>
    </row>
    <row r="43" spans="2:12">
      <c r="B43" s="90"/>
      <c r="C43" s="90"/>
      <c r="D43" s="90"/>
      <c r="E43" s="90"/>
      <c r="F43" s="90"/>
      <c r="G43" s="90"/>
      <c r="H43" s="90"/>
      <c r="I43" s="90"/>
      <c r="J43" s="90"/>
      <c r="K43" s="90"/>
      <c r="L43" s="90"/>
    </row>
    <row r="44" spans="2:12">
      <c r="B44" s="90"/>
      <c r="C44" s="90"/>
      <c r="D44" s="90"/>
      <c r="E44" s="90"/>
      <c r="F44" s="90"/>
      <c r="G44" s="90"/>
      <c r="H44" s="90"/>
      <c r="I44" s="90"/>
      <c r="J44" s="90"/>
      <c r="K44" s="90"/>
      <c r="L44" s="90"/>
    </row>
    <row r="45" spans="2:12">
      <c r="B45" s="90"/>
      <c r="C45" s="90"/>
      <c r="D45" s="90"/>
      <c r="E45" s="90"/>
      <c r="F45" s="90"/>
      <c r="G45" s="90"/>
      <c r="H45" s="90"/>
      <c r="I45" s="90"/>
      <c r="J45" s="90"/>
      <c r="K45" s="90"/>
      <c r="L45" s="90"/>
    </row>
    <row r="46" spans="2:12">
      <c r="B46" s="90"/>
      <c r="C46" s="90"/>
      <c r="D46" s="90"/>
      <c r="E46" s="90"/>
      <c r="F46" s="90"/>
      <c r="G46" s="90"/>
      <c r="H46" s="90"/>
      <c r="I46" s="90"/>
      <c r="J46" s="90"/>
      <c r="K46" s="90"/>
      <c r="L46" s="90"/>
    </row>
    <row r="47" spans="2:12">
      <c r="B47" s="90"/>
      <c r="C47" s="90"/>
      <c r="D47" s="90"/>
      <c r="E47" s="90"/>
      <c r="F47" s="90"/>
      <c r="G47" s="90"/>
      <c r="H47" s="90"/>
      <c r="I47" s="90"/>
      <c r="J47" s="90"/>
      <c r="K47" s="90"/>
      <c r="L47" s="90"/>
    </row>
    <row r="48" spans="2:12">
      <c r="B48" s="90"/>
      <c r="C48" s="90"/>
      <c r="D48" s="90"/>
      <c r="E48" s="90"/>
      <c r="F48" s="90"/>
      <c r="G48" s="90"/>
      <c r="H48" s="90"/>
      <c r="I48" s="90"/>
      <c r="J48" s="90"/>
      <c r="K48" s="90"/>
      <c r="L48" s="90"/>
    </row>
    <row r="49" spans="2:12">
      <c r="B49" s="90"/>
      <c r="C49" s="90"/>
      <c r="D49" s="90"/>
      <c r="E49" s="90"/>
      <c r="F49" s="90"/>
      <c r="G49" s="90"/>
      <c r="H49" s="90"/>
      <c r="I49" s="90"/>
      <c r="J49" s="90"/>
      <c r="K49" s="90"/>
      <c r="L49" s="90"/>
    </row>
    <row r="50" spans="2:12">
      <c r="B50" s="90"/>
      <c r="C50" s="90"/>
      <c r="D50" s="90"/>
      <c r="E50" s="90"/>
      <c r="F50" s="90"/>
      <c r="G50" s="90"/>
      <c r="H50" s="90"/>
      <c r="I50" s="90"/>
      <c r="J50" s="90"/>
      <c r="K50" s="90"/>
      <c r="L50" s="90"/>
    </row>
    <row r="51" spans="2:12">
      <c r="B51" s="90"/>
      <c r="C51" s="90"/>
      <c r="D51" s="90"/>
      <c r="E51" s="90"/>
      <c r="F51" s="90"/>
      <c r="G51" s="90"/>
      <c r="H51" s="90"/>
      <c r="I51" s="90"/>
      <c r="J51" s="90"/>
      <c r="K51" s="90"/>
      <c r="L51" s="90"/>
    </row>
    <row r="52" spans="2:12">
      <c r="B52" s="90"/>
      <c r="C52" s="90"/>
      <c r="D52" s="90"/>
      <c r="E52" s="90"/>
      <c r="F52" s="90"/>
      <c r="G52" s="90"/>
      <c r="H52" s="90"/>
      <c r="I52" s="90"/>
      <c r="J52" s="90"/>
      <c r="K52" s="90"/>
      <c r="L52" s="90"/>
    </row>
    <row r="53" spans="2:12">
      <c r="B53" s="90"/>
      <c r="C53" s="90"/>
      <c r="D53" s="90"/>
      <c r="E53" s="90"/>
      <c r="F53" s="90"/>
      <c r="G53" s="90"/>
      <c r="H53" s="90"/>
      <c r="I53" s="90"/>
      <c r="J53" s="90"/>
      <c r="K53" s="90"/>
      <c r="L53" s="90"/>
    </row>
    <row r="54" spans="2:12">
      <c r="B54" s="90"/>
      <c r="C54" s="90"/>
      <c r="D54" s="90"/>
      <c r="E54" s="90"/>
      <c r="F54" s="90"/>
      <c r="G54" s="90"/>
      <c r="H54" s="90"/>
      <c r="I54" s="90"/>
      <c r="J54" s="90"/>
      <c r="K54" s="90"/>
      <c r="L54" s="90"/>
    </row>
    <row r="55" spans="2:12">
      <c r="B55" s="90"/>
      <c r="C55" s="90"/>
      <c r="D55" s="90"/>
      <c r="E55" s="90"/>
      <c r="F55" s="90"/>
      <c r="G55" s="90"/>
      <c r="H55" s="90"/>
      <c r="I55" s="90"/>
      <c r="J55" s="90"/>
      <c r="K55" s="90"/>
      <c r="L55" s="90"/>
    </row>
    <row r="56" spans="2:12">
      <c r="B56" s="90"/>
      <c r="C56" s="90"/>
      <c r="D56" s="90"/>
      <c r="E56" s="90"/>
      <c r="F56" s="90"/>
      <c r="G56" s="90"/>
      <c r="H56" s="90"/>
      <c r="I56" s="90"/>
      <c r="J56" s="90"/>
      <c r="K56" s="90"/>
      <c r="L56" s="90"/>
    </row>
    <row r="57" spans="2:12">
      <c r="B57" s="90"/>
      <c r="C57" s="90"/>
      <c r="D57" s="90"/>
      <c r="E57" s="90"/>
      <c r="F57" s="90"/>
      <c r="G57" s="90"/>
      <c r="H57" s="90"/>
      <c r="I57" s="90"/>
      <c r="J57" s="90"/>
      <c r="K57" s="90"/>
      <c r="L57" s="90"/>
    </row>
    <row r="58" spans="2:12">
      <c r="B58" s="90"/>
      <c r="C58" s="90"/>
      <c r="D58" s="90"/>
      <c r="E58" s="90"/>
      <c r="F58" s="90"/>
      <c r="G58" s="90"/>
      <c r="H58" s="90"/>
      <c r="I58" s="90"/>
      <c r="J58" s="90"/>
      <c r="K58" s="90"/>
      <c r="L58" s="90"/>
    </row>
    <row r="59" spans="2:12">
      <c r="B59" s="90"/>
      <c r="C59" s="90"/>
      <c r="D59" s="90"/>
      <c r="E59" s="90"/>
      <c r="F59" s="90"/>
      <c r="G59" s="90"/>
      <c r="H59" s="90"/>
      <c r="I59" s="90"/>
      <c r="J59" s="90"/>
      <c r="K59" s="90"/>
      <c r="L59" s="90"/>
    </row>
    <row r="60" spans="2:12">
      <c r="B60" s="90"/>
      <c r="C60" s="90"/>
      <c r="D60" s="90"/>
      <c r="E60" s="90"/>
      <c r="F60" s="90"/>
      <c r="G60" s="90"/>
      <c r="H60" s="90"/>
      <c r="I60" s="90"/>
      <c r="J60" s="90"/>
      <c r="K60" s="90"/>
      <c r="L60" s="90"/>
    </row>
    <row r="61" spans="2:12">
      <c r="B61" s="90"/>
      <c r="C61" s="90"/>
      <c r="D61" s="90"/>
      <c r="E61" s="90"/>
      <c r="F61" s="90"/>
      <c r="G61" s="90"/>
      <c r="H61" s="90"/>
      <c r="I61" s="90"/>
      <c r="J61" s="90"/>
      <c r="K61" s="90"/>
      <c r="L61" s="90"/>
    </row>
    <row r="62" spans="2:12">
      <c r="B62" s="90"/>
      <c r="C62" s="90"/>
      <c r="D62" s="90"/>
      <c r="E62" s="90"/>
      <c r="F62" s="90"/>
      <c r="G62" s="90"/>
      <c r="H62" s="90"/>
      <c r="I62" s="90"/>
      <c r="J62" s="90"/>
      <c r="K62" s="90"/>
      <c r="L62" s="90"/>
    </row>
    <row r="63" spans="2:12">
      <c r="B63" s="90"/>
      <c r="C63" s="90"/>
      <c r="D63" s="90"/>
      <c r="E63" s="90"/>
      <c r="F63" s="90"/>
      <c r="G63" s="90"/>
      <c r="H63" s="90"/>
      <c r="I63" s="90"/>
      <c r="J63" s="90"/>
      <c r="K63" s="90"/>
      <c r="L63" s="90"/>
    </row>
    <row r="64" spans="2:12">
      <c r="B64" s="90"/>
      <c r="C64" s="90"/>
      <c r="D64" s="90"/>
      <c r="E64" s="90"/>
      <c r="F64" s="90"/>
      <c r="G64" s="90"/>
      <c r="H64" s="90"/>
      <c r="I64" s="90"/>
      <c r="J64" s="90"/>
      <c r="K64" s="90"/>
      <c r="L64" s="90"/>
    </row>
    <row r="65" spans="2:12">
      <c r="B65" s="90"/>
      <c r="C65" s="90"/>
      <c r="D65" s="90"/>
      <c r="E65" s="90"/>
      <c r="F65" s="90"/>
      <c r="G65" s="90"/>
      <c r="H65" s="90"/>
      <c r="I65" s="90"/>
      <c r="J65" s="90"/>
      <c r="K65" s="90"/>
      <c r="L65" s="90"/>
    </row>
    <row r="66" spans="2:12">
      <c r="B66" s="90"/>
      <c r="C66" s="90"/>
      <c r="D66" s="90"/>
      <c r="E66" s="90"/>
      <c r="F66" s="90"/>
      <c r="G66" s="90"/>
      <c r="H66" s="90"/>
      <c r="I66" s="90"/>
      <c r="J66" s="90"/>
      <c r="K66" s="90"/>
      <c r="L66" s="90"/>
    </row>
    <row r="67" spans="2:12">
      <c r="B67" s="90"/>
      <c r="C67" s="90"/>
      <c r="D67" s="90"/>
      <c r="E67" s="90"/>
      <c r="F67" s="90"/>
      <c r="G67" s="90"/>
      <c r="H67" s="90"/>
      <c r="I67" s="90"/>
      <c r="J67" s="90"/>
      <c r="K67" s="90"/>
      <c r="L67" s="90"/>
    </row>
    <row r="68" spans="2:12">
      <c r="B68" s="90"/>
      <c r="C68" s="90"/>
      <c r="D68" s="90"/>
      <c r="E68" s="90"/>
      <c r="F68" s="90"/>
      <c r="G68" s="90"/>
      <c r="H68" s="90"/>
      <c r="I68" s="90"/>
      <c r="J68" s="90"/>
      <c r="K68" s="90"/>
      <c r="L68" s="90"/>
    </row>
    <row r="69" spans="2:12">
      <c r="B69" s="90"/>
      <c r="C69" s="90"/>
      <c r="D69" s="90"/>
      <c r="E69" s="90"/>
      <c r="F69" s="90"/>
      <c r="G69" s="90"/>
      <c r="H69" s="90"/>
      <c r="I69" s="90"/>
      <c r="J69" s="90"/>
      <c r="K69" s="90"/>
      <c r="L69" s="90"/>
    </row>
    <row r="70" spans="2:12">
      <c r="B70" s="90"/>
      <c r="C70" s="90"/>
      <c r="D70" s="90"/>
      <c r="E70" s="90"/>
      <c r="F70" s="90"/>
      <c r="G70" s="90"/>
      <c r="H70" s="90"/>
      <c r="I70" s="90"/>
      <c r="J70" s="90"/>
      <c r="K70" s="90"/>
      <c r="L70" s="90"/>
    </row>
    <row r="71" spans="2:12">
      <c r="B71" s="90"/>
      <c r="C71" s="90"/>
      <c r="D71" s="90"/>
      <c r="E71" s="90"/>
      <c r="F71" s="90"/>
      <c r="G71" s="90"/>
      <c r="H71" s="90"/>
      <c r="I71" s="90"/>
      <c r="J71" s="90"/>
      <c r="K71" s="90"/>
      <c r="L71" s="90"/>
    </row>
    <row r="72" spans="2:12">
      <c r="B72" s="90"/>
      <c r="C72" s="90"/>
      <c r="D72" s="90"/>
      <c r="E72" s="90"/>
      <c r="F72" s="90"/>
      <c r="G72" s="90"/>
      <c r="H72" s="90"/>
      <c r="I72" s="90"/>
      <c r="J72" s="90"/>
      <c r="K72" s="90"/>
      <c r="L72" s="90"/>
    </row>
    <row r="73" spans="2:12">
      <c r="B73" s="90"/>
      <c r="C73" s="90"/>
      <c r="D73" s="90"/>
      <c r="E73" s="90"/>
      <c r="F73" s="90"/>
      <c r="G73" s="90"/>
      <c r="H73" s="90"/>
      <c r="I73" s="90"/>
      <c r="J73" s="90"/>
      <c r="K73" s="90"/>
      <c r="L73" s="90"/>
    </row>
    <row r="74" spans="2:12">
      <c r="B74" s="90"/>
      <c r="C74" s="90"/>
      <c r="D74" s="90"/>
      <c r="E74" s="90"/>
      <c r="F74" s="90"/>
      <c r="G74" s="90"/>
      <c r="H74" s="90"/>
      <c r="I74" s="90"/>
      <c r="J74" s="90"/>
      <c r="K74" s="90"/>
      <c r="L74" s="90"/>
    </row>
    <row r="75" spans="2:12">
      <c r="B75" s="90"/>
      <c r="C75" s="90"/>
      <c r="D75" s="90"/>
      <c r="E75" s="90"/>
      <c r="F75" s="90"/>
      <c r="G75" s="90"/>
      <c r="H75" s="90"/>
      <c r="I75" s="90"/>
      <c r="J75" s="90"/>
      <c r="K75" s="90"/>
      <c r="L75" s="90"/>
    </row>
    <row r="76" spans="2:12">
      <c r="B76" s="90"/>
      <c r="C76" s="90"/>
      <c r="D76" s="90"/>
      <c r="E76" s="90"/>
      <c r="F76" s="90"/>
      <c r="G76" s="90"/>
      <c r="H76" s="90"/>
      <c r="I76" s="90"/>
      <c r="J76" s="90"/>
      <c r="K76" s="90"/>
      <c r="L76" s="90"/>
    </row>
    <row r="77" spans="2:12">
      <c r="B77" s="90"/>
      <c r="C77" s="90"/>
      <c r="D77" s="90"/>
      <c r="E77" s="90"/>
      <c r="F77" s="90"/>
      <c r="G77" s="90"/>
      <c r="H77" s="90"/>
      <c r="I77" s="90"/>
      <c r="J77" s="90"/>
      <c r="K77" s="90"/>
      <c r="L77" s="90"/>
    </row>
    <row r="78" spans="2:12">
      <c r="B78" s="90"/>
      <c r="C78" s="90"/>
      <c r="D78" s="90"/>
      <c r="E78" s="90"/>
      <c r="F78" s="90"/>
      <c r="G78" s="90"/>
      <c r="H78" s="90"/>
      <c r="I78" s="90"/>
      <c r="J78" s="90"/>
      <c r="K78" s="90"/>
      <c r="L78" s="90"/>
    </row>
    <row r="79" spans="2:12">
      <c r="B79" s="90"/>
      <c r="C79" s="90"/>
      <c r="D79" s="90"/>
      <c r="E79" s="90"/>
      <c r="F79" s="90"/>
      <c r="G79" s="90"/>
      <c r="H79" s="90"/>
      <c r="I79" s="90"/>
      <c r="J79" s="90"/>
      <c r="K79" s="90"/>
      <c r="L79" s="90"/>
    </row>
    <row r="80" spans="2:12">
      <c r="B80" s="90"/>
      <c r="C80" s="90"/>
      <c r="D80" s="90"/>
      <c r="E80" s="90"/>
      <c r="F80" s="90"/>
      <c r="G80" s="90"/>
      <c r="H80" s="90"/>
      <c r="I80" s="90"/>
      <c r="J80" s="90"/>
      <c r="K80" s="90"/>
      <c r="L80" s="90"/>
    </row>
    <row r="81" spans="2:12">
      <c r="B81" s="90"/>
      <c r="C81" s="90"/>
      <c r="D81" s="90"/>
      <c r="E81" s="90"/>
      <c r="F81" s="90"/>
      <c r="G81" s="90"/>
      <c r="H81" s="90"/>
      <c r="I81" s="90"/>
      <c r="J81" s="90"/>
      <c r="K81" s="90"/>
      <c r="L81" s="90"/>
    </row>
    <row r="82" spans="2:12">
      <c r="B82" s="90"/>
      <c r="C82" s="90"/>
      <c r="D82" s="90"/>
      <c r="E82" s="90"/>
      <c r="F82" s="90"/>
      <c r="G82" s="90"/>
      <c r="H82" s="90"/>
      <c r="I82" s="90"/>
      <c r="J82" s="90"/>
      <c r="K82" s="90"/>
      <c r="L82" s="90"/>
    </row>
    <row r="83" spans="2:12">
      <c r="B83" s="90"/>
      <c r="C83" s="90"/>
      <c r="D83" s="90"/>
      <c r="E83" s="90"/>
      <c r="F83" s="90"/>
      <c r="G83" s="90"/>
      <c r="H83" s="90"/>
      <c r="I83" s="90"/>
      <c r="J83" s="90"/>
      <c r="K83" s="90"/>
      <c r="L83" s="90"/>
    </row>
    <row r="84" spans="2:12">
      <c r="B84" s="90"/>
      <c r="C84" s="90"/>
      <c r="D84" s="90"/>
      <c r="E84" s="90"/>
      <c r="F84" s="90"/>
      <c r="G84" s="90"/>
      <c r="H84" s="90"/>
      <c r="I84" s="90"/>
      <c r="J84" s="90"/>
      <c r="K84" s="90"/>
      <c r="L84" s="90"/>
    </row>
    <row r="85" spans="2:12">
      <c r="B85" s="90"/>
      <c r="C85" s="90"/>
      <c r="D85" s="90"/>
      <c r="E85" s="90"/>
      <c r="F85" s="90"/>
      <c r="G85" s="90"/>
      <c r="H85" s="90"/>
      <c r="I85" s="90"/>
      <c r="J85" s="90"/>
      <c r="K85" s="90"/>
      <c r="L85" s="90"/>
    </row>
    <row r="86" spans="2:12">
      <c r="B86" s="90"/>
      <c r="C86" s="90"/>
      <c r="D86" s="90"/>
      <c r="E86" s="90"/>
      <c r="F86" s="90"/>
      <c r="G86" s="90"/>
      <c r="H86" s="90"/>
      <c r="I86" s="90"/>
      <c r="J86" s="90"/>
      <c r="K86" s="90"/>
      <c r="L86" s="90"/>
    </row>
    <row r="87" spans="2:12">
      <c r="B87" s="90"/>
      <c r="C87" s="90"/>
      <c r="D87" s="90"/>
      <c r="E87" s="90"/>
      <c r="F87" s="90"/>
      <c r="G87" s="90"/>
      <c r="H87" s="90"/>
      <c r="I87" s="90"/>
      <c r="J87" s="90"/>
      <c r="K87" s="90"/>
      <c r="L87" s="90"/>
    </row>
    <row r="88" spans="2:12">
      <c r="B88" s="90"/>
      <c r="C88" s="90"/>
      <c r="D88" s="90"/>
      <c r="E88" s="90"/>
      <c r="F88" s="90"/>
      <c r="G88" s="90"/>
      <c r="H88" s="90"/>
      <c r="I88" s="90"/>
      <c r="J88" s="90"/>
      <c r="K88" s="90"/>
      <c r="L88" s="90"/>
    </row>
    <row r="89" spans="2:12">
      <c r="B89" s="90"/>
      <c r="C89" s="90"/>
      <c r="D89" s="90"/>
      <c r="E89" s="90"/>
      <c r="F89" s="90"/>
      <c r="G89" s="90"/>
      <c r="H89" s="90"/>
      <c r="I89" s="90"/>
      <c r="J89" s="90"/>
      <c r="K89" s="90"/>
      <c r="L89" s="90"/>
    </row>
    <row r="90" spans="2:12">
      <c r="B90" s="90"/>
      <c r="C90" s="90"/>
      <c r="D90" s="90"/>
      <c r="E90" s="90"/>
      <c r="F90" s="90"/>
      <c r="G90" s="90"/>
      <c r="H90" s="90"/>
      <c r="I90" s="90"/>
      <c r="J90" s="90"/>
      <c r="K90" s="90"/>
      <c r="L90" s="90"/>
    </row>
    <row r="91" spans="2:12">
      <c r="B91" s="90"/>
      <c r="C91" s="90"/>
      <c r="D91" s="90"/>
      <c r="E91" s="90"/>
      <c r="F91" s="90"/>
      <c r="G91" s="90"/>
      <c r="H91" s="90"/>
      <c r="I91" s="90"/>
      <c r="J91" s="90"/>
      <c r="K91" s="90"/>
      <c r="L91" s="90"/>
    </row>
    <row r="92" spans="2:12">
      <c r="B92" s="90"/>
      <c r="C92" s="90"/>
      <c r="D92" s="90"/>
      <c r="E92" s="90"/>
      <c r="F92" s="90"/>
      <c r="G92" s="90"/>
      <c r="H92" s="90"/>
      <c r="I92" s="90"/>
      <c r="J92" s="90"/>
      <c r="K92" s="90"/>
      <c r="L92" s="90"/>
    </row>
    <row r="93" spans="2:12">
      <c r="B93" s="90"/>
      <c r="C93" s="90"/>
      <c r="D93" s="90"/>
      <c r="E93" s="90"/>
      <c r="F93" s="90"/>
      <c r="G93" s="90"/>
      <c r="H93" s="90"/>
      <c r="I93" s="90"/>
      <c r="J93" s="90"/>
      <c r="K93" s="90"/>
      <c r="L93" s="90"/>
    </row>
    <row r="94" spans="2:12">
      <c r="B94" s="90"/>
      <c r="C94" s="90"/>
      <c r="D94" s="90"/>
      <c r="E94" s="90"/>
      <c r="F94" s="90"/>
      <c r="G94" s="90"/>
      <c r="H94" s="90"/>
      <c r="I94" s="90"/>
      <c r="J94" s="90"/>
      <c r="K94" s="90"/>
      <c r="L94" s="90"/>
    </row>
    <row r="95" spans="2:12">
      <c r="B95" s="90"/>
      <c r="C95" s="90"/>
      <c r="D95" s="90"/>
      <c r="E95" s="90"/>
      <c r="F95" s="90"/>
      <c r="G95" s="90"/>
      <c r="H95" s="90"/>
      <c r="I95" s="90"/>
      <c r="J95" s="90"/>
      <c r="K95" s="90"/>
      <c r="L95" s="90"/>
    </row>
    <row r="96" spans="2:12">
      <c r="B96" s="90"/>
      <c r="C96" s="90"/>
      <c r="D96" s="90"/>
      <c r="E96" s="90"/>
      <c r="F96" s="90"/>
      <c r="G96" s="90"/>
      <c r="H96" s="90"/>
      <c r="I96" s="90"/>
      <c r="J96" s="90"/>
      <c r="K96" s="90"/>
      <c r="L96" s="90"/>
    </row>
    <row r="97" spans="2:12">
      <c r="B97" s="90"/>
      <c r="C97" s="90"/>
      <c r="D97" s="90"/>
      <c r="E97" s="90"/>
      <c r="F97" s="90"/>
      <c r="G97" s="90"/>
      <c r="H97" s="90"/>
      <c r="I97" s="90"/>
      <c r="J97" s="90"/>
      <c r="K97" s="90"/>
      <c r="L97" s="90"/>
    </row>
    <row r="98" spans="2:12">
      <c r="B98" s="90"/>
      <c r="C98" s="90"/>
      <c r="D98" s="90"/>
      <c r="E98" s="90"/>
      <c r="F98" s="90"/>
      <c r="G98" s="90"/>
      <c r="H98" s="90"/>
      <c r="I98" s="90"/>
      <c r="J98" s="90"/>
      <c r="K98" s="90"/>
      <c r="L98" s="90"/>
    </row>
    <row r="99" spans="2:12">
      <c r="B99" s="90"/>
      <c r="C99" s="90"/>
      <c r="D99" s="90"/>
      <c r="E99" s="90"/>
      <c r="F99" s="90"/>
      <c r="G99" s="90"/>
      <c r="H99" s="90"/>
      <c r="I99" s="90"/>
      <c r="J99" s="90"/>
      <c r="K99" s="90"/>
      <c r="L99" s="90"/>
    </row>
    <row r="100" spans="2:12">
      <c r="B100" s="90"/>
      <c r="C100" s="90"/>
      <c r="D100" s="90"/>
      <c r="E100" s="90"/>
      <c r="F100" s="90"/>
      <c r="G100" s="90"/>
      <c r="H100" s="90"/>
      <c r="I100" s="90"/>
      <c r="J100" s="90"/>
      <c r="K100" s="90"/>
      <c r="L100" s="90"/>
    </row>
    <row r="101" spans="2:12">
      <c r="B101" s="90"/>
      <c r="C101" s="90"/>
      <c r="D101" s="90"/>
      <c r="E101" s="90"/>
      <c r="F101" s="90"/>
      <c r="G101" s="90"/>
      <c r="H101" s="90"/>
      <c r="I101" s="90"/>
      <c r="J101" s="90"/>
      <c r="K101" s="90"/>
      <c r="L101" s="90"/>
    </row>
    <row r="102" spans="2:12">
      <c r="B102" s="90"/>
      <c r="C102" s="90"/>
      <c r="D102" s="90"/>
      <c r="E102" s="90"/>
      <c r="F102" s="90"/>
      <c r="G102" s="90"/>
      <c r="H102" s="90"/>
      <c r="I102" s="90"/>
      <c r="J102" s="90"/>
      <c r="K102" s="90"/>
      <c r="L102" s="90"/>
    </row>
    <row r="103" spans="2:12">
      <c r="B103" s="90"/>
      <c r="C103" s="90"/>
      <c r="D103" s="90"/>
      <c r="E103" s="90"/>
      <c r="F103" s="90"/>
      <c r="G103" s="90"/>
      <c r="H103" s="90"/>
      <c r="I103" s="90"/>
      <c r="J103" s="90"/>
      <c r="K103" s="90"/>
      <c r="L103" s="90"/>
    </row>
    <row r="104" spans="2:12">
      <c r="B104" s="90"/>
      <c r="C104" s="90"/>
      <c r="D104" s="90"/>
      <c r="E104" s="90"/>
      <c r="F104" s="90"/>
      <c r="G104" s="90"/>
      <c r="H104" s="90"/>
      <c r="I104" s="90"/>
      <c r="J104" s="90"/>
      <c r="K104" s="90"/>
      <c r="L104" s="90"/>
    </row>
    <row r="105" spans="2:12">
      <c r="B105" s="90"/>
      <c r="C105" s="90"/>
      <c r="D105" s="90"/>
      <c r="E105" s="90"/>
      <c r="F105" s="90"/>
      <c r="G105" s="90"/>
      <c r="H105" s="90"/>
      <c r="I105" s="90"/>
      <c r="J105" s="90"/>
      <c r="K105" s="90"/>
      <c r="L105" s="90"/>
    </row>
    <row r="106" spans="2:12">
      <c r="B106" s="90"/>
      <c r="C106" s="90"/>
      <c r="D106" s="90"/>
      <c r="E106" s="90"/>
      <c r="F106" s="90"/>
      <c r="G106" s="90"/>
      <c r="H106" s="90"/>
      <c r="I106" s="90"/>
      <c r="J106" s="90"/>
      <c r="K106" s="90"/>
      <c r="L106" s="90"/>
    </row>
    <row r="107" spans="2:12">
      <c r="B107" s="90"/>
      <c r="C107" s="90"/>
      <c r="D107" s="90"/>
      <c r="E107" s="90"/>
      <c r="F107" s="90"/>
      <c r="G107" s="90"/>
      <c r="H107" s="90"/>
      <c r="I107" s="90"/>
      <c r="J107" s="90"/>
      <c r="K107" s="90"/>
      <c r="L107" s="90"/>
    </row>
    <row r="108" spans="2:12">
      <c r="B108" s="90"/>
      <c r="C108" s="90"/>
      <c r="D108" s="90"/>
      <c r="E108" s="90"/>
      <c r="F108" s="90"/>
      <c r="G108" s="90"/>
      <c r="H108" s="90"/>
      <c r="I108" s="90"/>
      <c r="J108" s="90"/>
      <c r="K108" s="90"/>
      <c r="L108" s="90"/>
    </row>
    <row r="109" spans="2:12">
      <c r="B109" s="90"/>
      <c r="C109" s="90"/>
      <c r="D109" s="90"/>
      <c r="E109" s="90"/>
      <c r="F109" s="90"/>
      <c r="G109" s="90"/>
      <c r="H109" s="90"/>
      <c r="I109" s="90"/>
      <c r="J109" s="90"/>
      <c r="K109" s="90"/>
      <c r="L109" s="90"/>
    </row>
    <row r="110" spans="2:12">
      <c r="B110" s="90"/>
      <c r="C110" s="90"/>
      <c r="D110" s="90"/>
      <c r="E110" s="90"/>
      <c r="F110" s="90"/>
      <c r="G110" s="90"/>
      <c r="H110" s="90"/>
      <c r="I110" s="90"/>
      <c r="J110" s="90"/>
      <c r="K110" s="90"/>
      <c r="L110" s="90"/>
    </row>
    <row r="111" spans="2:12">
      <c r="B111" s="90"/>
      <c r="C111" s="90"/>
      <c r="D111" s="90"/>
      <c r="E111" s="90"/>
      <c r="F111" s="90"/>
      <c r="G111" s="90"/>
      <c r="H111" s="90"/>
      <c r="I111" s="90"/>
      <c r="J111" s="90"/>
      <c r="K111" s="90"/>
      <c r="L111" s="90"/>
    </row>
    <row r="112" spans="2:12">
      <c r="B112" s="90"/>
      <c r="C112" s="90"/>
      <c r="D112" s="90"/>
      <c r="E112" s="90"/>
      <c r="F112" s="90"/>
      <c r="G112" s="90"/>
      <c r="H112" s="90"/>
      <c r="I112" s="90"/>
      <c r="J112" s="90"/>
      <c r="K112" s="90"/>
      <c r="L112" s="90"/>
    </row>
    <row r="113" spans="2:12">
      <c r="B113" s="90"/>
      <c r="C113" s="90"/>
      <c r="D113" s="90"/>
      <c r="E113" s="90"/>
      <c r="F113" s="90"/>
      <c r="G113" s="90"/>
      <c r="H113" s="90"/>
      <c r="I113" s="90"/>
      <c r="J113" s="90"/>
      <c r="K113" s="90"/>
      <c r="L113" s="90"/>
    </row>
    <row r="114" spans="2:12">
      <c r="B114" s="90"/>
      <c r="C114" s="90"/>
      <c r="D114" s="90"/>
      <c r="E114" s="90"/>
      <c r="F114" s="90"/>
      <c r="G114" s="90"/>
      <c r="H114" s="90"/>
      <c r="I114" s="90"/>
      <c r="J114" s="90"/>
      <c r="K114" s="90"/>
      <c r="L114" s="90"/>
    </row>
    <row r="115" spans="2:12">
      <c r="B115" s="90"/>
      <c r="C115" s="90"/>
      <c r="D115" s="90"/>
      <c r="E115" s="90"/>
      <c r="F115" s="90"/>
      <c r="G115" s="90"/>
      <c r="H115" s="90"/>
      <c r="I115" s="90"/>
      <c r="J115" s="90"/>
      <c r="K115" s="90"/>
      <c r="L115" s="90"/>
    </row>
    <row r="116" spans="2:12">
      <c r="B116" s="90"/>
      <c r="C116" s="90"/>
      <c r="D116" s="90"/>
      <c r="E116" s="90"/>
      <c r="F116" s="90"/>
      <c r="G116" s="90"/>
      <c r="H116" s="90"/>
      <c r="I116" s="90"/>
      <c r="J116" s="90"/>
      <c r="K116" s="90"/>
      <c r="L116" s="90"/>
    </row>
    <row r="117" spans="2:12">
      <c r="B117" s="90"/>
      <c r="C117" s="90"/>
      <c r="D117" s="90"/>
      <c r="E117" s="90"/>
      <c r="F117" s="90"/>
      <c r="G117" s="90"/>
      <c r="H117" s="90"/>
      <c r="I117" s="90"/>
      <c r="J117" s="90"/>
      <c r="K117" s="90"/>
      <c r="L117" s="90"/>
    </row>
    <row r="118" spans="2:12">
      <c r="B118" s="90"/>
      <c r="C118" s="90"/>
      <c r="D118" s="90"/>
      <c r="E118" s="90"/>
      <c r="F118" s="90"/>
      <c r="G118" s="90"/>
      <c r="H118" s="90"/>
      <c r="I118" s="90"/>
      <c r="J118" s="90"/>
      <c r="K118" s="90"/>
      <c r="L118" s="90"/>
    </row>
    <row r="119" spans="2:12">
      <c r="B119" s="90"/>
      <c r="C119" s="90"/>
      <c r="D119" s="90"/>
      <c r="E119" s="90"/>
      <c r="F119" s="90"/>
      <c r="G119" s="90"/>
      <c r="H119" s="90"/>
      <c r="I119" s="90"/>
      <c r="J119" s="90"/>
      <c r="K119" s="90"/>
      <c r="L119" s="90"/>
    </row>
    <row r="120" spans="2:12">
      <c r="B120" s="90"/>
      <c r="C120" s="90"/>
      <c r="D120" s="90"/>
      <c r="E120" s="90"/>
      <c r="F120" s="90"/>
      <c r="G120" s="90"/>
      <c r="H120" s="90"/>
      <c r="I120" s="90"/>
      <c r="J120" s="90"/>
      <c r="K120" s="90"/>
      <c r="L120" s="90"/>
    </row>
    <row r="121" spans="2:12">
      <c r="B121" s="90"/>
      <c r="C121" s="90"/>
      <c r="D121" s="90"/>
      <c r="E121" s="90"/>
      <c r="F121" s="90"/>
      <c r="G121" s="90"/>
      <c r="H121" s="90"/>
      <c r="I121" s="90"/>
      <c r="J121" s="90"/>
      <c r="K121" s="90"/>
      <c r="L121" s="90"/>
    </row>
    <row r="122" spans="2:12">
      <c r="C122" s="1"/>
      <c r="D122" s="1"/>
      <c r="E122" s="1"/>
    </row>
    <row r="123" spans="2:12">
      <c r="C123" s="1"/>
      <c r="D123" s="1"/>
      <c r="E123" s="1"/>
    </row>
    <row r="124" spans="2:12">
      <c r="C124" s="1"/>
      <c r="D124" s="1"/>
      <c r="E124" s="1"/>
    </row>
    <row r="125" spans="2:12">
      <c r="C125" s="1"/>
      <c r="D125" s="1"/>
      <c r="E125" s="1"/>
    </row>
    <row r="126" spans="2:12">
      <c r="C126" s="1"/>
      <c r="D126" s="1"/>
      <c r="E126" s="1"/>
    </row>
    <row r="127" spans="2:12">
      <c r="C127" s="1"/>
      <c r="D127" s="1"/>
      <c r="E127" s="1"/>
    </row>
    <row r="128" spans="2:12">
      <c r="C128" s="1"/>
      <c r="D128" s="1"/>
      <c r="E128" s="1"/>
    </row>
    <row r="129" spans="3:5">
      <c r="C129" s="1"/>
      <c r="D129" s="1"/>
      <c r="E129" s="1"/>
    </row>
    <row r="130" spans="3:5">
      <c r="C130" s="1"/>
      <c r="D130" s="1"/>
      <c r="E130" s="1"/>
    </row>
    <row r="131" spans="3:5">
      <c r="C131" s="1"/>
      <c r="D131" s="1"/>
      <c r="E131" s="1"/>
    </row>
    <row r="132" spans="3:5">
      <c r="C132" s="1"/>
      <c r="D132" s="1"/>
      <c r="E132" s="1"/>
    </row>
    <row r="133" spans="3:5">
      <c r="C133" s="1"/>
      <c r="D133" s="1"/>
      <c r="E133" s="1"/>
    </row>
    <row r="134" spans="3:5">
      <c r="C134" s="1"/>
      <c r="D134" s="1"/>
      <c r="E134" s="1"/>
    </row>
    <row r="135" spans="3:5">
      <c r="C135" s="1"/>
      <c r="D135" s="1"/>
      <c r="E135" s="1"/>
    </row>
    <row r="136" spans="3:5">
      <c r="C136" s="1"/>
      <c r="D136" s="1"/>
      <c r="E136" s="1"/>
    </row>
    <row r="137" spans="3:5">
      <c r="C137" s="1"/>
      <c r="D137" s="1"/>
      <c r="E137" s="1"/>
    </row>
    <row r="138" spans="3:5">
      <c r="C138" s="1"/>
      <c r="D138" s="1"/>
      <c r="E138" s="1"/>
    </row>
    <row r="139" spans="3:5">
      <c r="C139" s="1"/>
      <c r="D139" s="1"/>
      <c r="E139" s="1"/>
    </row>
    <row r="140" spans="3:5">
      <c r="C140" s="1"/>
      <c r="D140" s="1"/>
      <c r="E140" s="1"/>
    </row>
    <row r="141" spans="3:5">
      <c r="C141" s="1"/>
      <c r="D141" s="1"/>
      <c r="E141" s="1"/>
    </row>
    <row r="142" spans="3:5">
      <c r="C142" s="1"/>
      <c r="D142" s="1"/>
      <c r="E142" s="1"/>
    </row>
    <row r="143" spans="3:5">
      <c r="C143" s="1"/>
      <c r="D143" s="1"/>
      <c r="E143" s="1"/>
    </row>
    <row r="144" spans="3:5">
      <c r="C144" s="1"/>
      <c r="D144" s="1"/>
      <c r="E144" s="1"/>
    </row>
    <row r="145" spans="3:5">
      <c r="C145" s="1"/>
      <c r="D145" s="1"/>
      <c r="E145" s="1"/>
    </row>
    <row r="146" spans="3:5">
      <c r="C146" s="1"/>
      <c r="D146" s="1"/>
      <c r="E146" s="1"/>
    </row>
    <row r="147" spans="3:5">
      <c r="C147" s="1"/>
      <c r="D147" s="1"/>
      <c r="E147" s="1"/>
    </row>
    <row r="148" spans="3:5">
      <c r="C148" s="1"/>
      <c r="D148" s="1"/>
      <c r="E148" s="1"/>
    </row>
    <row r="149" spans="3:5">
      <c r="C149" s="1"/>
      <c r="D149" s="1"/>
      <c r="E149" s="1"/>
    </row>
    <row r="150" spans="3:5">
      <c r="C150" s="1"/>
      <c r="D150" s="1"/>
      <c r="E150" s="1"/>
    </row>
    <row r="151" spans="3:5">
      <c r="C151" s="1"/>
      <c r="D151" s="1"/>
      <c r="E151" s="1"/>
    </row>
    <row r="152" spans="3:5">
      <c r="C152" s="1"/>
      <c r="D152" s="1"/>
      <c r="E152" s="1"/>
    </row>
    <row r="153" spans="3:5">
      <c r="C153" s="1"/>
      <c r="D153" s="1"/>
      <c r="E153" s="1"/>
    </row>
    <row r="154" spans="3:5">
      <c r="C154" s="1"/>
      <c r="D154" s="1"/>
      <c r="E154" s="1"/>
    </row>
    <row r="155" spans="3:5">
      <c r="C155" s="1"/>
      <c r="D155" s="1"/>
      <c r="E155" s="1"/>
    </row>
    <row r="156" spans="3:5">
      <c r="C156" s="1"/>
      <c r="D156" s="1"/>
      <c r="E156" s="1"/>
    </row>
    <row r="157" spans="3:5">
      <c r="C157" s="1"/>
      <c r="D157" s="1"/>
      <c r="E157" s="1"/>
    </row>
    <row r="158" spans="3:5">
      <c r="C158" s="1"/>
      <c r="D158" s="1"/>
      <c r="E158" s="1"/>
    </row>
    <row r="159" spans="3:5">
      <c r="C159" s="1"/>
      <c r="D159" s="1"/>
      <c r="E159" s="1"/>
    </row>
    <row r="160" spans="3:5">
      <c r="C160" s="1"/>
      <c r="D160" s="1"/>
      <c r="E160" s="1"/>
    </row>
    <row r="161" spans="3:5">
      <c r="C161" s="1"/>
      <c r="D161" s="1"/>
      <c r="E161" s="1"/>
    </row>
    <row r="162" spans="3:5">
      <c r="C162" s="1"/>
      <c r="D162" s="1"/>
      <c r="E162" s="1"/>
    </row>
    <row r="163" spans="3:5">
      <c r="C163" s="1"/>
      <c r="D163" s="1"/>
      <c r="E163" s="1"/>
    </row>
    <row r="164" spans="3:5">
      <c r="C164" s="1"/>
      <c r="D164" s="1"/>
      <c r="E164" s="1"/>
    </row>
    <row r="165" spans="3:5">
      <c r="C165" s="1"/>
      <c r="D165" s="1"/>
      <c r="E165" s="1"/>
    </row>
    <row r="166" spans="3:5">
      <c r="C166" s="1"/>
      <c r="D166" s="1"/>
      <c r="E166" s="1"/>
    </row>
    <row r="167" spans="3:5">
      <c r="C167" s="1"/>
      <c r="D167" s="1"/>
      <c r="E167" s="1"/>
    </row>
    <row r="168" spans="3:5">
      <c r="C168" s="1"/>
      <c r="D168" s="1"/>
      <c r="E168" s="1"/>
    </row>
    <row r="169" spans="3:5">
      <c r="C169" s="1"/>
      <c r="D169" s="1"/>
      <c r="E169" s="1"/>
    </row>
    <row r="170" spans="3:5">
      <c r="C170" s="1"/>
      <c r="D170" s="1"/>
      <c r="E170" s="1"/>
    </row>
    <row r="171" spans="3:5">
      <c r="C171" s="1"/>
      <c r="D171" s="1"/>
      <c r="E171" s="1"/>
    </row>
    <row r="172" spans="3:5">
      <c r="C172" s="1"/>
      <c r="D172" s="1"/>
      <c r="E172" s="1"/>
    </row>
    <row r="173" spans="3:5">
      <c r="C173" s="1"/>
      <c r="D173" s="1"/>
      <c r="E173" s="1"/>
    </row>
    <row r="174" spans="3:5">
      <c r="C174" s="1"/>
      <c r="D174" s="1"/>
      <c r="E174" s="1"/>
    </row>
    <row r="175" spans="3:5">
      <c r="C175" s="1"/>
      <c r="D175" s="1"/>
      <c r="E175" s="1"/>
    </row>
    <row r="176" spans="3:5">
      <c r="C176" s="1"/>
      <c r="D176" s="1"/>
      <c r="E176" s="1"/>
    </row>
    <row r="177" spans="3:5">
      <c r="C177" s="1"/>
      <c r="D177" s="1"/>
      <c r="E177" s="1"/>
    </row>
    <row r="178" spans="3:5">
      <c r="C178" s="1"/>
      <c r="D178" s="1"/>
      <c r="E178" s="1"/>
    </row>
    <row r="179" spans="3:5">
      <c r="C179" s="1"/>
      <c r="D179" s="1"/>
      <c r="E179" s="1"/>
    </row>
    <row r="180" spans="3:5">
      <c r="C180" s="1"/>
      <c r="D180" s="1"/>
      <c r="E180" s="1"/>
    </row>
    <row r="181" spans="3:5">
      <c r="C181" s="1"/>
      <c r="D181" s="1"/>
      <c r="E181" s="1"/>
    </row>
    <row r="182" spans="3:5">
      <c r="C182" s="1"/>
      <c r="D182" s="1"/>
      <c r="E182" s="1"/>
    </row>
    <row r="183" spans="3:5">
      <c r="C183" s="1"/>
      <c r="D183" s="1"/>
      <c r="E183" s="1"/>
    </row>
    <row r="184" spans="3:5">
      <c r="C184" s="1"/>
      <c r="D184" s="1"/>
      <c r="E184" s="1"/>
    </row>
    <row r="185" spans="3:5">
      <c r="C185" s="1"/>
      <c r="D185" s="1"/>
      <c r="E185" s="1"/>
    </row>
    <row r="186" spans="3:5">
      <c r="C186" s="1"/>
      <c r="D186" s="1"/>
      <c r="E186" s="1"/>
    </row>
    <row r="187" spans="3:5">
      <c r="C187" s="1"/>
      <c r="D187" s="1"/>
      <c r="E187" s="1"/>
    </row>
    <row r="188" spans="3:5">
      <c r="C188" s="1"/>
      <c r="D188" s="1"/>
      <c r="E188" s="1"/>
    </row>
    <row r="189" spans="3:5">
      <c r="C189" s="1"/>
      <c r="D189" s="1"/>
      <c r="E189" s="1"/>
    </row>
    <row r="190" spans="3:5">
      <c r="C190" s="1"/>
      <c r="D190" s="1"/>
      <c r="E190" s="1"/>
    </row>
    <row r="191" spans="3:5">
      <c r="C191" s="1"/>
      <c r="D191" s="1"/>
      <c r="E191" s="1"/>
    </row>
    <row r="192" spans="3:5">
      <c r="C192" s="1"/>
      <c r="D192" s="1"/>
      <c r="E192" s="1"/>
    </row>
    <row r="193" spans="3:5">
      <c r="C193" s="1"/>
      <c r="D193" s="1"/>
      <c r="E193" s="1"/>
    </row>
    <row r="194" spans="3:5">
      <c r="C194" s="1"/>
      <c r="D194" s="1"/>
      <c r="E194" s="1"/>
    </row>
    <row r="195" spans="3:5">
      <c r="C195" s="1"/>
      <c r="D195" s="1"/>
      <c r="E195" s="1"/>
    </row>
    <row r="196" spans="3:5">
      <c r="C196" s="1"/>
      <c r="D196" s="1"/>
      <c r="E196" s="1"/>
    </row>
    <row r="197" spans="3:5">
      <c r="C197" s="1"/>
      <c r="D197" s="1"/>
      <c r="E197" s="1"/>
    </row>
    <row r="198" spans="3:5">
      <c r="C198" s="1"/>
      <c r="D198" s="1"/>
      <c r="E198" s="1"/>
    </row>
    <row r="199" spans="3:5">
      <c r="C199" s="1"/>
      <c r="D199" s="1"/>
      <c r="E199" s="1"/>
    </row>
    <row r="200" spans="3:5">
      <c r="C200" s="1"/>
      <c r="D200" s="1"/>
      <c r="E200" s="1"/>
    </row>
    <row r="201" spans="3:5">
      <c r="C201" s="1"/>
      <c r="D201" s="1"/>
      <c r="E201" s="1"/>
    </row>
    <row r="202" spans="3:5">
      <c r="C202" s="1"/>
      <c r="D202" s="1"/>
      <c r="E202" s="1"/>
    </row>
    <row r="203" spans="3:5">
      <c r="C203" s="1"/>
      <c r="D203" s="1"/>
      <c r="E203" s="1"/>
    </row>
    <row r="204" spans="3:5">
      <c r="C204" s="1"/>
      <c r="D204" s="1"/>
      <c r="E204" s="1"/>
    </row>
    <row r="205" spans="3:5">
      <c r="C205" s="1"/>
      <c r="D205" s="1"/>
      <c r="E205" s="1"/>
    </row>
    <row r="206" spans="3:5">
      <c r="C206" s="1"/>
      <c r="D206" s="1"/>
      <c r="E206" s="1"/>
    </row>
    <row r="207" spans="3:5">
      <c r="C207" s="1"/>
      <c r="D207" s="1"/>
      <c r="E207" s="1"/>
    </row>
    <row r="208" spans="3: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3:5">
      <c r="C401" s="1"/>
      <c r="D401" s="1"/>
      <c r="E401" s="1"/>
    </row>
    <row r="402" spans="3:5">
      <c r="C402" s="1"/>
      <c r="D402" s="1"/>
      <c r="E402" s="1"/>
    </row>
    <row r="403" spans="3:5">
      <c r="C403" s="1"/>
      <c r="D403" s="1"/>
      <c r="E403" s="1"/>
    </row>
    <row r="404" spans="3:5">
      <c r="C404" s="1"/>
      <c r="D404" s="1"/>
      <c r="E404" s="1"/>
    </row>
    <row r="405" spans="3:5">
      <c r="C405" s="1"/>
      <c r="D405" s="1"/>
      <c r="E405" s="1"/>
    </row>
    <row r="406" spans="3:5">
      <c r="C406" s="1"/>
      <c r="D406" s="1"/>
      <c r="E406" s="1"/>
    </row>
    <row r="407" spans="3:5">
      <c r="C407" s="1"/>
      <c r="D407" s="1"/>
      <c r="E407" s="1"/>
    </row>
    <row r="408" spans="3:5">
      <c r="C408" s="1"/>
      <c r="D408" s="1"/>
      <c r="E408" s="1"/>
    </row>
    <row r="409" spans="3:5">
      <c r="C409" s="1"/>
      <c r="D409" s="1"/>
      <c r="E409" s="1"/>
    </row>
    <row r="410" spans="3:5">
      <c r="C410" s="1"/>
      <c r="D410" s="1"/>
      <c r="E410" s="1"/>
    </row>
    <row r="411" spans="3:5">
      <c r="C411" s="1"/>
      <c r="D411" s="1"/>
      <c r="E411" s="1"/>
    </row>
    <row r="412" spans="3:5">
      <c r="C412" s="1"/>
      <c r="D412" s="1"/>
      <c r="E412" s="1"/>
    </row>
    <row r="413" spans="3:5">
      <c r="C413" s="1"/>
      <c r="D413" s="1"/>
      <c r="E413" s="1"/>
    </row>
    <row r="414" spans="3:5">
      <c r="C414" s="1"/>
      <c r="D414" s="1"/>
      <c r="E414" s="1"/>
    </row>
    <row r="415" spans="3:5">
      <c r="C415" s="1"/>
      <c r="D415" s="1"/>
      <c r="E415" s="1"/>
    </row>
    <row r="416" spans="3:5">
      <c r="C416" s="1"/>
      <c r="D416" s="1"/>
      <c r="E416" s="1"/>
    </row>
    <row r="417" spans="3:5">
      <c r="C417" s="1"/>
      <c r="D417" s="1"/>
      <c r="E417" s="1"/>
    </row>
    <row r="418" spans="3:5">
      <c r="C418" s="1"/>
      <c r="D418" s="1"/>
      <c r="E418" s="1"/>
    </row>
    <row r="419" spans="3:5">
      <c r="C419" s="1"/>
      <c r="D419" s="1"/>
      <c r="E419" s="1"/>
    </row>
    <row r="420" spans="3:5">
      <c r="C420" s="1"/>
      <c r="D420" s="1"/>
      <c r="E420" s="1"/>
    </row>
    <row r="421" spans="3:5">
      <c r="C421" s="1"/>
      <c r="D421" s="1"/>
      <c r="E421" s="1"/>
    </row>
    <row r="422" spans="3:5">
      <c r="C422" s="1"/>
      <c r="D422" s="1"/>
      <c r="E422" s="1"/>
    </row>
    <row r="423" spans="3:5">
      <c r="C423" s="1"/>
      <c r="D423" s="1"/>
      <c r="E423" s="1"/>
    </row>
    <row r="424" spans="3:5">
      <c r="C424" s="1"/>
      <c r="D424" s="1"/>
      <c r="E424" s="1"/>
    </row>
    <row r="425" spans="3:5">
      <c r="C425" s="1"/>
      <c r="D425" s="1"/>
      <c r="E425" s="1"/>
    </row>
    <row r="426" spans="3:5">
      <c r="C426" s="1"/>
      <c r="D426" s="1"/>
      <c r="E426" s="1"/>
    </row>
    <row r="427" spans="3:5">
      <c r="C427" s="1"/>
      <c r="D427" s="1"/>
      <c r="E427" s="1"/>
    </row>
    <row r="428" spans="3:5">
      <c r="C428" s="1"/>
      <c r="D428" s="1"/>
      <c r="E428" s="1"/>
    </row>
    <row r="429" spans="3:5">
      <c r="C429" s="1"/>
      <c r="D429" s="1"/>
      <c r="E429" s="1"/>
    </row>
    <row r="430" spans="3:5">
      <c r="C430" s="1"/>
      <c r="D430" s="1"/>
      <c r="E430" s="1"/>
    </row>
    <row r="431" spans="3:5">
      <c r="C431" s="1"/>
      <c r="D431" s="1"/>
      <c r="E431" s="1"/>
    </row>
    <row r="432" spans="3:5">
      <c r="C432" s="1"/>
      <c r="D432" s="1"/>
      <c r="E432" s="1"/>
    </row>
    <row r="433" spans="3:5">
      <c r="C433" s="1"/>
      <c r="D433" s="1"/>
      <c r="E433" s="1"/>
    </row>
    <row r="434" spans="3:5">
      <c r="C434" s="1"/>
      <c r="D434" s="1"/>
      <c r="E434" s="1"/>
    </row>
    <row r="435" spans="3:5">
      <c r="C435" s="1"/>
      <c r="D435" s="1"/>
      <c r="E435" s="1"/>
    </row>
    <row r="436" spans="3:5">
      <c r="C436" s="1"/>
      <c r="D436" s="1"/>
      <c r="E436" s="1"/>
    </row>
    <row r="437" spans="3:5">
      <c r="C437" s="1"/>
      <c r="D437" s="1"/>
      <c r="E437" s="1"/>
    </row>
    <row r="438" spans="3:5">
      <c r="C438" s="1"/>
      <c r="D438" s="1"/>
      <c r="E438" s="1"/>
    </row>
    <row r="439" spans="3:5">
      <c r="C439" s="1"/>
      <c r="D439" s="1"/>
      <c r="E439" s="1"/>
    </row>
    <row r="440" spans="3:5">
      <c r="C440" s="1"/>
      <c r="D440" s="1"/>
      <c r="E440" s="1"/>
    </row>
    <row r="441" spans="3:5">
      <c r="C441" s="1"/>
      <c r="D441" s="1"/>
      <c r="E441" s="1"/>
    </row>
    <row r="442" spans="3:5">
      <c r="C442" s="1"/>
      <c r="D442" s="1"/>
      <c r="E442" s="1"/>
    </row>
    <row r="443" spans="3:5">
      <c r="C443" s="1"/>
      <c r="D443" s="1"/>
      <c r="E443" s="1"/>
    </row>
    <row r="444" spans="3:5">
      <c r="C444" s="1"/>
      <c r="D444" s="1"/>
      <c r="E444" s="1"/>
    </row>
    <row r="445" spans="3:5">
      <c r="C445" s="1"/>
      <c r="D445" s="1"/>
      <c r="E445" s="1"/>
    </row>
    <row r="446" spans="3:5">
      <c r="C446" s="1"/>
      <c r="D446" s="1"/>
      <c r="E446" s="1"/>
    </row>
    <row r="447" spans="3:5">
      <c r="C447" s="1"/>
      <c r="D447" s="1"/>
      <c r="E447" s="1"/>
    </row>
    <row r="448" spans="3:5">
      <c r="C448" s="1"/>
      <c r="D448" s="1"/>
      <c r="E448" s="1"/>
    </row>
    <row r="449" spans="3:5">
      <c r="C449" s="1"/>
      <c r="D449" s="1"/>
      <c r="E449" s="1"/>
    </row>
    <row r="450" spans="3:5">
      <c r="C450" s="1"/>
      <c r="D450" s="1"/>
      <c r="E450" s="1"/>
    </row>
    <row r="451" spans="3:5">
      <c r="C451" s="1"/>
      <c r="D451" s="1"/>
      <c r="E451" s="1"/>
    </row>
    <row r="452" spans="3:5">
      <c r="C452" s="1"/>
      <c r="D452" s="1"/>
      <c r="E452" s="1"/>
    </row>
    <row r="453" spans="3:5">
      <c r="C453" s="1"/>
      <c r="D453" s="1"/>
      <c r="E453" s="1"/>
    </row>
    <row r="454" spans="3:5">
      <c r="C454" s="1"/>
      <c r="D454" s="1"/>
      <c r="E454" s="1"/>
    </row>
    <row r="455" spans="3:5">
      <c r="C455" s="1"/>
      <c r="D455" s="1"/>
      <c r="E455" s="1"/>
    </row>
    <row r="456" spans="3:5">
      <c r="C456" s="1"/>
      <c r="D456" s="1"/>
      <c r="E456" s="1"/>
    </row>
    <row r="457" spans="3:5">
      <c r="C457" s="1"/>
      <c r="D457" s="1"/>
      <c r="E457" s="1"/>
    </row>
    <row r="458" spans="3:5">
      <c r="C458" s="1"/>
      <c r="D458" s="1"/>
      <c r="E458" s="1"/>
    </row>
    <row r="459" spans="3:5">
      <c r="C459" s="1"/>
      <c r="D459" s="1"/>
      <c r="E459" s="1"/>
    </row>
    <row r="460" spans="3:5">
      <c r="C460" s="1"/>
      <c r="D460" s="1"/>
      <c r="E460" s="1"/>
    </row>
    <row r="461" spans="3:5">
      <c r="C461" s="1"/>
      <c r="D461" s="1"/>
      <c r="E461" s="1"/>
    </row>
    <row r="462" spans="3:5">
      <c r="C462" s="1"/>
      <c r="D462" s="1"/>
      <c r="E462" s="1"/>
    </row>
    <row r="463" spans="3:5">
      <c r="C463" s="1"/>
      <c r="D463" s="1"/>
      <c r="E463" s="1"/>
    </row>
    <row r="464" spans="3:5">
      <c r="C464" s="1"/>
      <c r="D464" s="1"/>
      <c r="E464" s="1"/>
    </row>
    <row r="465" spans="3:5">
      <c r="C465" s="1"/>
      <c r="D465" s="1"/>
      <c r="E465" s="1"/>
    </row>
    <row r="466" spans="3:5">
      <c r="C466" s="1"/>
      <c r="D466" s="1"/>
      <c r="E466" s="1"/>
    </row>
    <row r="467" spans="3:5">
      <c r="C467" s="1"/>
      <c r="D467" s="1"/>
      <c r="E467" s="1"/>
    </row>
    <row r="468" spans="3:5">
      <c r="C468" s="1"/>
      <c r="D468" s="1"/>
      <c r="E468" s="1"/>
    </row>
    <row r="469" spans="3:5">
      <c r="C469" s="1"/>
      <c r="D469" s="1"/>
      <c r="E469" s="1"/>
    </row>
    <row r="470" spans="3:5">
      <c r="C470" s="1"/>
      <c r="D470" s="1"/>
      <c r="E470" s="1"/>
    </row>
    <row r="471" spans="3:5">
      <c r="C471" s="1"/>
      <c r="D471" s="1"/>
      <c r="E471" s="1"/>
    </row>
    <row r="472" spans="3:5">
      <c r="C472" s="1"/>
      <c r="D472" s="1"/>
      <c r="E472" s="1"/>
    </row>
    <row r="473" spans="3:5">
      <c r="C473" s="1"/>
      <c r="D473" s="1"/>
      <c r="E473" s="1"/>
    </row>
    <row r="474" spans="3:5">
      <c r="C474" s="1"/>
      <c r="D474" s="1"/>
      <c r="E474" s="1"/>
    </row>
    <row r="475" spans="3:5">
      <c r="C475" s="1"/>
      <c r="D475" s="1"/>
      <c r="E475" s="1"/>
    </row>
    <row r="476" spans="3:5">
      <c r="C476" s="1"/>
      <c r="D476" s="1"/>
      <c r="E476" s="1"/>
    </row>
    <row r="477" spans="3:5">
      <c r="C477" s="1"/>
      <c r="D477" s="1"/>
      <c r="E477" s="1"/>
    </row>
    <row r="478" spans="3:5">
      <c r="C478" s="1"/>
      <c r="D478" s="1"/>
      <c r="E478" s="1"/>
    </row>
    <row r="479" spans="3:5">
      <c r="C479" s="1"/>
      <c r="D479" s="1"/>
      <c r="E479" s="1"/>
    </row>
    <row r="480" spans="3:5">
      <c r="C480" s="1"/>
      <c r="D480" s="1"/>
      <c r="E480" s="1"/>
    </row>
    <row r="481" spans="3:5">
      <c r="C481" s="1"/>
      <c r="D481" s="1"/>
      <c r="E481" s="1"/>
    </row>
    <row r="482" spans="3:5">
      <c r="C482" s="1"/>
      <c r="D482" s="1"/>
      <c r="E482" s="1"/>
    </row>
    <row r="483" spans="3:5">
      <c r="C483" s="1"/>
      <c r="D483" s="1"/>
      <c r="E483" s="1"/>
    </row>
    <row r="484" spans="3:5">
      <c r="C484" s="1"/>
      <c r="D484" s="1"/>
      <c r="E484" s="1"/>
    </row>
    <row r="485" spans="3:5">
      <c r="C485" s="1"/>
      <c r="D485" s="1"/>
      <c r="E485" s="1"/>
    </row>
    <row r="486" spans="3:5">
      <c r="C486" s="1"/>
      <c r="D486" s="1"/>
      <c r="E486" s="1"/>
    </row>
    <row r="487" spans="3:5">
      <c r="C487" s="1"/>
      <c r="D487" s="1"/>
      <c r="E487" s="1"/>
    </row>
    <row r="488" spans="3:5">
      <c r="C488" s="1"/>
      <c r="D488" s="1"/>
      <c r="E488" s="1"/>
    </row>
    <row r="489" spans="3:5">
      <c r="C489" s="1"/>
      <c r="D489" s="1"/>
      <c r="E489" s="1"/>
    </row>
    <row r="490" spans="3:5">
      <c r="C490" s="1"/>
      <c r="D490" s="1"/>
      <c r="E490" s="1"/>
    </row>
    <row r="491" spans="3:5">
      <c r="C491" s="1"/>
      <c r="D491" s="1"/>
      <c r="E491" s="1"/>
    </row>
    <row r="492" spans="3:5">
      <c r="C492" s="1"/>
      <c r="D492" s="1"/>
      <c r="E492" s="1"/>
    </row>
    <row r="493" spans="3:5">
      <c r="C493" s="1"/>
      <c r="D493" s="1"/>
      <c r="E493" s="1"/>
    </row>
    <row r="494" spans="3:5">
      <c r="C494" s="1"/>
      <c r="D494" s="1"/>
      <c r="E494" s="1"/>
    </row>
    <row r="495" spans="3:5">
      <c r="C495" s="1"/>
      <c r="D495" s="1"/>
      <c r="E495" s="1"/>
    </row>
    <row r="496" spans="3:5">
      <c r="C496" s="1"/>
      <c r="D496" s="1"/>
      <c r="E496" s="1"/>
    </row>
    <row r="497" spans="3:5">
      <c r="C497" s="1"/>
      <c r="D497" s="1"/>
      <c r="E497" s="1"/>
    </row>
    <row r="498" spans="3:5">
      <c r="C498" s="1"/>
      <c r="D498" s="1"/>
      <c r="E498" s="1"/>
    </row>
    <row r="499" spans="3:5">
      <c r="C499" s="1"/>
      <c r="D499" s="1"/>
      <c r="E499" s="1"/>
    </row>
    <row r="500" spans="3:5">
      <c r="C500" s="1"/>
      <c r="D500" s="1"/>
      <c r="E500" s="1"/>
    </row>
    <row r="501" spans="3:5">
      <c r="C501" s="1"/>
      <c r="D501" s="1"/>
      <c r="E501" s="1"/>
    </row>
    <row r="502" spans="3:5">
      <c r="C502" s="1"/>
      <c r="D502" s="1"/>
      <c r="E502" s="1"/>
    </row>
    <row r="503" spans="3:5">
      <c r="C503" s="1"/>
      <c r="D503" s="1"/>
      <c r="E503" s="1"/>
    </row>
    <row r="504" spans="3:5">
      <c r="C504" s="1"/>
      <c r="D504" s="1"/>
      <c r="E504" s="1"/>
    </row>
    <row r="505" spans="3:5">
      <c r="C505" s="1"/>
      <c r="D505" s="1"/>
      <c r="E505" s="1"/>
    </row>
    <row r="506" spans="3:5">
      <c r="C506" s="1"/>
      <c r="D506" s="1"/>
      <c r="E506" s="1"/>
    </row>
    <row r="507" spans="3:5">
      <c r="C507" s="1"/>
      <c r="D507" s="1"/>
      <c r="E507" s="1"/>
    </row>
    <row r="508" spans="3:5">
      <c r="C508" s="1"/>
      <c r="D508" s="1"/>
      <c r="E508" s="1"/>
    </row>
    <row r="509" spans="3:5">
      <c r="C509" s="1"/>
      <c r="D509" s="1"/>
      <c r="E509" s="1"/>
    </row>
    <row r="510" spans="3:5">
      <c r="C510" s="1"/>
      <c r="D510" s="1"/>
      <c r="E510" s="1"/>
    </row>
    <row r="511" spans="3:5">
      <c r="C511" s="1"/>
      <c r="D511" s="1"/>
      <c r="E511" s="1"/>
    </row>
    <row r="512" spans="3:5">
      <c r="C512" s="1"/>
      <c r="D512" s="1"/>
      <c r="E512" s="1"/>
    </row>
    <row r="513" spans="3:5">
      <c r="C513" s="1"/>
      <c r="D513" s="1"/>
      <c r="E513" s="1"/>
    </row>
    <row r="514" spans="3:5">
      <c r="C514" s="1"/>
      <c r="D514" s="1"/>
      <c r="E514" s="1"/>
    </row>
    <row r="515" spans="3:5">
      <c r="C515" s="1"/>
      <c r="D515" s="1"/>
      <c r="E515" s="1"/>
    </row>
    <row r="516" spans="3:5">
      <c r="C516" s="1"/>
      <c r="D516" s="1"/>
      <c r="E516" s="1"/>
    </row>
    <row r="517" spans="3:5">
      <c r="C517" s="1"/>
      <c r="D517" s="1"/>
      <c r="E517" s="1"/>
    </row>
    <row r="518" spans="3:5">
      <c r="C518" s="1"/>
      <c r="D518" s="1"/>
      <c r="E518" s="1"/>
    </row>
    <row r="519" spans="3:5">
      <c r="C519" s="1"/>
      <c r="D519" s="1"/>
      <c r="E519" s="1"/>
    </row>
    <row r="520" spans="3:5">
      <c r="C520" s="1"/>
      <c r="D520" s="1"/>
      <c r="E520" s="1"/>
    </row>
    <row r="521" spans="3:5">
      <c r="C521" s="1"/>
      <c r="D521" s="1"/>
      <c r="E521" s="1"/>
    </row>
    <row r="522" spans="3:5">
      <c r="C522" s="1"/>
      <c r="D522" s="1"/>
      <c r="E522" s="1"/>
    </row>
    <row r="523" spans="3:5">
      <c r="C523" s="1"/>
      <c r="D523" s="1"/>
      <c r="E523" s="1"/>
    </row>
    <row r="524" spans="3:5">
      <c r="C524" s="1"/>
      <c r="D524" s="1"/>
      <c r="E524" s="1"/>
    </row>
    <row r="525" spans="3:5">
      <c r="C525" s="1"/>
      <c r="D525" s="1"/>
      <c r="E525" s="1"/>
    </row>
    <row r="526" spans="3:5">
      <c r="C526" s="1"/>
      <c r="D526" s="1"/>
      <c r="E526" s="1"/>
    </row>
    <row r="527" spans="3:5">
      <c r="C527" s="1"/>
      <c r="D527" s="1"/>
      <c r="E527" s="1"/>
    </row>
    <row r="528" spans="3:5">
      <c r="C528" s="1"/>
      <c r="D528" s="1"/>
      <c r="E528" s="1"/>
    </row>
    <row r="529" spans="3:5">
      <c r="C529" s="1"/>
      <c r="D529" s="1"/>
      <c r="E529" s="1"/>
    </row>
    <row r="530" spans="3:5">
      <c r="C530" s="1"/>
      <c r="D530" s="1"/>
      <c r="E530" s="1"/>
    </row>
    <row r="531" spans="3:5">
      <c r="C531" s="1"/>
      <c r="D531" s="1"/>
      <c r="E531" s="1"/>
    </row>
    <row r="532" spans="3:5">
      <c r="C532" s="1"/>
      <c r="D532" s="1"/>
      <c r="E532" s="1"/>
    </row>
    <row r="533" spans="3:5">
      <c r="C533" s="1"/>
      <c r="D533" s="1"/>
      <c r="E533" s="1"/>
    </row>
    <row r="534" spans="3:5">
      <c r="C534" s="1"/>
      <c r="D534" s="1"/>
      <c r="E534" s="1"/>
    </row>
    <row r="535" spans="3:5">
      <c r="C535" s="1"/>
      <c r="D535" s="1"/>
      <c r="E535" s="1"/>
    </row>
    <row r="536" spans="3:5">
      <c r="C536" s="1"/>
      <c r="D536" s="1"/>
      <c r="E536" s="1"/>
    </row>
    <row r="537" spans="3:5">
      <c r="C537" s="1"/>
      <c r="D537" s="1"/>
      <c r="E537" s="1"/>
    </row>
    <row r="538" spans="3:5">
      <c r="C538" s="1"/>
      <c r="D538" s="1"/>
      <c r="E538" s="1"/>
    </row>
    <row r="539" spans="3:5">
      <c r="C539" s="1"/>
      <c r="D539" s="1"/>
      <c r="E539" s="1"/>
    </row>
    <row r="540" spans="3:5">
      <c r="C540" s="1"/>
      <c r="D540" s="1"/>
      <c r="E540" s="1"/>
    </row>
    <row r="541" spans="3:5">
      <c r="C541" s="1"/>
      <c r="D541" s="1"/>
      <c r="E541" s="1"/>
    </row>
    <row r="542" spans="3:5">
      <c r="C542" s="1"/>
      <c r="D542" s="1"/>
      <c r="E542" s="1"/>
    </row>
    <row r="543" spans="3:5">
      <c r="C543" s="1"/>
      <c r="D543" s="1"/>
      <c r="E543" s="1"/>
    </row>
    <row r="544" spans="3:5">
      <c r="C544" s="1"/>
      <c r="D544" s="1"/>
      <c r="E544" s="1"/>
    </row>
    <row r="545" spans="3:5">
      <c r="C545" s="1"/>
      <c r="D545" s="1"/>
      <c r="E545" s="1"/>
    </row>
    <row r="546" spans="3:5">
      <c r="C546" s="1"/>
      <c r="D546" s="1"/>
      <c r="E546" s="1"/>
    </row>
    <row r="547" spans="3:5">
      <c r="C547" s="1"/>
      <c r="D547" s="1"/>
      <c r="E547" s="1"/>
    </row>
    <row r="548" spans="3:5">
      <c r="C548" s="1"/>
      <c r="D548" s="1"/>
      <c r="E548" s="1"/>
    </row>
    <row r="549" spans="3:5">
      <c r="C549" s="1"/>
      <c r="D549" s="1"/>
      <c r="E549" s="1"/>
    </row>
    <row r="550" spans="3:5">
      <c r="C550" s="1"/>
      <c r="D550" s="1"/>
      <c r="E550" s="1"/>
    </row>
    <row r="551" spans="3:5">
      <c r="C551" s="1"/>
      <c r="D551" s="1"/>
      <c r="E551" s="1"/>
    </row>
    <row r="552" spans="3:5">
      <c r="C552" s="1"/>
      <c r="D552" s="1"/>
      <c r="E552" s="1"/>
    </row>
    <row r="553" spans="3:5">
      <c r="C553" s="1"/>
      <c r="D553" s="1"/>
      <c r="E553" s="1"/>
    </row>
    <row r="554" spans="3:5">
      <c r="C554" s="1"/>
      <c r="D554" s="1"/>
      <c r="E554" s="1"/>
    </row>
    <row r="555" spans="3:5">
      <c r="C555" s="1"/>
      <c r="D555" s="1"/>
      <c r="E555" s="1"/>
    </row>
    <row r="556" spans="3:5">
      <c r="C556" s="1"/>
      <c r="D556" s="1"/>
      <c r="E556" s="1"/>
    </row>
    <row r="557" spans="3:5">
      <c r="C557" s="1"/>
      <c r="D557" s="1"/>
      <c r="E557" s="1"/>
    </row>
    <row r="558" spans="3:5">
      <c r="C558" s="1"/>
      <c r="D558" s="1"/>
      <c r="E558" s="1"/>
    </row>
    <row r="559" spans="3:5">
      <c r="C559" s="1"/>
      <c r="D559" s="1"/>
      <c r="E559" s="1"/>
    </row>
    <row r="560" spans="3:5">
      <c r="C560" s="1"/>
      <c r="D560" s="1"/>
      <c r="E560" s="1"/>
    </row>
    <row r="561" spans="3:5">
      <c r="C561" s="1"/>
      <c r="D561" s="1"/>
      <c r="E561" s="1"/>
    </row>
    <row r="562" spans="3:5">
      <c r="C562" s="1"/>
      <c r="D562" s="1"/>
      <c r="E562" s="1"/>
    </row>
    <row r="563" spans="3:5">
      <c r="C563" s="1"/>
      <c r="D563" s="1"/>
      <c r="E563" s="1"/>
    </row>
    <row r="564" spans="3:5">
      <c r="C564" s="1"/>
      <c r="D564" s="1"/>
      <c r="E564" s="1"/>
    </row>
    <row r="565" spans="3:5">
      <c r="C565" s="1"/>
      <c r="D565" s="1"/>
      <c r="E565" s="1"/>
    </row>
    <row r="566" spans="3:5">
      <c r="C566" s="1"/>
      <c r="D566" s="1"/>
      <c r="E566" s="1"/>
    </row>
    <row r="567" spans="3:5">
      <c r="C567" s="1"/>
      <c r="D567" s="1"/>
      <c r="E567" s="1"/>
    </row>
    <row r="568" spans="3:5">
      <c r="C568" s="1"/>
      <c r="D568" s="1"/>
      <c r="E568" s="1"/>
    </row>
    <row r="569" spans="3:5">
      <c r="C569" s="1"/>
      <c r="D569" s="1"/>
      <c r="E569" s="1"/>
    </row>
    <row r="570" spans="3:5">
      <c r="C570" s="1"/>
      <c r="D570" s="1"/>
      <c r="E570" s="1"/>
    </row>
    <row r="571" spans="3:5">
      <c r="C571" s="1"/>
      <c r="D571" s="1"/>
      <c r="E571" s="1"/>
    </row>
    <row r="572" spans="3:5">
      <c r="C572" s="1"/>
      <c r="D572" s="1"/>
      <c r="E572" s="1"/>
    </row>
    <row r="573" spans="3:5">
      <c r="C573" s="1"/>
      <c r="D573" s="1"/>
      <c r="E573" s="1"/>
    </row>
    <row r="574" spans="3:5">
      <c r="C574" s="1"/>
      <c r="D574" s="1"/>
      <c r="E574" s="1"/>
    </row>
    <row r="575" spans="3:5">
      <c r="C575" s="1"/>
      <c r="D575" s="1"/>
      <c r="E575" s="1"/>
    </row>
    <row r="576" spans="3:5">
      <c r="C576" s="1"/>
      <c r="D576" s="1"/>
      <c r="E576" s="1"/>
    </row>
    <row r="577" spans="3:5">
      <c r="C577" s="1"/>
      <c r="D577" s="1"/>
      <c r="E577" s="1"/>
    </row>
    <row r="578" spans="3:5">
      <c r="C578" s="1"/>
      <c r="D578" s="1"/>
      <c r="E578" s="1"/>
    </row>
    <row r="579" spans="3:5">
      <c r="C579" s="1"/>
      <c r="D579" s="1"/>
      <c r="E579" s="1"/>
    </row>
    <row r="580" spans="3:5">
      <c r="C580" s="1"/>
      <c r="D580" s="1"/>
      <c r="E580" s="1"/>
    </row>
    <row r="581" spans="3:5">
      <c r="C581" s="1"/>
      <c r="D581" s="1"/>
      <c r="E581" s="1"/>
    </row>
    <row r="582" spans="3:5">
      <c r="C582" s="1"/>
      <c r="D582" s="1"/>
      <c r="E582" s="1"/>
    </row>
    <row r="583" spans="3:5">
      <c r="C583" s="1"/>
      <c r="D583" s="1"/>
      <c r="E583" s="1"/>
    </row>
    <row r="584" spans="3:5">
      <c r="C584" s="1"/>
      <c r="D584" s="1"/>
      <c r="E584" s="1"/>
    </row>
    <row r="585" spans="3:5">
      <c r="C585" s="1"/>
      <c r="D585" s="1"/>
      <c r="E585" s="1"/>
    </row>
    <row r="586" spans="3:5">
      <c r="C586" s="1"/>
      <c r="D586" s="1"/>
      <c r="E586" s="1"/>
    </row>
    <row r="587" spans="3:5">
      <c r="C587" s="1"/>
      <c r="D587" s="1"/>
      <c r="E587" s="1"/>
    </row>
    <row r="588" spans="3:5">
      <c r="C588" s="1"/>
      <c r="D588" s="1"/>
      <c r="E588" s="1"/>
    </row>
    <row r="589" spans="3:5">
      <c r="C589" s="1"/>
      <c r="D589" s="1"/>
      <c r="E589" s="1"/>
    </row>
    <row r="590" spans="3:5">
      <c r="C590" s="1"/>
      <c r="D590" s="1"/>
      <c r="E590" s="1"/>
    </row>
  </sheetData>
  <sheetProtection sheet="1" objects="1" scenarios="1"/>
  <mergeCells count="2">
    <mergeCell ref="B6:L6"/>
    <mergeCell ref="B7:L7"/>
  </mergeCells>
  <phoneticPr fontId="4" type="noConversion"/>
  <dataValidations count="1">
    <dataValidation allowBlank="1" showInputMessage="1" showErrorMessage="1" sqref="C5:C1048576 A1:B1048576 D1:XFD40 D45:XFD1048576 D41:AF44 AH41:XFD44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1">
    <tabColor indexed="44"/>
    <pageSetUpPr fitToPage="1"/>
  </sheetPr>
  <dimension ref="A1:BH580"/>
  <sheetViews>
    <sheetView rightToLeft="1" workbookViewId="0">
      <selection activeCell="J11" sqref="J11:L17"/>
    </sheetView>
  </sheetViews>
  <sheetFormatPr defaultColWidth="9.140625" defaultRowHeight="18"/>
  <cols>
    <col min="1" max="1" width="6.28515625" style="2" customWidth="1"/>
    <col min="2" max="2" width="32.85546875" style="2" bestFit="1" customWidth="1"/>
    <col min="3" max="3" width="60.140625" style="2" bestFit="1" customWidth="1"/>
    <col min="4" max="4" width="5.42578125" style="2" bestFit="1" customWidth="1"/>
    <col min="5" max="5" width="5.28515625" style="2" bestFit="1" customWidth="1"/>
    <col min="6" max="6" width="12" style="1" bestFit="1" customWidth="1"/>
    <col min="7" max="7" width="7" style="1" bestFit="1" customWidth="1"/>
    <col min="8" max="8" width="10.7109375" style="1" bestFit="1" customWidth="1"/>
    <col min="9" max="9" width="8" style="1" customWidth="1"/>
    <col min="10" max="10" width="9.140625" style="1" bestFit="1" customWidth="1"/>
    <col min="11" max="11" width="9" style="3" bestFit="1" customWidth="1"/>
    <col min="12" max="12" width="7.7109375" style="3" customWidth="1"/>
    <col min="13" max="13" width="7.140625" style="3" customWidth="1"/>
    <col min="14" max="14" width="6" style="3" customWidth="1"/>
    <col min="15" max="15" width="7.85546875" style="3" customWidth="1"/>
    <col min="16" max="16" width="8.140625" style="3" customWidth="1"/>
    <col min="17" max="17" width="6.28515625" style="1" customWidth="1"/>
    <col min="18" max="18" width="8" style="1" customWidth="1"/>
    <col min="19" max="19" width="8.7109375" style="1" customWidth="1"/>
    <col min="20" max="20" width="10" style="1" customWidth="1"/>
    <col min="21" max="21" width="9.5703125" style="1" customWidth="1"/>
    <col min="22" max="22" width="6.140625" style="1" customWidth="1"/>
    <col min="23" max="24" width="5.7109375" style="1" customWidth="1"/>
    <col min="25" max="25" width="6.85546875" style="1" customWidth="1"/>
    <col min="26" max="26" width="6.42578125" style="1" customWidth="1"/>
    <col min="27" max="27" width="6.7109375" style="1" customWidth="1"/>
    <col min="28" max="28" width="7.28515625" style="1" customWidth="1"/>
    <col min="29" max="40" width="5.7109375" style="1" customWidth="1"/>
    <col min="41" max="16384" width="9.140625" style="1"/>
  </cols>
  <sheetData>
    <row r="1" spans="1:60">
      <c r="B1" s="47" t="s">
        <v>174</v>
      </c>
      <c r="C1" s="68" t="s" vm="1">
        <v>258</v>
      </c>
    </row>
    <row r="2" spans="1:60">
      <c r="B2" s="47" t="s">
        <v>173</v>
      </c>
      <c r="C2" s="68" t="s">
        <v>259</v>
      </c>
    </row>
    <row r="3" spans="1:60">
      <c r="B3" s="47" t="s">
        <v>175</v>
      </c>
      <c r="C3" s="68" t="s">
        <v>260</v>
      </c>
    </row>
    <row r="4" spans="1:60">
      <c r="B4" s="47" t="s">
        <v>176</v>
      </c>
      <c r="C4" s="68">
        <v>9454</v>
      </c>
    </row>
    <row r="6" spans="1:60" ht="26.25" customHeight="1">
      <c r="B6" s="134" t="s">
        <v>204</v>
      </c>
      <c r="C6" s="135"/>
      <c r="D6" s="135"/>
      <c r="E6" s="135"/>
      <c r="F6" s="135"/>
      <c r="G6" s="135"/>
      <c r="H6" s="135"/>
      <c r="I6" s="135"/>
      <c r="J6" s="135"/>
      <c r="K6" s="136"/>
      <c r="BD6" s="1" t="s">
        <v>115</v>
      </c>
      <c r="BF6" s="1" t="s">
        <v>182</v>
      </c>
      <c r="BH6" s="3" t="s">
        <v>159</v>
      </c>
    </row>
    <row r="7" spans="1:60" ht="26.25" customHeight="1">
      <c r="B7" s="134" t="s">
        <v>91</v>
      </c>
      <c r="C7" s="135"/>
      <c r="D7" s="135"/>
      <c r="E7" s="135"/>
      <c r="F7" s="135"/>
      <c r="G7" s="135"/>
      <c r="H7" s="135"/>
      <c r="I7" s="135"/>
      <c r="J7" s="135"/>
      <c r="K7" s="136"/>
      <c r="BD7" s="3" t="s">
        <v>117</v>
      </c>
      <c r="BF7" s="1" t="s">
        <v>137</v>
      </c>
      <c r="BH7" s="3" t="s">
        <v>158</v>
      </c>
    </row>
    <row r="8" spans="1:60" s="3" customFormat="1" ht="78.75">
      <c r="A8" s="2"/>
      <c r="B8" s="22" t="s">
        <v>111</v>
      </c>
      <c r="C8" s="30" t="s">
        <v>44</v>
      </c>
      <c r="D8" s="30" t="s">
        <v>114</v>
      </c>
      <c r="E8" s="30" t="s">
        <v>65</v>
      </c>
      <c r="F8" s="30" t="s">
        <v>98</v>
      </c>
      <c r="G8" s="30" t="s">
        <v>233</v>
      </c>
      <c r="H8" s="30" t="s">
        <v>232</v>
      </c>
      <c r="I8" s="30" t="s">
        <v>61</v>
      </c>
      <c r="J8" s="30" t="s">
        <v>177</v>
      </c>
      <c r="K8" s="31" t="s">
        <v>179</v>
      </c>
      <c r="BC8" s="1" t="s">
        <v>130</v>
      </c>
      <c r="BD8" s="1" t="s">
        <v>131</v>
      </c>
      <c r="BE8" s="1" t="s">
        <v>138</v>
      </c>
      <c r="BG8" s="4" t="s">
        <v>160</v>
      </c>
    </row>
    <row r="9" spans="1:60" s="3" customFormat="1" ht="18.75" customHeight="1">
      <c r="A9" s="2"/>
      <c r="B9" s="15"/>
      <c r="C9" s="16"/>
      <c r="D9" s="16"/>
      <c r="E9" s="16"/>
      <c r="F9" s="16"/>
      <c r="G9" s="16" t="s">
        <v>240</v>
      </c>
      <c r="H9" s="16"/>
      <c r="I9" s="16" t="s">
        <v>236</v>
      </c>
      <c r="J9" s="32" t="s">
        <v>19</v>
      </c>
      <c r="K9" s="33" t="s">
        <v>19</v>
      </c>
      <c r="BC9" s="1" t="s">
        <v>127</v>
      </c>
      <c r="BE9" s="1" t="s">
        <v>139</v>
      </c>
      <c r="BG9" s="4" t="s">
        <v>161</v>
      </c>
    </row>
    <row r="10" spans="1:60" s="4" customFormat="1" ht="18" customHeight="1">
      <c r="A10" s="2"/>
      <c r="B10" s="18"/>
      <c r="C10" s="19" t="s">
        <v>0</v>
      </c>
      <c r="D10" s="19" t="s">
        <v>1</v>
      </c>
      <c r="E10" s="19" t="s">
        <v>2</v>
      </c>
      <c r="F10" s="19" t="s">
        <v>2</v>
      </c>
      <c r="G10" s="19" t="s">
        <v>3</v>
      </c>
      <c r="H10" s="19" t="s">
        <v>4</v>
      </c>
      <c r="I10" s="19" t="s">
        <v>5</v>
      </c>
      <c r="J10" s="19" t="s">
        <v>6</v>
      </c>
      <c r="K10" s="20" t="s">
        <v>7</v>
      </c>
      <c r="L10" s="3"/>
      <c r="M10" s="3"/>
      <c r="N10" s="3"/>
      <c r="O10" s="3"/>
      <c r="BC10" s="1" t="s">
        <v>123</v>
      </c>
      <c r="BD10" s="3"/>
      <c r="BE10" s="1" t="s">
        <v>183</v>
      </c>
      <c r="BG10" s="1" t="s">
        <v>167</v>
      </c>
    </row>
    <row r="11" spans="1:60" s="4" customFormat="1" ht="18" customHeight="1">
      <c r="A11" s="2"/>
      <c r="B11" s="90" t="s">
        <v>48</v>
      </c>
      <c r="C11" s="74"/>
      <c r="D11" s="74"/>
      <c r="E11" s="74"/>
      <c r="F11" s="74"/>
      <c r="G11" s="84"/>
      <c r="H11" s="86"/>
      <c r="I11" s="84">
        <v>-23.359849431000001</v>
      </c>
      <c r="J11" s="85">
        <f>I11/$I$11</f>
        <v>1</v>
      </c>
      <c r="K11" s="85">
        <f>I11/'סכום נכסי הקרן'!$C$42</f>
        <v>-3.6690997030301335E-4</v>
      </c>
      <c r="L11" s="117"/>
      <c r="M11" s="3"/>
      <c r="N11" s="3"/>
      <c r="O11" s="3"/>
      <c r="BC11" s="1" t="s">
        <v>122</v>
      </c>
      <c r="BD11" s="3"/>
      <c r="BE11" s="1" t="s">
        <v>140</v>
      </c>
      <c r="BG11" s="1" t="s">
        <v>162</v>
      </c>
    </row>
    <row r="12" spans="1:60" ht="20.25">
      <c r="B12" s="94" t="s">
        <v>229</v>
      </c>
      <c r="C12" s="74"/>
      <c r="D12" s="74"/>
      <c r="E12" s="74"/>
      <c r="F12" s="74"/>
      <c r="G12" s="84"/>
      <c r="H12" s="86"/>
      <c r="I12" s="84">
        <v>-23.359849431000001</v>
      </c>
      <c r="J12" s="85">
        <f t="shared" ref="J12:J16" si="0">I12/$I$11</f>
        <v>1</v>
      </c>
      <c r="K12" s="85">
        <f>I12/'סכום נכסי הקרן'!$C$42</f>
        <v>-3.6690997030301335E-4</v>
      </c>
      <c r="L12" s="117"/>
      <c r="P12" s="1"/>
      <c r="BC12" s="1" t="s">
        <v>120</v>
      </c>
      <c r="BD12" s="4"/>
      <c r="BE12" s="1" t="s">
        <v>141</v>
      </c>
      <c r="BG12" s="1" t="s">
        <v>163</v>
      </c>
    </row>
    <row r="13" spans="1:60">
      <c r="B13" s="73" t="s">
        <v>1936</v>
      </c>
      <c r="C13" s="74" t="s">
        <v>1937</v>
      </c>
      <c r="D13" s="87" t="s">
        <v>28</v>
      </c>
      <c r="E13" s="87" t="s">
        <v>699</v>
      </c>
      <c r="F13" s="87" t="s">
        <v>160</v>
      </c>
      <c r="G13" s="84">
        <v>2.270194</v>
      </c>
      <c r="H13" s="86">
        <v>322300</v>
      </c>
      <c r="I13" s="84">
        <v>-5.5096518789999998</v>
      </c>
      <c r="J13" s="85">
        <f t="shared" si="0"/>
        <v>0.23585990548759028</v>
      </c>
      <c r="K13" s="85">
        <f>I13/'סכום נכסי הקרן'!$C$42</f>
        <v>-8.6539350918123274E-5</v>
      </c>
      <c r="L13" s="117"/>
      <c r="P13" s="1"/>
      <c r="BC13" s="1" t="s">
        <v>124</v>
      </c>
      <c r="BE13" s="1" t="s">
        <v>142</v>
      </c>
      <c r="BG13" s="1" t="s">
        <v>164</v>
      </c>
    </row>
    <row r="14" spans="1:60">
      <c r="B14" s="73" t="s">
        <v>1938</v>
      </c>
      <c r="C14" s="74" t="s">
        <v>1939</v>
      </c>
      <c r="D14" s="87" t="s">
        <v>28</v>
      </c>
      <c r="E14" s="87" t="s">
        <v>699</v>
      </c>
      <c r="F14" s="87" t="s">
        <v>158</v>
      </c>
      <c r="G14" s="84">
        <v>1.7425269999999999</v>
      </c>
      <c r="H14" s="86">
        <v>5050</v>
      </c>
      <c r="I14" s="84">
        <v>-0.174116993</v>
      </c>
      <c r="J14" s="85">
        <f t="shared" si="0"/>
        <v>7.4536864423850142E-3</v>
      </c>
      <c r="K14" s="85">
        <f>I14/'סכום נכסי הקרן'!$C$42</f>
        <v>-2.7348318712234585E-6</v>
      </c>
      <c r="L14" s="117"/>
      <c r="P14" s="1"/>
      <c r="BC14" s="1" t="s">
        <v>121</v>
      </c>
      <c r="BE14" s="1" t="s">
        <v>143</v>
      </c>
      <c r="BG14" s="1" t="s">
        <v>166</v>
      </c>
    </row>
    <row r="15" spans="1:60">
      <c r="B15" s="73" t="s">
        <v>1940</v>
      </c>
      <c r="C15" s="74" t="s">
        <v>1941</v>
      </c>
      <c r="D15" s="87" t="s">
        <v>28</v>
      </c>
      <c r="E15" s="87" t="s">
        <v>699</v>
      </c>
      <c r="F15" s="87" t="s">
        <v>158</v>
      </c>
      <c r="G15" s="84">
        <v>5.8816439999999997</v>
      </c>
      <c r="H15" s="86">
        <v>309025</v>
      </c>
      <c r="I15" s="84">
        <v>-23.186127515999999</v>
      </c>
      <c r="J15" s="85">
        <f t="shared" si="0"/>
        <v>0.99256322625224369</v>
      </c>
      <c r="K15" s="85">
        <f>I15/'סכום נכסי הקרן'!$C$42</f>
        <v>-3.6418134386807381E-4</v>
      </c>
      <c r="L15" s="117"/>
      <c r="P15" s="1"/>
      <c r="BC15" s="1" t="s">
        <v>132</v>
      </c>
      <c r="BE15" s="1" t="s">
        <v>184</v>
      </c>
      <c r="BG15" s="1" t="s">
        <v>168</v>
      </c>
    </row>
    <row r="16" spans="1:60" ht="20.25">
      <c r="B16" s="73" t="s">
        <v>1942</v>
      </c>
      <c r="C16" s="74" t="s">
        <v>1943</v>
      </c>
      <c r="D16" s="87" t="s">
        <v>28</v>
      </c>
      <c r="E16" s="87" t="s">
        <v>699</v>
      </c>
      <c r="F16" s="87" t="s">
        <v>160</v>
      </c>
      <c r="G16" s="84">
        <v>2.9144389999999998</v>
      </c>
      <c r="H16" s="86">
        <v>35890</v>
      </c>
      <c r="I16" s="84">
        <v>5.5100469569999992</v>
      </c>
      <c r="J16" s="85">
        <f t="shared" si="0"/>
        <v>-0.23587681818221901</v>
      </c>
      <c r="K16" s="85">
        <f>I16/'סכום נכסי הקרן'!$C$42</f>
        <v>8.6545556354407252E-5</v>
      </c>
      <c r="L16" s="117"/>
      <c r="P16" s="1"/>
      <c r="BC16" s="4" t="s">
        <v>118</v>
      </c>
      <c r="BD16" s="1" t="s">
        <v>133</v>
      </c>
      <c r="BE16" s="1" t="s">
        <v>144</v>
      </c>
      <c r="BG16" s="1" t="s">
        <v>169</v>
      </c>
    </row>
    <row r="17" spans="2:60">
      <c r="B17" s="94"/>
      <c r="C17" s="74"/>
      <c r="D17" s="74"/>
      <c r="E17" s="74"/>
      <c r="F17" s="74"/>
      <c r="G17" s="84"/>
      <c r="H17" s="86"/>
      <c r="I17" s="74"/>
      <c r="J17" s="85"/>
      <c r="K17" s="74"/>
      <c r="L17" s="117"/>
      <c r="P17" s="1"/>
      <c r="BC17" s="1" t="s">
        <v>128</v>
      </c>
      <c r="BE17" s="1" t="s">
        <v>145</v>
      </c>
      <c r="BG17" s="1" t="s">
        <v>170</v>
      </c>
    </row>
    <row r="18" spans="2:60">
      <c r="B18" s="90"/>
      <c r="C18" s="90"/>
      <c r="D18" s="90"/>
      <c r="E18" s="90"/>
      <c r="F18" s="90"/>
      <c r="G18" s="90"/>
      <c r="H18" s="90"/>
      <c r="I18" s="90"/>
      <c r="J18" s="90"/>
      <c r="K18" s="90"/>
      <c r="BD18" s="1" t="s">
        <v>116</v>
      </c>
      <c r="BF18" s="1" t="s">
        <v>146</v>
      </c>
      <c r="BH18" s="1" t="s">
        <v>28</v>
      </c>
    </row>
    <row r="19" spans="2:60">
      <c r="B19" s="90"/>
      <c r="C19" s="90"/>
      <c r="D19" s="90"/>
      <c r="E19" s="90"/>
      <c r="F19" s="90"/>
      <c r="G19" s="90"/>
      <c r="H19" s="90"/>
      <c r="I19" s="90"/>
      <c r="J19" s="90"/>
      <c r="K19" s="90"/>
      <c r="BD19" s="1" t="s">
        <v>129</v>
      </c>
      <c r="BF19" s="1" t="s">
        <v>147</v>
      </c>
    </row>
    <row r="20" spans="2:60">
      <c r="B20" s="89" t="s">
        <v>249</v>
      </c>
      <c r="C20" s="90"/>
      <c r="D20" s="90"/>
      <c r="E20" s="90"/>
      <c r="F20" s="90"/>
      <c r="G20" s="90"/>
      <c r="H20" s="90"/>
      <c r="I20" s="90"/>
      <c r="J20" s="90"/>
      <c r="K20" s="90"/>
      <c r="BD20" s="1" t="s">
        <v>134</v>
      </c>
      <c r="BF20" s="1" t="s">
        <v>148</v>
      </c>
    </row>
    <row r="21" spans="2:60">
      <c r="B21" s="89" t="s">
        <v>107</v>
      </c>
      <c r="C21" s="90"/>
      <c r="D21" s="90"/>
      <c r="E21" s="90"/>
      <c r="F21" s="90"/>
      <c r="G21" s="90"/>
      <c r="H21" s="90"/>
      <c r="I21" s="90"/>
      <c r="J21" s="90"/>
      <c r="K21" s="90"/>
      <c r="BD21" s="1" t="s">
        <v>119</v>
      </c>
      <c r="BE21" s="1" t="s">
        <v>135</v>
      </c>
      <c r="BF21" s="1" t="s">
        <v>149</v>
      </c>
    </row>
    <row r="22" spans="2:60">
      <c r="B22" s="89" t="s">
        <v>231</v>
      </c>
      <c r="C22" s="90"/>
      <c r="D22" s="90"/>
      <c r="E22" s="90"/>
      <c r="F22" s="90"/>
      <c r="G22" s="90"/>
      <c r="H22" s="90"/>
      <c r="I22" s="90"/>
      <c r="J22" s="90"/>
      <c r="K22" s="90"/>
      <c r="BD22" s="1" t="s">
        <v>125</v>
      </c>
      <c r="BF22" s="1" t="s">
        <v>150</v>
      </c>
    </row>
    <row r="23" spans="2:60">
      <c r="B23" s="89" t="s">
        <v>239</v>
      </c>
      <c r="C23" s="90"/>
      <c r="D23" s="90"/>
      <c r="E23" s="90"/>
      <c r="F23" s="90"/>
      <c r="G23" s="90"/>
      <c r="H23" s="90"/>
      <c r="I23" s="90"/>
      <c r="J23" s="90"/>
      <c r="K23" s="90"/>
      <c r="BD23" s="1" t="s">
        <v>28</v>
      </c>
      <c r="BE23" s="1" t="s">
        <v>126</v>
      </c>
      <c r="BF23" s="1" t="s">
        <v>185</v>
      </c>
    </row>
    <row r="24" spans="2:60">
      <c r="B24" s="90"/>
      <c r="C24" s="90"/>
      <c r="D24" s="90"/>
      <c r="E24" s="90"/>
      <c r="F24" s="90"/>
      <c r="G24" s="90"/>
      <c r="H24" s="90"/>
      <c r="I24" s="90"/>
      <c r="J24" s="90"/>
      <c r="K24" s="90"/>
      <c r="BF24" s="1" t="s">
        <v>188</v>
      </c>
    </row>
    <row r="25" spans="2:60">
      <c r="B25" s="90"/>
      <c r="C25" s="90"/>
      <c r="D25" s="90"/>
      <c r="E25" s="90"/>
      <c r="F25" s="90"/>
      <c r="G25" s="90"/>
      <c r="H25" s="90"/>
      <c r="I25" s="90"/>
      <c r="J25" s="90"/>
      <c r="K25" s="90"/>
      <c r="BF25" s="1" t="s">
        <v>151</v>
      </c>
    </row>
    <row r="26" spans="2:60">
      <c r="B26" s="90"/>
      <c r="C26" s="90"/>
      <c r="D26" s="90"/>
      <c r="E26" s="90"/>
      <c r="F26" s="90"/>
      <c r="G26" s="90"/>
      <c r="H26" s="90"/>
      <c r="I26" s="90"/>
      <c r="J26" s="90"/>
      <c r="K26" s="90"/>
      <c r="BF26" s="1" t="s">
        <v>152</v>
      </c>
    </row>
    <row r="27" spans="2:60">
      <c r="B27" s="90"/>
      <c r="C27" s="90"/>
      <c r="D27" s="90"/>
      <c r="E27" s="90"/>
      <c r="F27" s="90"/>
      <c r="G27" s="90"/>
      <c r="H27" s="90"/>
      <c r="I27" s="90"/>
      <c r="J27" s="90"/>
      <c r="K27" s="90"/>
      <c r="BF27" s="1" t="s">
        <v>187</v>
      </c>
    </row>
    <row r="28" spans="2:60">
      <c r="B28" s="90"/>
      <c r="C28" s="90"/>
      <c r="D28" s="90"/>
      <c r="E28" s="90"/>
      <c r="F28" s="90"/>
      <c r="G28" s="90"/>
      <c r="H28" s="90"/>
      <c r="I28" s="90"/>
      <c r="J28" s="90"/>
      <c r="K28" s="90"/>
      <c r="BF28" s="1" t="s">
        <v>153</v>
      </c>
    </row>
    <row r="29" spans="2:60">
      <c r="B29" s="90"/>
      <c r="C29" s="90"/>
      <c r="D29" s="90"/>
      <c r="E29" s="90"/>
      <c r="F29" s="90"/>
      <c r="G29" s="90"/>
      <c r="H29" s="90"/>
      <c r="I29" s="90"/>
      <c r="J29" s="90"/>
      <c r="K29" s="90"/>
      <c r="BF29" s="1" t="s">
        <v>154</v>
      </c>
    </row>
    <row r="30" spans="2:60">
      <c r="B30" s="90"/>
      <c r="C30" s="90"/>
      <c r="D30" s="90"/>
      <c r="E30" s="90"/>
      <c r="F30" s="90"/>
      <c r="G30" s="90"/>
      <c r="H30" s="90"/>
      <c r="I30" s="90"/>
      <c r="J30" s="90"/>
      <c r="K30" s="90"/>
      <c r="BF30" s="1" t="s">
        <v>186</v>
      </c>
    </row>
    <row r="31" spans="2:60">
      <c r="B31" s="90"/>
      <c r="C31" s="90"/>
      <c r="D31" s="90"/>
      <c r="E31" s="90"/>
      <c r="F31" s="90"/>
      <c r="G31" s="90"/>
      <c r="H31" s="90"/>
      <c r="I31" s="90"/>
      <c r="J31" s="90"/>
      <c r="K31" s="90"/>
      <c r="BF31" s="1" t="s">
        <v>28</v>
      </c>
    </row>
    <row r="32" spans="2:60">
      <c r="B32" s="90"/>
      <c r="C32" s="90"/>
      <c r="D32" s="90"/>
      <c r="E32" s="90"/>
      <c r="F32" s="90"/>
      <c r="G32" s="90"/>
      <c r="H32" s="90"/>
      <c r="I32" s="90"/>
      <c r="J32" s="90"/>
      <c r="K32" s="90"/>
    </row>
    <row r="33" spans="2:11">
      <c r="B33" s="90"/>
      <c r="C33" s="90"/>
      <c r="D33" s="90"/>
      <c r="E33" s="90"/>
      <c r="F33" s="90"/>
      <c r="G33" s="90"/>
      <c r="H33" s="90"/>
      <c r="I33" s="90"/>
      <c r="J33" s="90"/>
      <c r="K33" s="90"/>
    </row>
    <row r="34" spans="2:11">
      <c r="B34" s="90"/>
      <c r="C34" s="90"/>
      <c r="D34" s="90"/>
      <c r="E34" s="90"/>
      <c r="F34" s="90"/>
      <c r="G34" s="90"/>
      <c r="H34" s="90"/>
      <c r="I34" s="90"/>
      <c r="J34" s="90"/>
      <c r="K34" s="90"/>
    </row>
    <row r="35" spans="2:11">
      <c r="B35" s="90"/>
      <c r="C35" s="90"/>
      <c r="D35" s="90"/>
      <c r="E35" s="90"/>
      <c r="F35" s="90"/>
      <c r="G35" s="90"/>
      <c r="H35" s="90"/>
      <c r="I35" s="90"/>
      <c r="J35" s="90"/>
      <c r="K35" s="90"/>
    </row>
    <row r="36" spans="2:11">
      <c r="B36" s="90"/>
      <c r="C36" s="90"/>
      <c r="D36" s="90"/>
      <c r="E36" s="90"/>
      <c r="F36" s="90"/>
      <c r="G36" s="90"/>
      <c r="H36" s="90"/>
      <c r="I36" s="90"/>
      <c r="J36" s="90"/>
      <c r="K36" s="90"/>
    </row>
    <row r="37" spans="2:11">
      <c r="B37" s="90"/>
      <c r="C37" s="90"/>
      <c r="D37" s="90"/>
      <c r="E37" s="90"/>
      <c r="F37" s="90"/>
      <c r="G37" s="90"/>
      <c r="H37" s="90"/>
      <c r="I37" s="90"/>
      <c r="J37" s="90"/>
      <c r="K37" s="90"/>
    </row>
    <row r="38" spans="2:11">
      <c r="B38" s="90"/>
      <c r="C38" s="90"/>
      <c r="D38" s="90"/>
      <c r="E38" s="90"/>
      <c r="F38" s="90"/>
      <c r="G38" s="90"/>
      <c r="H38" s="90"/>
      <c r="I38" s="90"/>
      <c r="J38" s="90"/>
      <c r="K38" s="90"/>
    </row>
    <row r="39" spans="2:11">
      <c r="B39" s="90"/>
      <c r="C39" s="90"/>
      <c r="D39" s="90"/>
      <c r="E39" s="90"/>
      <c r="F39" s="90"/>
      <c r="G39" s="90"/>
      <c r="H39" s="90"/>
      <c r="I39" s="90"/>
      <c r="J39" s="90"/>
      <c r="K39" s="90"/>
    </row>
    <row r="40" spans="2:11">
      <c r="B40" s="90"/>
      <c r="C40" s="90"/>
      <c r="D40" s="90"/>
      <c r="E40" s="90"/>
      <c r="F40" s="90"/>
      <c r="G40" s="90"/>
      <c r="H40" s="90"/>
      <c r="I40" s="90"/>
      <c r="J40" s="90"/>
      <c r="K40" s="90"/>
    </row>
    <row r="41" spans="2:11">
      <c r="B41" s="90"/>
      <c r="C41" s="90"/>
      <c r="D41" s="90"/>
      <c r="E41" s="90"/>
      <c r="F41" s="90"/>
      <c r="G41" s="90"/>
      <c r="H41" s="90"/>
      <c r="I41" s="90"/>
      <c r="J41" s="90"/>
      <c r="K41" s="90"/>
    </row>
    <row r="42" spans="2:11">
      <c r="B42" s="90"/>
      <c r="C42" s="90"/>
      <c r="D42" s="90"/>
      <c r="E42" s="90"/>
      <c r="F42" s="90"/>
      <c r="G42" s="90"/>
      <c r="H42" s="90"/>
      <c r="I42" s="90"/>
      <c r="J42" s="90"/>
      <c r="K42" s="90"/>
    </row>
    <row r="43" spans="2:11">
      <c r="B43" s="90"/>
      <c r="C43" s="90"/>
      <c r="D43" s="90"/>
      <c r="E43" s="90"/>
      <c r="F43" s="90"/>
      <c r="G43" s="90"/>
      <c r="H43" s="90"/>
      <c r="I43" s="90"/>
      <c r="J43" s="90"/>
      <c r="K43" s="90"/>
    </row>
    <row r="44" spans="2:11">
      <c r="B44" s="90"/>
      <c r="C44" s="90"/>
      <c r="D44" s="90"/>
      <c r="E44" s="90"/>
      <c r="F44" s="90"/>
      <c r="G44" s="90"/>
      <c r="H44" s="90"/>
      <c r="I44" s="90"/>
      <c r="J44" s="90"/>
      <c r="K44" s="90"/>
    </row>
    <row r="45" spans="2:11">
      <c r="B45" s="90"/>
      <c r="C45" s="90"/>
      <c r="D45" s="90"/>
      <c r="E45" s="90"/>
      <c r="F45" s="90"/>
      <c r="G45" s="90"/>
      <c r="H45" s="90"/>
      <c r="I45" s="90"/>
      <c r="J45" s="90"/>
      <c r="K45" s="90"/>
    </row>
    <row r="46" spans="2:11">
      <c r="B46" s="90"/>
      <c r="C46" s="90"/>
      <c r="D46" s="90"/>
      <c r="E46" s="90"/>
      <c r="F46" s="90"/>
      <c r="G46" s="90"/>
      <c r="H46" s="90"/>
      <c r="I46" s="90"/>
      <c r="J46" s="90"/>
      <c r="K46" s="90"/>
    </row>
    <row r="47" spans="2:11">
      <c r="B47" s="90"/>
      <c r="C47" s="90"/>
      <c r="D47" s="90"/>
      <c r="E47" s="90"/>
      <c r="F47" s="90"/>
      <c r="G47" s="90"/>
      <c r="H47" s="90"/>
      <c r="I47" s="90"/>
      <c r="J47" s="90"/>
      <c r="K47" s="90"/>
    </row>
    <row r="48" spans="2:11">
      <c r="B48" s="90"/>
      <c r="C48" s="90"/>
      <c r="D48" s="90"/>
      <c r="E48" s="90"/>
      <c r="F48" s="90"/>
      <c r="G48" s="90"/>
      <c r="H48" s="90"/>
      <c r="I48" s="90"/>
      <c r="J48" s="90"/>
      <c r="K48" s="90"/>
    </row>
    <row r="49" spans="2:11">
      <c r="B49" s="90"/>
      <c r="C49" s="90"/>
      <c r="D49" s="90"/>
      <c r="E49" s="90"/>
      <c r="F49" s="90"/>
      <c r="G49" s="90"/>
      <c r="H49" s="90"/>
      <c r="I49" s="90"/>
      <c r="J49" s="90"/>
      <c r="K49" s="90"/>
    </row>
    <row r="50" spans="2:11">
      <c r="B50" s="90"/>
      <c r="C50" s="90"/>
      <c r="D50" s="90"/>
      <c r="E50" s="90"/>
      <c r="F50" s="90"/>
      <c r="G50" s="90"/>
      <c r="H50" s="90"/>
      <c r="I50" s="90"/>
      <c r="J50" s="90"/>
      <c r="K50" s="90"/>
    </row>
    <row r="51" spans="2:11">
      <c r="B51" s="90"/>
      <c r="C51" s="90"/>
      <c r="D51" s="90"/>
      <c r="E51" s="90"/>
      <c r="F51" s="90"/>
      <c r="G51" s="90"/>
      <c r="H51" s="90"/>
      <c r="I51" s="90"/>
      <c r="J51" s="90"/>
      <c r="K51" s="90"/>
    </row>
    <row r="52" spans="2:11">
      <c r="B52" s="90"/>
      <c r="C52" s="90"/>
      <c r="D52" s="90"/>
      <c r="E52" s="90"/>
      <c r="F52" s="90"/>
      <c r="G52" s="90"/>
      <c r="H52" s="90"/>
      <c r="I52" s="90"/>
      <c r="J52" s="90"/>
      <c r="K52" s="90"/>
    </row>
    <row r="53" spans="2:11">
      <c r="B53" s="90"/>
      <c r="C53" s="90"/>
      <c r="D53" s="90"/>
      <c r="E53" s="90"/>
      <c r="F53" s="90"/>
      <c r="G53" s="90"/>
      <c r="H53" s="90"/>
      <c r="I53" s="90"/>
      <c r="J53" s="90"/>
      <c r="K53" s="90"/>
    </row>
    <row r="54" spans="2:11">
      <c r="B54" s="90"/>
      <c r="C54" s="90"/>
      <c r="D54" s="90"/>
      <c r="E54" s="90"/>
      <c r="F54" s="90"/>
      <c r="G54" s="90"/>
      <c r="H54" s="90"/>
      <c r="I54" s="90"/>
      <c r="J54" s="90"/>
      <c r="K54" s="90"/>
    </row>
    <row r="55" spans="2:11">
      <c r="B55" s="90"/>
      <c r="C55" s="90"/>
      <c r="D55" s="90"/>
      <c r="E55" s="90"/>
      <c r="F55" s="90"/>
      <c r="G55" s="90"/>
      <c r="H55" s="90"/>
      <c r="I55" s="90"/>
      <c r="J55" s="90"/>
      <c r="K55" s="90"/>
    </row>
    <row r="56" spans="2:11">
      <c r="B56" s="90"/>
      <c r="C56" s="90"/>
      <c r="D56" s="90"/>
      <c r="E56" s="90"/>
      <c r="F56" s="90"/>
      <c r="G56" s="90"/>
      <c r="H56" s="90"/>
      <c r="I56" s="90"/>
      <c r="J56" s="90"/>
      <c r="K56" s="90"/>
    </row>
    <row r="57" spans="2:11">
      <c r="B57" s="90"/>
      <c r="C57" s="90"/>
      <c r="D57" s="90"/>
      <c r="E57" s="90"/>
      <c r="F57" s="90"/>
      <c r="G57" s="90"/>
      <c r="H57" s="90"/>
      <c r="I57" s="90"/>
      <c r="J57" s="90"/>
      <c r="K57" s="90"/>
    </row>
    <row r="58" spans="2:11">
      <c r="B58" s="90"/>
      <c r="C58" s="90"/>
      <c r="D58" s="90"/>
      <c r="E58" s="90"/>
      <c r="F58" s="90"/>
      <c r="G58" s="90"/>
      <c r="H58" s="90"/>
      <c r="I58" s="90"/>
      <c r="J58" s="90"/>
      <c r="K58" s="90"/>
    </row>
    <row r="59" spans="2:11">
      <c r="B59" s="90"/>
      <c r="C59" s="90"/>
      <c r="D59" s="90"/>
      <c r="E59" s="90"/>
      <c r="F59" s="90"/>
      <c r="G59" s="90"/>
      <c r="H59" s="90"/>
      <c r="I59" s="90"/>
      <c r="J59" s="90"/>
      <c r="K59" s="90"/>
    </row>
    <row r="60" spans="2:11">
      <c r="B60" s="90"/>
      <c r="C60" s="90"/>
      <c r="D60" s="90"/>
      <c r="E60" s="90"/>
      <c r="F60" s="90"/>
      <c r="G60" s="90"/>
      <c r="H60" s="90"/>
      <c r="I60" s="90"/>
      <c r="J60" s="90"/>
      <c r="K60" s="90"/>
    </row>
    <row r="61" spans="2:11">
      <c r="B61" s="90"/>
      <c r="C61" s="90"/>
      <c r="D61" s="90"/>
      <c r="E61" s="90"/>
      <c r="F61" s="90"/>
      <c r="G61" s="90"/>
      <c r="H61" s="90"/>
      <c r="I61" s="90"/>
      <c r="J61" s="90"/>
      <c r="K61" s="90"/>
    </row>
    <row r="62" spans="2:11">
      <c r="B62" s="90"/>
      <c r="C62" s="90"/>
      <c r="D62" s="90"/>
      <c r="E62" s="90"/>
      <c r="F62" s="90"/>
      <c r="G62" s="90"/>
      <c r="H62" s="90"/>
      <c r="I62" s="90"/>
      <c r="J62" s="90"/>
      <c r="K62" s="90"/>
    </row>
    <row r="63" spans="2:11">
      <c r="B63" s="90"/>
      <c r="C63" s="90"/>
      <c r="D63" s="90"/>
      <c r="E63" s="90"/>
      <c r="F63" s="90"/>
      <c r="G63" s="90"/>
      <c r="H63" s="90"/>
      <c r="I63" s="90"/>
      <c r="J63" s="90"/>
      <c r="K63" s="90"/>
    </row>
    <row r="64" spans="2:11">
      <c r="B64" s="90"/>
      <c r="C64" s="90"/>
      <c r="D64" s="90"/>
      <c r="E64" s="90"/>
      <c r="F64" s="90"/>
      <c r="G64" s="90"/>
      <c r="H64" s="90"/>
      <c r="I64" s="90"/>
      <c r="J64" s="90"/>
      <c r="K64" s="90"/>
    </row>
    <row r="65" spans="2:11">
      <c r="B65" s="90"/>
      <c r="C65" s="90"/>
      <c r="D65" s="90"/>
      <c r="E65" s="90"/>
      <c r="F65" s="90"/>
      <c r="G65" s="90"/>
      <c r="H65" s="90"/>
      <c r="I65" s="90"/>
      <c r="J65" s="90"/>
      <c r="K65" s="90"/>
    </row>
    <row r="66" spans="2:11">
      <c r="B66" s="90"/>
      <c r="C66" s="90"/>
      <c r="D66" s="90"/>
      <c r="E66" s="90"/>
      <c r="F66" s="90"/>
      <c r="G66" s="90"/>
      <c r="H66" s="90"/>
      <c r="I66" s="90"/>
      <c r="J66" s="90"/>
      <c r="K66" s="90"/>
    </row>
    <row r="67" spans="2:11">
      <c r="B67" s="90"/>
      <c r="C67" s="90"/>
      <c r="D67" s="90"/>
      <c r="E67" s="90"/>
      <c r="F67" s="90"/>
      <c r="G67" s="90"/>
      <c r="H67" s="90"/>
      <c r="I67" s="90"/>
      <c r="J67" s="90"/>
      <c r="K67" s="90"/>
    </row>
    <row r="68" spans="2:11">
      <c r="B68" s="90"/>
      <c r="C68" s="90"/>
      <c r="D68" s="90"/>
      <c r="E68" s="90"/>
      <c r="F68" s="90"/>
      <c r="G68" s="90"/>
      <c r="H68" s="90"/>
      <c r="I68" s="90"/>
      <c r="J68" s="90"/>
      <c r="K68" s="90"/>
    </row>
    <row r="69" spans="2:11">
      <c r="B69" s="90"/>
      <c r="C69" s="90"/>
      <c r="D69" s="90"/>
      <c r="E69" s="90"/>
      <c r="F69" s="90"/>
      <c r="G69" s="90"/>
      <c r="H69" s="90"/>
      <c r="I69" s="90"/>
      <c r="J69" s="90"/>
      <c r="K69" s="90"/>
    </row>
    <row r="70" spans="2:11">
      <c r="B70" s="90"/>
      <c r="C70" s="90"/>
      <c r="D70" s="90"/>
      <c r="E70" s="90"/>
      <c r="F70" s="90"/>
      <c r="G70" s="90"/>
      <c r="H70" s="90"/>
      <c r="I70" s="90"/>
      <c r="J70" s="90"/>
      <c r="K70" s="90"/>
    </row>
    <row r="71" spans="2:11">
      <c r="B71" s="90"/>
      <c r="C71" s="90"/>
      <c r="D71" s="90"/>
      <c r="E71" s="90"/>
      <c r="F71" s="90"/>
      <c r="G71" s="90"/>
      <c r="H71" s="90"/>
      <c r="I71" s="90"/>
      <c r="J71" s="90"/>
      <c r="K71" s="90"/>
    </row>
    <row r="72" spans="2:11">
      <c r="B72" s="90"/>
      <c r="C72" s="90"/>
      <c r="D72" s="90"/>
      <c r="E72" s="90"/>
      <c r="F72" s="90"/>
      <c r="G72" s="90"/>
      <c r="H72" s="90"/>
      <c r="I72" s="90"/>
      <c r="J72" s="90"/>
      <c r="K72" s="90"/>
    </row>
    <row r="73" spans="2:11">
      <c r="B73" s="90"/>
      <c r="C73" s="90"/>
      <c r="D73" s="90"/>
      <c r="E73" s="90"/>
      <c r="F73" s="90"/>
      <c r="G73" s="90"/>
      <c r="H73" s="90"/>
      <c r="I73" s="90"/>
      <c r="J73" s="90"/>
      <c r="K73" s="90"/>
    </row>
    <row r="74" spans="2:11">
      <c r="B74" s="90"/>
      <c r="C74" s="90"/>
      <c r="D74" s="90"/>
      <c r="E74" s="90"/>
      <c r="F74" s="90"/>
      <c r="G74" s="90"/>
      <c r="H74" s="90"/>
      <c r="I74" s="90"/>
      <c r="J74" s="90"/>
      <c r="K74" s="90"/>
    </row>
    <row r="75" spans="2:11">
      <c r="B75" s="90"/>
      <c r="C75" s="90"/>
      <c r="D75" s="90"/>
      <c r="E75" s="90"/>
      <c r="F75" s="90"/>
      <c r="G75" s="90"/>
      <c r="H75" s="90"/>
      <c r="I75" s="90"/>
      <c r="J75" s="90"/>
      <c r="K75" s="90"/>
    </row>
    <row r="76" spans="2:11">
      <c r="B76" s="90"/>
      <c r="C76" s="90"/>
      <c r="D76" s="90"/>
      <c r="E76" s="90"/>
      <c r="F76" s="90"/>
      <c r="G76" s="90"/>
      <c r="H76" s="90"/>
      <c r="I76" s="90"/>
      <c r="J76" s="90"/>
      <c r="K76" s="90"/>
    </row>
    <row r="77" spans="2:11">
      <c r="B77" s="90"/>
      <c r="C77" s="90"/>
      <c r="D77" s="90"/>
      <c r="E77" s="90"/>
      <c r="F77" s="90"/>
      <c r="G77" s="90"/>
      <c r="H77" s="90"/>
      <c r="I77" s="90"/>
      <c r="J77" s="90"/>
      <c r="K77" s="90"/>
    </row>
    <row r="78" spans="2:11">
      <c r="B78" s="90"/>
      <c r="C78" s="90"/>
      <c r="D78" s="90"/>
      <c r="E78" s="90"/>
      <c r="F78" s="90"/>
      <c r="G78" s="90"/>
      <c r="H78" s="90"/>
      <c r="I78" s="90"/>
      <c r="J78" s="90"/>
      <c r="K78" s="90"/>
    </row>
    <row r="79" spans="2:11">
      <c r="B79" s="90"/>
      <c r="C79" s="90"/>
      <c r="D79" s="90"/>
      <c r="E79" s="90"/>
      <c r="F79" s="90"/>
      <c r="G79" s="90"/>
      <c r="H79" s="90"/>
      <c r="I79" s="90"/>
      <c r="J79" s="90"/>
      <c r="K79" s="90"/>
    </row>
    <row r="80" spans="2:11">
      <c r="B80" s="90"/>
      <c r="C80" s="90"/>
      <c r="D80" s="90"/>
      <c r="E80" s="90"/>
      <c r="F80" s="90"/>
      <c r="G80" s="90"/>
      <c r="H80" s="90"/>
      <c r="I80" s="90"/>
      <c r="J80" s="90"/>
      <c r="K80" s="90"/>
    </row>
    <row r="81" spans="2:11">
      <c r="B81" s="90"/>
      <c r="C81" s="90"/>
      <c r="D81" s="90"/>
      <c r="E81" s="90"/>
      <c r="F81" s="90"/>
      <c r="G81" s="90"/>
      <c r="H81" s="90"/>
      <c r="I81" s="90"/>
      <c r="J81" s="90"/>
      <c r="K81" s="90"/>
    </row>
    <row r="82" spans="2:11">
      <c r="B82" s="90"/>
      <c r="C82" s="90"/>
      <c r="D82" s="90"/>
      <c r="E82" s="90"/>
      <c r="F82" s="90"/>
      <c r="G82" s="90"/>
      <c r="H82" s="90"/>
      <c r="I82" s="90"/>
      <c r="J82" s="90"/>
      <c r="K82" s="90"/>
    </row>
    <row r="83" spans="2:11">
      <c r="B83" s="90"/>
      <c r="C83" s="90"/>
      <c r="D83" s="90"/>
      <c r="E83" s="90"/>
      <c r="F83" s="90"/>
      <c r="G83" s="90"/>
      <c r="H83" s="90"/>
      <c r="I83" s="90"/>
      <c r="J83" s="90"/>
      <c r="K83" s="90"/>
    </row>
    <row r="84" spans="2:11">
      <c r="B84" s="90"/>
      <c r="C84" s="90"/>
      <c r="D84" s="90"/>
      <c r="E84" s="90"/>
      <c r="F84" s="90"/>
      <c r="G84" s="90"/>
      <c r="H84" s="90"/>
      <c r="I84" s="90"/>
      <c r="J84" s="90"/>
      <c r="K84" s="90"/>
    </row>
    <row r="85" spans="2:11">
      <c r="B85" s="90"/>
      <c r="C85" s="90"/>
      <c r="D85" s="90"/>
      <c r="E85" s="90"/>
      <c r="F85" s="90"/>
      <c r="G85" s="90"/>
      <c r="H85" s="90"/>
      <c r="I85" s="90"/>
      <c r="J85" s="90"/>
      <c r="K85" s="90"/>
    </row>
    <row r="86" spans="2:11">
      <c r="B86" s="90"/>
      <c r="C86" s="90"/>
      <c r="D86" s="90"/>
      <c r="E86" s="90"/>
      <c r="F86" s="90"/>
      <c r="G86" s="90"/>
      <c r="H86" s="90"/>
      <c r="I86" s="90"/>
      <c r="J86" s="90"/>
      <c r="K86" s="90"/>
    </row>
    <row r="87" spans="2:11">
      <c r="B87" s="90"/>
      <c r="C87" s="90"/>
      <c r="D87" s="90"/>
      <c r="E87" s="90"/>
      <c r="F87" s="90"/>
      <c r="G87" s="90"/>
      <c r="H87" s="90"/>
      <c r="I87" s="90"/>
      <c r="J87" s="90"/>
      <c r="K87" s="90"/>
    </row>
    <row r="88" spans="2:11">
      <c r="B88" s="90"/>
      <c r="C88" s="90"/>
      <c r="D88" s="90"/>
      <c r="E88" s="90"/>
      <c r="F88" s="90"/>
      <c r="G88" s="90"/>
      <c r="H88" s="90"/>
      <c r="I88" s="90"/>
      <c r="J88" s="90"/>
      <c r="K88" s="90"/>
    </row>
    <row r="89" spans="2:11">
      <c r="B89" s="90"/>
      <c r="C89" s="90"/>
      <c r="D89" s="90"/>
      <c r="E89" s="90"/>
      <c r="F89" s="90"/>
      <c r="G89" s="90"/>
      <c r="H89" s="90"/>
      <c r="I89" s="90"/>
      <c r="J89" s="90"/>
      <c r="K89" s="90"/>
    </row>
    <row r="90" spans="2:11">
      <c r="B90" s="90"/>
      <c r="C90" s="90"/>
      <c r="D90" s="90"/>
      <c r="E90" s="90"/>
      <c r="F90" s="90"/>
      <c r="G90" s="90"/>
      <c r="H90" s="90"/>
      <c r="I90" s="90"/>
      <c r="J90" s="90"/>
      <c r="K90" s="90"/>
    </row>
    <row r="91" spans="2:11">
      <c r="B91" s="90"/>
      <c r="C91" s="90"/>
      <c r="D91" s="90"/>
      <c r="E91" s="90"/>
      <c r="F91" s="90"/>
      <c r="G91" s="90"/>
      <c r="H91" s="90"/>
      <c r="I91" s="90"/>
      <c r="J91" s="90"/>
      <c r="K91" s="90"/>
    </row>
    <row r="92" spans="2:11">
      <c r="B92" s="90"/>
      <c r="C92" s="90"/>
      <c r="D92" s="90"/>
      <c r="E92" s="90"/>
      <c r="F92" s="90"/>
      <c r="G92" s="90"/>
      <c r="H92" s="90"/>
      <c r="I92" s="90"/>
      <c r="J92" s="90"/>
      <c r="K92" s="90"/>
    </row>
    <row r="93" spans="2:11">
      <c r="B93" s="90"/>
      <c r="C93" s="90"/>
      <c r="D93" s="90"/>
      <c r="E93" s="90"/>
      <c r="F93" s="90"/>
      <c r="G93" s="90"/>
      <c r="H93" s="90"/>
      <c r="I93" s="90"/>
      <c r="J93" s="90"/>
      <c r="K93" s="90"/>
    </row>
    <row r="94" spans="2:11">
      <c r="B94" s="90"/>
      <c r="C94" s="90"/>
      <c r="D94" s="90"/>
      <c r="E94" s="90"/>
      <c r="F94" s="90"/>
      <c r="G94" s="90"/>
      <c r="H94" s="90"/>
      <c r="I94" s="90"/>
      <c r="J94" s="90"/>
      <c r="K94" s="90"/>
    </row>
    <row r="95" spans="2:11">
      <c r="B95" s="90"/>
      <c r="C95" s="90"/>
      <c r="D95" s="90"/>
      <c r="E95" s="90"/>
      <c r="F95" s="90"/>
      <c r="G95" s="90"/>
      <c r="H95" s="90"/>
      <c r="I95" s="90"/>
      <c r="J95" s="90"/>
      <c r="K95" s="90"/>
    </row>
    <row r="96" spans="2:11">
      <c r="B96" s="90"/>
      <c r="C96" s="90"/>
      <c r="D96" s="90"/>
      <c r="E96" s="90"/>
      <c r="F96" s="90"/>
      <c r="G96" s="90"/>
      <c r="H96" s="90"/>
      <c r="I96" s="90"/>
      <c r="J96" s="90"/>
      <c r="K96" s="90"/>
    </row>
    <row r="97" spans="2:11">
      <c r="B97" s="90"/>
      <c r="C97" s="90"/>
      <c r="D97" s="90"/>
      <c r="E97" s="90"/>
      <c r="F97" s="90"/>
      <c r="G97" s="90"/>
      <c r="H97" s="90"/>
      <c r="I97" s="90"/>
      <c r="J97" s="90"/>
      <c r="K97" s="90"/>
    </row>
    <row r="98" spans="2:11">
      <c r="B98" s="90"/>
      <c r="C98" s="90"/>
      <c r="D98" s="90"/>
      <c r="E98" s="90"/>
      <c r="F98" s="90"/>
      <c r="G98" s="90"/>
      <c r="H98" s="90"/>
      <c r="I98" s="90"/>
      <c r="J98" s="90"/>
      <c r="K98" s="90"/>
    </row>
    <row r="99" spans="2:11">
      <c r="B99" s="90"/>
      <c r="C99" s="90"/>
      <c r="D99" s="90"/>
      <c r="E99" s="90"/>
      <c r="F99" s="90"/>
      <c r="G99" s="90"/>
      <c r="H99" s="90"/>
      <c r="I99" s="90"/>
      <c r="J99" s="90"/>
      <c r="K99" s="90"/>
    </row>
    <row r="100" spans="2:11">
      <c r="B100" s="90"/>
      <c r="C100" s="90"/>
      <c r="D100" s="90"/>
      <c r="E100" s="90"/>
      <c r="F100" s="90"/>
      <c r="G100" s="90"/>
      <c r="H100" s="90"/>
      <c r="I100" s="90"/>
      <c r="J100" s="90"/>
      <c r="K100" s="90"/>
    </row>
    <row r="101" spans="2:11">
      <c r="B101" s="90"/>
      <c r="C101" s="90"/>
      <c r="D101" s="90"/>
      <c r="E101" s="90"/>
      <c r="F101" s="90"/>
      <c r="G101" s="90"/>
      <c r="H101" s="90"/>
      <c r="I101" s="90"/>
      <c r="J101" s="90"/>
      <c r="K101" s="90"/>
    </row>
    <row r="102" spans="2:11">
      <c r="B102" s="90"/>
      <c r="C102" s="90"/>
      <c r="D102" s="90"/>
      <c r="E102" s="90"/>
      <c r="F102" s="90"/>
      <c r="G102" s="90"/>
      <c r="H102" s="90"/>
      <c r="I102" s="90"/>
      <c r="J102" s="90"/>
      <c r="K102" s="90"/>
    </row>
    <row r="103" spans="2:11">
      <c r="B103" s="90"/>
      <c r="C103" s="90"/>
      <c r="D103" s="90"/>
      <c r="E103" s="90"/>
      <c r="F103" s="90"/>
      <c r="G103" s="90"/>
      <c r="H103" s="90"/>
      <c r="I103" s="90"/>
      <c r="J103" s="90"/>
      <c r="K103" s="90"/>
    </row>
    <row r="104" spans="2:11">
      <c r="B104" s="90"/>
      <c r="C104" s="90"/>
      <c r="D104" s="90"/>
      <c r="E104" s="90"/>
      <c r="F104" s="90"/>
      <c r="G104" s="90"/>
      <c r="H104" s="90"/>
      <c r="I104" s="90"/>
      <c r="J104" s="90"/>
      <c r="K104" s="90"/>
    </row>
    <row r="105" spans="2:11">
      <c r="B105" s="90"/>
      <c r="C105" s="90"/>
      <c r="D105" s="90"/>
      <c r="E105" s="90"/>
      <c r="F105" s="90"/>
      <c r="G105" s="90"/>
      <c r="H105" s="90"/>
      <c r="I105" s="90"/>
      <c r="J105" s="90"/>
      <c r="K105" s="90"/>
    </row>
    <row r="106" spans="2:11">
      <c r="B106" s="90"/>
      <c r="C106" s="90"/>
      <c r="D106" s="90"/>
      <c r="E106" s="90"/>
      <c r="F106" s="90"/>
      <c r="G106" s="90"/>
      <c r="H106" s="90"/>
      <c r="I106" s="90"/>
      <c r="J106" s="90"/>
      <c r="K106" s="90"/>
    </row>
    <row r="107" spans="2:11">
      <c r="B107" s="90"/>
      <c r="C107" s="90"/>
      <c r="D107" s="90"/>
      <c r="E107" s="90"/>
      <c r="F107" s="90"/>
      <c r="G107" s="90"/>
      <c r="H107" s="90"/>
      <c r="I107" s="90"/>
      <c r="J107" s="90"/>
      <c r="K107" s="90"/>
    </row>
    <row r="108" spans="2:11">
      <c r="B108" s="90"/>
      <c r="C108" s="90"/>
      <c r="D108" s="90"/>
      <c r="E108" s="90"/>
      <c r="F108" s="90"/>
      <c r="G108" s="90"/>
      <c r="H108" s="90"/>
      <c r="I108" s="90"/>
      <c r="J108" s="90"/>
      <c r="K108" s="90"/>
    </row>
    <row r="109" spans="2:11">
      <c r="B109" s="90"/>
      <c r="C109" s="90"/>
      <c r="D109" s="90"/>
      <c r="E109" s="90"/>
      <c r="F109" s="90"/>
      <c r="G109" s="90"/>
      <c r="H109" s="90"/>
      <c r="I109" s="90"/>
      <c r="J109" s="90"/>
      <c r="K109" s="90"/>
    </row>
    <row r="110" spans="2:11">
      <c r="B110" s="90"/>
      <c r="C110" s="90"/>
      <c r="D110" s="90"/>
      <c r="E110" s="90"/>
      <c r="F110" s="90"/>
      <c r="G110" s="90"/>
      <c r="H110" s="90"/>
      <c r="I110" s="90"/>
      <c r="J110" s="90"/>
      <c r="K110" s="90"/>
    </row>
    <row r="111" spans="2:11">
      <c r="B111" s="90"/>
      <c r="C111" s="90"/>
      <c r="D111" s="90"/>
      <c r="E111" s="90"/>
      <c r="F111" s="90"/>
      <c r="G111" s="90"/>
      <c r="H111" s="90"/>
      <c r="I111" s="90"/>
      <c r="J111" s="90"/>
      <c r="K111" s="90"/>
    </row>
    <row r="112" spans="2:11">
      <c r="B112" s="90"/>
      <c r="C112" s="90"/>
      <c r="D112" s="90"/>
      <c r="E112" s="90"/>
      <c r="F112" s="90"/>
      <c r="G112" s="90"/>
      <c r="H112" s="90"/>
      <c r="I112" s="90"/>
      <c r="J112" s="90"/>
      <c r="K112" s="90"/>
    </row>
    <row r="113" spans="2:11">
      <c r="B113" s="90"/>
      <c r="C113" s="90"/>
      <c r="D113" s="90"/>
      <c r="E113" s="90"/>
      <c r="F113" s="90"/>
      <c r="G113" s="90"/>
      <c r="H113" s="90"/>
      <c r="I113" s="90"/>
      <c r="J113" s="90"/>
      <c r="K113" s="90"/>
    </row>
    <row r="114" spans="2:11">
      <c r="B114" s="90"/>
      <c r="C114" s="90"/>
      <c r="D114" s="90"/>
      <c r="E114" s="90"/>
      <c r="F114" s="90"/>
      <c r="G114" s="90"/>
      <c r="H114" s="90"/>
      <c r="I114" s="90"/>
      <c r="J114" s="90"/>
      <c r="K114" s="90"/>
    </row>
    <row r="115" spans="2:11">
      <c r="B115" s="90"/>
      <c r="C115" s="90"/>
      <c r="D115" s="90"/>
      <c r="E115" s="90"/>
      <c r="F115" s="90"/>
      <c r="G115" s="90"/>
      <c r="H115" s="90"/>
      <c r="I115" s="90"/>
      <c r="J115" s="90"/>
      <c r="K115" s="90"/>
    </row>
    <row r="116" spans="2:11">
      <c r="B116" s="90"/>
      <c r="C116" s="90"/>
      <c r="D116" s="90"/>
      <c r="E116" s="90"/>
      <c r="F116" s="90"/>
      <c r="G116" s="90"/>
      <c r="H116" s="90"/>
      <c r="I116" s="90"/>
      <c r="J116" s="90"/>
      <c r="K116" s="90"/>
    </row>
    <row r="117" spans="2:11">
      <c r="C117" s="3"/>
      <c r="D117" s="3"/>
      <c r="E117" s="3"/>
      <c r="F117" s="3"/>
      <c r="G117" s="3"/>
      <c r="H117" s="3"/>
    </row>
    <row r="118" spans="2:11">
      <c r="C118" s="3"/>
      <c r="D118" s="3"/>
      <c r="E118" s="3"/>
      <c r="F118" s="3"/>
      <c r="G118" s="3"/>
      <c r="H118" s="3"/>
    </row>
    <row r="119" spans="2:11">
      <c r="C119" s="3"/>
      <c r="D119" s="3"/>
      <c r="E119" s="3"/>
      <c r="F119" s="3"/>
      <c r="G119" s="3"/>
      <c r="H119" s="3"/>
    </row>
    <row r="120" spans="2:11">
      <c r="C120" s="3"/>
      <c r="D120" s="3"/>
      <c r="E120" s="3"/>
      <c r="F120" s="3"/>
      <c r="G120" s="3"/>
      <c r="H120" s="3"/>
    </row>
    <row r="121" spans="2:11">
      <c r="C121" s="3"/>
      <c r="D121" s="3"/>
      <c r="E121" s="3"/>
      <c r="F121" s="3"/>
      <c r="G121" s="3"/>
      <c r="H121" s="3"/>
    </row>
    <row r="122" spans="2:11">
      <c r="C122" s="3"/>
      <c r="D122" s="3"/>
      <c r="E122" s="3"/>
      <c r="F122" s="3"/>
      <c r="G122" s="3"/>
      <c r="H122" s="3"/>
    </row>
    <row r="123" spans="2:11">
      <c r="C123" s="3"/>
      <c r="D123" s="3"/>
      <c r="E123" s="3"/>
      <c r="F123" s="3"/>
      <c r="G123" s="3"/>
      <c r="H123" s="3"/>
    </row>
    <row r="124" spans="2:11">
      <c r="C124" s="3"/>
      <c r="D124" s="3"/>
      <c r="E124" s="3"/>
      <c r="F124" s="3"/>
      <c r="G124" s="3"/>
      <c r="H124" s="3"/>
    </row>
    <row r="125" spans="2:11">
      <c r="C125" s="3"/>
      <c r="D125" s="3"/>
      <c r="E125" s="3"/>
      <c r="F125" s="3"/>
      <c r="G125" s="3"/>
      <c r="H125" s="3"/>
    </row>
    <row r="126" spans="2:11">
      <c r="C126" s="3"/>
      <c r="D126" s="3"/>
      <c r="E126" s="3"/>
      <c r="F126" s="3"/>
      <c r="G126" s="3"/>
      <c r="H126" s="3"/>
    </row>
    <row r="127" spans="2:11">
      <c r="C127" s="3"/>
      <c r="D127" s="3"/>
      <c r="E127" s="3"/>
      <c r="F127" s="3"/>
      <c r="G127" s="3"/>
      <c r="H127" s="3"/>
    </row>
    <row r="128" spans="2:11">
      <c r="C128" s="3"/>
      <c r="D128" s="3"/>
      <c r="E128" s="3"/>
      <c r="F128" s="3"/>
      <c r="G128" s="3"/>
      <c r="H128" s="3"/>
    </row>
    <row r="129" spans="3:8">
      <c r="C129" s="3"/>
      <c r="D129" s="3"/>
      <c r="E129" s="3"/>
      <c r="F129" s="3"/>
      <c r="G129" s="3"/>
      <c r="H129" s="3"/>
    </row>
    <row r="130" spans="3:8">
      <c r="C130" s="3"/>
      <c r="D130" s="3"/>
      <c r="E130" s="3"/>
      <c r="F130" s="3"/>
      <c r="G130" s="3"/>
      <c r="H130" s="3"/>
    </row>
    <row r="131" spans="3:8">
      <c r="C131" s="3"/>
      <c r="D131" s="3"/>
      <c r="E131" s="3"/>
      <c r="F131" s="3"/>
      <c r="G131" s="3"/>
      <c r="H131" s="3"/>
    </row>
    <row r="132" spans="3:8">
      <c r="C132" s="3"/>
      <c r="D132" s="3"/>
      <c r="E132" s="3"/>
      <c r="F132" s="3"/>
      <c r="G132" s="3"/>
      <c r="H132" s="3"/>
    </row>
    <row r="133" spans="3:8">
      <c r="C133" s="3"/>
      <c r="D133" s="3"/>
      <c r="E133" s="3"/>
      <c r="F133" s="3"/>
      <c r="G133" s="3"/>
      <c r="H133" s="3"/>
    </row>
    <row r="134" spans="3:8">
      <c r="C134" s="3"/>
      <c r="D134" s="3"/>
      <c r="E134" s="3"/>
      <c r="F134" s="3"/>
      <c r="G134" s="3"/>
      <c r="H134" s="3"/>
    </row>
    <row r="135" spans="3:8">
      <c r="C135" s="3"/>
      <c r="D135" s="3"/>
      <c r="E135" s="3"/>
      <c r="F135" s="3"/>
      <c r="G135" s="3"/>
      <c r="H135" s="3"/>
    </row>
    <row r="136" spans="3:8">
      <c r="C136" s="3"/>
      <c r="D136" s="3"/>
      <c r="E136" s="3"/>
      <c r="F136" s="3"/>
      <c r="G136" s="3"/>
      <c r="H136" s="3"/>
    </row>
    <row r="137" spans="3:8">
      <c r="C137" s="3"/>
      <c r="D137" s="3"/>
      <c r="E137" s="3"/>
      <c r="F137" s="3"/>
      <c r="G137" s="3"/>
      <c r="H137" s="3"/>
    </row>
    <row r="138" spans="3:8">
      <c r="C138" s="3"/>
      <c r="D138" s="3"/>
      <c r="E138" s="3"/>
      <c r="F138" s="3"/>
      <c r="G138" s="3"/>
      <c r="H138" s="3"/>
    </row>
    <row r="139" spans="3:8">
      <c r="C139" s="3"/>
      <c r="D139" s="3"/>
      <c r="E139" s="3"/>
      <c r="F139" s="3"/>
      <c r="G139" s="3"/>
      <c r="H139" s="3"/>
    </row>
    <row r="140" spans="3:8">
      <c r="C140" s="3"/>
      <c r="D140" s="3"/>
      <c r="E140" s="3"/>
      <c r="F140" s="3"/>
      <c r="G140" s="3"/>
      <c r="H140" s="3"/>
    </row>
    <row r="141" spans="3:8">
      <c r="C141" s="3"/>
      <c r="D141" s="3"/>
      <c r="E141" s="3"/>
      <c r="F141" s="3"/>
      <c r="G141" s="3"/>
      <c r="H141" s="3"/>
    </row>
    <row r="142" spans="3:8">
      <c r="C142" s="3"/>
      <c r="D142" s="3"/>
      <c r="E142" s="3"/>
      <c r="F142" s="3"/>
      <c r="G142" s="3"/>
      <c r="H142" s="3"/>
    </row>
    <row r="143" spans="3:8">
      <c r="C143" s="3"/>
      <c r="D143" s="3"/>
      <c r="E143" s="3"/>
      <c r="F143" s="3"/>
      <c r="G143" s="3"/>
      <c r="H143" s="3"/>
    </row>
    <row r="144" spans="3:8">
      <c r="C144" s="3"/>
      <c r="D144" s="3"/>
      <c r="E144" s="3"/>
      <c r="F144" s="3"/>
      <c r="G144" s="3"/>
      <c r="H144" s="3"/>
    </row>
    <row r="145" spans="3:8">
      <c r="C145" s="3"/>
      <c r="D145" s="3"/>
      <c r="E145" s="3"/>
      <c r="F145" s="3"/>
      <c r="G145" s="3"/>
      <c r="H145" s="3"/>
    </row>
    <row r="146" spans="3:8">
      <c r="C146" s="3"/>
      <c r="D146" s="3"/>
      <c r="E146" s="3"/>
      <c r="F146" s="3"/>
      <c r="G146" s="3"/>
      <c r="H146" s="3"/>
    </row>
    <row r="147" spans="3:8">
      <c r="C147" s="3"/>
      <c r="D147" s="3"/>
      <c r="E147" s="3"/>
      <c r="F147" s="3"/>
      <c r="G147" s="3"/>
      <c r="H147" s="3"/>
    </row>
    <row r="148" spans="3:8">
      <c r="C148" s="3"/>
      <c r="D148" s="3"/>
      <c r="E148" s="3"/>
      <c r="F148" s="3"/>
      <c r="G148" s="3"/>
      <c r="H148" s="3"/>
    </row>
    <row r="149" spans="3:8">
      <c r="C149" s="3"/>
      <c r="D149" s="3"/>
      <c r="E149" s="3"/>
      <c r="F149" s="3"/>
      <c r="G149" s="3"/>
      <c r="H149" s="3"/>
    </row>
    <row r="150" spans="3:8">
      <c r="C150" s="3"/>
      <c r="D150" s="3"/>
      <c r="E150" s="3"/>
      <c r="F150" s="3"/>
      <c r="G150" s="3"/>
      <c r="H150" s="3"/>
    </row>
    <row r="151" spans="3:8">
      <c r="C151" s="3"/>
      <c r="D151" s="3"/>
      <c r="E151" s="3"/>
      <c r="F151" s="3"/>
      <c r="G151" s="3"/>
      <c r="H151" s="3"/>
    </row>
    <row r="152" spans="3:8">
      <c r="C152" s="3"/>
      <c r="D152" s="3"/>
      <c r="E152" s="3"/>
      <c r="F152" s="3"/>
      <c r="G152" s="3"/>
      <c r="H152" s="3"/>
    </row>
    <row r="153" spans="3:8">
      <c r="C153" s="3"/>
      <c r="D153" s="3"/>
      <c r="E153" s="3"/>
      <c r="F153" s="3"/>
      <c r="G153" s="3"/>
      <c r="H153" s="3"/>
    </row>
    <row r="154" spans="3:8">
      <c r="C154" s="3"/>
      <c r="D154" s="3"/>
      <c r="E154" s="3"/>
      <c r="F154" s="3"/>
      <c r="G154" s="3"/>
      <c r="H154" s="3"/>
    </row>
    <row r="155" spans="3:8">
      <c r="C155" s="3"/>
      <c r="D155" s="3"/>
      <c r="E155" s="3"/>
      <c r="F155" s="3"/>
      <c r="G155" s="3"/>
      <c r="H155" s="3"/>
    </row>
    <row r="156" spans="3:8">
      <c r="C156" s="3"/>
      <c r="D156" s="3"/>
      <c r="E156" s="3"/>
      <c r="F156" s="3"/>
      <c r="G156" s="3"/>
      <c r="H156" s="3"/>
    </row>
    <row r="157" spans="3:8">
      <c r="C157" s="3"/>
      <c r="D157" s="3"/>
      <c r="E157" s="3"/>
      <c r="F157" s="3"/>
      <c r="G157" s="3"/>
      <c r="H157" s="3"/>
    </row>
    <row r="158" spans="3:8">
      <c r="C158" s="3"/>
      <c r="D158" s="3"/>
      <c r="E158" s="3"/>
      <c r="F158" s="3"/>
      <c r="G158" s="3"/>
      <c r="H158" s="3"/>
    </row>
    <row r="159" spans="3:8">
      <c r="C159" s="3"/>
      <c r="D159" s="3"/>
      <c r="E159" s="3"/>
      <c r="F159" s="3"/>
      <c r="G159" s="3"/>
      <c r="H159" s="3"/>
    </row>
    <row r="160" spans="3:8">
      <c r="C160" s="3"/>
      <c r="D160" s="3"/>
      <c r="E160" s="3"/>
      <c r="F160" s="3"/>
      <c r="G160" s="3"/>
      <c r="H160" s="3"/>
    </row>
    <row r="161" spans="3:8">
      <c r="C161" s="3"/>
      <c r="D161" s="3"/>
      <c r="E161" s="3"/>
      <c r="F161" s="3"/>
      <c r="G161" s="3"/>
      <c r="H161" s="3"/>
    </row>
    <row r="162" spans="3:8">
      <c r="C162" s="3"/>
      <c r="D162" s="3"/>
      <c r="E162" s="3"/>
      <c r="F162" s="3"/>
      <c r="G162" s="3"/>
      <c r="H162" s="3"/>
    </row>
    <row r="163" spans="3:8">
      <c r="C163" s="3"/>
      <c r="D163" s="3"/>
      <c r="E163" s="3"/>
      <c r="F163" s="3"/>
      <c r="G163" s="3"/>
      <c r="H163" s="3"/>
    </row>
    <row r="164" spans="3:8">
      <c r="C164" s="3"/>
      <c r="D164" s="3"/>
      <c r="E164" s="3"/>
      <c r="F164" s="3"/>
      <c r="G164" s="3"/>
      <c r="H164" s="3"/>
    </row>
    <row r="165" spans="3:8">
      <c r="C165" s="3"/>
      <c r="D165" s="3"/>
      <c r="E165" s="3"/>
      <c r="F165" s="3"/>
      <c r="G165" s="3"/>
      <c r="H165" s="3"/>
    </row>
    <row r="166" spans="3:8">
      <c r="C166" s="3"/>
      <c r="D166" s="3"/>
      <c r="E166" s="3"/>
      <c r="F166" s="3"/>
      <c r="G166" s="3"/>
      <c r="H166" s="3"/>
    </row>
    <row r="167" spans="3:8">
      <c r="C167" s="3"/>
      <c r="D167" s="3"/>
      <c r="E167" s="3"/>
      <c r="F167" s="3"/>
      <c r="G167" s="3"/>
      <c r="H167" s="3"/>
    </row>
    <row r="168" spans="3:8">
      <c r="C168" s="3"/>
      <c r="D168" s="3"/>
      <c r="E168" s="3"/>
      <c r="F168" s="3"/>
      <c r="G168" s="3"/>
      <c r="H168" s="3"/>
    </row>
    <row r="169" spans="3:8">
      <c r="C169" s="3"/>
      <c r="D169" s="3"/>
      <c r="E169" s="3"/>
      <c r="F169" s="3"/>
      <c r="G169" s="3"/>
      <c r="H169" s="3"/>
    </row>
    <row r="170" spans="3:8">
      <c r="C170" s="3"/>
      <c r="D170" s="3"/>
      <c r="E170" s="3"/>
      <c r="F170" s="3"/>
      <c r="G170" s="3"/>
      <c r="H170" s="3"/>
    </row>
    <row r="171" spans="3:8">
      <c r="C171" s="3"/>
      <c r="D171" s="3"/>
      <c r="E171" s="3"/>
      <c r="F171" s="3"/>
      <c r="G171" s="3"/>
      <c r="H171" s="3"/>
    </row>
    <row r="172" spans="3:8">
      <c r="C172" s="3"/>
      <c r="D172" s="3"/>
      <c r="E172" s="3"/>
      <c r="F172" s="3"/>
      <c r="G172" s="3"/>
      <c r="H172" s="3"/>
    </row>
    <row r="173" spans="3:8">
      <c r="C173" s="3"/>
      <c r="D173" s="3"/>
      <c r="E173" s="3"/>
      <c r="F173" s="3"/>
      <c r="G173" s="3"/>
      <c r="H173" s="3"/>
    </row>
    <row r="174" spans="3:8">
      <c r="C174" s="3"/>
      <c r="D174" s="3"/>
      <c r="E174" s="3"/>
      <c r="F174" s="3"/>
      <c r="G174" s="3"/>
      <c r="H174" s="3"/>
    </row>
    <row r="175" spans="3:8">
      <c r="C175" s="3"/>
      <c r="D175" s="3"/>
      <c r="E175" s="3"/>
      <c r="F175" s="3"/>
      <c r="G175" s="3"/>
      <c r="H175" s="3"/>
    </row>
    <row r="176" spans="3:8">
      <c r="C176" s="3"/>
      <c r="D176" s="3"/>
      <c r="E176" s="3"/>
      <c r="F176" s="3"/>
      <c r="G176" s="3"/>
      <c r="H176" s="3"/>
    </row>
    <row r="177" spans="3:8">
      <c r="C177" s="3"/>
      <c r="D177" s="3"/>
      <c r="E177" s="3"/>
      <c r="F177" s="3"/>
      <c r="G177" s="3"/>
      <c r="H177" s="3"/>
    </row>
    <row r="178" spans="3:8">
      <c r="C178" s="3"/>
      <c r="D178" s="3"/>
      <c r="E178" s="3"/>
      <c r="F178" s="3"/>
      <c r="G178" s="3"/>
      <c r="H178" s="3"/>
    </row>
    <row r="179" spans="3:8">
      <c r="C179" s="3"/>
      <c r="D179" s="3"/>
      <c r="E179" s="3"/>
      <c r="F179" s="3"/>
      <c r="G179" s="3"/>
      <c r="H179" s="3"/>
    </row>
    <row r="180" spans="3:8">
      <c r="C180" s="3"/>
      <c r="D180" s="3"/>
      <c r="E180" s="3"/>
      <c r="F180" s="3"/>
      <c r="G180" s="3"/>
      <c r="H180" s="3"/>
    </row>
    <row r="181" spans="3:8">
      <c r="C181" s="3"/>
      <c r="D181" s="3"/>
      <c r="E181" s="3"/>
      <c r="F181" s="3"/>
      <c r="G181" s="3"/>
      <c r="H181" s="3"/>
    </row>
    <row r="182" spans="3:8">
      <c r="C182" s="3"/>
      <c r="D182" s="3"/>
      <c r="E182" s="3"/>
      <c r="F182" s="3"/>
      <c r="G182" s="3"/>
      <c r="H182" s="3"/>
    </row>
    <row r="183" spans="3:8">
      <c r="C183" s="3"/>
      <c r="D183" s="3"/>
      <c r="E183" s="3"/>
      <c r="F183" s="3"/>
      <c r="G183" s="3"/>
      <c r="H183" s="3"/>
    </row>
    <row r="184" spans="3:8">
      <c r="C184" s="3"/>
      <c r="D184" s="3"/>
      <c r="E184" s="3"/>
      <c r="F184" s="3"/>
      <c r="G184" s="3"/>
      <c r="H184" s="3"/>
    </row>
    <row r="185" spans="3:8">
      <c r="C185" s="3"/>
      <c r="D185" s="3"/>
      <c r="E185" s="3"/>
      <c r="F185" s="3"/>
      <c r="G185" s="3"/>
      <c r="H185" s="3"/>
    </row>
    <row r="186" spans="3:8">
      <c r="C186" s="3"/>
      <c r="D186" s="3"/>
      <c r="E186" s="3"/>
      <c r="F186" s="3"/>
      <c r="G186" s="3"/>
      <c r="H186" s="3"/>
    </row>
    <row r="187" spans="3:8">
      <c r="C187" s="3"/>
      <c r="D187" s="3"/>
      <c r="E187" s="3"/>
      <c r="F187" s="3"/>
      <c r="G187" s="3"/>
      <c r="H187" s="3"/>
    </row>
    <row r="188" spans="3:8">
      <c r="C188" s="3"/>
      <c r="D188" s="3"/>
      <c r="E188" s="3"/>
      <c r="F188" s="3"/>
      <c r="G188" s="3"/>
      <c r="H188" s="3"/>
    </row>
    <row r="189" spans="3:8">
      <c r="C189" s="3"/>
      <c r="D189" s="3"/>
      <c r="E189" s="3"/>
      <c r="F189" s="3"/>
      <c r="G189" s="3"/>
      <c r="H189" s="3"/>
    </row>
    <row r="190" spans="3:8">
      <c r="C190" s="3"/>
      <c r="D190" s="3"/>
      <c r="E190" s="3"/>
      <c r="F190" s="3"/>
      <c r="G190" s="3"/>
      <c r="H190" s="3"/>
    </row>
    <row r="191" spans="3:8">
      <c r="C191" s="3"/>
      <c r="D191" s="3"/>
      <c r="E191" s="3"/>
      <c r="F191" s="3"/>
      <c r="G191" s="3"/>
      <c r="H191" s="3"/>
    </row>
    <row r="192" spans="3:8">
      <c r="C192" s="3"/>
      <c r="D192" s="3"/>
      <c r="E192" s="3"/>
      <c r="F192" s="3"/>
      <c r="G192" s="3"/>
      <c r="H192" s="3"/>
    </row>
    <row r="193" spans="3:8">
      <c r="C193" s="3"/>
      <c r="D193" s="3"/>
      <c r="E193" s="3"/>
      <c r="F193" s="3"/>
      <c r="G193" s="3"/>
      <c r="H193" s="3"/>
    </row>
    <row r="194" spans="3:8">
      <c r="C194" s="3"/>
      <c r="D194" s="3"/>
      <c r="E194" s="3"/>
      <c r="F194" s="3"/>
      <c r="G194" s="3"/>
      <c r="H194" s="3"/>
    </row>
    <row r="195" spans="3:8">
      <c r="C195" s="3"/>
      <c r="D195" s="3"/>
      <c r="E195" s="3"/>
      <c r="F195" s="3"/>
      <c r="G195" s="3"/>
      <c r="H195" s="3"/>
    </row>
    <row r="196" spans="3:8">
      <c r="C196" s="3"/>
      <c r="D196" s="3"/>
      <c r="E196" s="3"/>
      <c r="F196" s="3"/>
      <c r="G196" s="3"/>
      <c r="H196" s="3"/>
    </row>
    <row r="197" spans="3:8">
      <c r="C197" s="3"/>
      <c r="D197" s="3"/>
      <c r="E197" s="3"/>
      <c r="F197" s="3"/>
      <c r="G197" s="3"/>
      <c r="H197" s="3"/>
    </row>
    <row r="198" spans="3:8">
      <c r="C198" s="3"/>
      <c r="D198" s="3"/>
      <c r="E198" s="3"/>
      <c r="F198" s="3"/>
      <c r="G198" s="3"/>
      <c r="H198" s="3"/>
    </row>
    <row r="199" spans="3:8">
      <c r="C199" s="3"/>
      <c r="D199" s="3"/>
      <c r="E199" s="3"/>
      <c r="F199" s="3"/>
      <c r="G199" s="3"/>
      <c r="H199" s="3"/>
    </row>
    <row r="200" spans="3:8">
      <c r="C200" s="3"/>
      <c r="D200" s="3"/>
      <c r="E200" s="3"/>
      <c r="F200" s="3"/>
      <c r="G200" s="3"/>
      <c r="H200" s="3"/>
    </row>
    <row r="201" spans="3:8">
      <c r="C201" s="3"/>
      <c r="D201" s="3"/>
      <c r="E201" s="3"/>
      <c r="F201" s="3"/>
      <c r="G201" s="3"/>
      <c r="H201" s="3"/>
    </row>
    <row r="202" spans="3:8">
      <c r="C202" s="3"/>
      <c r="D202" s="3"/>
      <c r="E202" s="3"/>
      <c r="F202" s="3"/>
      <c r="G202" s="3"/>
      <c r="H202" s="3"/>
    </row>
    <row r="203" spans="3:8">
      <c r="C203" s="3"/>
      <c r="D203" s="3"/>
      <c r="E203" s="3"/>
      <c r="F203" s="3"/>
      <c r="G203" s="3"/>
      <c r="H203" s="3"/>
    </row>
    <row r="204" spans="3:8">
      <c r="C204" s="3"/>
      <c r="D204" s="3"/>
      <c r="E204" s="3"/>
      <c r="F204" s="3"/>
      <c r="G204" s="3"/>
      <c r="H204" s="3"/>
    </row>
    <row r="205" spans="3:8">
      <c r="C205" s="3"/>
      <c r="D205" s="3"/>
      <c r="E205" s="3"/>
      <c r="F205" s="3"/>
      <c r="G205" s="3"/>
      <c r="H205" s="3"/>
    </row>
    <row r="206" spans="3:8">
      <c r="C206" s="3"/>
      <c r="D206" s="3"/>
      <c r="E206" s="3"/>
      <c r="F206" s="3"/>
      <c r="G206" s="3"/>
      <c r="H206" s="3"/>
    </row>
    <row r="207" spans="3:8">
      <c r="C207" s="3"/>
      <c r="D207" s="3"/>
      <c r="E207" s="3"/>
      <c r="F207" s="3"/>
      <c r="G207" s="3"/>
      <c r="H207" s="3"/>
    </row>
    <row r="208" spans="3:8">
      <c r="C208" s="3"/>
      <c r="D208" s="3"/>
      <c r="E208" s="3"/>
      <c r="F208" s="3"/>
      <c r="G208" s="3"/>
      <c r="H208" s="3"/>
    </row>
    <row r="209" spans="3:8">
      <c r="C209" s="3"/>
      <c r="D209" s="3"/>
      <c r="E209" s="3"/>
      <c r="F209" s="3"/>
      <c r="G209" s="3"/>
      <c r="H209" s="3"/>
    </row>
    <row r="210" spans="3:8">
      <c r="C210" s="3"/>
      <c r="D210" s="3"/>
      <c r="E210" s="3"/>
      <c r="F210" s="3"/>
      <c r="G210" s="3"/>
      <c r="H210" s="3"/>
    </row>
    <row r="211" spans="3:8">
      <c r="C211" s="3"/>
      <c r="D211" s="3"/>
      <c r="E211" s="3"/>
      <c r="F211" s="3"/>
      <c r="G211" s="3"/>
      <c r="H211" s="3"/>
    </row>
    <row r="212" spans="3:8">
      <c r="C212" s="3"/>
      <c r="D212" s="3"/>
      <c r="E212" s="3"/>
      <c r="F212" s="3"/>
      <c r="G212" s="3"/>
      <c r="H212" s="3"/>
    </row>
    <row r="213" spans="3:8">
      <c r="C213" s="3"/>
      <c r="D213" s="3"/>
      <c r="E213" s="3"/>
      <c r="F213" s="3"/>
      <c r="G213" s="3"/>
      <c r="H213" s="3"/>
    </row>
    <row r="214" spans="3:8">
      <c r="C214" s="3"/>
      <c r="D214" s="3"/>
      <c r="E214" s="3"/>
      <c r="F214" s="3"/>
      <c r="G214" s="3"/>
      <c r="H214" s="3"/>
    </row>
    <row r="215" spans="3:8">
      <c r="C215" s="3"/>
      <c r="D215" s="3"/>
      <c r="E215" s="3"/>
      <c r="F215" s="3"/>
      <c r="G215" s="3"/>
      <c r="H215" s="3"/>
    </row>
    <row r="216" spans="3:8">
      <c r="C216" s="3"/>
      <c r="D216" s="3"/>
      <c r="E216" s="3"/>
      <c r="F216" s="3"/>
      <c r="G216" s="3"/>
      <c r="H216" s="3"/>
    </row>
    <row r="217" spans="3:8">
      <c r="C217" s="3"/>
      <c r="D217" s="3"/>
      <c r="E217" s="3"/>
      <c r="F217" s="3"/>
      <c r="G217" s="3"/>
      <c r="H217" s="3"/>
    </row>
    <row r="218" spans="3:8">
      <c r="C218" s="3"/>
      <c r="D218" s="3"/>
      <c r="E218" s="3"/>
      <c r="F218" s="3"/>
      <c r="G218" s="3"/>
      <c r="H218" s="3"/>
    </row>
    <row r="219" spans="3:8">
      <c r="C219" s="3"/>
      <c r="D219" s="3"/>
      <c r="E219" s="3"/>
      <c r="F219" s="3"/>
      <c r="G219" s="3"/>
      <c r="H219" s="3"/>
    </row>
    <row r="220" spans="3:8">
      <c r="C220" s="3"/>
      <c r="D220" s="3"/>
      <c r="E220" s="3"/>
      <c r="F220" s="3"/>
      <c r="G220" s="3"/>
      <c r="H220" s="3"/>
    </row>
    <row r="221" spans="3:8">
      <c r="C221" s="3"/>
      <c r="D221" s="3"/>
      <c r="E221" s="3"/>
      <c r="F221" s="3"/>
      <c r="G221" s="3"/>
      <c r="H221" s="3"/>
    </row>
    <row r="222" spans="3:8">
      <c r="C222" s="3"/>
      <c r="D222" s="3"/>
      <c r="E222" s="3"/>
      <c r="F222" s="3"/>
      <c r="G222" s="3"/>
      <c r="H222" s="3"/>
    </row>
    <row r="223" spans="3:8">
      <c r="C223" s="3"/>
      <c r="D223" s="3"/>
      <c r="E223" s="3"/>
      <c r="F223" s="3"/>
      <c r="G223" s="3"/>
      <c r="H223" s="3"/>
    </row>
    <row r="224" spans="3:8">
      <c r="C224" s="3"/>
      <c r="D224" s="3"/>
      <c r="E224" s="3"/>
      <c r="F224" s="3"/>
      <c r="G224" s="3"/>
      <c r="H224" s="3"/>
    </row>
    <row r="225" spans="3:8">
      <c r="C225" s="3"/>
      <c r="D225" s="3"/>
      <c r="E225" s="3"/>
      <c r="F225" s="3"/>
      <c r="G225" s="3"/>
      <c r="H225" s="3"/>
    </row>
    <row r="226" spans="3:8">
      <c r="C226" s="3"/>
      <c r="D226" s="3"/>
      <c r="E226" s="3"/>
      <c r="F226" s="3"/>
      <c r="G226" s="3"/>
      <c r="H226" s="3"/>
    </row>
    <row r="227" spans="3:8">
      <c r="C227" s="3"/>
      <c r="D227" s="3"/>
      <c r="E227" s="3"/>
      <c r="F227" s="3"/>
      <c r="G227" s="3"/>
      <c r="H227" s="3"/>
    </row>
    <row r="228" spans="3:8">
      <c r="C228" s="3"/>
      <c r="D228" s="3"/>
      <c r="E228" s="3"/>
      <c r="F228" s="3"/>
      <c r="G228" s="3"/>
      <c r="H228" s="3"/>
    </row>
    <row r="229" spans="3:8">
      <c r="C229" s="3"/>
      <c r="D229" s="3"/>
      <c r="E229" s="3"/>
      <c r="F229" s="3"/>
      <c r="G229" s="3"/>
      <c r="H229" s="3"/>
    </row>
    <row r="230" spans="3:8">
      <c r="C230" s="3"/>
      <c r="D230" s="3"/>
      <c r="E230" s="3"/>
      <c r="F230" s="3"/>
      <c r="G230" s="3"/>
      <c r="H230" s="3"/>
    </row>
    <row r="231" spans="3:8">
      <c r="C231" s="3"/>
      <c r="D231" s="3"/>
      <c r="E231" s="3"/>
      <c r="F231" s="3"/>
      <c r="G231" s="3"/>
      <c r="H231" s="3"/>
    </row>
    <row r="232" spans="3:8">
      <c r="C232" s="3"/>
      <c r="D232" s="3"/>
      <c r="E232" s="3"/>
      <c r="F232" s="3"/>
      <c r="G232" s="3"/>
      <c r="H232" s="3"/>
    </row>
    <row r="233" spans="3:8">
      <c r="C233" s="3"/>
      <c r="D233" s="3"/>
      <c r="E233" s="3"/>
      <c r="F233" s="3"/>
      <c r="G233" s="3"/>
      <c r="H233" s="3"/>
    </row>
    <row r="234" spans="3:8">
      <c r="C234" s="3"/>
      <c r="D234" s="3"/>
      <c r="E234" s="3"/>
      <c r="F234" s="3"/>
      <c r="G234" s="3"/>
      <c r="H234" s="3"/>
    </row>
    <row r="235" spans="3:8">
      <c r="C235" s="3"/>
      <c r="D235" s="3"/>
      <c r="E235" s="3"/>
      <c r="F235" s="3"/>
      <c r="G235" s="3"/>
      <c r="H235" s="3"/>
    </row>
    <row r="236" spans="3:8">
      <c r="C236" s="3"/>
      <c r="D236" s="3"/>
      <c r="E236" s="3"/>
      <c r="F236" s="3"/>
      <c r="G236" s="3"/>
      <c r="H236" s="3"/>
    </row>
    <row r="237" spans="3:8">
      <c r="C237" s="3"/>
      <c r="D237" s="3"/>
      <c r="E237" s="3"/>
      <c r="F237" s="3"/>
      <c r="G237" s="3"/>
      <c r="H237" s="3"/>
    </row>
    <row r="238" spans="3:8">
      <c r="C238" s="3"/>
      <c r="D238" s="3"/>
      <c r="E238" s="3"/>
      <c r="F238" s="3"/>
      <c r="G238" s="3"/>
      <c r="H238" s="3"/>
    </row>
    <row r="239" spans="3:8">
      <c r="C239" s="3"/>
      <c r="D239" s="3"/>
      <c r="E239" s="3"/>
      <c r="F239" s="3"/>
      <c r="G239" s="3"/>
      <c r="H239" s="3"/>
    </row>
    <row r="240" spans="3:8">
      <c r="C240" s="3"/>
      <c r="D240" s="3"/>
      <c r="E240" s="3"/>
      <c r="F240" s="3"/>
      <c r="G240" s="3"/>
      <c r="H240" s="3"/>
    </row>
    <row r="241" spans="3:8">
      <c r="C241" s="3"/>
      <c r="D241" s="3"/>
      <c r="E241" s="3"/>
      <c r="F241" s="3"/>
      <c r="G241" s="3"/>
      <c r="H241" s="3"/>
    </row>
    <row r="242" spans="3:8">
      <c r="C242" s="3"/>
      <c r="D242" s="3"/>
      <c r="E242" s="3"/>
      <c r="F242" s="3"/>
      <c r="G242" s="3"/>
      <c r="H242" s="3"/>
    </row>
    <row r="243" spans="3:8">
      <c r="C243" s="3"/>
      <c r="D243" s="3"/>
      <c r="E243" s="3"/>
      <c r="F243" s="3"/>
      <c r="G243" s="3"/>
      <c r="H243" s="3"/>
    </row>
    <row r="244" spans="3:8">
      <c r="C244" s="3"/>
      <c r="D244" s="3"/>
      <c r="E244" s="3"/>
      <c r="F244" s="3"/>
      <c r="G244" s="3"/>
      <c r="H244" s="3"/>
    </row>
    <row r="245" spans="3:8">
      <c r="C245" s="3"/>
      <c r="D245" s="3"/>
      <c r="E245" s="3"/>
      <c r="F245" s="3"/>
      <c r="G245" s="3"/>
      <c r="H245" s="3"/>
    </row>
    <row r="246" spans="3:8">
      <c r="C246" s="3"/>
      <c r="D246" s="3"/>
      <c r="E246" s="3"/>
      <c r="F246" s="3"/>
      <c r="G246" s="3"/>
      <c r="H246" s="3"/>
    </row>
    <row r="247" spans="3:8">
      <c r="C247" s="3"/>
      <c r="D247" s="3"/>
      <c r="E247" s="3"/>
      <c r="F247" s="3"/>
      <c r="G247" s="3"/>
      <c r="H247" s="3"/>
    </row>
    <row r="248" spans="3:8">
      <c r="C248" s="3"/>
      <c r="D248" s="3"/>
      <c r="E248" s="3"/>
      <c r="F248" s="3"/>
      <c r="G248" s="3"/>
      <c r="H248" s="3"/>
    </row>
    <row r="249" spans="3:8">
      <c r="C249" s="3"/>
      <c r="D249" s="3"/>
      <c r="E249" s="3"/>
      <c r="F249" s="3"/>
      <c r="G249" s="3"/>
      <c r="H249" s="3"/>
    </row>
    <row r="250" spans="3:8">
      <c r="C250" s="3"/>
      <c r="D250" s="3"/>
      <c r="E250" s="3"/>
      <c r="F250" s="3"/>
      <c r="G250" s="3"/>
      <c r="H250" s="3"/>
    </row>
    <row r="251" spans="3:8">
      <c r="C251" s="3"/>
      <c r="D251" s="3"/>
      <c r="E251" s="3"/>
      <c r="F251" s="3"/>
      <c r="G251" s="3"/>
      <c r="H251" s="3"/>
    </row>
    <row r="252" spans="3:8">
      <c r="C252" s="3"/>
      <c r="D252" s="3"/>
      <c r="E252" s="3"/>
      <c r="F252" s="3"/>
      <c r="G252" s="3"/>
      <c r="H252" s="3"/>
    </row>
    <row r="253" spans="3:8">
      <c r="C253" s="3"/>
      <c r="D253" s="3"/>
      <c r="E253" s="3"/>
      <c r="F253" s="3"/>
      <c r="G253" s="3"/>
      <c r="H253" s="3"/>
    </row>
    <row r="254" spans="3:8">
      <c r="C254" s="3"/>
      <c r="D254" s="3"/>
      <c r="E254" s="3"/>
      <c r="F254" s="3"/>
      <c r="G254" s="3"/>
      <c r="H254" s="3"/>
    </row>
    <row r="255" spans="3:8">
      <c r="C255" s="3"/>
      <c r="D255" s="3"/>
      <c r="E255" s="3"/>
      <c r="F255" s="3"/>
      <c r="G255" s="3"/>
      <c r="H255" s="3"/>
    </row>
    <row r="256" spans="3:8">
      <c r="C256" s="3"/>
      <c r="D256" s="3"/>
      <c r="E256" s="3"/>
      <c r="F256" s="3"/>
      <c r="G256" s="3"/>
      <c r="H256" s="3"/>
    </row>
    <row r="257" spans="3:8">
      <c r="C257" s="3"/>
      <c r="D257" s="3"/>
      <c r="E257" s="3"/>
      <c r="F257" s="3"/>
      <c r="G257" s="3"/>
      <c r="H257" s="3"/>
    </row>
    <row r="258" spans="3:8">
      <c r="C258" s="3"/>
      <c r="D258" s="3"/>
      <c r="E258" s="3"/>
      <c r="F258" s="3"/>
      <c r="G258" s="3"/>
      <c r="H258" s="3"/>
    </row>
    <row r="259" spans="3:8">
      <c r="C259" s="3"/>
      <c r="D259" s="3"/>
      <c r="E259" s="3"/>
      <c r="F259" s="3"/>
      <c r="G259" s="3"/>
      <c r="H259" s="3"/>
    </row>
    <row r="260" spans="3:8">
      <c r="C260" s="3"/>
      <c r="D260" s="3"/>
      <c r="E260" s="3"/>
      <c r="F260" s="3"/>
      <c r="G260" s="3"/>
      <c r="H260" s="3"/>
    </row>
    <row r="261" spans="3:8">
      <c r="C261" s="3"/>
      <c r="D261" s="3"/>
      <c r="E261" s="3"/>
      <c r="F261" s="3"/>
      <c r="G261" s="3"/>
      <c r="H261" s="3"/>
    </row>
    <row r="262" spans="3:8">
      <c r="C262" s="3"/>
      <c r="D262" s="3"/>
      <c r="E262" s="3"/>
      <c r="F262" s="3"/>
      <c r="G262" s="3"/>
      <c r="H262" s="3"/>
    </row>
    <row r="263" spans="3:8">
      <c r="C263" s="3"/>
      <c r="D263" s="3"/>
      <c r="E263" s="3"/>
      <c r="F263" s="3"/>
      <c r="G263" s="3"/>
      <c r="H263" s="3"/>
    </row>
    <row r="264" spans="3:8">
      <c r="C264" s="3"/>
      <c r="D264" s="3"/>
      <c r="E264" s="3"/>
      <c r="F264" s="3"/>
      <c r="G264" s="3"/>
      <c r="H264" s="3"/>
    </row>
    <row r="265" spans="3:8">
      <c r="C265" s="3"/>
      <c r="D265" s="3"/>
      <c r="E265" s="3"/>
      <c r="F265" s="3"/>
      <c r="G265" s="3"/>
      <c r="H265" s="3"/>
    </row>
    <row r="266" spans="3:8">
      <c r="C266" s="3"/>
      <c r="D266" s="3"/>
      <c r="E266" s="3"/>
      <c r="F266" s="3"/>
      <c r="G266" s="3"/>
      <c r="H266" s="3"/>
    </row>
    <row r="267" spans="3:8">
      <c r="C267" s="3"/>
      <c r="D267" s="3"/>
      <c r="E267" s="3"/>
      <c r="F267" s="3"/>
      <c r="G267" s="3"/>
      <c r="H267" s="3"/>
    </row>
    <row r="268" spans="3:8">
      <c r="C268" s="3"/>
      <c r="D268" s="3"/>
      <c r="E268" s="3"/>
      <c r="F268" s="3"/>
      <c r="G268" s="3"/>
      <c r="H268" s="3"/>
    </row>
    <row r="269" spans="3:8">
      <c r="C269" s="3"/>
      <c r="D269" s="3"/>
      <c r="E269" s="3"/>
      <c r="F269" s="3"/>
      <c r="G269" s="3"/>
      <c r="H269" s="3"/>
    </row>
    <row r="270" spans="3:8">
      <c r="C270" s="3"/>
      <c r="D270" s="3"/>
      <c r="E270" s="3"/>
      <c r="F270" s="3"/>
      <c r="G270" s="3"/>
      <c r="H270" s="3"/>
    </row>
    <row r="271" spans="3:8">
      <c r="C271" s="3"/>
      <c r="D271" s="3"/>
      <c r="E271" s="3"/>
      <c r="F271" s="3"/>
      <c r="G271" s="3"/>
      <c r="H271" s="3"/>
    </row>
    <row r="272" spans="3:8">
      <c r="C272" s="3"/>
      <c r="D272" s="3"/>
      <c r="E272" s="3"/>
      <c r="F272" s="3"/>
      <c r="G272" s="3"/>
      <c r="H272" s="3"/>
    </row>
    <row r="273" spans="3:8">
      <c r="C273" s="3"/>
      <c r="D273" s="3"/>
      <c r="E273" s="3"/>
      <c r="F273" s="3"/>
      <c r="G273" s="3"/>
      <c r="H273" s="3"/>
    </row>
    <row r="274" spans="3:8">
      <c r="C274" s="3"/>
      <c r="D274" s="3"/>
      <c r="E274" s="3"/>
      <c r="F274" s="3"/>
      <c r="G274" s="3"/>
      <c r="H274" s="3"/>
    </row>
    <row r="275" spans="3:8">
      <c r="C275" s="3"/>
      <c r="D275" s="3"/>
      <c r="E275" s="3"/>
      <c r="F275" s="3"/>
      <c r="G275" s="3"/>
      <c r="H275" s="3"/>
    </row>
    <row r="276" spans="3:8">
      <c r="C276" s="3"/>
      <c r="D276" s="3"/>
      <c r="E276" s="3"/>
      <c r="F276" s="3"/>
      <c r="G276" s="3"/>
      <c r="H276" s="3"/>
    </row>
    <row r="277" spans="3:8">
      <c r="C277" s="3"/>
      <c r="D277" s="3"/>
      <c r="E277" s="3"/>
      <c r="F277" s="3"/>
      <c r="G277" s="3"/>
      <c r="H277" s="3"/>
    </row>
    <row r="278" spans="3:8">
      <c r="C278" s="3"/>
      <c r="D278" s="3"/>
      <c r="E278" s="3"/>
      <c r="F278" s="3"/>
      <c r="G278" s="3"/>
      <c r="H278" s="3"/>
    </row>
    <row r="279" spans="3:8">
      <c r="C279" s="3"/>
      <c r="D279" s="3"/>
      <c r="E279" s="3"/>
      <c r="F279" s="3"/>
      <c r="G279" s="3"/>
      <c r="H279" s="3"/>
    </row>
    <row r="280" spans="3:8">
      <c r="C280" s="3"/>
      <c r="D280" s="3"/>
      <c r="E280" s="3"/>
      <c r="F280" s="3"/>
      <c r="G280" s="3"/>
      <c r="H280" s="3"/>
    </row>
    <row r="281" spans="3:8">
      <c r="C281" s="3"/>
      <c r="D281" s="3"/>
      <c r="E281" s="3"/>
      <c r="F281" s="3"/>
      <c r="G281" s="3"/>
      <c r="H281" s="3"/>
    </row>
    <row r="282" spans="3:8">
      <c r="C282" s="3"/>
      <c r="D282" s="3"/>
      <c r="E282" s="3"/>
      <c r="F282" s="3"/>
      <c r="G282" s="3"/>
      <c r="H282" s="3"/>
    </row>
    <row r="283" spans="3:8">
      <c r="C283" s="3"/>
      <c r="D283" s="3"/>
      <c r="E283" s="3"/>
      <c r="F283" s="3"/>
      <c r="G283" s="3"/>
      <c r="H283" s="3"/>
    </row>
    <row r="284" spans="3:8">
      <c r="C284" s="3"/>
      <c r="D284" s="3"/>
      <c r="E284" s="3"/>
      <c r="F284" s="3"/>
      <c r="G284" s="3"/>
      <c r="H284" s="3"/>
    </row>
    <row r="285" spans="3:8">
      <c r="C285" s="3"/>
      <c r="D285" s="3"/>
      <c r="E285" s="3"/>
      <c r="F285" s="3"/>
      <c r="G285" s="3"/>
      <c r="H285" s="3"/>
    </row>
    <row r="286" spans="3:8">
      <c r="C286" s="3"/>
      <c r="D286" s="3"/>
      <c r="E286" s="3"/>
      <c r="F286" s="3"/>
      <c r="G286" s="3"/>
      <c r="H286" s="3"/>
    </row>
    <row r="287" spans="3:8">
      <c r="C287" s="3"/>
      <c r="D287" s="3"/>
      <c r="E287" s="3"/>
      <c r="F287" s="3"/>
      <c r="G287" s="3"/>
      <c r="H287" s="3"/>
    </row>
    <row r="288" spans="3:8">
      <c r="C288" s="3"/>
      <c r="D288" s="3"/>
      <c r="E288" s="3"/>
      <c r="F288" s="3"/>
      <c r="G288" s="3"/>
      <c r="H288" s="3"/>
    </row>
    <row r="289" spans="3:8">
      <c r="C289" s="3"/>
      <c r="D289" s="3"/>
      <c r="E289" s="3"/>
      <c r="F289" s="3"/>
      <c r="G289" s="3"/>
      <c r="H289" s="3"/>
    </row>
    <row r="290" spans="3:8">
      <c r="C290" s="3"/>
      <c r="D290" s="3"/>
      <c r="E290" s="3"/>
      <c r="F290" s="3"/>
      <c r="G290" s="3"/>
      <c r="H290" s="3"/>
    </row>
    <row r="291" spans="3:8">
      <c r="C291" s="3"/>
      <c r="D291" s="3"/>
      <c r="E291" s="3"/>
      <c r="F291" s="3"/>
      <c r="G291" s="3"/>
      <c r="H291" s="3"/>
    </row>
    <row r="292" spans="3:8">
      <c r="C292" s="3"/>
      <c r="D292" s="3"/>
      <c r="E292" s="3"/>
      <c r="F292" s="3"/>
      <c r="G292" s="3"/>
      <c r="H292" s="3"/>
    </row>
    <row r="293" spans="3:8">
      <c r="C293" s="3"/>
      <c r="D293" s="3"/>
      <c r="E293" s="3"/>
      <c r="F293" s="3"/>
      <c r="G293" s="3"/>
      <c r="H293" s="3"/>
    </row>
    <row r="294" spans="3:8">
      <c r="C294" s="3"/>
      <c r="D294" s="3"/>
      <c r="E294" s="3"/>
      <c r="F294" s="3"/>
      <c r="G294" s="3"/>
      <c r="H294" s="3"/>
    </row>
    <row r="295" spans="3:8">
      <c r="C295" s="3"/>
      <c r="D295" s="3"/>
      <c r="E295" s="3"/>
      <c r="F295" s="3"/>
      <c r="G295" s="3"/>
      <c r="H295" s="3"/>
    </row>
    <row r="296" spans="3:8">
      <c r="C296" s="3"/>
      <c r="D296" s="3"/>
      <c r="E296" s="3"/>
      <c r="F296" s="3"/>
      <c r="G296" s="3"/>
      <c r="H296" s="3"/>
    </row>
    <row r="297" spans="3:8">
      <c r="C297" s="3"/>
      <c r="D297" s="3"/>
      <c r="E297" s="3"/>
      <c r="F297" s="3"/>
      <c r="G297" s="3"/>
      <c r="H297" s="3"/>
    </row>
    <row r="298" spans="3:8">
      <c r="C298" s="3"/>
      <c r="D298" s="3"/>
      <c r="E298" s="3"/>
      <c r="F298" s="3"/>
      <c r="G298" s="3"/>
      <c r="H298" s="3"/>
    </row>
    <row r="299" spans="3:8">
      <c r="C299" s="3"/>
      <c r="D299" s="3"/>
      <c r="E299" s="3"/>
      <c r="F299" s="3"/>
      <c r="G299" s="3"/>
      <c r="H299" s="3"/>
    </row>
    <row r="300" spans="3:8">
      <c r="C300" s="3"/>
      <c r="D300" s="3"/>
      <c r="E300" s="3"/>
      <c r="F300" s="3"/>
      <c r="G300" s="3"/>
      <c r="H300" s="3"/>
    </row>
    <row r="301" spans="3:8">
      <c r="C301" s="3"/>
      <c r="D301" s="3"/>
      <c r="E301" s="3"/>
      <c r="F301" s="3"/>
      <c r="G301" s="3"/>
      <c r="H301" s="3"/>
    </row>
    <row r="302" spans="3:8">
      <c r="C302" s="3"/>
      <c r="D302" s="3"/>
      <c r="E302" s="3"/>
      <c r="F302" s="3"/>
      <c r="G302" s="3"/>
      <c r="H302" s="3"/>
    </row>
    <row r="303" spans="3:8">
      <c r="C303" s="3"/>
      <c r="D303" s="3"/>
      <c r="E303" s="3"/>
      <c r="F303" s="3"/>
      <c r="G303" s="3"/>
      <c r="H303" s="3"/>
    </row>
    <row r="304" spans="3:8">
      <c r="C304" s="3"/>
      <c r="D304" s="3"/>
      <c r="E304" s="3"/>
      <c r="F304" s="3"/>
      <c r="G304" s="3"/>
      <c r="H304" s="3"/>
    </row>
    <row r="305" spans="3:8">
      <c r="C305" s="3"/>
      <c r="D305" s="3"/>
      <c r="E305" s="3"/>
      <c r="F305" s="3"/>
      <c r="G305" s="3"/>
      <c r="H305" s="3"/>
    </row>
    <row r="306" spans="3:8">
      <c r="C306" s="3"/>
      <c r="D306" s="3"/>
      <c r="E306" s="3"/>
      <c r="F306" s="3"/>
      <c r="G306" s="3"/>
      <c r="H306" s="3"/>
    </row>
    <row r="307" spans="3:8">
      <c r="C307" s="3"/>
      <c r="D307" s="3"/>
      <c r="E307" s="3"/>
      <c r="F307" s="3"/>
      <c r="G307" s="3"/>
      <c r="H307" s="3"/>
    </row>
    <row r="308" spans="3:8">
      <c r="C308" s="3"/>
      <c r="D308" s="3"/>
      <c r="E308" s="3"/>
      <c r="F308" s="3"/>
      <c r="G308" s="3"/>
      <c r="H308" s="3"/>
    </row>
    <row r="309" spans="3:8">
      <c r="C309" s="3"/>
      <c r="D309" s="3"/>
      <c r="E309" s="3"/>
      <c r="F309" s="3"/>
      <c r="G309" s="3"/>
      <c r="H309" s="3"/>
    </row>
    <row r="310" spans="3:8">
      <c r="C310" s="3"/>
      <c r="D310" s="3"/>
      <c r="E310" s="3"/>
      <c r="F310" s="3"/>
      <c r="G310" s="3"/>
      <c r="H310" s="3"/>
    </row>
    <row r="311" spans="3:8">
      <c r="C311" s="3"/>
      <c r="D311" s="3"/>
      <c r="E311" s="3"/>
      <c r="F311" s="3"/>
      <c r="G311" s="3"/>
      <c r="H311" s="3"/>
    </row>
    <row r="312" spans="3:8">
      <c r="C312" s="3"/>
      <c r="D312" s="3"/>
      <c r="E312" s="3"/>
      <c r="F312" s="3"/>
      <c r="G312" s="3"/>
      <c r="H312" s="3"/>
    </row>
    <row r="313" spans="3:8">
      <c r="C313" s="3"/>
      <c r="D313" s="3"/>
      <c r="E313" s="3"/>
      <c r="F313" s="3"/>
      <c r="G313" s="3"/>
      <c r="H313" s="3"/>
    </row>
    <row r="314" spans="3:8">
      <c r="C314" s="3"/>
      <c r="D314" s="3"/>
      <c r="E314" s="3"/>
      <c r="F314" s="3"/>
      <c r="G314" s="3"/>
      <c r="H314" s="3"/>
    </row>
    <row r="315" spans="3:8">
      <c r="C315" s="3"/>
      <c r="D315" s="3"/>
      <c r="E315" s="3"/>
      <c r="F315" s="3"/>
      <c r="G315" s="3"/>
      <c r="H315" s="3"/>
    </row>
    <row r="316" spans="3:8">
      <c r="C316" s="3"/>
      <c r="D316" s="3"/>
      <c r="E316" s="3"/>
      <c r="F316" s="3"/>
      <c r="G316" s="3"/>
      <c r="H316" s="3"/>
    </row>
    <row r="317" spans="3:8">
      <c r="C317" s="3"/>
      <c r="D317" s="3"/>
      <c r="E317" s="3"/>
      <c r="F317" s="3"/>
      <c r="G317" s="3"/>
      <c r="H317" s="3"/>
    </row>
    <row r="318" spans="3:8">
      <c r="C318" s="3"/>
      <c r="D318" s="3"/>
      <c r="E318" s="3"/>
      <c r="F318" s="3"/>
      <c r="G318" s="3"/>
      <c r="H318" s="3"/>
    </row>
    <row r="319" spans="3:8">
      <c r="C319" s="3"/>
      <c r="D319" s="3"/>
      <c r="E319" s="3"/>
      <c r="F319" s="3"/>
      <c r="G319" s="3"/>
      <c r="H319" s="3"/>
    </row>
    <row r="320" spans="3:8">
      <c r="C320" s="3"/>
      <c r="D320" s="3"/>
      <c r="E320" s="3"/>
      <c r="F320" s="3"/>
      <c r="G320" s="3"/>
      <c r="H320" s="3"/>
    </row>
    <row r="321" spans="3:8">
      <c r="C321" s="3"/>
      <c r="D321" s="3"/>
      <c r="E321" s="3"/>
      <c r="F321" s="3"/>
      <c r="G321" s="3"/>
      <c r="H321" s="3"/>
    </row>
    <row r="322" spans="3:8">
      <c r="C322" s="3"/>
      <c r="D322" s="3"/>
      <c r="E322" s="3"/>
      <c r="F322" s="3"/>
      <c r="G322" s="3"/>
      <c r="H322" s="3"/>
    </row>
    <row r="323" spans="3:8">
      <c r="C323" s="3"/>
      <c r="D323" s="3"/>
      <c r="E323" s="3"/>
      <c r="F323" s="3"/>
      <c r="G323" s="3"/>
      <c r="H323" s="3"/>
    </row>
    <row r="324" spans="3:8">
      <c r="C324" s="3"/>
      <c r="D324" s="3"/>
      <c r="E324" s="3"/>
      <c r="F324" s="3"/>
      <c r="G324" s="3"/>
      <c r="H324" s="3"/>
    </row>
    <row r="325" spans="3:8">
      <c r="C325" s="3"/>
      <c r="D325" s="3"/>
      <c r="E325" s="3"/>
      <c r="F325" s="3"/>
      <c r="G325" s="3"/>
      <c r="H325" s="3"/>
    </row>
    <row r="326" spans="3:8">
      <c r="C326" s="3"/>
      <c r="D326" s="3"/>
      <c r="E326" s="3"/>
      <c r="F326" s="3"/>
      <c r="G326" s="3"/>
      <c r="H326" s="3"/>
    </row>
    <row r="327" spans="3:8">
      <c r="C327" s="3"/>
      <c r="D327" s="3"/>
      <c r="E327" s="3"/>
      <c r="F327" s="3"/>
      <c r="G327" s="3"/>
      <c r="H327" s="3"/>
    </row>
    <row r="328" spans="3:8">
      <c r="C328" s="3"/>
      <c r="D328" s="3"/>
      <c r="E328" s="3"/>
      <c r="F328" s="3"/>
      <c r="G328" s="3"/>
      <c r="H328" s="3"/>
    </row>
    <row r="329" spans="3:8">
      <c r="C329" s="3"/>
      <c r="D329" s="3"/>
      <c r="E329" s="3"/>
      <c r="F329" s="3"/>
      <c r="G329" s="3"/>
      <c r="H329" s="3"/>
    </row>
    <row r="330" spans="3:8">
      <c r="C330" s="3"/>
      <c r="D330" s="3"/>
      <c r="E330" s="3"/>
      <c r="F330" s="3"/>
      <c r="G330" s="3"/>
      <c r="H330" s="3"/>
    </row>
    <row r="331" spans="3:8">
      <c r="C331" s="3"/>
      <c r="D331" s="3"/>
      <c r="E331" s="3"/>
      <c r="F331" s="3"/>
      <c r="G331" s="3"/>
      <c r="H331" s="3"/>
    </row>
    <row r="332" spans="3:8">
      <c r="C332" s="3"/>
      <c r="D332" s="3"/>
      <c r="E332" s="3"/>
      <c r="F332" s="3"/>
      <c r="G332" s="3"/>
      <c r="H332" s="3"/>
    </row>
    <row r="333" spans="3:8">
      <c r="C333" s="3"/>
      <c r="D333" s="3"/>
      <c r="E333" s="3"/>
      <c r="F333" s="3"/>
      <c r="G333" s="3"/>
      <c r="H333" s="3"/>
    </row>
    <row r="334" spans="3:8">
      <c r="C334" s="3"/>
      <c r="D334" s="3"/>
      <c r="E334" s="3"/>
      <c r="F334" s="3"/>
      <c r="G334" s="3"/>
      <c r="H334" s="3"/>
    </row>
    <row r="335" spans="3:8">
      <c r="C335" s="3"/>
      <c r="D335" s="3"/>
      <c r="E335" s="3"/>
      <c r="F335" s="3"/>
      <c r="G335" s="3"/>
      <c r="H335" s="3"/>
    </row>
    <row r="336" spans="3:8">
      <c r="C336" s="3"/>
      <c r="D336" s="3"/>
      <c r="E336" s="3"/>
      <c r="F336" s="3"/>
      <c r="G336" s="3"/>
      <c r="H336" s="3"/>
    </row>
    <row r="337" spans="3:8">
      <c r="C337" s="3"/>
      <c r="D337" s="3"/>
      <c r="E337" s="3"/>
      <c r="F337" s="3"/>
      <c r="G337" s="3"/>
      <c r="H337" s="3"/>
    </row>
    <row r="338" spans="3:8">
      <c r="C338" s="3"/>
      <c r="D338" s="3"/>
      <c r="E338" s="3"/>
      <c r="F338" s="3"/>
      <c r="G338" s="3"/>
      <c r="H338" s="3"/>
    </row>
    <row r="339" spans="3:8">
      <c r="C339" s="3"/>
      <c r="D339" s="3"/>
      <c r="E339" s="3"/>
      <c r="F339" s="3"/>
      <c r="G339" s="3"/>
      <c r="H339" s="3"/>
    </row>
    <row r="340" spans="3:8">
      <c r="C340" s="3"/>
      <c r="D340" s="3"/>
      <c r="E340" s="3"/>
      <c r="F340" s="3"/>
      <c r="G340" s="3"/>
      <c r="H340" s="3"/>
    </row>
    <row r="341" spans="3:8">
      <c r="C341" s="3"/>
      <c r="D341" s="3"/>
      <c r="E341" s="3"/>
      <c r="F341" s="3"/>
      <c r="G341" s="3"/>
      <c r="H341" s="3"/>
    </row>
    <row r="342" spans="3:8">
      <c r="C342" s="3"/>
      <c r="D342" s="3"/>
      <c r="E342" s="3"/>
      <c r="F342" s="3"/>
      <c r="G342" s="3"/>
      <c r="H342" s="3"/>
    </row>
    <row r="343" spans="3:8">
      <c r="C343" s="3"/>
      <c r="D343" s="3"/>
      <c r="E343" s="3"/>
      <c r="F343" s="3"/>
      <c r="G343" s="3"/>
      <c r="H343" s="3"/>
    </row>
    <row r="344" spans="3:8">
      <c r="C344" s="3"/>
      <c r="D344" s="3"/>
      <c r="E344" s="3"/>
      <c r="F344" s="3"/>
      <c r="G344" s="3"/>
      <c r="H344" s="3"/>
    </row>
    <row r="345" spans="3:8">
      <c r="C345" s="3"/>
      <c r="D345" s="3"/>
      <c r="E345" s="3"/>
      <c r="F345" s="3"/>
      <c r="G345" s="3"/>
      <c r="H345" s="3"/>
    </row>
    <row r="346" spans="3:8">
      <c r="C346" s="3"/>
      <c r="D346" s="3"/>
      <c r="E346" s="3"/>
      <c r="F346" s="3"/>
      <c r="G346" s="3"/>
      <c r="H346" s="3"/>
    </row>
    <row r="347" spans="3:8">
      <c r="C347" s="3"/>
      <c r="D347" s="3"/>
      <c r="E347" s="3"/>
      <c r="F347" s="3"/>
      <c r="G347" s="3"/>
      <c r="H347" s="3"/>
    </row>
    <row r="348" spans="3:8">
      <c r="C348" s="3"/>
      <c r="D348" s="3"/>
      <c r="E348" s="3"/>
      <c r="F348" s="3"/>
      <c r="G348" s="3"/>
      <c r="H348" s="3"/>
    </row>
    <row r="349" spans="3:8">
      <c r="C349" s="3"/>
      <c r="D349" s="3"/>
      <c r="E349" s="3"/>
      <c r="F349" s="3"/>
      <c r="G349" s="3"/>
      <c r="H349" s="3"/>
    </row>
    <row r="350" spans="3:8">
      <c r="C350" s="3"/>
      <c r="D350" s="3"/>
      <c r="E350" s="3"/>
      <c r="F350" s="3"/>
      <c r="G350" s="3"/>
      <c r="H350" s="3"/>
    </row>
    <row r="351" spans="3:8">
      <c r="C351" s="3"/>
      <c r="D351" s="3"/>
      <c r="E351" s="3"/>
      <c r="F351" s="3"/>
      <c r="G351" s="3"/>
      <c r="H351" s="3"/>
    </row>
    <row r="352" spans="3:8">
      <c r="C352" s="3"/>
      <c r="D352" s="3"/>
      <c r="E352" s="3"/>
      <c r="F352" s="3"/>
      <c r="G352" s="3"/>
      <c r="H352" s="3"/>
    </row>
    <row r="353" spans="3:8">
      <c r="C353" s="3"/>
      <c r="D353" s="3"/>
      <c r="E353" s="3"/>
      <c r="F353" s="3"/>
      <c r="G353" s="3"/>
      <c r="H353" s="3"/>
    </row>
    <row r="354" spans="3:8">
      <c r="C354" s="3"/>
      <c r="D354" s="3"/>
      <c r="E354" s="3"/>
      <c r="F354" s="3"/>
      <c r="G354" s="3"/>
      <c r="H354" s="3"/>
    </row>
    <row r="355" spans="3:8">
      <c r="C355" s="3"/>
      <c r="D355" s="3"/>
      <c r="E355" s="3"/>
      <c r="F355" s="3"/>
      <c r="G355" s="3"/>
      <c r="H355" s="3"/>
    </row>
    <row r="356" spans="3:8">
      <c r="C356" s="3"/>
      <c r="D356" s="3"/>
      <c r="E356" s="3"/>
      <c r="F356" s="3"/>
      <c r="G356" s="3"/>
      <c r="H356" s="3"/>
    </row>
    <row r="357" spans="3:8">
      <c r="C357" s="3"/>
      <c r="D357" s="3"/>
      <c r="E357" s="3"/>
      <c r="F357" s="3"/>
      <c r="G357" s="3"/>
      <c r="H357" s="3"/>
    </row>
    <row r="358" spans="3:8">
      <c r="C358" s="3"/>
      <c r="D358" s="3"/>
      <c r="E358" s="3"/>
      <c r="F358" s="3"/>
      <c r="G358" s="3"/>
      <c r="H358" s="3"/>
    </row>
    <row r="359" spans="3:8">
      <c r="C359" s="3"/>
      <c r="D359" s="3"/>
      <c r="E359" s="3"/>
      <c r="F359" s="3"/>
      <c r="G359" s="3"/>
      <c r="H359" s="3"/>
    </row>
    <row r="360" spans="3:8">
      <c r="C360" s="3"/>
      <c r="D360" s="3"/>
      <c r="E360" s="3"/>
      <c r="F360" s="3"/>
      <c r="G360" s="3"/>
      <c r="H360" s="3"/>
    </row>
    <row r="361" spans="3:8">
      <c r="C361" s="3"/>
      <c r="D361" s="3"/>
      <c r="E361" s="3"/>
      <c r="F361" s="3"/>
      <c r="G361" s="3"/>
      <c r="H361" s="3"/>
    </row>
    <row r="362" spans="3:8">
      <c r="C362" s="3"/>
      <c r="D362" s="3"/>
      <c r="E362" s="3"/>
      <c r="F362" s="3"/>
      <c r="G362" s="3"/>
      <c r="H362" s="3"/>
    </row>
    <row r="363" spans="3:8">
      <c r="C363" s="3"/>
      <c r="D363" s="3"/>
      <c r="E363" s="3"/>
      <c r="F363" s="3"/>
      <c r="G363" s="3"/>
      <c r="H363" s="3"/>
    </row>
    <row r="364" spans="3:8">
      <c r="C364" s="3"/>
      <c r="D364" s="3"/>
      <c r="E364" s="3"/>
      <c r="F364" s="3"/>
      <c r="G364" s="3"/>
      <c r="H364" s="3"/>
    </row>
    <row r="365" spans="3:8">
      <c r="C365" s="3"/>
      <c r="D365" s="3"/>
      <c r="E365" s="3"/>
      <c r="F365" s="3"/>
      <c r="G365" s="3"/>
      <c r="H365" s="3"/>
    </row>
    <row r="366" spans="3:8">
      <c r="C366" s="3"/>
      <c r="D366" s="3"/>
      <c r="E366" s="3"/>
      <c r="F366" s="3"/>
      <c r="G366" s="3"/>
      <c r="H366" s="3"/>
    </row>
    <row r="367" spans="3:8">
      <c r="C367" s="3"/>
      <c r="D367" s="3"/>
      <c r="E367" s="3"/>
      <c r="F367" s="3"/>
      <c r="G367" s="3"/>
      <c r="H367" s="3"/>
    </row>
    <row r="368" spans="3:8">
      <c r="C368" s="3"/>
      <c r="D368" s="3"/>
      <c r="E368" s="3"/>
      <c r="F368" s="3"/>
      <c r="G368" s="3"/>
      <c r="H368" s="3"/>
    </row>
    <row r="369" spans="3:8">
      <c r="C369" s="3"/>
      <c r="D369" s="3"/>
      <c r="E369" s="3"/>
      <c r="F369" s="3"/>
      <c r="G369" s="3"/>
      <c r="H369" s="3"/>
    </row>
    <row r="370" spans="3:8">
      <c r="C370" s="3"/>
      <c r="D370" s="3"/>
      <c r="E370" s="3"/>
      <c r="F370" s="3"/>
      <c r="G370" s="3"/>
      <c r="H370" s="3"/>
    </row>
    <row r="371" spans="3:8">
      <c r="C371" s="3"/>
      <c r="D371" s="3"/>
      <c r="E371" s="3"/>
      <c r="F371" s="3"/>
      <c r="G371" s="3"/>
      <c r="H371" s="3"/>
    </row>
    <row r="372" spans="3:8">
      <c r="C372" s="3"/>
      <c r="D372" s="3"/>
      <c r="E372" s="3"/>
      <c r="F372" s="3"/>
      <c r="G372" s="3"/>
      <c r="H372" s="3"/>
    </row>
    <row r="373" spans="3:8">
      <c r="C373" s="3"/>
      <c r="D373" s="3"/>
      <c r="E373" s="3"/>
      <c r="F373" s="3"/>
      <c r="G373" s="3"/>
      <c r="H373" s="3"/>
    </row>
    <row r="374" spans="3:8">
      <c r="C374" s="3"/>
      <c r="D374" s="3"/>
      <c r="E374" s="3"/>
      <c r="F374" s="3"/>
      <c r="G374" s="3"/>
      <c r="H374" s="3"/>
    </row>
    <row r="375" spans="3:8">
      <c r="C375" s="3"/>
      <c r="D375" s="3"/>
      <c r="E375" s="3"/>
      <c r="F375" s="3"/>
      <c r="G375" s="3"/>
      <c r="H375" s="3"/>
    </row>
    <row r="376" spans="3:8">
      <c r="C376" s="3"/>
      <c r="D376" s="3"/>
      <c r="E376" s="3"/>
      <c r="F376" s="3"/>
      <c r="G376" s="3"/>
      <c r="H376" s="3"/>
    </row>
    <row r="377" spans="3:8">
      <c r="C377" s="3"/>
      <c r="D377" s="3"/>
      <c r="E377" s="3"/>
      <c r="F377" s="3"/>
      <c r="G377" s="3"/>
      <c r="H377" s="3"/>
    </row>
    <row r="378" spans="3:8">
      <c r="C378" s="3"/>
      <c r="D378" s="3"/>
      <c r="E378" s="3"/>
      <c r="F378" s="3"/>
      <c r="G378" s="3"/>
      <c r="H378" s="3"/>
    </row>
    <row r="379" spans="3:8">
      <c r="C379" s="3"/>
      <c r="D379" s="3"/>
      <c r="E379" s="3"/>
      <c r="F379" s="3"/>
      <c r="G379" s="3"/>
      <c r="H379" s="3"/>
    </row>
    <row r="380" spans="3:8">
      <c r="C380" s="3"/>
      <c r="D380" s="3"/>
      <c r="E380" s="3"/>
      <c r="F380" s="3"/>
      <c r="G380" s="3"/>
      <c r="H380" s="3"/>
    </row>
    <row r="381" spans="3:8">
      <c r="C381" s="3"/>
      <c r="D381" s="3"/>
      <c r="E381" s="3"/>
      <c r="F381" s="3"/>
      <c r="G381" s="3"/>
      <c r="H381" s="3"/>
    </row>
    <row r="382" spans="3:8">
      <c r="C382" s="3"/>
      <c r="D382" s="3"/>
      <c r="E382" s="3"/>
      <c r="F382" s="3"/>
      <c r="G382" s="3"/>
      <c r="H382" s="3"/>
    </row>
    <row r="383" spans="3:8">
      <c r="C383" s="3"/>
      <c r="D383" s="3"/>
      <c r="E383" s="3"/>
      <c r="F383" s="3"/>
      <c r="G383" s="3"/>
      <c r="H383" s="3"/>
    </row>
    <row r="384" spans="3:8">
      <c r="C384" s="3"/>
      <c r="D384" s="3"/>
      <c r="E384" s="3"/>
      <c r="F384" s="3"/>
      <c r="G384" s="3"/>
      <c r="H384" s="3"/>
    </row>
    <row r="385" spans="3:8">
      <c r="C385" s="3"/>
      <c r="D385" s="3"/>
      <c r="E385" s="3"/>
      <c r="F385" s="3"/>
      <c r="G385" s="3"/>
      <c r="H385" s="3"/>
    </row>
    <row r="386" spans="3:8">
      <c r="C386" s="3"/>
      <c r="D386" s="3"/>
      <c r="E386" s="3"/>
      <c r="F386" s="3"/>
      <c r="G386" s="3"/>
      <c r="H386" s="3"/>
    </row>
    <row r="387" spans="3:8">
      <c r="C387" s="3"/>
      <c r="D387" s="3"/>
      <c r="E387" s="3"/>
      <c r="F387" s="3"/>
      <c r="G387" s="3"/>
      <c r="H387" s="3"/>
    </row>
    <row r="388" spans="3:8">
      <c r="C388" s="3"/>
      <c r="D388" s="3"/>
      <c r="E388" s="3"/>
      <c r="F388" s="3"/>
      <c r="G388" s="3"/>
      <c r="H388" s="3"/>
    </row>
    <row r="389" spans="3:8">
      <c r="C389" s="3"/>
      <c r="D389" s="3"/>
      <c r="E389" s="3"/>
      <c r="F389" s="3"/>
      <c r="G389" s="3"/>
      <c r="H389" s="3"/>
    </row>
    <row r="390" spans="3:8">
      <c r="C390" s="3"/>
      <c r="D390" s="3"/>
      <c r="E390" s="3"/>
      <c r="F390" s="3"/>
      <c r="G390" s="3"/>
      <c r="H390" s="3"/>
    </row>
    <row r="391" spans="3:8">
      <c r="C391" s="3"/>
      <c r="D391" s="3"/>
      <c r="E391" s="3"/>
      <c r="F391" s="3"/>
      <c r="G391" s="3"/>
      <c r="H391" s="3"/>
    </row>
    <row r="392" spans="3:8">
      <c r="C392" s="3"/>
      <c r="D392" s="3"/>
      <c r="E392" s="3"/>
      <c r="F392" s="3"/>
      <c r="G392" s="3"/>
      <c r="H392" s="3"/>
    </row>
    <row r="393" spans="3:8">
      <c r="C393" s="3"/>
      <c r="D393" s="3"/>
      <c r="E393" s="3"/>
      <c r="F393" s="3"/>
      <c r="G393" s="3"/>
      <c r="H393" s="3"/>
    </row>
    <row r="394" spans="3:8">
      <c r="C394" s="3"/>
      <c r="D394" s="3"/>
      <c r="E394" s="3"/>
      <c r="F394" s="3"/>
      <c r="G394" s="3"/>
      <c r="H394" s="3"/>
    </row>
    <row r="395" spans="3:8">
      <c r="C395" s="3"/>
      <c r="D395" s="3"/>
      <c r="E395" s="3"/>
      <c r="F395" s="3"/>
      <c r="G395" s="3"/>
      <c r="H395" s="3"/>
    </row>
    <row r="396" spans="3:8">
      <c r="C396" s="3"/>
      <c r="D396" s="3"/>
      <c r="E396" s="3"/>
      <c r="F396" s="3"/>
      <c r="G396" s="3"/>
      <c r="H396" s="3"/>
    </row>
    <row r="397" spans="3:8">
      <c r="C397" s="3"/>
      <c r="D397" s="3"/>
      <c r="E397" s="3"/>
      <c r="F397" s="3"/>
      <c r="G397" s="3"/>
      <c r="H397" s="3"/>
    </row>
    <row r="398" spans="3:8">
      <c r="C398" s="3"/>
      <c r="D398" s="3"/>
      <c r="E398" s="3"/>
      <c r="F398" s="3"/>
      <c r="G398" s="3"/>
      <c r="H398" s="3"/>
    </row>
    <row r="399" spans="3:8">
      <c r="C399" s="3"/>
      <c r="D399" s="3"/>
      <c r="E399" s="3"/>
      <c r="F399" s="3"/>
      <c r="G399" s="3"/>
      <c r="H399" s="3"/>
    </row>
    <row r="400" spans="3:8">
      <c r="C400" s="3"/>
      <c r="D400" s="3"/>
      <c r="E400" s="3"/>
      <c r="F400" s="3"/>
      <c r="G400" s="3"/>
      <c r="H400" s="3"/>
    </row>
    <row r="401" spans="3:8">
      <c r="C401" s="3"/>
      <c r="D401" s="3"/>
      <c r="E401" s="3"/>
      <c r="F401" s="3"/>
      <c r="G401" s="3"/>
      <c r="H401" s="3"/>
    </row>
    <row r="402" spans="3:8">
      <c r="C402" s="3"/>
      <c r="D402" s="3"/>
      <c r="E402" s="3"/>
      <c r="F402" s="3"/>
      <c r="G402" s="3"/>
      <c r="H402" s="3"/>
    </row>
    <row r="403" spans="3:8">
      <c r="C403" s="3"/>
      <c r="D403" s="3"/>
      <c r="E403" s="3"/>
      <c r="F403" s="3"/>
      <c r="G403" s="3"/>
      <c r="H403" s="3"/>
    </row>
    <row r="404" spans="3:8">
      <c r="C404" s="3"/>
      <c r="D404" s="3"/>
      <c r="E404" s="3"/>
      <c r="F404" s="3"/>
      <c r="G404" s="3"/>
      <c r="H404" s="3"/>
    </row>
    <row r="405" spans="3:8">
      <c r="C405" s="3"/>
      <c r="D405" s="3"/>
      <c r="E405" s="3"/>
      <c r="F405" s="3"/>
      <c r="G405" s="3"/>
      <c r="H405" s="3"/>
    </row>
    <row r="406" spans="3:8">
      <c r="C406" s="3"/>
      <c r="D406" s="3"/>
      <c r="E406" s="3"/>
      <c r="F406" s="3"/>
      <c r="G406" s="3"/>
      <c r="H406" s="3"/>
    </row>
    <row r="407" spans="3:8">
      <c r="C407" s="3"/>
      <c r="D407" s="3"/>
      <c r="E407" s="3"/>
      <c r="F407" s="3"/>
      <c r="G407" s="3"/>
      <c r="H407" s="3"/>
    </row>
    <row r="408" spans="3:8">
      <c r="C408" s="3"/>
      <c r="D408" s="3"/>
      <c r="E408" s="3"/>
      <c r="F408" s="3"/>
      <c r="G408" s="3"/>
      <c r="H408" s="3"/>
    </row>
    <row r="409" spans="3:8">
      <c r="C409" s="3"/>
      <c r="D409" s="3"/>
      <c r="E409" s="3"/>
      <c r="F409" s="3"/>
      <c r="G409" s="3"/>
      <c r="H409" s="3"/>
    </row>
    <row r="410" spans="3:8">
      <c r="C410" s="3"/>
      <c r="D410" s="3"/>
      <c r="E410" s="3"/>
      <c r="F410" s="3"/>
      <c r="G410" s="3"/>
      <c r="H410" s="3"/>
    </row>
    <row r="411" spans="3:8">
      <c r="C411" s="3"/>
      <c r="D411" s="3"/>
      <c r="E411" s="3"/>
      <c r="F411" s="3"/>
      <c r="G411" s="3"/>
      <c r="H411" s="3"/>
    </row>
    <row r="412" spans="3:8">
      <c r="C412" s="3"/>
      <c r="D412" s="3"/>
      <c r="E412" s="3"/>
      <c r="F412" s="3"/>
      <c r="G412" s="3"/>
      <c r="H412" s="3"/>
    </row>
    <row r="413" spans="3:8">
      <c r="C413" s="3"/>
      <c r="D413" s="3"/>
      <c r="E413" s="3"/>
      <c r="F413" s="3"/>
      <c r="G413" s="3"/>
      <c r="H413" s="3"/>
    </row>
    <row r="414" spans="3:8">
      <c r="C414" s="3"/>
      <c r="D414" s="3"/>
      <c r="E414" s="3"/>
      <c r="F414" s="3"/>
      <c r="G414" s="3"/>
      <c r="H414" s="3"/>
    </row>
    <row r="415" spans="3:8">
      <c r="C415" s="3"/>
      <c r="D415" s="3"/>
      <c r="E415" s="3"/>
      <c r="F415" s="3"/>
      <c r="G415" s="3"/>
      <c r="H415" s="3"/>
    </row>
    <row r="416" spans="3:8">
      <c r="C416" s="3"/>
      <c r="D416" s="3"/>
      <c r="E416" s="3"/>
      <c r="F416" s="3"/>
      <c r="G416" s="3"/>
      <c r="H416" s="3"/>
    </row>
    <row r="417" spans="3:8">
      <c r="C417" s="3"/>
      <c r="D417" s="3"/>
      <c r="E417" s="3"/>
      <c r="F417" s="3"/>
      <c r="G417" s="3"/>
      <c r="H417" s="3"/>
    </row>
    <row r="418" spans="3:8">
      <c r="C418" s="3"/>
      <c r="D418" s="3"/>
      <c r="E418" s="3"/>
      <c r="F418" s="3"/>
      <c r="G418" s="3"/>
      <c r="H418" s="3"/>
    </row>
    <row r="419" spans="3:8">
      <c r="C419" s="3"/>
      <c r="D419" s="3"/>
      <c r="E419" s="3"/>
      <c r="F419" s="3"/>
      <c r="G419" s="3"/>
      <c r="H419" s="3"/>
    </row>
    <row r="420" spans="3:8">
      <c r="C420" s="3"/>
      <c r="D420" s="3"/>
      <c r="E420" s="3"/>
      <c r="F420" s="3"/>
      <c r="G420" s="3"/>
      <c r="H420" s="3"/>
    </row>
    <row r="421" spans="3:8">
      <c r="C421" s="3"/>
      <c r="D421" s="3"/>
      <c r="E421" s="3"/>
      <c r="F421" s="3"/>
      <c r="G421" s="3"/>
      <c r="H421" s="3"/>
    </row>
    <row r="422" spans="3:8">
      <c r="C422" s="3"/>
      <c r="D422" s="3"/>
      <c r="E422" s="3"/>
      <c r="F422" s="3"/>
      <c r="G422" s="3"/>
      <c r="H422" s="3"/>
    </row>
    <row r="423" spans="3:8">
      <c r="C423" s="3"/>
      <c r="D423" s="3"/>
      <c r="E423" s="3"/>
      <c r="F423" s="3"/>
      <c r="G423" s="3"/>
      <c r="H423" s="3"/>
    </row>
    <row r="424" spans="3:8">
      <c r="C424" s="3"/>
      <c r="D424" s="3"/>
      <c r="E424" s="3"/>
      <c r="F424" s="3"/>
      <c r="G424" s="3"/>
      <c r="H424" s="3"/>
    </row>
    <row r="425" spans="3:8">
      <c r="C425" s="3"/>
      <c r="D425" s="3"/>
      <c r="E425" s="3"/>
      <c r="F425" s="3"/>
      <c r="G425" s="3"/>
      <c r="H425" s="3"/>
    </row>
    <row r="426" spans="3:8">
      <c r="C426" s="3"/>
      <c r="D426" s="3"/>
      <c r="E426" s="3"/>
      <c r="F426" s="3"/>
      <c r="G426" s="3"/>
      <c r="H426" s="3"/>
    </row>
    <row r="427" spans="3:8">
      <c r="C427" s="3"/>
      <c r="D427" s="3"/>
      <c r="E427" s="3"/>
      <c r="F427" s="3"/>
      <c r="G427" s="3"/>
      <c r="H427" s="3"/>
    </row>
    <row r="428" spans="3:8">
      <c r="C428" s="3"/>
      <c r="D428" s="3"/>
      <c r="E428" s="3"/>
      <c r="F428" s="3"/>
      <c r="G428" s="3"/>
      <c r="H428" s="3"/>
    </row>
    <row r="429" spans="3:8">
      <c r="C429" s="3"/>
      <c r="D429" s="3"/>
      <c r="E429" s="3"/>
      <c r="F429" s="3"/>
      <c r="G429" s="3"/>
      <c r="H429" s="3"/>
    </row>
    <row r="430" spans="3:8">
      <c r="C430" s="3"/>
      <c r="D430" s="3"/>
      <c r="E430" s="3"/>
      <c r="F430" s="3"/>
      <c r="G430" s="3"/>
      <c r="H430" s="3"/>
    </row>
    <row r="431" spans="3:8">
      <c r="C431" s="3"/>
      <c r="D431" s="3"/>
      <c r="E431" s="3"/>
      <c r="F431" s="3"/>
      <c r="G431" s="3"/>
      <c r="H431" s="3"/>
    </row>
    <row r="432" spans="3:8">
      <c r="C432" s="3"/>
      <c r="D432" s="3"/>
      <c r="E432" s="3"/>
      <c r="F432" s="3"/>
      <c r="G432" s="3"/>
      <c r="H432" s="3"/>
    </row>
    <row r="433" spans="3:8">
      <c r="C433" s="3"/>
      <c r="D433" s="3"/>
      <c r="E433" s="3"/>
      <c r="F433" s="3"/>
      <c r="G433" s="3"/>
      <c r="H433" s="3"/>
    </row>
    <row r="434" spans="3:8">
      <c r="C434" s="3"/>
      <c r="D434" s="3"/>
      <c r="E434" s="3"/>
      <c r="F434" s="3"/>
      <c r="G434" s="3"/>
      <c r="H434" s="3"/>
    </row>
    <row r="435" spans="3:8">
      <c r="C435" s="3"/>
      <c r="D435" s="3"/>
      <c r="E435" s="3"/>
      <c r="F435" s="3"/>
      <c r="G435" s="3"/>
      <c r="H435" s="3"/>
    </row>
    <row r="436" spans="3:8">
      <c r="C436" s="3"/>
      <c r="D436" s="3"/>
      <c r="E436" s="3"/>
      <c r="F436" s="3"/>
      <c r="G436" s="3"/>
      <c r="H436" s="3"/>
    </row>
    <row r="437" spans="3:8">
      <c r="C437" s="3"/>
      <c r="D437" s="3"/>
      <c r="E437" s="3"/>
      <c r="F437" s="3"/>
      <c r="G437" s="3"/>
      <c r="H437" s="3"/>
    </row>
    <row r="438" spans="3:8">
      <c r="C438" s="3"/>
      <c r="D438" s="3"/>
      <c r="E438" s="3"/>
      <c r="F438" s="3"/>
      <c r="G438" s="3"/>
      <c r="H438" s="3"/>
    </row>
    <row r="439" spans="3:8">
      <c r="C439" s="3"/>
      <c r="D439" s="3"/>
      <c r="E439" s="3"/>
      <c r="F439" s="3"/>
      <c r="G439" s="3"/>
      <c r="H439" s="3"/>
    </row>
    <row r="440" spans="3:8">
      <c r="C440" s="3"/>
      <c r="D440" s="3"/>
      <c r="E440" s="3"/>
      <c r="F440" s="3"/>
      <c r="G440" s="3"/>
      <c r="H440" s="3"/>
    </row>
    <row r="441" spans="3:8">
      <c r="C441" s="3"/>
      <c r="D441" s="3"/>
      <c r="E441" s="3"/>
      <c r="F441" s="3"/>
      <c r="G441" s="3"/>
      <c r="H441" s="3"/>
    </row>
    <row r="442" spans="3:8">
      <c r="C442" s="3"/>
      <c r="D442" s="3"/>
      <c r="E442" s="3"/>
      <c r="F442" s="3"/>
      <c r="G442" s="3"/>
      <c r="H442" s="3"/>
    </row>
    <row r="443" spans="3:8">
      <c r="C443" s="3"/>
      <c r="D443" s="3"/>
      <c r="E443" s="3"/>
      <c r="F443" s="3"/>
      <c r="G443" s="3"/>
      <c r="H443" s="3"/>
    </row>
    <row r="444" spans="3:8">
      <c r="C444" s="3"/>
      <c r="D444" s="3"/>
      <c r="E444" s="3"/>
      <c r="F444" s="3"/>
      <c r="G444" s="3"/>
      <c r="H444" s="3"/>
    </row>
    <row r="445" spans="3:8">
      <c r="C445" s="3"/>
      <c r="D445" s="3"/>
      <c r="E445" s="3"/>
      <c r="F445" s="3"/>
      <c r="G445" s="3"/>
      <c r="H445" s="3"/>
    </row>
    <row r="446" spans="3:8">
      <c r="C446" s="3"/>
      <c r="D446" s="3"/>
      <c r="E446" s="3"/>
      <c r="F446" s="3"/>
      <c r="G446" s="3"/>
      <c r="H446" s="3"/>
    </row>
    <row r="447" spans="3:8">
      <c r="C447" s="3"/>
      <c r="D447" s="3"/>
      <c r="E447" s="3"/>
      <c r="F447" s="3"/>
      <c r="G447" s="3"/>
      <c r="H447" s="3"/>
    </row>
    <row r="448" spans="3:8">
      <c r="C448" s="3"/>
      <c r="D448" s="3"/>
      <c r="E448" s="3"/>
      <c r="F448" s="3"/>
      <c r="G448" s="3"/>
      <c r="H448" s="3"/>
    </row>
    <row r="449" spans="3:8">
      <c r="C449" s="3"/>
      <c r="D449" s="3"/>
      <c r="E449" s="3"/>
      <c r="F449" s="3"/>
      <c r="G449" s="3"/>
      <c r="H449" s="3"/>
    </row>
    <row r="450" spans="3:8">
      <c r="C450" s="3"/>
      <c r="D450" s="3"/>
      <c r="E450" s="3"/>
      <c r="F450" s="3"/>
      <c r="G450" s="3"/>
      <c r="H450" s="3"/>
    </row>
    <row r="451" spans="3:8">
      <c r="C451" s="3"/>
      <c r="D451" s="3"/>
      <c r="E451" s="3"/>
      <c r="F451" s="3"/>
      <c r="G451" s="3"/>
      <c r="H451" s="3"/>
    </row>
    <row r="452" spans="3:8">
      <c r="C452" s="3"/>
      <c r="D452" s="3"/>
      <c r="E452" s="3"/>
      <c r="F452" s="3"/>
      <c r="G452" s="3"/>
      <c r="H452" s="3"/>
    </row>
    <row r="453" spans="3:8">
      <c r="C453" s="3"/>
      <c r="D453" s="3"/>
      <c r="E453" s="3"/>
      <c r="F453" s="3"/>
      <c r="G453" s="3"/>
      <c r="H453" s="3"/>
    </row>
    <row r="454" spans="3:8">
      <c r="C454" s="3"/>
      <c r="D454" s="3"/>
      <c r="E454" s="3"/>
      <c r="F454" s="3"/>
      <c r="G454" s="3"/>
      <c r="H454" s="3"/>
    </row>
    <row r="455" spans="3:8">
      <c r="C455" s="3"/>
      <c r="D455" s="3"/>
      <c r="E455" s="3"/>
      <c r="F455" s="3"/>
      <c r="G455" s="3"/>
      <c r="H455" s="3"/>
    </row>
    <row r="456" spans="3:8">
      <c r="C456" s="3"/>
      <c r="D456" s="3"/>
      <c r="E456" s="3"/>
      <c r="F456" s="3"/>
      <c r="G456" s="3"/>
      <c r="H456" s="3"/>
    </row>
    <row r="457" spans="3:8">
      <c r="C457" s="3"/>
      <c r="D457" s="3"/>
      <c r="E457" s="3"/>
      <c r="F457" s="3"/>
      <c r="G457" s="3"/>
      <c r="H457" s="3"/>
    </row>
    <row r="458" spans="3:8">
      <c r="C458" s="3"/>
      <c r="D458" s="3"/>
      <c r="E458" s="3"/>
      <c r="F458" s="3"/>
      <c r="G458" s="3"/>
      <c r="H458" s="3"/>
    </row>
    <row r="459" spans="3:8">
      <c r="C459" s="3"/>
      <c r="D459" s="3"/>
      <c r="E459" s="3"/>
      <c r="F459" s="3"/>
      <c r="G459" s="3"/>
      <c r="H459" s="3"/>
    </row>
    <row r="460" spans="3:8">
      <c r="C460" s="3"/>
      <c r="D460" s="3"/>
      <c r="E460" s="3"/>
      <c r="F460" s="3"/>
      <c r="G460" s="3"/>
      <c r="H460" s="3"/>
    </row>
    <row r="461" spans="3:8">
      <c r="C461" s="3"/>
      <c r="D461" s="3"/>
      <c r="E461" s="3"/>
      <c r="F461" s="3"/>
      <c r="G461" s="3"/>
      <c r="H461" s="3"/>
    </row>
    <row r="462" spans="3:8">
      <c r="C462" s="3"/>
      <c r="D462" s="3"/>
      <c r="E462" s="3"/>
      <c r="F462" s="3"/>
      <c r="G462" s="3"/>
      <c r="H462" s="3"/>
    </row>
    <row r="463" spans="3:8">
      <c r="C463" s="3"/>
      <c r="D463" s="3"/>
      <c r="E463" s="3"/>
      <c r="F463" s="3"/>
      <c r="G463" s="3"/>
      <c r="H463" s="3"/>
    </row>
    <row r="464" spans="3:8">
      <c r="C464" s="3"/>
      <c r="D464" s="3"/>
      <c r="E464" s="3"/>
      <c r="F464" s="3"/>
      <c r="G464" s="3"/>
      <c r="H464" s="3"/>
    </row>
    <row r="465" spans="3:8">
      <c r="C465" s="3"/>
      <c r="D465" s="3"/>
      <c r="E465" s="3"/>
      <c r="F465" s="3"/>
      <c r="G465" s="3"/>
      <c r="H465" s="3"/>
    </row>
    <row r="466" spans="3:8">
      <c r="C466" s="3"/>
      <c r="D466" s="3"/>
      <c r="E466" s="3"/>
      <c r="F466" s="3"/>
      <c r="G466" s="3"/>
      <c r="H466" s="3"/>
    </row>
    <row r="467" spans="3:8">
      <c r="C467" s="3"/>
      <c r="D467" s="3"/>
      <c r="E467" s="3"/>
      <c r="F467" s="3"/>
      <c r="G467" s="3"/>
      <c r="H467" s="3"/>
    </row>
    <row r="468" spans="3:8">
      <c r="C468" s="3"/>
      <c r="D468" s="3"/>
      <c r="E468" s="3"/>
      <c r="F468" s="3"/>
      <c r="G468" s="3"/>
      <c r="H468" s="3"/>
    </row>
    <row r="469" spans="3:8">
      <c r="C469" s="3"/>
      <c r="D469" s="3"/>
      <c r="E469" s="3"/>
      <c r="F469" s="3"/>
      <c r="G469" s="3"/>
      <c r="H469" s="3"/>
    </row>
    <row r="470" spans="3:8">
      <c r="C470" s="3"/>
      <c r="D470" s="3"/>
      <c r="E470" s="3"/>
      <c r="F470" s="3"/>
      <c r="G470" s="3"/>
      <c r="H470" s="3"/>
    </row>
    <row r="471" spans="3:8">
      <c r="C471" s="3"/>
      <c r="D471" s="3"/>
      <c r="E471" s="3"/>
      <c r="F471" s="3"/>
      <c r="G471" s="3"/>
      <c r="H471" s="3"/>
    </row>
    <row r="472" spans="3:8">
      <c r="C472" s="3"/>
      <c r="D472" s="3"/>
      <c r="E472" s="3"/>
      <c r="F472" s="3"/>
      <c r="G472" s="3"/>
      <c r="H472" s="3"/>
    </row>
    <row r="473" spans="3:8">
      <c r="C473" s="3"/>
      <c r="D473" s="3"/>
      <c r="E473" s="3"/>
      <c r="F473" s="3"/>
      <c r="G473" s="3"/>
      <c r="H473" s="3"/>
    </row>
    <row r="474" spans="3:8">
      <c r="C474" s="3"/>
      <c r="D474" s="3"/>
      <c r="E474" s="3"/>
      <c r="F474" s="3"/>
      <c r="G474" s="3"/>
      <c r="H474" s="3"/>
    </row>
    <row r="475" spans="3:8">
      <c r="C475" s="3"/>
      <c r="D475" s="3"/>
      <c r="E475" s="3"/>
      <c r="F475" s="3"/>
      <c r="G475" s="3"/>
      <c r="H475" s="3"/>
    </row>
    <row r="476" spans="3:8">
      <c r="C476" s="3"/>
      <c r="D476" s="3"/>
      <c r="E476" s="3"/>
      <c r="F476" s="3"/>
      <c r="G476" s="3"/>
      <c r="H476" s="3"/>
    </row>
    <row r="477" spans="3:8">
      <c r="C477" s="3"/>
      <c r="D477" s="3"/>
      <c r="E477" s="3"/>
      <c r="F477" s="3"/>
      <c r="G477" s="3"/>
      <c r="H477" s="3"/>
    </row>
    <row r="478" spans="3:8">
      <c r="C478" s="3"/>
      <c r="D478" s="3"/>
      <c r="E478" s="3"/>
      <c r="F478" s="3"/>
      <c r="G478" s="3"/>
      <c r="H478" s="3"/>
    </row>
    <row r="479" spans="3:8">
      <c r="C479" s="3"/>
      <c r="D479" s="3"/>
      <c r="E479" s="3"/>
      <c r="F479" s="3"/>
      <c r="G479" s="3"/>
      <c r="H479" s="3"/>
    </row>
    <row r="480" spans="3:8">
      <c r="C480" s="3"/>
      <c r="D480" s="3"/>
      <c r="E480" s="3"/>
      <c r="F480" s="3"/>
      <c r="G480" s="3"/>
      <c r="H480" s="3"/>
    </row>
    <row r="481" spans="3:8">
      <c r="C481" s="3"/>
      <c r="D481" s="3"/>
      <c r="E481" s="3"/>
      <c r="F481" s="3"/>
      <c r="G481" s="3"/>
      <c r="H481" s="3"/>
    </row>
    <row r="482" spans="3:8">
      <c r="C482" s="3"/>
      <c r="D482" s="3"/>
      <c r="E482" s="3"/>
      <c r="F482" s="3"/>
      <c r="G482" s="3"/>
      <c r="H482" s="3"/>
    </row>
    <row r="483" spans="3:8">
      <c r="C483" s="3"/>
      <c r="D483" s="3"/>
      <c r="E483" s="3"/>
      <c r="F483" s="3"/>
      <c r="G483" s="3"/>
      <c r="H483" s="3"/>
    </row>
    <row r="484" spans="3:8">
      <c r="C484" s="3"/>
      <c r="D484" s="3"/>
      <c r="E484" s="3"/>
      <c r="F484" s="3"/>
      <c r="G484" s="3"/>
      <c r="H484" s="3"/>
    </row>
    <row r="485" spans="3:8">
      <c r="C485" s="3"/>
      <c r="D485" s="3"/>
      <c r="E485" s="3"/>
      <c r="F485" s="3"/>
      <c r="G485" s="3"/>
      <c r="H485" s="3"/>
    </row>
    <row r="486" spans="3:8">
      <c r="C486" s="3"/>
      <c r="D486" s="3"/>
      <c r="E486" s="3"/>
      <c r="F486" s="3"/>
      <c r="G486" s="3"/>
      <c r="H486" s="3"/>
    </row>
    <row r="487" spans="3:8">
      <c r="C487" s="3"/>
      <c r="D487" s="3"/>
      <c r="E487" s="3"/>
      <c r="F487" s="3"/>
      <c r="G487" s="3"/>
      <c r="H487" s="3"/>
    </row>
    <row r="488" spans="3:8">
      <c r="C488" s="3"/>
      <c r="D488" s="3"/>
      <c r="E488" s="3"/>
      <c r="F488" s="3"/>
      <c r="G488" s="3"/>
      <c r="H488" s="3"/>
    </row>
    <row r="489" spans="3:8">
      <c r="C489" s="3"/>
      <c r="D489" s="3"/>
      <c r="E489" s="3"/>
      <c r="F489" s="3"/>
      <c r="G489" s="3"/>
      <c r="H489" s="3"/>
    </row>
    <row r="490" spans="3:8">
      <c r="C490" s="3"/>
      <c r="D490" s="3"/>
      <c r="E490" s="3"/>
      <c r="F490" s="3"/>
      <c r="G490" s="3"/>
      <c r="H490" s="3"/>
    </row>
    <row r="491" spans="3:8">
      <c r="C491" s="3"/>
      <c r="D491" s="3"/>
      <c r="E491" s="3"/>
      <c r="F491" s="3"/>
      <c r="G491" s="3"/>
      <c r="H491" s="3"/>
    </row>
    <row r="492" spans="3:8">
      <c r="C492" s="3"/>
      <c r="D492" s="3"/>
      <c r="E492" s="3"/>
      <c r="F492" s="3"/>
      <c r="G492" s="3"/>
      <c r="H492" s="3"/>
    </row>
    <row r="493" spans="3:8">
      <c r="C493" s="3"/>
      <c r="D493" s="3"/>
      <c r="E493" s="3"/>
      <c r="F493" s="3"/>
      <c r="G493" s="3"/>
      <c r="H493" s="3"/>
    </row>
    <row r="494" spans="3:8">
      <c r="C494" s="3"/>
      <c r="D494" s="3"/>
      <c r="E494" s="3"/>
      <c r="F494" s="3"/>
      <c r="G494" s="3"/>
      <c r="H494" s="3"/>
    </row>
    <row r="495" spans="3:8">
      <c r="C495" s="3"/>
      <c r="D495" s="3"/>
      <c r="E495" s="3"/>
      <c r="F495" s="3"/>
      <c r="G495" s="3"/>
      <c r="H495" s="3"/>
    </row>
    <row r="496" spans="3:8">
      <c r="C496" s="3"/>
      <c r="D496" s="3"/>
      <c r="E496" s="3"/>
      <c r="F496" s="3"/>
      <c r="G496" s="3"/>
      <c r="H496" s="3"/>
    </row>
    <row r="497" spans="3:8">
      <c r="C497" s="3"/>
      <c r="D497" s="3"/>
      <c r="E497" s="3"/>
      <c r="F497" s="3"/>
      <c r="G497" s="3"/>
      <c r="H497" s="3"/>
    </row>
    <row r="498" spans="3:8">
      <c r="C498" s="3"/>
      <c r="D498" s="3"/>
      <c r="E498" s="3"/>
      <c r="F498" s="3"/>
      <c r="G498" s="3"/>
      <c r="H498" s="3"/>
    </row>
    <row r="499" spans="3:8">
      <c r="C499" s="3"/>
      <c r="D499" s="3"/>
      <c r="E499" s="3"/>
      <c r="F499" s="3"/>
      <c r="G499" s="3"/>
      <c r="H499" s="3"/>
    </row>
    <row r="500" spans="3:8">
      <c r="C500" s="3"/>
      <c r="D500" s="3"/>
      <c r="E500" s="3"/>
      <c r="F500" s="3"/>
      <c r="G500" s="3"/>
      <c r="H500" s="3"/>
    </row>
    <row r="501" spans="3:8">
      <c r="C501" s="3"/>
      <c r="D501" s="3"/>
      <c r="E501" s="3"/>
      <c r="F501" s="3"/>
      <c r="G501" s="3"/>
      <c r="H501" s="3"/>
    </row>
    <row r="502" spans="3:8">
      <c r="C502" s="3"/>
      <c r="D502" s="3"/>
      <c r="E502" s="3"/>
      <c r="F502" s="3"/>
      <c r="G502" s="3"/>
      <c r="H502" s="3"/>
    </row>
    <row r="503" spans="3:8">
      <c r="C503" s="3"/>
      <c r="D503" s="3"/>
      <c r="E503" s="3"/>
      <c r="F503" s="3"/>
      <c r="G503" s="3"/>
      <c r="H503" s="3"/>
    </row>
    <row r="504" spans="3:8">
      <c r="C504" s="3"/>
      <c r="D504" s="3"/>
      <c r="E504" s="3"/>
      <c r="F504" s="3"/>
      <c r="G504" s="3"/>
      <c r="H504" s="3"/>
    </row>
    <row r="505" spans="3:8">
      <c r="C505" s="3"/>
      <c r="D505" s="3"/>
      <c r="E505" s="3"/>
      <c r="F505" s="3"/>
      <c r="G505" s="3"/>
      <c r="H505" s="3"/>
    </row>
    <row r="506" spans="3:8">
      <c r="C506" s="3"/>
      <c r="D506" s="3"/>
      <c r="E506" s="3"/>
      <c r="F506" s="3"/>
      <c r="G506" s="3"/>
      <c r="H506" s="3"/>
    </row>
    <row r="507" spans="3:8">
      <c r="C507" s="3"/>
      <c r="D507" s="3"/>
      <c r="E507" s="3"/>
      <c r="F507" s="3"/>
      <c r="G507" s="3"/>
      <c r="H507" s="3"/>
    </row>
    <row r="508" spans="3:8">
      <c r="C508" s="3"/>
      <c r="D508" s="3"/>
      <c r="E508" s="3"/>
      <c r="F508" s="3"/>
      <c r="G508" s="3"/>
      <c r="H508" s="3"/>
    </row>
    <row r="509" spans="3:8">
      <c r="C509" s="3"/>
      <c r="D509" s="3"/>
      <c r="E509" s="3"/>
      <c r="F509" s="3"/>
      <c r="G509" s="3"/>
      <c r="H509" s="3"/>
    </row>
    <row r="510" spans="3:8">
      <c r="C510" s="3"/>
      <c r="D510" s="3"/>
      <c r="E510" s="3"/>
      <c r="F510" s="3"/>
      <c r="G510" s="3"/>
      <c r="H510" s="3"/>
    </row>
    <row r="511" spans="3:8">
      <c r="C511" s="3"/>
      <c r="D511" s="3"/>
      <c r="E511" s="3"/>
      <c r="F511" s="3"/>
      <c r="G511" s="3"/>
      <c r="H511" s="3"/>
    </row>
    <row r="512" spans="3:8">
      <c r="C512" s="3"/>
      <c r="D512" s="3"/>
      <c r="E512" s="3"/>
      <c r="F512" s="3"/>
      <c r="G512" s="3"/>
      <c r="H512" s="3"/>
    </row>
    <row r="513" spans="3:8">
      <c r="C513" s="3"/>
      <c r="D513" s="3"/>
      <c r="E513" s="3"/>
      <c r="F513" s="3"/>
      <c r="G513" s="3"/>
      <c r="H513" s="3"/>
    </row>
    <row r="514" spans="3:8">
      <c r="C514" s="3"/>
      <c r="D514" s="3"/>
      <c r="E514" s="3"/>
      <c r="F514" s="3"/>
      <c r="G514" s="3"/>
      <c r="H514" s="3"/>
    </row>
    <row r="515" spans="3:8">
      <c r="C515" s="3"/>
      <c r="D515" s="3"/>
      <c r="E515" s="3"/>
      <c r="F515" s="3"/>
      <c r="G515" s="3"/>
      <c r="H515" s="3"/>
    </row>
    <row r="516" spans="3:8">
      <c r="C516" s="3"/>
      <c r="D516" s="3"/>
      <c r="E516" s="3"/>
      <c r="F516" s="3"/>
      <c r="G516" s="3"/>
      <c r="H516" s="3"/>
    </row>
    <row r="517" spans="3:8">
      <c r="C517" s="3"/>
      <c r="D517" s="3"/>
      <c r="E517" s="3"/>
      <c r="F517" s="3"/>
      <c r="G517" s="3"/>
      <c r="H517" s="3"/>
    </row>
    <row r="518" spans="3:8">
      <c r="C518" s="3"/>
      <c r="D518" s="3"/>
      <c r="E518" s="3"/>
      <c r="F518" s="3"/>
      <c r="G518" s="3"/>
      <c r="H518" s="3"/>
    </row>
    <row r="519" spans="3:8">
      <c r="C519" s="3"/>
      <c r="D519" s="3"/>
      <c r="E519" s="3"/>
      <c r="F519" s="3"/>
      <c r="G519" s="3"/>
      <c r="H519" s="3"/>
    </row>
    <row r="520" spans="3:8">
      <c r="C520" s="3"/>
      <c r="D520" s="3"/>
      <c r="E520" s="3"/>
      <c r="F520" s="3"/>
      <c r="G520" s="3"/>
      <c r="H520" s="3"/>
    </row>
    <row r="521" spans="3:8">
      <c r="C521" s="3"/>
      <c r="D521" s="3"/>
      <c r="E521" s="3"/>
      <c r="F521" s="3"/>
      <c r="G521" s="3"/>
      <c r="H521" s="3"/>
    </row>
    <row r="522" spans="3:8">
      <c r="C522" s="3"/>
      <c r="D522" s="3"/>
      <c r="E522" s="3"/>
      <c r="F522" s="3"/>
      <c r="G522" s="3"/>
      <c r="H522" s="3"/>
    </row>
    <row r="523" spans="3:8">
      <c r="C523" s="3"/>
      <c r="D523" s="3"/>
      <c r="E523" s="3"/>
      <c r="F523" s="3"/>
      <c r="G523" s="3"/>
      <c r="H523" s="3"/>
    </row>
    <row r="524" spans="3:8">
      <c r="C524" s="3"/>
      <c r="D524" s="3"/>
      <c r="E524" s="3"/>
      <c r="F524" s="3"/>
      <c r="G524" s="3"/>
      <c r="H524" s="3"/>
    </row>
    <row r="525" spans="3:8">
      <c r="C525" s="3"/>
      <c r="D525" s="3"/>
      <c r="E525" s="3"/>
      <c r="F525" s="3"/>
      <c r="G525" s="3"/>
      <c r="H525" s="3"/>
    </row>
    <row r="526" spans="3:8">
      <c r="C526" s="3"/>
      <c r="D526" s="3"/>
      <c r="E526" s="3"/>
      <c r="F526" s="3"/>
      <c r="G526" s="3"/>
      <c r="H526" s="3"/>
    </row>
    <row r="527" spans="3:8">
      <c r="C527" s="3"/>
      <c r="D527" s="3"/>
      <c r="E527" s="3"/>
      <c r="F527" s="3"/>
      <c r="G527" s="3"/>
      <c r="H527" s="3"/>
    </row>
    <row r="528" spans="3:8">
      <c r="C528" s="3"/>
      <c r="D528" s="3"/>
      <c r="E528" s="3"/>
      <c r="F528" s="3"/>
      <c r="G528" s="3"/>
      <c r="H528" s="3"/>
    </row>
    <row r="529" spans="3:8">
      <c r="C529" s="3"/>
      <c r="D529" s="3"/>
      <c r="E529" s="3"/>
      <c r="F529" s="3"/>
      <c r="G529" s="3"/>
      <c r="H529" s="3"/>
    </row>
    <row r="530" spans="3:8">
      <c r="C530" s="3"/>
      <c r="D530" s="3"/>
      <c r="E530" s="3"/>
      <c r="F530" s="3"/>
      <c r="G530" s="3"/>
      <c r="H530" s="3"/>
    </row>
    <row r="531" spans="3:8">
      <c r="C531" s="3"/>
      <c r="D531" s="3"/>
      <c r="E531" s="3"/>
      <c r="F531" s="3"/>
      <c r="G531" s="3"/>
      <c r="H531" s="3"/>
    </row>
    <row r="532" spans="3:8">
      <c r="C532" s="3"/>
      <c r="D532" s="3"/>
      <c r="E532" s="3"/>
      <c r="F532" s="3"/>
      <c r="G532" s="3"/>
      <c r="H532" s="3"/>
    </row>
    <row r="533" spans="3:8">
      <c r="C533" s="3"/>
      <c r="D533" s="3"/>
      <c r="E533" s="3"/>
      <c r="F533" s="3"/>
      <c r="G533" s="3"/>
      <c r="H533" s="3"/>
    </row>
    <row r="534" spans="3:8">
      <c r="C534" s="3"/>
      <c r="D534" s="3"/>
      <c r="E534" s="3"/>
      <c r="F534" s="3"/>
      <c r="G534" s="3"/>
      <c r="H534" s="3"/>
    </row>
    <row r="535" spans="3:8">
      <c r="C535" s="3"/>
      <c r="D535" s="3"/>
      <c r="E535" s="3"/>
      <c r="F535" s="3"/>
      <c r="G535" s="3"/>
      <c r="H535" s="3"/>
    </row>
    <row r="536" spans="3:8">
      <c r="C536" s="3"/>
      <c r="D536" s="3"/>
      <c r="E536" s="3"/>
      <c r="F536" s="3"/>
      <c r="G536" s="3"/>
      <c r="H536" s="3"/>
    </row>
    <row r="537" spans="3:8">
      <c r="C537" s="3"/>
      <c r="D537" s="3"/>
      <c r="E537" s="3"/>
      <c r="F537" s="3"/>
      <c r="G537" s="3"/>
      <c r="H537" s="3"/>
    </row>
    <row r="538" spans="3:8">
      <c r="C538" s="3"/>
      <c r="D538" s="3"/>
      <c r="E538" s="3"/>
      <c r="F538" s="3"/>
      <c r="G538" s="3"/>
      <c r="H538" s="3"/>
    </row>
    <row r="539" spans="3:8">
      <c r="C539" s="3"/>
      <c r="D539" s="3"/>
      <c r="E539" s="3"/>
      <c r="F539" s="3"/>
      <c r="G539" s="3"/>
      <c r="H539" s="3"/>
    </row>
    <row r="540" spans="3:8">
      <c r="C540" s="3"/>
      <c r="D540" s="3"/>
      <c r="E540" s="3"/>
      <c r="F540" s="3"/>
      <c r="G540" s="3"/>
      <c r="H540" s="3"/>
    </row>
    <row r="541" spans="3:8">
      <c r="C541" s="3"/>
      <c r="D541" s="3"/>
      <c r="E541" s="3"/>
      <c r="F541" s="3"/>
      <c r="G541" s="3"/>
      <c r="H541" s="3"/>
    </row>
    <row r="542" spans="3:8">
      <c r="C542" s="3"/>
      <c r="D542" s="3"/>
      <c r="E542" s="3"/>
      <c r="F542" s="3"/>
      <c r="G542" s="3"/>
      <c r="H542" s="3"/>
    </row>
    <row r="543" spans="3:8">
      <c r="C543" s="3"/>
      <c r="D543" s="3"/>
      <c r="E543" s="3"/>
      <c r="F543" s="3"/>
      <c r="G543" s="3"/>
      <c r="H543" s="3"/>
    </row>
    <row r="544" spans="3:8">
      <c r="C544" s="3"/>
      <c r="D544" s="3"/>
      <c r="E544" s="3"/>
      <c r="F544" s="3"/>
      <c r="G544" s="3"/>
      <c r="H544" s="3"/>
    </row>
    <row r="545" spans="3:8">
      <c r="C545" s="3"/>
      <c r="D545" s="3"/>
      <c r="E545" s="3"/>
      <c r="F545" s="3"/>
      <c r="G545" s="3"/>
      <c r="H545" s="3"/>
    </row>
    <row r="546" spans="3:8">
      <c r="C546" s="3"/>
      <c r="D546" s="3"/>
      <c r="E546" s="3"/>
      <c r="F546" s="3"/>
      <c r="G546" s="3"/>
      <c r="H546" s="3"/>
    </row>
    <row r="547" spans="3:8">
      <c r="C547" s="3"/>
      <c r="D547" s="3"/>
      <c r="E547" s="3"/>
      <c r="F547" s="3"/>
      <c r="G547" s="3"/>
      <c r="H547" s="3"/>
    </row>
    <row r="548" spans="3:8">
      <c r="C548" s="3"/>
      <c r="D548" s="3"/>
      <c r="E548" s="3"/>
      <c r="F548" s="3"/>
      <c r="G548" s="3"/>
      <c r="H548" s="3"/>
    </row>
    <row r="549" spans="3:8">
      <c r="C549" s="3"/>
      <c r="D549" s="3"/>
      <c r="E549" s="3"/>
      <c r="F549" s="3"/>
      <c r="G549" s="3"/>
      <c r="H549" s="3"/>
    </row>
    <row r="550" spans="3:8">
      <c r="C550" s="3"/>
      <c r="D550" s="3"/>
      <c r="E550" s="3"/>
      <c r="F550" s="3"/>
      <c r="G550" s="3"/>
      <c r="H550" s="3"/>
    </row>
    <row r="551" spans="3:8">
      <c r="C551" s="3"/>
      <c r="D551" s="3"/>
      <c r="E551" s="3"/>
      <c r="F551" s="3"/>
      <c r="G551" s="3"/>
      <c r="H551" s="3"/>
    </row>
    <row r="552" spans="3:8">
      <c r="C552" s="3"/>
      <c r="D552" s="3"/>
      <c r="E552" s="3"/>
      <c r="F552" s="3"/>
      <c r="G552" s="3"/>
      <c r="H552" s="3"/>
    </row>
    <row r="553" spans="3:8">
      <c r="C553" s="3"/>
      <c r="D553" s="3"/>
      <c r="E553" s="3"/>
      <c r="F553" s="3"/>
      <c r="G553" s="3"/>
      <c r="H553" s="3"/>
    </row>
    <row r="554" spans="3:8">
      <c r="C554" s="3"/>
      <c r="D554" s="3"/>
      <c r="E554" s="3"/>
      <c r="F554" s="3"/>
      <c r="G554" s="3"/>
      <c r="H554" s="3"/>
    </row>
    <row r="555" spans="3:8">
      <c r="C555" s="3"/>
      <c r="D555" s="3"/>
      <c r="E555" s="3"/>
      <c r="F555" s="3"/>
      <c r="G555" s="3"/>
      <c r="H555" s="3"/>
    </row>
    <row r="556" spans="3:8">
      <c r="C556" s="3"/>
      <c r="D556" s="3"/>
      <c r="E556" s="3"/>
      <c r="F556" s="3"/>
      <c r="G556" s="3"/>
      <c r="H556" s="3"/>
    </row>
    <row r="557" spans="3:8">
      <c r="C557" s="3"/>
      <c r="D557" s="3"/>
      <c r="E557" s="3"/>
      <c r="F557" s="3"/>
      <c r="G557" s="3"/>
      <c r="H557" s="3"/>
    </row>
    <row r="558" spans="3:8">
      <c r="C558" s="3"/>
      <c r="D558" s="3"/>
      <c r="E558" s="3"/>
      <c r="F558" s="3"/>
      <c r="G558" s="3"/>
      <c r="H558" s="3"/>
    </row>
    <row r="559" spans="3:8">
      <c r="C559" s="3"/>
      <c r="D559" s="3"/>
      <c r="E559" s="3"/>
      <c r="F559" s="3"/>
      <c r="G559" s="3"/>
      <c r="H559" s="3"/>
    </row>
    <row r="560" spans="3:8">
      <c r="C560" s="3"/>
      <c r="D560" s="3"/>
      <c r="E560" s="3"/>
      <c r="F560" s="3"/>
      <c r="G560" s="3"/>
      <c r="H560" s="3"/>
    </row>
    <row r="561" spans="3:8">
      <c r="C561" s="3"/>
      <c r="D561" s="3"/>
      <c r="E561" s="3"/>
      <c r="F561" s="3"/>
      <c r="G561" s="3"/>
      <c r="H561" s="3"/>
    </row>
    <row r="562" spans="3:8">
      <c r="C562" s="3"/>
      <c r="D562" s="3"/>
      <c r="E562" s="3"/>
      <c r="F562" s="3"/>
      <c r="G562" s="3"/>
      <c r="H562" s="3"/>
    </row>
    <row r="563" spans="3:8">
      <c r="C563" s="3"/>
      <c r="D563" s="3"/>
      <c r="E563" s="3"/>
      <c r="F563" s="3"/>
      <c r="G563" s="3"/>
      <c r="H563" s="3"/>
    </row>
    <row r="564" spans="3:8">
      <c r="C564" s="3"/>
      <c r="D564" s="3"/>
      <c r="E564" s="3"/>
      <c r="F564" s="3"/>
      <c r="G564" s="3"/>
      <c r="H564" s="3"/>
    </row>
    <row r="565" spans="3:8">
      <c r="C565" s="3"/>
      <c r="D565" s="3"/>
      <c r="E565" s="3"/>
      <c r="F565" s="3"/>
      <c r="G565" s="3"/>
      <c r="H565" s="3"/>
    </row>
    <row r="566" spans="3:8">
      <c r="C566" s="3"/>
      <c r="D566" s="3"/>
      <c r="E566" s="3"/>
      <c r="F566" s="3"/>
      <c r="G566" s="3"/>
      <c r="H566" s="3"/>
    </row>
    <row r="567" spans="3:8">
      <c r="C567" s="3"/>
      <c r="D567" s="3"/>
      <c r="E567" s="3"/>
      <c r="F567" s="3"/>
      <c r="G567" s="3"/>
      <c r="H567" s="3"/>
    </row>
    <row r="568" spans="3:8">
      <c r="C568" s="3"/>
      <c r="D568" s="3"/>
      <c r="E568" s="3"/>
      <c r="F568" s="3"/>
      <c r="G568" s="3"/>
      <c r="H568" s="3"/>
    </row>
    <row r="569" spans="3:8">
      <c r="C569" s="3"/>
      <c r="D569" s="3"/>
      <c r="E569" s="3"/>
      <c r="F569" s="3"/>
      <c r="G569" s="3"/>
      <c r="H569" s="3"/>
    </row>
    <row r="570" spans="3:8">
      <c r="C570" s="3"/>
      <c r="D570" s="3"/>
      <c r="E570" s="3"/>
      <c r="F570" s="3"/>
      <c r="G570" s="3"/>
      <c r="H570" s="3"/>
    </row>
    <row r="571" spans="3:8">
      <c r="C571" s="3"/>
      <c r="D571" s="3"/>
      <c r="E571" s="3"/>
      <c r="F571" s="3"/>
      <c r="G571" s="3"/>
      <c r="H571" s="3"/>
    </row>
    <row r="572" spans="3:8">
      <c r="C572" s="3"/>
      <c r="D572" s="3"/>
      <c r="E572" s="3"/>
      <c r="F572" s="3"/>
      <c r="G572" s="3"/>
      <c r="H572" s="3"/>
    </row>
    <row r="573" spans="3:8">
      <c r="C573" s="3"/>
      <c r="D573" s="3"/>
      <c r="E573" s="3"/>
      <c r="F573" s="3"/>
      <c r="G573" s="3"/>
      <c r="H573" s="3"/>
    </row>
    <row r="574" spans="3:8">
      <c r="C574" s="3"/>
      <c r="D574" s="3"/>
      <c r="E574" s="3"/>
      <c r="F574" s="3"/>
      <c r="G574" s="3"/>
      <c r="H574" s="3"/>
    </row>
    <row r="575" spans="3:8">
      <c r="C575" s="3"/>
      <c r="D575" s="3"/>
      <c r="E575" s="3"/>
      <c r="F575" s="3"/>
      <c r="G575" s="3"/>
      <c r="H575" s="3"/>
    </row>
    <row r="576" spans="3:8">
      <c r="C576" s="3"/>
      <c r="D576" s="3"/>
      <c r="E576" s="3"/>
      <c r="F576" s="3"/>
      <c r="G576" s="3"/>
      <c r="H576" s="3"/>
    </row>
    <row r="577" spans="3:8">
      <c r="C577" s="3"/>
      <c r="D577" s="3"/>
      <c r="E577" s="3"/>
      <c r="F577" s="3"/>
      <c r="G577" s="3"/>
      <c r="H577" s="3"/>
    </row>
    <row r="578" spans="3:8">
      <c r="C578" s="3"/>
      <c r="D578" s="3"/>
      <c r="E578" s="3"/>
      <c r="F578" s="3"/>
      <c r="G578" s="3"/>
      <c r="H578" s="3"/>
    </row>
    <row r="579" spans="3:8">
      <c r="C579" s="3"/>
      <c r="D579" s="3"/>
      <c r="E579" s="3"/>
      <c r="F579" s="3"/>
      <c r="G579" s="3"/>
      <c r="H579" s="3"/>
    </row>
    <row r="580" spans="3:8">
      <c r="C580" s="3"/>
      <c r="D580" s="3"/>
      <c r="E580" s="3"/>
      <c r="F580" s="3"/>
      <c r="G580" s="3"/>
      <c r="H580" s="3"/>
    </row>
  </sheetData>
  <sheetProtection sheet="1" objects="1" scenarios="1"/>
  <mergeCells count="2">
    <mergeCell ref="B6:K6"/>
    <mergeCell ref="B7:K7"/>
  </mergeCells>
  <phoneticPr fontId="4" type="noConversion"/>
  <dataValidations count="1">
    <dataValidation allowBlank="1" showInputMessage="1" showErrorMessage="1" sqref="C5:C1048576 A1:B1048576 D1:XFD17 D22:XFD1048576 D18:AF21 AH18:XFD21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2">
    <tabColor indexed="44"/>
    <pageSetUpPr fitToPage="1"/>
  </sheetPr>
  <dimension ref="B1:CC110"/>
  <sheetViews>
    <sheetView rightToLeft="1" workbookViewId="0">
      <selection activeCell="C22" sqref="C22"/>
    </sheetView>
  </sheetViews>
  <sheetFormatPr defaultColWidth="9.140625" defaultRowHeight="18"/>
  <cols>
    <col min="1" max="1" width="6.28515625" style="1" customWidth="1"/>
    <col min="2" max="2" width="22" style="2" bestFit="1" customWidth="1"/>
    <col min="3" max="3" width="60.140625" style="2" bestFit="1" customWidth="1"/>
    <col min="4" max="4" width="5.5703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7.5703125" style="1" bestFit="1" customWidth="1"/>
    <col min="12" max="12" width="7" style="1" bestFit="1" customWidth="1"/>
    <col min="13" max="13" width="6.42578125" style="1" bestFit="1" customWidth="1"/>
    <col min="14" max="14" width="8" style="1" bestFit="1" customWidth="1"/>
    <col min="15" max="15" width="11.28515625" style="1" bestFit="1" customWidth="1"/>
    <col min="16" max="16" width="11.85546875" style="1" bestFit="1" customWidth="1"/>
    <col min="17" max="17" width="11.5703125" style="1" bestFit="1" customWidth="1"/>
    <col min="18" max="18" width="7.5703125" style="1" customWidth="1"/>
    <col min="19" max="19" width="6.7109375" style="1" customWidth="1"/>
    <col min="20" max="20" width="7.7109375" style="1" customWidth="1"/>
    <col min="21" max="21" width="7.140625" style="1" customWidth="1"/>
    <col min="22" max="22" width="6" style="1" customWidth="1"/>
    <col min="23" max="23" width="7.85546875" style="1" customWidth="1"/>
    <col min="24" max="24" width="8.140625" style="1" customWidth="1"/>
    <col min="25" max="25" width="6.28515625" style="1" customWidth="1"/>
    <col min="26" max="26" width="8" style="1" customWidth="1"/>
    <col min="27" max="27" width="8.7109375" style="1" customWidth="1"/>
    <col min="28" max="28" width="10" style="1" customWidth="1"/>
    <col min="29" max="29" width="9.5703125" style="1" customWidth="1"/>
    <col min="30" max="30" width="6.140625" style="1" customWidth="1"/>
    <col min="31" max="32" width="5.7109375" style="1" customWidth="1"/>
    <col min="33" max="33" width="6.85546875" style="1" customWidth="1"/>
    <col min="34" max="34" width="6.42578125" style="1" customWidth="1"/>
    <col min="35" max="35" width="6.7109375" style="1" customWidth="1"/>
    <col min="36" max="36" width="7.28515625" style="1" customWidth="1"/>
    <col min="37" max="48" width="5.7109375" style="1" customWidth="1"/>
    <col min="49" max="16384" width="9.140625" style="1"/>
  </cols>
  <sheetData>
    <row r="1" spans="2:81">
      <c r="B1" s="47" t="s">
        <v>174</v>
      </c>
      <c r="C1" s="68" t="s" vm="1">
        <v>258</v>
      </c>
    </row>
    <row r="2" spans="2:81">
      <c r="B2" s="47" t="s">
        <v>173</v>
      </c>
      <c r="C2" s="68" t="s">
        <v>259</v>
      </c>
    </row>
    <row r="3" spans="2:81">
      <c r="B3" s="47" t="s">
        <v>175</v>
      </c>
      <c r="C3" s="68" t="s">
        <v>260</v>
      </c>
      <c r="E3" s="2"/>
    </row>
    <row r="4" spans="2:81">
      <c r="B4" s="47" t="s">
        <v>176</v>
      </c>
      <c r="C4" s="68">
        <v>9454</v>
      </c>
    </row>
    <row r="6" spans="2:81" ht="26.25" customHeight="1">
      <c r="B6" s="134" t="s">
        <v>204</v>
      </c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36"/>
    </row>
    <row r="7" spans="2:81" ht="26.25" customHeight="1">
      <c r="B7" s="134" t="s">
        <v>92</v>
      </c>
      <c r="C7" s="135"/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5"/>
      <c r="O7" s="135"/>
      <c r="P7" s="135"/>
      <c r="Q7" s="136"/>
    </row>
    <row r="8" spans="2:81" s="3" customFormat="1" ht="63">
      <c r="B8" s="22" t="s">
        <v>111</v>
      </c>
      <c r="C8" s="30" t="s">
        <v>44</v>
      </c>
      <c r="D8" s="13" t="s">
        <v>50</v>
      </c>
      <c r="E8" s="30" t="s">
        <v>14</v>
      </c>
      <c r="F8" s="30" t="s">
        <v>66</v>
      </c>
      <c r="G8" s="30" t="s">
        <v>99</v>
      </c>
      <c r="H8" s="30" t="s">
        <v>17</v>
      </c>
      <c r="I8" s="30" t="s">
        <v>98</v>
      </c>
      <c r="J8" s="30" t="s">
        <v>16</v>
      </c>
      <c r="K8" s="30" t="s">
        <v>18</v>
      </c>
      <c r="L8" s="30" t="s">
        <v>233</v>
      </c>
      <c r="M8" s="30" t="s">
        <v>232</v>
      </c>
      <c r="N8" s="30" t="s">
        <v>61</v>
      </c>
      <c r="O8" s="30" t="s">
        <v>58</v>
      </c>
      <c r="P8" s="30" t="s">
        <v>177</v>
      </c>
      <c r="Q8" s="31" t="s">
        <v>179</v>
      </c>
      <c r="R8" s="1"/>
      <c r="S8" s="1"/>
      <c r="T8" s="1"/>
      <c r="U8" s="1"/>
      <c r="V8" s="1"/>
      <c r="W8" s="1"/>
      <c r="X8" s="1"/>
    </row>
    <row r="9" spans="2:81" s="3" customFormat="1" ht="18" customHeight="1">
      <c r="B9" s="15"/>
      <c r="C9" s="16"/>
      <c r="D9" s="16"/>
      <c r="E9" s="32"/>
      <c r="F9" s="32"/>
      <c r="G9" s="32" t="s">
        <v>21</v>
      </c>
      <c r="H9" s="32" t="s">
        <v>20</v>
      </c>
      <c r="I9" s="32"/>
      <c r="J9" s="32" t="s">
        <v>19</v>
      </c>
      <c r="K9" s="32" t="s">
        <v>19</v>
      </c>
      <c r="L9" s="32" t="s">
        <v>240</v>
      </c>
      <c r="M9" s="32"/>
      <c r="N9" s="32" t="s">
        <v>236</v>
      </c>
      <c r="O9" s="32" t="s">
        <v>19</v>
      </c>
      <c r="P9" s="32" t="s">
        <v>19</v>
      </c>
      <c r="Q9" s="33" t="s">
        <v>19</v>
      </c>
      <c r="R9" s="1"/>
      <c r="S9" s="1"/>
      <c r="T9" s="1"/>
      <c r="U9" s="1"/>
      <c r="V9" s="1"/>
      <c r="W9" s="1"/>
      <c r="X9" s="1"/>
    </row>
    <row r="10" spans="2:81" s="4" customFormat="1" ht="18" customHeight="1">
      <c r="B10" s="18"/>
      <c r="C10" s="19" t="s">
        <v>0</v>
      </c>
      <c r="D10" s="19" t="s">
        <v>1</v>
      </c>
      <c r="E10" s="19" t="s">
        <v>2</v>
      </c>
      <c r="F10" s="19" t="s">
        <v>3</v>
      </c>
      <c r="G10" s="19" t="s">
        <v>4</v>
      </c>
      <c r="H10" s="19" t="s">
        <v>5</v>
      </c>
      <c r="I10" s="19" t="s">
        <v>6</v>
      </c>
      <c r="J10" s="19" t="s">
        <v>7</v>
      </c>
      <c r="K10" s="19" t="s">
        <v>8</v>
      </c>
      <c r="L10" s="19" t="s">
        <v>9</v>
      </c>
      <c r="M10" s="19" t="s">
        <v>10</v>
      </c>
      <c r="N10" s="19" t="s">
        <v>11</v>
      </c>
      <c r="O10" s="19" t="s">
        <v>12</v>
      </c>
      <c r="P10" s="19" t="s">
        <v>13</v>
      </c>
      <c r="Q10" s="20" t="s">
        <v>108</v>
      </c>
      <c r="R10" s="1"/>
      <c r="S10" s="1"/>
      <c r="T10" s="1"/>
      <c r="U10" s="1"/>
      <c r="V10" s="1"/>
      <c r="W10" s="1"/>
      <c r="X10" s="1"/>
    </row>
    <row r="11" spans="2:81" s="4" customFormat="1" ht="18" customHeight="1">
      <c r="B11" s="110" t="s">
        <v>2324</v>
      </c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111">
        <v>0</v>
      </c>
      <c r="O11" s="90"/>
      <c r="P11" s="90"/>
      <c r="Q11" s="90"/>
      <c r="R11" s="1"/>
      <c r="S11" s="1"/>
      <c r="T11" s="1"/>
      <c r="U11" s="1"/>
      <c r="V11" s="1"/>
      <c r="W11" s="1"/>
      <c r="X11" s="1"/>
      <c r="CC11" s="1"/>
    </row>
    <row r="12" spans="2:81" ht="21.75" customHeight="1">
      <c r="B12" s="89" t="s">
        <v>249</v>
      </c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0"/>
    </row>
    <row r="13" spans="2:81">
      <c r="B13" s="89" t="s">
        <v>107</v>
      </c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0"/>
    </row>
    <row r="14" spans="2:81">
      <c r="B14" s="89" t="s">
        <v>231</v>
      </c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</row>
    <row r="15" spans="2:81">
      <c r="B15" s="89" t="s">
        <v>239</v>
      </c>
      <c r="C15" s="90"/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</row>
    <row r="16" spans="2:81">
      <c r="B16" s="90"/>
      <c r="C16" s="90"/>
      <c r="D16" s="90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</row>
    <row r="17" spans="2:17">
      <c r="B17" s="90"/>
      <c r="C17" s="90"/>
      <c r="D17" s="90"/>
      <c r="E17" s="90"/>
      <c r="F17" s="90"/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90"/>
    </row>
    <row r="18" spans="2:17">
      <c r="B18" s="90"/>
      <c r="C18" s="90"/>
      <c r="D18" s="90"/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</row>
    <row r="19" spans="2:17">
      <c r="B19" s="90"/>
      <c r="C19" s="90"/>
      <c r="D19" s="90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/>
    </row>
    <row r="20" spans="2:17">
      <c r="B20" s="90"/>
      <c r="C20" s="90"/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</row>
    <row r="21" spans="2:17">
      <c r="B21" s="90"/>
      <c r="C21" s="90"/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</row>
    <row r="22" spans="2:17">
      <c r="B22" s="90"/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</row>
    <row r="23" spans="2:17">
      <c r="B23" s="90"/>
      <c r="C23" s="90"/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</row>
    <row r="24" spans="2:17">
      <c r="B24" s="90"/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</row>
    <row r="25" spans="2:17">
      <c r="B25" s="90"/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</row>
    <row r="26" spans="2:17">
      <c r="B26" s="90"/>
      <c r="C26" s="90"/>
      <c r="D26" s="90"/>
      <c r="E26" s="90"/>
      <c r="F26" s="90"/>
      <c r="G26" s="90"/>
      <c r="H26" s="90"/>
      <c r="I26" s="90"/>
      <c r="J26" s="90"/>
      <c r="K26" s="90"/>
      <c r="L26" s="90"/>
      <c r="M26" s="90"/>
      <c r="N26" s="90"/>
      <c r="O26" s="90"/>
      <c r="P26" s="90"/>
      <c r="Q26" s="90"/>
    </row>
    <row r="27" spans="2:17">
      <c r="B27" s="90"/>
      <c r="C27" s="90"/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0"/>
    </row>
    <row r="28" spans="2:17">
      <c r="B28" s="90"/>
      <c r="C28" s="90"/>
      <c r="D28" s="90"/>
      <c r="E28" s="90"/>
      <c r="F28" s="90"/>
      <c r="G28" s="90"/>
      <c r="H28" s="90"/>
      <c r="I28" s="90"/>
      <c r="J28" s="90"/>
      <c r="K28" s="90"/>
      <c r="L28" s="90"/>
      <c r="M28" s="90"/>
      <c r="N28" s="90"/>
      <c r="O28" s="90"/>
      <c r="P28" s="90"/>
      <c r="Q28" s="90"/>
    </row>
    <row r="29" spans="2:17">
      <c r="B29" s="90"/>
      <c r="C29" s="90"/>
      <c r="D29" s="90"/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90"/>
      <c r="P29" s="90"/>
      <c r="Q29" s="90"/>
    </row>
    <row r="30" spans="2:17">
      <c r="B30" s="90"/>
      <c r="C30" s="90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90"/>
      <c r="Q30" s="90"/>
    </row>
    <row r="31" spans="2:17">
      <c r="B31" s="90"/>
      <c r="C31" s="90"/>
      <c r="D31" s="90"/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0"/>
      <c r="P31" s="90"/>
      <c r="Q31" s="90"/>
    </row>
    <row r="32" spans="2:17">
      <c r="B32" s="90"/>
      <c r="C32" s="90"/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</row>
    <row r="33" spans="2:17">
      <c r="B33" s="90"/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</row>
    <row r="34" spans="2:17">
      <c r="B34" s="90"/>
      <c r="C34" s="90"/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0"/>
    </row>
    <row r="35" spans="2:17">
      <c r="B35" s="90"/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</row>
    <row r="36" spans="2:17">
      <c r="B36" s="90"/>
      <c r="C36" s="90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0"/>
    </row>
    <row r="37" spans="2:17">
      <c r="B37" s="90"/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0"/>
      <c r="O37" s="90"/>
      <c r="P37" s="90"/>
      <c r="Q37" s="90"/>
    </row>
    <row r="38" spans="2:17">
      <c r="B38" s="90"/>
      <c r="C38" s="90"/>
      <c r="D38" s="90"/>
      <c r="E38" s="90"/>
      <c r="F38" s="90"/>
      <c r="G38" s="90"/>
      <c r="H38" s="90"/>
      <c r="I38" s="90"/>
      <c r="J38" s="90"/>
      <c r="K38" s="90"/>
      <c r="L38" s="90"/>
      <c r="M38" s="90"/>
      <c r="N38" s="90"/>
      <c r="O38" s="90"/>
      <c r="P38" s="90"/>
      <c r="Q38" s="90"/>
    </row>
    <row r="39" spans="2:17">
      <c r="B39" s="90"/>
      <c r="C39" s="90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0"/>
    </row>
    <row r="40" spans="2:17">
      <c r="B40" s="90"/>
      <c r="C40" s="90"/>
      <c r="D40" s="90"/>
      <c r="E40" s="90"/>
      <c r="F40" s="90"/>
      <c r="G40" s="90"/>
      <c r="H40" s="90"/>
      <c r="I40" s="90"/>
      <c r="J40" s="90"/>
      <c r="K40" s="90"/>
      <c r="L40" s="90"/>
      <c r="M40" s="90"/>
      <c r="N40" s="90"/>
      <c r="O40" s="90"/>
      <c r="P40" s="90"/>
      <c r="Q40" s="90"/>
    </row>
    <row r="41" spans="2:17">
      <c r="B41" s="90"/>
      <c r="C41" s="90"/>
      <c r="D41" s="90"/>
      <c r="E41" s="90"/>
      <c r="F41" s="90"/>
      <c r="G41" s="90"/>
      <c r="H41" s="90"/>
      <c r="I41" s="90"/>
      <c r="J41" s="90"/>
      <c r="K41" s="90"/>
      <c r="L41" s="90"/>
      <c r="M41" s="90"/>
      <c r="N41" s="90"/>
      <c r="O41" s="90"/>
      <c r="P41" s="90"/>
      <c r="Q41" s="90"/>
    </row>
    <row r="42" spans="2:17">
      <c r="B42" s="90"/>
      <c r="C42" s="90"/>
      <c r="D42" s="90"/>
      <c r="E42" s="90"/>
      <c r="F42" s="90"/>
      <c r="G42" s="90"/>
      <c r="H42" s="90"/>
      <c r="I42" s="90"/>
      <c r="J42" s="90"/>
      <c r="K42" s="90"/>
      <c r="L42" s="90"/>
      <c r="M42" s="90"/>
      <c r="N42" s="90"/>
      <c r="O42" s="90"/>
      <c r="P42" s="90"/>
      <c r="Q42" s="90"/>
    </row>
    <row r="43" spans="2:17">
      <c r="B43" s="90"/>
      <c r="C43" s="90"/>
      <c r="D43" s="90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90"/>
    </row>
    <row r="44" spans="2:17">
      <c r="B44" s="90"/>
      <c r="C44" s="90"/>
      <c r="D44" s="90"/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</row>
    <row r="45" spans="2:17">
      <c r="B45" s="90"/>
      <c r="C45" s="90"/>
      <c r="D45" s="90"/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</row>
    <row r="46" spans="2:17">
      <c r="B46" s="90"/>
      <c r="C46" s="90"/>
      <c r="D46" s="90"/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90"/>
      <c r="Q46" s="90"/>
    </row>
    <row r="47" spans="2:17">
      <c r="B47" s="90"/>
      <c r="C47" s="90"/>
      <c r="D47" s="90"/>
      <c r="E47" s="90"/>
      <c r="F47" s="90"/>
      <c r="G47" s="90"/>
      <c r="H47" s="90"/>
      <c r="I47" s="90"/>
      <c r="J47" s="90"/>
      <c r="K47" s="90"/>
      <c r="L47" s="90"/>
      <c r="M47" s="90"/>
      <c r="N47" s="90"/>
      <c r="O47" s="90"/>
      <c r="P47" s="90"/>
      <c r="Q47" s="90"/>
    </row>
    <row r="48" spans="2:17">
      <c r="B48" s="90"/>
      <c r="C48" s="90"/>
      <c r="D48" s="90"/>
      <c r="E48" s="90"/>
      <c r="F48" s="90"/>
      <c r="G48" s="90"/>
      <c r="H48" s="90"/>
      <c r="I48" s="90"/>
      <c r="J48" s="90"/>
      <c r="K48" s="90"/>
      <c r="L48" s="90"/>
      <c r="M48" s="90"/>
      <c r="N48" s="90"/>
      <c r="O48" s="90"/>
      <c r="P48" s="90"/>
      <c r="Q48" s="90"/>
    </row>
    <row r="49" spans="2:17">
      <c r="B49" s="90"/>
      <c r="C49" s="90"/>
      <c r="D49" s="90"/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</row>
    <row r="50" spans="2:17">
      <c r="B50" s="90"/>
      <c r="C50" s="90"/>
      <c r="D50" s="90"/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</row>
    <row r="51" spans="2:17">
      <c r="B51" s="90"/>
      <c r="C51" s="90"/>
      <c r="D51" s="90"/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</row>
    <row r="52" spans="2:17">
      <c r="B52" s="90"/>
      <c r="C52" s="90"/>
      <c r="D52" s="90"/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</row>
    <row r="53" spans="2:17">
      <c r="B53" s="90"/>
      <c r="C53" s="90"/>
      <c r="D53" s="90"/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</row>
    <row r="54" spans="2:17">
      <c r="B54" s="90"/>
      <c r="C54" s="90"/>
      <c r="D54" s="90"/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</row>
    <row r="55" spans="2:17">
      <c r="B55" s="90"/>
      <c r="C55" s="90"/>
      <c r="D55" s="90"/>
      <c r="E55" s="90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</row>
    <row r="56" spans="2:17">
      <c r="B56" s="90"/>
      <c r="C56" s="90"/>
      <c r="D56" s="90"/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</row>
    <row r="57" spans="2:17">
      <c r="B57" s="90"/>
      <c r="C57" s="90"/>
      <c r="D57" s="90"/>
      <c r="E57" s="90"/>
      <c r="F57" s="90"/>
      <c r="G57" s="90"/>
      <c r="H57" s="90"/>
      <c r="I57" s="90"/>
      <c r="J57" s="90"/>
      <c r="K57" s="90"/>
      <c r="L57" s="90"/>
      <c r="M57" s="90"/>
      <c r="N57" s="90"/>
      <c r="O57" s="90"/>
      <c r="P57" s="90"/>
      <c r="Q57" s="90"/>
    </row>
    <row r="58" spans="2:17">
      <c r="B58" s="90"/>
      <c r="C58" s="90"/>
      <c r="D58" s="90"/>
      <c r="E58" s="90"/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90"/>
      <c r="Q58" s="90"/>
    </row>
    <row r="59" spans="2:17">
      <c r="B59" s="90"/>
      <c r="C59" s="90"/>
      <c r="D59" s="90"/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</row>
    <row r="60" spans="2:17">
      <c r="B60" s="90"/>
      <c r="C60" s="90"/>
      <c r="D60" s="90"/>
      <c r="E60" s="90"/>
      <c r="F60" s="90"/>
      <c r="G60" s="90"/>
      <c r="H60" s="90"/>
      <c r="I60" s="90"/>
      <c r="J60" s="90"/>
      <c r="K60" s="90"/>
      <c r="L60" s="90"/>
      <c r="M60" s="90"/>
      <c r="N60" s="90"/>
      <c r="O60" s="90"/>
      <c r="P60" s="90"/>
      <c r="Q60" s="90"/>
    </row>
    <row r="61" spans="2:17">
      <c r="B61" s="90"/>
      <c r="C61" s="90"/>
      <c r="D61" s="90"/>
      <c r="E61" s="90"/>
      <c r="F61" s="90"/>
      <c r="G61" s="90"/>
      <c r="H61" s="90"/>
      <c r="I61" s="90"/>
      <c r="J61" s="90"/>
      <c r="K61" s="90"/>
      <c r="L61" s="90"/>
      <c r="M61" s="90"/>
      <c r="N61" s="90"/>
      <c r="O61" s="90"/>
      <c r="P61" s="90"/>
      <c r="Q61" s="90"/>
    </row>
    <row r="62" spans="2:17">
      <c r="B62" s="90"/>
      <c r="C62" s="90"/>
      <c r="D62" s="90"/>
      <c r="E62" s="90"/>
      <c r="F62" s="90"/>
      <c r="G62" s="90"/>
      <c r="H62" s="90"/>
      <c r="I62" s="90"/>
      <c r="J62" s="90"/>
      <c r="K62" s="90"/>
      <c r="L62" s="90"/>
      <c r="M62" s="90"/>
      <c r="N62" s="90"/>
      <c r="O62" s="90"/>
      <c r="P62" s="90"/>
      <c r="Q62" s="90"/>
    </row>
    <row r="63" spans="2:17">
      <c r="B63" s="90"/>
      <c r="C63" s="90"/>
      <c r="D63" s="90"/>
      <c r="E63" s="90"/>
      <c r="F63" s="90"/>
      <c r="G63" s="90"/>
      <c r="H63" s="90"/>
      <c r="I63" s="90"/>
      <c r="J63" s="90"/>
      <c r="K63" s="90"/>
      <c r="L63" s="90"/>
      <c r="M63" s="90"/>
      <c r="N63" s="90"/>
      <c r="O63" s="90"/>
      <c r="P63" s="90"/>
      <c r="Q63" s="90"/>
    </row>
    <row r="64" spans="2:17">
      <c r="B64" s="90"/>
      <c r="C64" s="90"/>
      <c r="D64" s="90"/>
      <c r="E64" s="90"/>
      <c r="F64" s="90"/>
      <c r="G64" s="90"/>
      <c r="H64" s="90"/>
      <c r="I64" s="90"/>
      <c r="J64" s="90"/>
      <c r="K64" s="90"/>
      <c r="L64" s="90"/>
      <c r="M64" s="90"/>
      <c r="N64" s="90"/>
      <c r="O64" s="90"/>
      <c r="P64" s="90"/>
      <c r="Q64" s="90"/>
    </row>
    <row r="65" spans="2:17">
      <c r="B65" s="90"/>
      <c r="C65" s="90"/>
      <c r="D65" s="90"/>
      <c r="E65" s="90"/>
      <c r="F65" s="90"/>
      <c r="G65" s="90"/>
      <c r="H65" s="90"/>
      <c r="I65" s="90"/>
      <c r="J65" s="90"/>
      <c r="K65" s="90"/>
      <c r="L65" s="90"/>
      <c r="M65" s="90"/>
      <c r="N65" s="90"/>
      <c r="O65" s="90"/>
      <c r="P65" s="90"/>
      <c r="Q65" s="90"/>
    </row>
    <row r="66" spans="2:17">
      <c r="B66" s="90"/>
      <c r="C66" s="90"/>
      <c r="D66" s="90"/>
      <c r="E66" s="90"/>
      <c r="F66" s="90"/>
      <c r="G66" s="90"/>
      <c r="H66" s="90"/>
      <c r="I66" s="90"/>
      <c r="J66" s="90"/>
      <c r="K66" s="90"/>
      <c r="L66" s="90"/>
      <c r="M66" s="90"/>
      <c r="N66" s="90"/>
      <c r="O66" s="90"/>
      <c r="P66" s="90"/>
      <c r="Q66" s="90"/>
    </row>
    <row r="67" spans="2:17">
      <c r="B67" s="90"/>
      <c r="C67" s="90"/>
      <c r="D67" s="90"/>
      <c r="E67" s="90"/>
      <c r="F67" s="90"/>
      <c r="G67" s="90"/>
      <c r="H67" s="90"/>
      <c r="I67" s="90"/>
      <c r="J67" s="90"/>
      <c r="K67" s="90"/>
      <c r="L67" s="90"/>
      <c r="M67" s="90"/>
      <c r="N67" s="90"/>
      <c r="O67" s="90"/>
      <c r="P67" s="90"/>
      <c r="Q67" s="90"/>
    </row>
    <row r="68" spans="2:17">
      <c r="B68" s="90"/>
      <c r="C68" s="90"/>
      <c r="D68" s="90"/>
      <c r="E68" s="90"/>
      <c r="F68" s="90"/>
      <c r="G68" s="90"/>
      <c r="H68" s="90"/>
      <c r="I68" s="90"/>
      <c r="J68" s="90"/>
      <c r="K68" s="90"/>
      <c r="L68" s="90"/>
      <c r="M68" s="90"/>
      <c r="N68" s="90"/>
      <c r="O68" s="90"/>
      <c r="P68" s="90"/>
      <c r="Q68" s="90"/>
    </row>
    <row r="69" spans="2:17">
      <c r="B69" s="90"/>
      <c r="C69" s="90"/>
      <c r="D69" s="90"/>
      <c r="E69" s="90"/>
      <c r="F69" s="90"/>
      <c r="G69" s="90"/>
      <c r="H69" s="90"/>
      <c r="I69" s="90"/>
      <c r="J69" s="90"/>
      <c r="K69" s="90"/>
      <c r="L69" s="90"/>
      <c r="M69" s="90"/>
      <c r="N69" s="90"/>
      <c r="O69" s="90"/>
      <c r="P69" s="90"/>
      <c r="Q69" s="90"/>
    </row>
    <row r="70" spans="2:17">
      <c r="B70" s="90"/>
      <c r="C70" s="90"/>
      <c r="D70" s="90"/>
      <c r="E70" s="90"/>
      <c r="F70" s="90"/>
      <c r="G70" s="90"/>
      <c r="H70" s="90"/>
      <c r="I70" s="90"/>
      <c r="J70" s="90"/>
      <c r="K70" s="90"/>
      <c r="L70" s="90"/>
      <c r="M70" s="90"/>
      <c r="N70" s="90"/>
      <c r="O70" s="90"/>
      <c r="P70" s="90"/>
      <c r="Q70" s="90"/>
    </row>
    <row r="71" spans="2:17">
      <c r="B71" s="90"/>
      <c r="C71" s="90"/>
      <c r="D71" s="90"/>
      <c r="E71" s="90"/>
      <c r="F71" s="90"/>
      <c r="G71" s="90"/>
      <c r="H71" s="90"/>
      <c r="I71" s="90"/>
      <c r="J71" s="90"/>
      <c r="K71" s="90"/>
      <c r="L71" s="90"/>
      <c r="M71" s="90"/>
      <c r="N71" s="90"/>
      <c r="O71" s="90"/>
      <c r="P71" s="90"/>
      <c r="Q71" s="90"/>
    </row>
    <row r="72" spans="2:17">
      <c r="B72" s="90"/>
      <c r="C72" s="90"/>
      <c r="D72" s="90"/>
      <c r="E72" s="90"/>
      <c r="F72" s="90"/>
      <c r="G72" s="90"/>
      <c r="H72" s="90"/>
      <c r="I72" s="90"/>
      <c r="J72" s="90"/>
      <c r="K72" s="90"/>
      <c r="L72" s="90"/>
      <c r="M72" s="90"/>
      <c r="N72" s="90"/>
      <c r="O72" s="90"/>
      <c r="P72" s="90"/>
      <c r="Q72" s="90"/>
    </row>
    <row r="73" spans="2:17">
      <c r="B73" s="90"/>
      <c r="C73" s="90"/>
      <c r="D73" s="90"/>
      <c r="E73" s="90"/>
      <c r="F73" s="90"/>
      <c r="G73" s="90"/>
      <c r="H73" s="90"/>
      <c r="I73" s="90"/>
      <c r="J73" s="90"/>
      <c r="K73" s="90"/>
      <c r="L73" s="90"/>
      <c r="M73" s="90"/>
      <c r="N73" s="90"/>
      <c r="O73" s="90"/>
      <c r="P73" s="90"/>
      <c r="Q73" s="90"/>
    </row>
    <row r="74" spans="2:17">
      <c r="B74" s="90"/>
      <c r="C74" s="90"/>
      <c r="D74" s="90"/>
      <c r="E74" s="90"/>
      <c r="F74" s="90"/>
      <c r="G74" s="90"/>
      <c r="H74" s="90"/>
      <c r="I74" s="90"/>
      <c r="J74" s="90"/>
      <c r="K74" s="90"/>
      <c r="L74" s="90"/>
      <c r="M74" s="90"/>
      <c r="N74" s="90"/>
      <c r="O74" s="90"/>
      <c r="P74" s="90"/>
      <c r="Q74" s="90"/>
    </row>
    <row r="75" spans="2:17">
      <c r="B75" s="90"/>
      <c r="C75" s="90"/>
      <c r="D75" s="90"/>
      <c r="E75" s="90"/>
      <c r="F75" s="90"/>
      <c r="G75" s="90"/>
      <c r="H75" s="90"/>
      <c r="I75" s="90"/>
      <c r="J75" s="90"/>
      <c r="K75" s="90"/>
      <c r="L75" s="90"/>
      <c r="M75" s="90"/>
      <c r="N75" s="90"/>
      <c r="O75" s="90"/>
      <c r="P75" s="90"/>
      <c r="Q75" s="90"/>
    </row>
    <row r="76" spans="2:17">
      <c r="B76" s="90"/>
      <c r="C76" s="90"/>
      <c r="D76" s="90"/>
      <c r="E76" s="90"/>
      <c r="F76" s="90"/>
      <c r="G76" s="90"/>
      <c r="H76" s="90"/>
      <c r="I76" s="90"/>
      <c r="J76" s="90"/>
      <c r="K76" s="90"/>
      <c r="L76" s="90"/>
      <c r="M76" s="90"/>
      <c r="N76" s="90"/>
      <c r="O76" s="90"/>
      <c r="P76" s="90"/>
      <c r="Q76" s="90"/>
    </row>
    <row r="77" spans="2:17">
      <c r="B77" s="90"/>
      <c r="C77" s="90"/>
      <c r="D77" s="90"/>
      <c r="E77" s="90"/>
      <c r="F77" s="90"/>
      <c r="G77" s="90"/>
      <c r="H77" s="90"/>
      <c r="I77" s="90"/>
      <c r="J77" s="90"/>
      <c r="K77" s="90"/>
      <c r="L77" s="90"/>
      <c r="M77" s="90"/>
      <c r="N77" s="90"/>
      <c r="O77" s="90"/>
      <c r="P77" s="90"/>
      <c r="Q77" s="90"/>
    </row>
    <row r="78" spans="2:17">
      <c r="B78" s="90"/>
      <c r="C78" s="90"/>
      <c r="D78" s="90"/>
      <c r="E78" s="90"/>
      <c r="F78" s="90"/>
      <c r="G78" s="90"/>
      <c r="H78" s="90"/>
      <c r="I78" s="90"/>
      <c r="J78" s="90"/>
      <c r="K78" s="90"/>
      <c r="L78" s="90"/>
      <c r="M78" s="90"/>
      <c r="N78" s="90"/>
      <c r="O78" s="90"/>
      <c r="P78" s="90"/>
      <c r="Q78" s="90"/>
    </row>
    <row r="79" spans="2:17">
      <c r="B79" s="90"/>
      <c r="C79" s="90"/>
      <c r="D79" s="90"/>
      <c r="E79" s="90"/>
      <c r="F79" s="90"/>
      <c r="G79" s="90"/>
      <c r="H79" s="90"/>
      <c r="I79" s="90"/>
      <c r="J79" s="90"/>
      <c r="K79" s="90"/>
      <c r="L79" s="90"/>
      <c r="M79" s="90"/>
      <c r="N79" s="90"/>
      <c r="O79" s="90"/>
      <c r="P79" s="90"/>
      <c r="Q79" s="90"/>
    </row>
    <row r="80" spans="2:17">
      <c r="B80" s="90"/>
      <c r="C80" s="90"/>
      <c r="D80" s="90"/>
      <c r="E80" s="90"/>
      <c r="F80" s="90"/>
      <c r="G80" s="90"/>
      <c r="H80" s="90"/>
      <c r="I80" s="90"/>
      <c r="J80" s="90"/>
      <c r="K80" s="90"/>
      <c r="L80" s="90"/>
      <c r="M80" s="90"/>
      <c r="N80" s="90"/>
      <c r="O80" s="90"/>
      <c r="P80" s="90"/>
      <c r="Q80" s="90"/>
    </row>
    <row r="81" spans="2:17">
      <c r="B81" s="90"/>
      <c r="C81" s="90"/>
      <c r="D81" s="90"/>
      <c r="E81" s="90"/>
      <c r="F81" s="90"/>
      <c r="G81" s="90"/>
      <c r="H81" s="90"/>
      <c r="I81" s="90"/>
      <c r="J81" s="90"/>
      <c r="K81" s="90"/>
      <c r="L81" s="90"/>
      <c r="M81" s="90"/>
      <c r="N81" s="90"/>
      <c r="O81" s="90"/>
      <c r="P81" s="90"/>
      <c r="Q81" s="90"/>
    </row>
    <row r="82" spans="2:17">
      <c r="B82" s="90"/>
      <c r="C82" s="90"/>
      <c r="D82" s="90"/>
      <c r="E82" s="90"/>
      <c r="F82" s="90"/>
      <c r="G82" s="90"/>
      <c r="H82" s="90"/>
      <c r="I82" s="90"/>
      <c r="J82" s="90"/>
      <c r="K82" s="90"/>
      <c r="L82" s="90"/>
      <c r="M82" s="90"/>
      <c r="N82" s="90"/>
      <c r="O82" s="90"/>
      <c r="P82" s="90"/>
      <c r="Q82" s="90"/>
    </row>
    <row r="83" spans="2:17">
      <c r="B83" s="90"/>
      <c r="C83" s="90"/>
      <c r="D83" s="90"/>
      <c r="E83" s="90"/>
      <c r="F83" s="90"/>
      <c r="G83" s="90"/>
      <c r="H83" s="90"/>
      <c r="I83" s="90"/>
      <c r="J83" s="90"/>
      <c r="K83" s="90"/>
      <c r="L83" s="90"/>
      <c r="M83" s="90"/>
      <c r="N83" s="90"/>
      <c r="O83" s="90"/>
      <c r="P83" s="90"/>
      <c r="Q83" s="90"/>
    </row>
    <row r="84" spans="2:17">
      <c r="B84" s="90"/>
      <c r="C84" s="90"/>
      <c r="D84" s="90"/>
      <c r="E84" s="90"/>
      <c r="F84" s="90"/>
      <c r="G84" s="90"/>
      <c r="H84" s="90"/>
      <c r="I84" s="90"/>
      <c r="J84" s="90"/>
      <c r="K84" s="90"/>
      <c r="L84" s="90"/>
      <c r="M84" s="90"/>
      <c r="N84" s="90"/>
      <c r="O84" s="90"/>
      <c r="P84" s="90"/>
      <c r="Q84" s="90"/>
    </row>
    <row r="85" spans="2:17">
      <c r="B85" s="90"/>
      <c r="C85" s="90"/>
      <c r="D85" s="90"/>
      <c r="E85" s="90"/>
      <c r="F85" s="90"/>
      <c r="G85" s="90"/>
      <c r="H85" s="90"/>
      <c r="I85" s="90"/>
      <c r="J85" s="90"/>
      <c r="K85" s="90"/>
      <c r="L85" s="90"/>
      <c r="M85" s="90"/>
      <c r="N85" s="90"/>
      <c r="O85" s="90"/>
      <c r="P85" s="90"/>
      <c r="Q85" s="90"/>
    </row>
    <row r="86" spans="2:17">
      <c r="B86" s="90"/>
      <c r="C86" s="90"/>
      <c r="D86" s="90"/>
      <c r="E86" s="90"/>
      <c r="F86" s="90"/>
      <c r="G86" s="90"/>
      <c r="H86" s="90"/>
      <c r="I86" s="90"/>
      <c r="J86" s="90"/>
      <c r="K86" s="90"/>
      <c r="L86" s="90"/>
      <c r="M86" s="90"/>
      <c r="N86" s="90"/>
      <c r="O86" s="90"/>
      <c r="P86" s="90"/>
      <c r="Q86" s="90"/>
    </row>
    <row r="87" spans="2:17">
      <c r="B87" s="90"/>
      <c r="C87" s="90"/>
      <c r="D87" s="90"/>
      <c r="E87" s="90"/>
      <c r="F87" s="90"/>
      <c r="G87" s="90"/>
      <c r="H87" s="90"/>
      <c r="I87" s="90"/>
      <c r="J87" s="90"/>
      <c r="K87" s="90"/>
      <c r="L87" s="90"/>
      <c r="M87" s="90"/>
      <c r="N87" s="90"/>
      <c r="O87" s="90"/>
      <c r="P87" s="90"/>
      <c r="Q87" s="90"/>
    </row>
    <row r="88" spans="2:17">
      <c r="B88" s="90"/>
      <c r="C88" s="90"/>
      <c r="D88" s="90"/>
      <c r="E88" s="90"/>
      <c r="F88" s="90"/>
      <c r="G88" s="90"/>
      <c r="H88" s="90"/>
      <c r="I88" s="90"/>
      <c r="J88" s="90"/>
      <c r="K88" s="90"/>
      <c r="L88" s="90"/>
      <c r="M88" s="90"/>
      <c r="N88" s="90"/>
      <c r="O88" s="90"/>
      <c r="P88" s="90"/>
      <c r="Q88" s="90"/>
    </row>
    <row r="89" spans="2:17">
      <c r="B89" s="90"/>
      <c r="C89" s="90"/>
      <c r="D89" s="90"/>
      <c r="E89" s="90"/>
      <c r="F89" s="90"/>
      <c r="G89" s="90"/>
      <c r="H89" s="90"/>
      <c r="I89" s="90"/>
      <c r="J89" s="90"/>
      <c r="K89" s="90"/>
      <c r="L89" s="90"/>
      <c r="M89" s="90"/>
      <c r="N89" s="90"/>
      <c r="O89" s="90"/>
      <c r="P89" s="90"/>
      <c r="Q89" s="90"/>
    </row>
    <row r="90" spans="2:17">
      <c r="B90" s="90"/>
      <c r="C90" s="90"/>
      <c r="D90" s="90"/>
      <c r="E90" s="90"/>
      <c r="F90" s="90"/>
      <c r="G90" s="90"/>
      <c r="H90" s="90"/>
      <c r="I90" s="90"/>
      <c r="J90" s="90"/>
      <c r="K90" s="90"/>
      <c r="L90" s="90"/>
      <c r="M90" s="90"/>
      <c r="N90" s="90"/>
      <c r="O90" s="90"/>
      <c r="P90" s="90"/>
      <c r="Q90" s="90"/>
    </row>
    <row r="91" spans="2:17">
      <c r="B91" s="90"/>
      <c r="C91" s="90"/>
      <c r="D91" s="90"/>
      <c r="E91" s="90"/>
      <c r="F91" s="90"/>
      <c r="G91" s="90"/>
      <c r="H91" s="90"/>
      <c r="I91" s="90"/>
      <c r="J91" s="90"/>
      <c r="K91" s="90"/>
      <c r="L91" s="90"/>
      <c r="M91" s="90"/>
      <c r="N91" s="90"/>
      <c r="O91" s="90"/>
      <c r="P91" s="90"/>
      <c r="Q91" s="90"/>
    </row>
    <row r="92" spans="2:17">
      <c r="B92" s="90"/>
      <c r="C92" s="90"/>
      <c r="D92" s="90"/>
      <c r="E92" s="90"/>
      <c r="F92" s="90"/>
      <c r="G92" s="90"/>
      <c r="H92" s="90"/>
      <c r="I92" s="90"/>
      <c r="J92" s="90"/>
      <c r="K92" s="90"/>
      <c r="L92" s="90"/>
      <c r="M92" s="90"/>
      <c r="N92" s="90"/>
      <c r="O92" s="90"/>
      <c r="P92" s="90"/>
      <c r="Q92" s="90"/>
    </row>
    <row r="93" spans="2:17">
      <c r="B93" s="90"/>
      <c r="C93" s="90"/>
      <c r="D93" s="90"/>
      <c r="E93" s="90"/>
      <c r="F93" s="90"/>
      <c r="G93" s="90"/>
      <c r="H93" s="90"/>
      <c r="I93" s="90"/>
      <c r="J93" s="90"/>
      <c r="K93" s="90"/>
      <c r="L93" s="90"/>
      <c r="M93" s="90"/>
      <c r="N93" s="90"/>
      <c r="O93" s="90"/>
      <c r="P93" s="90"/>
      <c r="Q93" s="90"/>
    </row>
    <row r="94" spans="2:17">
      <c r="B94" s="90"/>
      <c r="C94" s="90"/>
      <c r="D94" s="90"/>
      <c r="E94" s="90"/>
      <c r="F94" s="90"/>
      <c r="G94" s="90"/>
      <c r="H94" s="90"/>
      <c r="I94" s="90"/>
      <c r="J94" s="90"/>
      <c r="K94" s="90"/>
      <c r="L94" s="90"/>
      <c r="M94" s="90"/>
      <c r="N94" s="90"/>
      <c r="O94" s="90"/>
      <c r="P94" s="90"/>
      <c r="Q94" s="90"/>
    </row>
    <row r="95" spans="2:17">
      <c r="B95" s="90"/>
      <c r="C95" s="90"/>
      <c r="D95" s="90"/>
      <c r="E95" s="90"/>
      <c r="F95" s="90"/>
      <c r="G95" s="90"/>
      <c r="H95" s="90"/>
      <c r="I95" s="90"/>
      <c r="J95" s="90"/>
      <c r="K95" s="90"/>
      <c r="L95" s="90"/>
      <c r="M95" s="90"/>
      <c r="N95" s="90"/>
      <c r="O95" s="90"/>
      <c r="P95" s="90"/>
      <c r="Q95" s="90"/>
    </row>
    <row r="96" spans="2:17">
      <c r="B96" s="90"/>
      <c r="C96" s="90"/>
      <c r="D96" s="90"/>
      <c r="E96" s="90"/>
      <c r="F96" s="90"/>
      <c r="G96" s="90"/>
      <c r="H96" s="90"/>
      <c r="I96" s="90"/>
      <c r="J96" s="90"/>
      <c r="K96" s="90"/>
      <c r="L96" s="90"/>
      <c r="M96" s="90"/>
      <c r="N96" s="90"/>
      <c r="O96" s="90"/>
      <c r="P96" s="90"/>
      <c r="Q96" s="90"/>
    </row>
    <row r="97" spans="2:17">
      <c r="B97" s="90"/>
      <c r="C97" s="90"/>
      <c r="D97" s="90"/>
      <c r="E97" s="90"/>
      <c r="F97" s="90"/>
      <c r="G97" s="90"/>
      <c r="H97" s="90"/>
      <c r="I97" s="90"/>
      <c r="J97" s="90"/>
      <c r="K97" s="90"/>
      <c r="L97" s="90"/>
      <c r="M97" s="90"/>
      <c r="N97" s="90"/>
      <c r="O97" s="90"/>
      <c r="P97" s="90"/>
      <c r="Q97" s="90"/>
    </row>
    <row r="98" spans="2:17">
      <c r="B98" s="90"/>
      <c r="C98" s="90"/>
      <c r="D98" s="90"/>
      <c r="E98" s="90"/>
      <c r="F98" s="90"/>
      <c r="G98" s="90"/>
      <c r="H98" s="90"/>
      <c r="I98" s="90"/>
      <c r="J98" s="90"/>
      <c r="K98" s="90"/>
      <c r="L98" s="90"/>
      <c r="M98" s="90"/>
      <c r="N98" s="90"/>
      <c r="O98" s="90"/>
      <c r="P98" s="90"/>
      <c r="Q98" s="90"/>
    </row>
    <row r="99" spans="2:17">
      <c r="B99" s="90"/>
      <c r="C99" s="90"/>
      <c r="D99" s="90"/>
      <c r="E99" s="90"/>
      <c r="F99" s="90"/>
      <c r="G99" s="90"/>
      <c r="H99" s="90"/>
      <c r="I99" s="90"/>
      <c r="J99" s="90"/>
      <c r="K99" s="90"/>
      <c r="L99" s="90"/>
      <c r="M99" s="90"/>
      <c r="N99" s="90"/>
      <c r="O99" s="90"/>
      <c r="P99" s="90"/>
      <c r="Q99" s="90"/>
    </row>
    <row r="100" spans="2:17">
      <c r="B100" s="90"/>
      <c r="C100" s="90"/>
      <c r="D100" s="90"/>
      <c r="E100" s="90"/>
      <c r="F100" s="90"/>
      <c r="G100" s="90"/>
      <c r="H100" s="90"/>
      <c r="I100" s="90"/>
      <c r="J100" s="90"/>
      <c r="K100" s="90"/>
      <c r="L100" s="90"/>
      <c r="M100" s="90"/>
      <c r="N100" s="90"/>
      <c r="O100" s="90"/>
      <c r="P100" s="90"/>
      <c r="Q100" s="90"/>
    </row>
    <row r="101" spans="2:17">
      <c r="B101" s="90"/>
      <c r="C101" s="90"/>
      <c r="D101" s="90"/>
      <c r="E101" s="90"/>
      <c r="F101" s="90"/>
      <c r="G101" s="90"/>
      <c r="H101" s="90"/>
      <c r="I101" s="90"/>
      <c r="J101" s="90"/>
      <c r="K101" s="90"/>
      <c r="L101" s="90"/>
      <c r="M101" s="90"/>
      <c r="N101" s="90"/>
      <c r="O101" s="90"/>
      <c r="P101" s="90"/>
      <c r="Q101" s="90"/>
    </row>
    <row r="102" spans="2:17">
      <c r="B102" s="90"/>
      <c r="C102" s="90"/>
      <c r="D102" s="90"/>
      <c r="E102" s="90"/>
      <c r="F102" s="90"/>
      <c r="G102" s="90"/>
      <c r="H102" s="90"/>
      <c r="I102" s="90"/>
      <c r="J102" s="90"/>
      <c r="K102" s="90"/>
      <c r="L102" s="90"/>
      <c r="M102" s="90"/>
      <c r="N102" s="90"/>
      <c r="O102" s="90"/>
      <c r="P102" s="90"/>
      <c r="Q102" s="90"/>
    </row>
    <row r="103" spans="2:17">
      <c r="B103" s="90"/>
      <c r="C103" s="90"/>
      <c r="D103" s="90"/>
      <c r="E103" s="90"/>
      <c r="F103" s="90"/>
      <c r="G103" s="90"/>
      <c r="H103" s="90"/>
      <c r="I103" s="90"/>
      <c r="J103" s="90"/>
      <c r="K103" s="90"/>
      <c r="L103" s="90"/>
      <c r="M103" s="90"/>
      <c r="N103" s="90"/>
      <c r="O103" s="90"/>
      <c r="P103" s="90"/>
      <c r="Q103" s="90"/>
    </row>
    <row r="104" spans="2:17">
      <c r="B104" s="90"/>
      <c r="C104" s="90"/>
      <c r="D104" s="90"/>
      <c r="E104" s="90"/>
      <c r="F104" s="90"/>
      <c r="G104" s="90"/>
      <c r="H104" s="90"/>
      <c r="I104" s="90"/>
      <c r="J104" s="90"/>
      <c r="K104" s="90"/>
      <c r="L104" s="90"/>
      <c r="M104" s="90"/>
      <c r="N104" s="90"/>
      <c r="O104" s="90"/>
      <c r="P104" s="90"/>
      <c r="Q104" s="90"/>
    </row>
    <row r="105" spans="2:17">
      <c r="B105" s="90"/>
      <c r="C105" s="90"/>
      <c r="D105" s="90"/>
      <c r="E105" s="90"/>
      <c r="F105" s="90"/>
      <c r="G105" s="90"/>
      <c r="H105" s="90"/>
      <c r="I105" s="90"/>
      <c r="J105" s="90"/>
      <c r="K105" s="90"/>
      <c r="L105" s="90"/>
      <c r="M105" s="90"/>
      <c r="N105" s="90"/>
      <c r="O105" s="90"/>
      <c r="P105" s="90"/>
      <c r="Q105" s="90"/>
    </row>
    <row r="106" spans="2:17">
      <c r="B106" s="90"/>
      <c r="C106" s="90"/>
      <c r="D106" s="90"/>
      <c r="E106" s="90"/>
      <c r="F106" s="90"/>
      <c r="G106" s="90"/>
      <c r="H106" s="90"/>
      <c r="I106" s="90"/>
      <c r="J106" s="90"/>
      <c r="K106" s="90"/>
      <c r="L106" s="90"/>
      <c r="M106" s="90"/>
      <c r="N106" s="90"/>
      <c r="O106" s="90"/>
      <c r="P106" s="90"/>
      <c r="Q106" s="90"/>
    </row>
    <row r="107" spans="2:17">
      <c r="B107" s="90"/>
      <c r="C107" s="90"/>
      <c r="D107" s="90"/>
      <c r="E107" s="90"/>
      <c r="F107" s="90"/>
      <c r="G107" s="90"/>
      <c r="H107" s="90"/>
      <c r="I107" s="90"/>
      <c r="J107" s="90"/>
      <c r="K107" s="90"/>
      <c r="L107" s="90"/>
      <c r="M107" s="90"/>
      <c r="N107" s="90"/>
      <c r="O107" s="90"/>
      <c r="P107" s="90"/>
      <c r="Q107" s="90"/>
    </row>
    <row r="108" spans="2:17">
      <c r="B108" s="90"/>
      <c r="C108" s="90"/>
      <c r="D108" s="90"/>
      <c r="E108" s="90"/>
      <c r="F108" s="90"/>
      <c r="G108" s="90"/>
      <c r="H108" s="90"/>
      <c r="I108" s="90"/>
      <c r="J108" s="90"/>
      <c r="K108" s="90"/>
      <c r="L108" s="90"/>
      <c r="M108" s="90"/>
      <c r="N108" s="90"/>
      <c r="O108" s="90"/>
      <c r="P108" s="90"/>
      <c r="Q108" s="90"/>
    </row>
    <row r="109" spans="2:17">
      <c r="B109" s="90"/>
      <c r="C109" s="90"/>
      <c r="D109" s="90"/>
      <c r="E109" s="90"/>
      <c r="F109" s="90"/>
      <c r="G109" s="90"/>
      <c r="H109" s="90"/>
      <c r="I109" s="90"/>
      <c r="J109" s="90"/>
      <c r="K109" s="90"/>
      <c r="L109" s="90"/>
      <c r="M109" s="90"/>
      <c r="N109" s="90"/>
      <c r="O109" s="90"/>
      <c r="P109" s="90"/>
      <c r="Q109" s="90"/>
    </row>
    <row r="110" spans="2:17">
      <c r="B110" s="90"/>
      <c r="C110" s="90"/>
      <c r="D110" s="90"/>
      <c r="E110" s="90"/>
      <c r="F110" s="90"/>
      <c r="G110" s="90"/>
      <c r="H110" s="90"/>
      <c r="I110" s="90"/>
      <c r="J110" s="90"/>
      <c r="K110" s="90"/>
      <c r="L110" s="90"/>
      <c r="M110" s="90"/>
      <c r="N110" s="90"/>
      <c r="O110" s="90"/>
      <c r="P110" s="90"/>
      <c r="Q110" s="90"/>
    </row>
  </sheetData>
  <sheetProtection sheet="1" objects="1" scenarios="1"/>
  <mergeCells count="2">
    <mergeCell ref="B6:Q6"/>
    <mergeCell ref="B7:Q7"/>
  </mergeCells>
  <phoneticPr fontId="4" type="noConversion"/>
  <dataValidations count="1">
    <dataValidation allowBlank="1" showInputMessage="1" showErrorMessage="1" sqref="C5:C1048576 A1:B1048576 D1:XFD35 D40:XFD1048576 D36:AF39 AH36:XFD39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3">
    <tabColor rgb="FFFFFF00"/>
    <pageSetUpPr fitToPage="1"/>
  </sheetPr>
  <dimension ref="B1:BT110"/>
  <sheetViews>
    <sheetView rightToLeft="1" workbookViewId="0">
      <selection activeCell="I20" sqref="I20"/>
    </sheetView>
  </sheetViews>
  <sheetFormatPr defaultColWidth="9.140625" defaultRowHeight="18"/>
  <cols>
    <col min="1" max="1" width="3" style="1" customWidth="1"/>
    <col min="2" max="2" width="22" style="2" bestFit="1" customWidth="1"/>
    <col min="3" max="3" width="60.140625" style="2" bestFit="1" customWidth="1"/>
    <col min="4" max="4" width="4.5703125" style="1" bestFit="1" customWidth="1"/>
    <col min="5" max="5" width="4.85546875" style="1" bestFit="1" customWidth="1"/>
    <col min="6" max="6" width="7.140625" style="1" bestFit="1" customWidth="1"/>
    <col min="7" max="7" width="5.140625" style="1" bestFit="1" customWidth="1"/>
    <col min="8" max="8" width="5.28515625" style="1" bestFit="1" customWidth="1"/>
    <col min="9" max="9" width="6.7109375" style="1" bestFit="1" customWidth="1"/>
    <col min="10" max="10" width="7.5703125" style="1" bestFit="1" customWidth="1"/>
    <col min="11" max="11" width="7" style="1" bestFit="1" customWidth="1"/>
    <col min="12" max="12" width="6.42578125" style="1" bestFit="1" customWidth="1"/>
    <col min="13" max="13" width="8" style="1" bestFit="1" customWidth="1"/>
    <col min="14" max="14" width="6.28515625" style="1" bestFit="1" customWidth="1"/>
    <col min="15" max="15" width="7.7109375" style="1" bestFit="1" customWidth="1"/>
    <col min="16" max="16" width="9" style="1" bestFit="1" customWidth="1"/>
    <col min="17" max="17" width="7.5703125" style="3" customWidth="1"/>
    <col min="18" max="18" width="6.7109375" style="3" customWidth="1"/>
    <col min="19" max="19" width="7.7109375" style="3" customWidth="1"/>
    <col min="20" max="20" width="7.140625" style="3" customWidth="1"/>
    <col min="21" max="21" width="6" style="3" customWidth="1"/>
    <col min="22" max="22" width="7.85546875" style="3" customWidth="1"/>
    <col min="23" max="23" width="8.140625" style="3" customWidth="1"/>
    <col min="24" max="24" width="6.28515625" style="3" customWidth="1"/>
    <col min="25" max="25" width="8" style="3" customWidth="1"/>
    <col min="26" max="26" width="8.7109375" style="3" customWidth="1"/>
    <col min="27" max="27" width="10" style="3" customWidth="1"/>
    <col min="28" max="28" width="9.5703125" style="3" customWidth="1"/>
    <col min="29" max="29" width="6.140625" style="3" customWidth="1"/>
    <col min="30" max="31" width="5.7109375" style="3" customWidth="1"/>
    <col min="32" max="32" width="6.85546875" style="3" customWidth="1"/>
    <col min="33" max="33" width="6.42578125" style="3" customWidth="1"/>
    <col min="34" max="34" width="6.7109375" style="3" customWidth="1"/>
    <col min="35" max="35" width="7.28515625" style="3" customWidth="1"/>
    <col min="36" max="39" width="5.7109375" style="3" customWidth="1"/>
    <col min="40" max="47" width="5.7109375" style="1" customWidth="1"/>
    <col min="48" max="16384" width="9.140625" style="1"/>
  </cols>
  <sheetData>
    <row r="1" spans="2:72">
      <c r="B1" s="47" t="s">
        <v>174</v>
      </c>
      <c r="C1" s="68" t="s" vm="1">
        <v>258</v>
      </c>
    </row>
    <row r="2" spans="2:72">
      <c r="B2" s="47" t="s">
        <v>173</v>
      </c>
      <c r="C2" s="68" t="s">
        <v>259</v>
      </c>
    </row>
    <row r="3" spans="2:72">
      <c r="B3" s="47" t="s">
        <v>175</v>
      </c>
      <c r="C3" s="68" t="s">
        <v>260</v>
      </c>
    </row>
    <row r="4" spans="2:72">
      <c r="B4" s="47" t="s">
        <v>176</v>
      </c>
      <c r="C4" s="68">
        <v>9454</v>
      </c>
    </row>
    <row r="6" spans="2:72" ht="26.25" customHeight="1">
      <c r="B6" s="134" t="s">
        <v>205</v>
      </c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6"/>
    </row>
    <row r="7" spans="2:72" ht="26.25" customHeight="1">
      <c r="B7" s="134" t="s">
        <v>84</v>
      </c>
      <c r="C7" s="135"/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5"/>
      <c r="O7" s="135"/>
      <c r="P7" s="136"/>
    </row>
    <row r="8" spans="2:72" s="3" customFormat="1" ht="78.75">
      <c r="B8" s="22" t="s">
        <v>111</v>
      </c>
      <c r="C8" s="30" t="s">
        <v>44</v>
      </c>
      <c r="D8" s="30" t="s">
        <v>14</v>
      </c>
      <c r="E8" s="30" t="s">
        <v>66</v>
      </c>
      <c r="F8" s="30" t="s">
        <v>99</v>
      </c>
      <c r="G8" s="30" t="s">
        <v>17</v>
      </c>
      <c r="H8" s="30" t="s">
        <v>98</v>
      </c>
      <c r="I8" s="30" t="s">
        <v>16</v>
      </c>
      <c r="J8" s="30" t="s">
        <v>18</v>
      </c>
      <c r="K8" s="30" t="s">
        <v>233</v>
      </c>
      <c r="L8" s="30" t="s">
        <v>232</v>
      </c>
      <c r="M8" s="30" t="s">
        <v>106</v>
      </c>
      <c r="N8" s="30" t="s">
        <v>58</v>
      </c>
      <c r="O8" s="30" t="s">
        <v>177</v>
      </c>
      <c r="P8" s="31" t="s">
        <v>179</v>
      </c>
    </row>
    <row r="9" spans="2:72" s="3" customFormat="1" ht="25.5" customHeight="1">
      <c r="B9" s="15"/>
      <c r="C9" s="32"/>
      <c r="D9" s="32"/>
      <c r="E9" s="32"/>
      <c r="F9" s="32" t="s">
        <v>21</v>
      </c>
      <c r="G9" s="32" t="s">
        <v>20</v>
      </c>
      <c r="H9" s="32"/>
      <c r="I9" s="32" t="s">
        <v>19</v>
      </c>
      <c r="J9" s="32" t="s">
        <v>19</v>
      </c>
      <c r="K9" s="32" t="s">
        <v>240</v>
      </c>
      <c r="L9" s="32"/>
      <c r="M9" s="32" t="s">
        <v>236</v>
      </c>
      <c r="N9" s="32" t="s">
        <v>19</v>
      </c>
      <c r="O9" s="32" t="s">
        <v>19</v>
      </c>
      <c r="P9" s="33" t="s">
        <v>19</v>
      </c>
    </row>
    <row r="10" spans="2:72" s="4" customFormat="1" ht="18" customHeight="1">
      <c r="B10" s="18"/>
      <c r="C10" s="19" t="s">
        <v>0</v>
      </c>
      <c r="D10" s="19" t="s">
        <v>1</v>
      </c>
      <c r="E10" s="19" t="s">
        <v>2</v>
      </c>
      <c r="F10" s="19" t="s">
        <v>3</v>
      </c>
      <c r="G10" s="19" t="s">
        <v>4</v>
      </c>
      <c r="H10" s="19" t="s">
        <v>5</v>
      </c>
      <c r="I10" s="19" t="s">
        <v>6</v>
      </c>
      <c r="J10" s="19" t="s">
        <v>7</v>
      </c>
      <c r="K10" s="19" t="s">
        <v>8</v>
      </c>
      <c r="L10" s="19" t="s">
        <v>9</v>
      </c>
      <c r="M10" s="19" t="s">
        <v>10</v>
      </c>
      <c r="N10" s="19" t="s">
        <v>11</v>
      </c>
      <c r="O10" s="19" t="s">
        <v>12</v>
      </c>
      <c r="P10" s="20" t="s">
        <v>13</v>
      </c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</row>
    <row r="11" spans="2:72" s="4" customFormat="1" ht="18" customHeight="1">
      <c r="B11" s="110" t="s">
        <v>27</v>
      </c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111">
        <v>0</v>
      </c>
      <c r="N11" s="90"/>
      <c r="O11" s="90"/>
      <c r="P11" s="90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BT11" s="1"/>
    </row>
    <row r="12" spans="2:72" ht="21.75" customHeight="1">
      <c r="B12" s="89" t="s">
        <v>107</v>
      </c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0"/>
    </row>
    <row r="13" spans="2:72">
      <c r="B13" s="89" t="s">
        <v>231</v>
      </c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</row>
    <row r="14" spans="2:72">
      <c r="B14" s="89" t="s">
        <v>239</v>
      </c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</row>
    <row r="15" spans="2:72">
      <c r="B15" s="90"/>
      <c r="C15" s="90"/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</row>
    <row r="16" spans="2:72">
      <c r="B16" s="90"/>
      <c r="C16" s="90"/>
      <c r="D16" s="90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</row>
    <row r="17" spans="2:16">
      <c r="B17" s="90"/>
      <c r="C17" s="90"/>
      <c r="D17" s="90"/>
      <c r="E17" s="90"/>
      <c r="F17" s="90"/>
      <c r="G17" s="90"/>
      <c r="H17" s="90"/>
      <c r="I17" s="90"/>
      <c r="J17" s="90"/>
      <c r="K17" s="90"/>
      <c r="L17" s="90"/>
      <c r="M17" s="90"/>
      <c r="N17" s="90"/>
      <c r="O17" s="90"/>
      <c r="P17" s="90"/>
    </row>
    <row r="18" spans="2:16">
      <c r="B18" s="90"/>
      <c r="C18" s="90"/>
      <c r="D18" s="90"/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</row>
    <row r="19" spans="2:16">
      <c r="B19" s="90"/>
      <c r="C19" s="90"/>
      <c r="D19" s="90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0"/>
    </row>
    <row r="20" spans="2:16">
      <c r="B20" s="90"/>
      <c r="C20" s="90"/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</row>
    <row r="21" spans="2:16">
      <c r="B21" s="90"/>
      <c r="C21" s="90"/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</row>
    <row r="22" spans="2:16">
      <c r="B22" s="90"/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</row>
    <row r="23" spans="2:16">
      <c r="B23" s="90"/>
      <c r="C23" s="90"/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</row>
    <row r="24" spans="2:16">
      <c r="B24" s="90"/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</row>
    <row r="25" spans="2:16">
      <c r="B25" s="90"/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</row>
    <row r="26" spans="2:16">
      <c r="B26" s="90"/>
      <c r="C26" s="90"/>
      <c r="D26" s="90"/>
      <c r="E26" s="90"/>
      <c r="F26" s="90"/>
      <c r="G26" s="90"/>
      <c r="H26" s="90"/>
      <c r="I26" s="90"/>
      <c r="J26" s="90"/>
      <c r="K26" s="90"/>
      <c r="L26" s="90"/>
      <c r="M26" s="90"/>
      <c r="N26" s="90"/>
      <c r="O26" s="90"/>
      <c r="P26" s="90"/>
    </row>
    <row r="27" spans="2:16">
      <c r="B27" s="90"/>
      <c r="C27" s="90"/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0"/>
    </row>
    <row r="28" spans="2:16">
      <c r="B28" s="90"/>
      <c r="C28" s="90"/>
      <c r="D28" s="90"/>
      <c r="E28" s="90"/>
      <c r="F28" s="90"/>
      <c r="G28" s="90"/>
      <c r="H28" s="90"/>
      <c r="I28" s="90"/>
      <c r="J28" s="90"/>
      <c r="K28" s="90"/>
      <c r="L28" s="90"/>
      <c r="M28" s="90"/>
      <c r="N28" s="90"/>
      <c r="O28" s="90"/>
      <c r="P28" s="90"/>
    </row>
    <row r="29" spans="2:16">
      <c r="B29" s="90"/>
      <c r="C29" s="90"/>
      <c r="D29" s="90"/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90"/>
      <c r="P29" s="90"/>
    </row>
    <row r="30" spans="2:16">
      <c r="B30" s="90"/>
      <c r="C30" s="90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90"/>
    </row>
    <row r="31" spans="2:16">
      <c r="B31" s="90"/>
      <c r="C31" s="90"/>
      <c r="D31" s="90"/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0"/>
      <c r="P31" s="90"/>
    </row>
    <row r="32" spans="2:16">
      <c r="B32" s="90"/>
      <c r="C32" s="90"/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</row>
    <row r="33" spans="2:16">
      <c r="B33" s="90"/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</row>
    <row r="34" spans="2:16">
      <c r="B34" s="90"/>
      <c r="C34" s="90"/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</row>
    <row r="35" spans="2:16">
      <c r="B35" s="90"/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</row>
    <row r="36" spans="2:16">
      <c r="B36" s="90"/>
      <c r="C36" s="90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0"/>
    </row>
    <row r="37" spans="2:16">
      <c r="B37" s="90"/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0"/>
      <c r="O37" s="90"/>
      <c r="P37" s="90"/>
    </row>
    <row r="38" spans="2:16">
      <c r="B38" s="90"/>
      <c r="C38" s="90"/>
      <c r="D38" s="90"/>
      <c r="E38" s="90"/>
      <c r="F38" s="90"/>
      <c r="G38" s="90"/>
      <c r="H38" s="90"/>
      <c r="I38" s="90"/>
      <c r="J38" s="90"/>
      <c r="K38" s="90"/>
      <c r="L38" s="90"/>
      <c r="M38" s="90"/>
      <c r="N38" s="90"/>
      <c r="O38" s="90"/>
      <c r="P38" s="90"/>
    </row>
    <row r="39" spans="2:16">
      <c r="B39" s="90"/>
      <c r="C39" s="90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0"/>
    </row>
    <row r="40" spans="2:16">
      <c r="B40" s="90"/>
      <c r="C40" s="90"/>
      <c r="D40" s="90"/>
      <c r="E40" s="90"/>
      <c r="F40" s="90"/>
      <c r="G40" s="90"/>
      <c r="H40" s="90"/>
      <c r="I40" s="90"/>
      <c r="J40" s="90"/>
      <c r="K40" s="90"/>
      <c r="L40" s="90"/>
      <c r="M40" s="90"/>
      <c r="N40" s="90"/>
      <c r="O40" s="90"/>
      <c r="P40" s="90"/>
    </row>
    <row r="41" spans="2:16">
      <c r="B41" s="90"/>
      <c r="C41" s="90"/>
      <c r="D41" s="90"/>
      <c r="E41" s="90"/>
      <c r="F41" s="90"/>
      <c r="G41" s="90"/>
      <c r="H41" s="90"/>
      <c r="I41" s="90"/>
      <c r="J41" s="90"/>
      <c r="K41" s="90"/>
      <c r="L41" s="90"/>
      <c r="M41" s="90"/>
      <c r="N41" s="90"/>
      <c r="O41" s="90"/>
      <c r="P41" s="90"/>
    </row>
    <row r="42" spans="2:16">
      <c r="B42" s="90"/>
      <c r="C42" s="90"/>
      <c r="D42" s="90"/>
      <c r="E42" s="90"/>
      <c r="F42" s="90"/>
      <c r="G42" s="90"/>
      <c r="H42" s="90"/>
      <c r="I42" s="90"/>
      <c r="J42" s="90"/>
      <c r="K42" s="90"/>
      <c r="L42" s="90"/>
      <c r="M42" s="90"/>
      <c r="N42" s="90"/>
      <c r="O42" s="90"/>
      <c r="P42" s="90"/>
    </row>
    <row r="43" spans="2:16">
      <c r="B43" s="90"/>
      <c r="C43" s="90"/>
      <c r="D43" s="90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90"/>
    </row>
    <row r="44" spans="2:16">
      <c r="B44" s="90"/>
      <c r="C44" s="90"/>
      <c r="D44" s="90"/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</row>
    <row r="45" spans="2:16">
      <c r="B45" s="90"/>
      <c r="C45" s="90"/>
      <c r="D45" s="90"/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</row>
    <row r="46" spans="2:16">
      <c r="B46" s="90"/>
      <c r="C46" s="90"/>
      <c r="D46" s="90"/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90"/>
    </row>
    <row r="47" spans="2:16">
      <c r="B47" s="90"/>
      <c r="C47" s="90"/>
      <c r="D47" s="90"/>
      <c r="E47" s="90"/>
      <c r="F47" s="90"/>
      <c r="G47" s="90"/>
      <c r="H47" s="90"/>
      <c r="I47" s="90"/>
      <c r="J47" s="90"/>
      <c r="K47" s="90"/>
      <c r="L47" s="90"/>
      <c r="M47" s="90"/>
      <c r="N47" s="90"/>
      <c r="O47" s="90"/>
      <c r="P47" s="90"/>
    </row>
    <row r="48" spans="2:16">
      <c r="B48" s="90"/>
      <c r="C48" s="90"/>
      <c r="D48" s="90"/>
      <c r="E48" s="90"/>
      <c r="F48" s="90"/>
      <c r="G48" s="90"/>
      <c r="H48" s="90"/>
      <c r="I48" s="90"/>
      <c r="J48" s="90"/>
      <c r="K48" s="90"/>
      <c r="L48" s="90"/>
      <c r="M48" s="90"/>
      <c r="N48" s="90"/>
      <c r="O48" s="90"/>
      <c r="P48" s="90"/>
    </row>
    <row r="49" spans="2:16">
      <c r="B49" s="90"/>
      <c r="C49" s="90"/>
      <c r="D49" s="90"/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</row>
    <row r="50" spans="2:16">
      <c r="B50" s="90"/>
      <c r="C50" s="90"/>
      <c r="D50" s="90"/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</row>
    <row r="51" spans="2:16">
      <c r="B51" s="90"/>
      <c r="C51" s="90"/>
      <c r="D51" s="90"/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</row>
    <row r="52" spans="2:16">
      <c r="B52" s="90"/>
      <c r="C52" s="90"/>
      <c r="D52" s="90"/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</row>
    <row r="53" spans="2:16">
      <c r="B53" s="90"/>
      <c r="C53" s="90"/>
      <c r="D53" s="90"/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</row>
    <row r="54" spans="2:16">
      <c r="B54" s="90"/>
      <c r="C54" s="90"/>
      <c r="D54" s="90"/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</row>
    <row r="55" spans="2:16">
      <c r="B55" s="90"/>
      <c r="C55" s="90"/>
      <c r="D55" s="90"/>
      <c r="E55" s="90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</row>
    <row r="56" spans="2:16">
      <c r="B56" s="90"/>
      <c r="C56" s="90"/>
      <c r="D56" s="90"/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</row>
    <row r="57" spans="2:16">
      <c r="B57" s="90"/>
      <c r="C57" s="90"/>
      <c r="D57" s="90"/>
      <c r="E57" s="90"/>
      <c r="F57" s="90"/>
      <c r="G57" s="90"/>
      <c r="H57" s="90"/>
      <c r="I57" s="90"/>
      <c r="J57" s="90"/>
      <c r="K57" s="90"/>
      <c r="L57" s="90"/>
      <c r="M57" s="90"/>
      <c r="N57" s="90"/>
      <c r="O57" s="90"/>
      <c r="P57" s="90"/>
    </row>
    <row r="58" spans="2:16">
      <c r="B58" s="90"/>
      <c r="C58" s="90"/>
      <c r="D58" s="90"/>
      <c r="E58" s="90"/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90"/>
    </row>
    <row r="59" spans="2:16">
      <c r="B59" s="90"/>
      <c r="C59" s="90"/>
      <c r="D59" s="90"/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</row>
    <row r="60" spans="2:16">
      <c r="B60" s="90"/>
      <c r="C60" s="90"/>
      <c r="D60" s="90"/>
      <c r="E60" s="90"/>
      <c r="F60" s="90"/>
      <c r="G60" s="90"/>
      <c r="H60" s="90"/>
      <c r="I60" s="90"/>
      <c r="J60" s="90"/>
      <c r="K60" s="90"/>
      <c r="L60" s="90"/>
      <c r="M60" s="90"/>
      <c r="N60" s="90"/>
      <c r="O60" s="90"/>
      <c r="P60" s="90"/>
    </row>
    <row r="61" spans="2:16">
      <c r="B61" s="90"/>
      <c r="C61" s="90"/>
      <c r="D61" s="90"/>
      <c r="E61" s="90"/>
      <c r="F61" s="90"/>
      <c r="G61" s="90"/>
      <c r="H61" s="90"/>
      <c r="I61" s="90"/>
      <c r="J61" s="90"/>
      <c r="K61" s="90"/>
      <c r="L61" s="90"/>
      <c r="M61" s="90"/>
      <c r="N61" s="90"/>
      <c r="O61" s="90"/>
      <c r="P61" s="90"/>
    </row>
    <row r="62" spans="2:16">
      <c r="B62" s="90"/>
      <c r="C62" s="90"/>
      <c r="D62" s="90"/>
      <c r="E62" s="90"/>
      <c r="F62" s="90"/>
      <c r="G62" s="90"/>
      <c r="H62" s="90"/>
      <c r="I62" s="90"/>
      <c r="J62" s="90"/>
      <c r="K62" s="90"/>
      <c r="L62" s="90"/>
      <c r="M62" s="90"/>
      <c r="N62" s="90"/>
      <c r="O62" s="90"/>
      <c r="P62" s="90"/>
    </row>
    <row r="63" spans="2:16">
      <c r="B63" s="90"/>
      <c r="C63" s="90"/>
      <c r="D63" s="90"/>
      <c r="E63" s="90"/>
      <c r="F63" s="90"/>
      <c r="G63" s="90"/>
      <c r="H63" s="90"/>
      <c r="I63" s="90"/>
      <c r="J63" s="90"/>
      <c r="K63" s="90"/>
      <c r="L63" s="90"/>
      <c r="M63" s="90"/>
      <c r="N63" s="90"/>
      <c r="O63" s="90"/>
      <c r="P63" s="90"/>
    </row>
    <row r="64" spans="2:16">
      <c r="B64" s="90"/>
      <c r="C64" s="90"/>
      <c r="D64" s="90"/>
      <c r="E64" s="90"/>
      <c r="F64" s="90"/>
      <c r="G64" s="90"/>
      <c r="H64" s="90"/>
      <c r="I64" s="90"/>
      <c r="J64" s="90"/>
      <c r="K64" s="90"/>
      <c r="L64" s="90"/>
      <c r="M64" s="90"/>
      <c r="N64" s="90"/>
      <c r="O64" s="90"/>
      <c r="P64" s="90"/>
    </row>
    <row r="65" spans="2:16">
      <c r="B65" s="90"/>
      <c r="C65" s="90"/>
      <c r="D65" s="90"/>
      <c r="E65" s="90"/>
      <c r="F65" s="90"/>
      <c r="G65" s="90"/>
      <c r="H65" s="90"/>
      <c r="I65" s="90"/>
      <c r="J65" s="90"/>
      <c r="K65" s="90"/>
      <c r="L65" s="90"/>
      <c r="M65" s="90"/>
      <c r="N65" s="90"/>
      <c r="O65" s="90"/>
      <c r="P65" s="90"/>
    </row>
    <row r="66" spans="2:16">
      <c r="B66" s="90"/>
      <c r="C66" s="90"/>
      <c r="D66" s="90"/>
      <c r="E66" s="90"/>
      <c r="F66" s="90"/>
      <c r="G66" s="90"/>
      <c r="H66" s="90"/>
      <c r="I66" s="90"/>
      <c r="J66" s="90"/>
      <c r="K66" s="90"/>
      <c r="L66" s="90"/>
      <c r="M66" s="90"/>
      <c r="N66" s="90"/>
      <c r="O66" s="90"/>
      <c r="P66" s="90"/>
    </row>
    <row r="67" spans="2:16">
      <c r="B67" s="90"/>
      <c r="C67" s="90"/>
      <c r="D67" s="90"/>
      <c r="E67" s="90"/>
      <c r="F67" s="90"/>
      <c r="G67" s="90"/>
      <c r="H67" s="90"/>
      <c r="I67" s="90"/>
      <c r="J67" s="90"/>
      <c r="K67" s="90"/>
      <c r="L67" s="90"/>
      <c r="M67" s="90"/>
      <c r="N67" s="90"/>
      <c r="O67" s="90"/>
      <c r="P67" s="90"/>
    </row>
    <row r="68" spans="2:16">
      <c r="B68" s="90"/>
      <c r="C68" s="90"/>
      <c r="D68" s="90"/>
      <c r="E68" s="90"/>
      <c r="F68" s="90"/>
      <c r="G68" s="90"/>
      <c r="H68" s="90"/>
      <c r="I68" s="90"/>
      <c r="J68" s="90"/>
      <c r="K68" s="90"/>
      <c r="L68" s="90"/>
      <c r="M68" s="90"/>
      <c r="N68" s="90"/>
      <c r="O68" s="90"/>
      <c r="P68" s="90"/>
    </row>
    <row r="69" spans="2:16">
      <c r="B69" s="90"/>
      <c r="C69" s="90"/>
      <c r="D69" s="90"/>
      <c r="E69" s="90"/>
      <c r="F69" s="90"/>
      <c r="G69" s="90"/>
      <c r="H69" s="90"/>
      <c r="I69" s="90"/>
      <c r="J69" s="90"/>
      <c r="K69" s="90"/>
      <c r="L69" s="90"/>
      <c r="M69" s="90"/>
      <c r="N69" s="90"/>
      <c r="O69" s="90"/>
      <c r="P69" s="90"/>
    </row>
    <row r="70" spans="2:16">
      <c r="B70" s="90"/>
      <c r="C70" s="90"/>
      <c r="D70" s="90"/>
      <c r="E70" s="90"/>
      <c r="F70" s="90"/>
      <c r="G70" s="90"/>
      <c r="H70" s="90"/>
      <c r="I70" s="90"/>
      <c r="J70" s="90"/>
      <c r="K70" s="90"/>
      <c r="L70" s="90"/>
      <c r="M70" s="90"/>
      <c r="N70" s="90"/>
      <c r="O70" s="90"/>
      <c r="P70" s="90"/>
    </row>
    <row r="71" spans="2:16">
      <c r="B71" s="90"/>
      <c r="C71" s="90"/>
      <c r="D71" s="90"/>
      <c r="E71" s="90"/>
      <c r="F71" s="90"/>
      <c r="G71" s="90"/>
      <c r="H71" s="90"/>
      <c r="I71" s="90"/>
      <c r="J71" s="90"/>
      <c r="K71" s="90"/>
      <c r="L71" s="90"/>
      <c r="M71" s="90"/>
      <c r="N71" s="90"/>
      <c r="O71" s="90"/>
      <c r="P71" s="90"/>
    </row>
    <row r="72" spans="2:16">
      <c r="B72" s="90"/>
      <c r="C72" s="90"/>
      <c r="D72" s="90"/>
      <c r="E72" s="90"/>
      <c r="F72" s="90"/>
      <c r="G72" s="90"/>
      <c r="H72" s="90"/>
      <c r="I72" s="90"/>
      <c r="J72" s="90"/>
      <c r="K72" s="90"/>
      <c r="L72" s="90"/>
      <c r="M72" s="90"/>
      <c r="N72" s="90"/>
      <c r="O72" s="90"/>
      <c r="P72" s="90"/>
    </row>
    <row r="73" spans="2:16">
      <c r="B73" s="90"/>
      <c r="C73" s="90"/>
      <c r="D73" s="90"/>
      <c r="E73" s="90"/>
      <c r="F73" s="90"/>
      <c r="G73" s="90"/>
      <c r="H73" s="90"/>
      <c r="I73" s="90"/>
      <c r="J73" s="90"/>
      <c r="K73" s="90"/>
      <c r="L73" s="90"/>
      <c r="M73" s="90"/>
      <c r="N73" s="90"/>
      <c r="O73" s="90"/>
      <c r="P73" s="90"/>
    </row>
    <row r="74" spans="2:16">
      <c r="B74" s="90"/>
      <c r="C74" s="90"/>
      <c r="D74" s="90"/>
      <c r="E74" s="90"/>
      <c r="F74" s="90"/>
      <c r="G74" s="90"/>
      <c r="H74" s="90"/>
      <c r="I74" s="90"/>
      <c r="J74" s="90"/>
      <c r="K74" s="90"/>
      <c r="L74" s="90"/>
      <c r="M74" s="90"/>
      <c r="N74" s="90"/>
      <c r="O74" s="90"/>
      <c r="P74" s="90"/>
    </row>
    <row r="75" spans="2:16">
      <c r="B75" s="90"/>
      <c r="C75" s="90"/>
      <c r="D75" s="90"/>
      <c r="E75" s="90"/>
      <c r="F75" s="90"/>
      <c r="G75" s="90"/>
      <c r="H75" s="90"/>
      <c r="I75" s="90"/>
      <c r="J75" s="90"/>
      <c r="K75" s="90"/>
      <c r="L75" s="90"/>
      <c r="M75" s="90"/>
      <c r="N75" s="90"/>
      <c r="O75" s="90"/>
      <c r="P75" s="90"/>
    </row>
    <row r="76" spans="2:16">
      <c r="B76" s="90"/>
      <c r="C76" s="90"/>
      <c r="D76" s="90"/>
      <c r="E76" s="90"/>
      <c r="F76" s="90"/>
      <c r="G76" s="90"/>
      <c r="H76" s="90"/>
      <c r="I76" s="90"/>
      <c r="J76" s="90"/>
      <c r="K76" s="90"/>
      <c r="L76" s="90"/>
      <c r="M76" s="90"/>
      <c r="N76" s="90"/>
      <c r="O76" s="90"/>
      <c r="P76" s="90"/>
    </row>
    <row r="77" spans="2:16">
      <c r="B77" s="90"/>
      <c r="C77" s="90"/>
      <c r="D77" s="90"/>
      <c r="E77" s="90"/>
      <c r="F77" s="90"/>
      <c r="G77" s="90"/>
      <c r="H77" s="90"/>
      <c r="I77" s="90"/>
      <c r="J77" s="90"/>
      <c r="K77" s="90"/>
      <c r="L77" s="90"/>
      <c r="M77" s="90"/>
      <c r="N77" s="90"/>
      <c r="O77" s="90"/>
      <c r="P77" s="90"/>
    </row>
    <row r="78" spans="2:16">
      <c r="B78" s="90"/>
      <c r="C78" s="90"/>
      <c r="D78" s="90"/>
      <c r="E78" s="90"/>
      <c r="F78" s="90"/>
      <c r="G78" s="90"/>
      <c r="H78" s="90"/>
      <c r="I78" s="90"/>
      <c r="J78" s="90"/>
      <c r="K78" s="90"/>
      <c r="L78" s="90"/>
      <c r="M78" s="90"/>
      <c r="N78" s="90"/>
      <c r="O78" s="90"/>
      <c r="P78" s="90"/>
    </row>
    <row r="79" spans="2:16">
      <c r="B79" s="90"/>
      <c r="C79" s="90"/>
      <c r="D79" s="90"/>
      <c r="E79" s="90"/>
      <c r="F79" s="90"/>
      <c r="G79" s="90"/>
      <c r="H79" s="90"/>
      <c r="I79" s="90"/>
      <c r="J79" s="90"/>
      <c r="K79" s="90"/>
      <c r="L79" s="90"/>
      <c r="M79" s="90"/>
      <c r="N79" s="90"/>
      <c r="O79" s="90"/>
      <c r="P79" s="90"/>
    </row>
    <row r="80" spans="2:16">
      <c r="B80" s="90"/>
      <c r="C80" s="90"/>
      <c r="D80" s="90"/>
      <c r="E80" s="90"/>
      <c r="F80" s="90"/>
      <c r="G80" s="90"/>
      <c r="H80" s="90"/>
      <c r="I80" s="90"/>
      <c r="J80" s="90"/>
      <c r="K80" s="90"/>
      <c r="L80" s="90"/>
      <c r="M80" s="90"/>
      <c r="N80" s="90"/>
      <c r="O80" s="90"/>
      <c r="P80" s="90"/>
    </row>
    <row r="81" spans="2:16">
      <c r="B81" s="90"/>
      <c r="C81" s="90"/>
      <c r="D81" s="90"/>
      <c r="E81" s="90"/>
      <c r="F81" s="90"/>
      <c r="G81" s="90"/>
      <c r="H81" s="90"/>
      <c r="I81" s="90"/>
      <c r="J81" s="90"/>
      <c r="K81" s="90"/>
      <c r="L81" s="90"/>
      <c r="M81" s="90"/>
      <c r="N81" s="90"/>
      <c r="O81" s="90"/>
      <c r="P81" s="90"/>
    </row>
    <row r="82" spans="2:16">
      <c r="B82" s="90"/>
      <c r="C82" s="90"/>
      <c r="D82" s="90"/>
      <c r="E82" s="90"/>
      <c r="F82" s="90"/>
      <c r="G82" s="90"/>
      <c r="H82" s="90"/>
      <c r="I82" s="90"/>
      <c r="J82" s="90"/>
      <c r="K82" s="90"/>
      <c r="L82" s="90"/>
      <c r="M82" s="90"/>
      <c r="N82" s="90"/>
      <c r="O82" s="90"/>
      <c r="P82" s="90"/>
    </row>
    <row r="83" spans="2:16">
      <c r="B83" s="90"/>
      <c r="C83" s="90"/>
      <c r="D83" s="90"/>
      <c r="E83" s="90"/>
      <c r="F83" s="90"/>
      <c r="G83" s="90"/>
      <c r="H83" s="90"/>
      <c r="I83" s="90"/>
      <c r="J83" s="90"/>
      <c r="K83" s="90"/>
      <c r="L83" s="90"/>
      <c r="M83" s="90"/>
      <c r="N83" s="90"/>
      <c r="O83" s="90"/>
      <c r="P83" s="90"/>
    </row>
    <row r="84" spans="2:16">
      <c r="B84" s="90"/>
      <c r="C84" s="90"/>
      <c r="D84" s="90"/>
      <c r="E84" s="90"/>
      <c r="F84" s="90"/>
      <c r="G84" s="90"/>
      <c r="H84" s="90"/>
      <c r="I84" s="90"/>
      <c r="J84" s="90"/>
      <c r="K84" s="90"/>
      <c r="L84" s="90"/>
      <c r="M84" s="90"/>
      <c r="N84" s="90"/>
      <c r="O84" s="90"/>
      <c r="P84" s="90"/>
    </row>
    <row r="85" spans="2:16">
      <c r="B85" s="90"/>
      <c r="C85" s="90"/>
      <c r="D85" s="90"/>
      <c r="E85" s="90"/>
      <c r="F85" s="90"/>
      <c r="G85" s="90"/>
      <c r="H85" s="90"/>
      <c r="I85" s="90"/>
      <c r="J85" s="90"/>
      <c r="K85" s="90"/>
      <c r="L85" s="90"/>
      <c r="M85" s="90"/>
      <c r="N85" s="90"/>
      <c r="O85" s="90"/>
      <c r="P85" s="90"/>
    </row>
    <row r="86" spans="2:16">
      <c r="B86" s="90"/>
      <c r="C86" s="90"/>
      <c r="D86" s="90"/>
      <c r="E86" s="90"/>
      <c r="F86" s="90"/>
      <c r="G86" s="90"/>
      <c r="H86" s="90"/>
      <c r="I86" s="90"/>
      <c r="J86" s="90"/>
      <c r="K86" s="90"/>
      <c r="L86" s="90"/>
      <c r="M86" s="90"/>
      <c r="N86" s="90"/>
      <c r="O86" s="90"/>
      <c r="P86" s="90"/>
    </row>
    <row r="87" spans="2:16">
      <c r="B87" s="90"/>
      <c r="C87" s="90"/>
      <c r="D87" s="90"/>
      <c r="E87" s="90"/>
      <c r="F87" s="90"/>
      <c r="G87" s="90"/>
      <c r="H87" s="90"/>
      <c r="I87" s="90"/>
      <c r="J87" s="90"/>
      <c r="K87" s="90"/>
      <c r="L87" s="90"/>
      <c r="M87" s="90"/>
      <c r="N87" s="90"/>
      <c r="O87" s="90"/>
      <c r="P87" s="90"/>
    </row>
    <row r="88" spans="2:16">
      <c r="B88" s="90"/>
      <c r="C88" s="90"/>
      <c r="D88" s="90"/>
      <c r="E88" s="90"/>
      <c r="F88" s="90"/>
      <c r="G88" s="90"/>
      <c r="H88" s="90"/>
      <c r="I88" s="90"/>
      <c r="J88" s="90"/>
      <c r="K88" s="90"/>
      <c r="L88" s="90"/>
      <c r="M88" s="90"/>
      <c r="N88" s="90"/>
      <c r="O88" s="90"/>
      <c r="P88" s="90"/>
    </row>
    <row r="89" spans="2:16">
      <c r="B89" s="90"/>
      <c r="C89" s="90"/>
      <c r="D89" s="90"/>
      <c r="E89" s="90"/>
      <c r="F89" s="90"/>
      <c r="G89" s="90"/>
      <c r="H89" s="90"/>
      <c r="I89" s="90"/>
      <c r="J89" s="90"/>
      <c r="K89" s="90"/>
      <c r="L89" s="90"/>
      <c r="M89" s="90"/>
      <c r="N89" s="90"/>
      <c r="O89" s="90"/>
      <c r="P89" s="90"/>
    </row>
    <row r="90" spans="2:16">
      <c r="B90" s="90"/>
      <c r="C90" s="90"/>
      <c r="D90" s="90"/>
      <c r="E90" s="90"/>
      <c r="F90" s="90"/>
      <c r="G90" s="90"/>
      <c r="H90" s="90"/>
      <c r="I90" s="90"/>
      <c r="J90" s="90"/>
      <c r="K90" s="90"/>
      <c r="L90" s="90"/>
      <c r="M90" s="90"/>
      <c r="N90" s="90"/>
      <c r="O90" s="90"/>
      <c r="P90" s="90"/>
    </row>
    <row r="91" spans="2:16">
      <c r="B91" s="90"/>
      <c r="C91" s="90"/>
      <c r="D91" s="90"/>
      <c r="E91" s="90"/>
      <c r="F91" s="90"/>
      <c r="G91" s="90"/>
      <c r="H91" s="90"/>
      <c r="I91" s="90"/>
      <c r="J91" s="90"/>
      <c r="K91" s="90"/>
      <c r="L91" s="90"/>
      <c r="M91" s="90"/>
      <c r="N91" s="90"/>
      <c r="O91" s="90"/>
      <c r="P91" s="90"/>
    </row>
    <row r="92" spans="2:16">
      <c r="B92" s="90"/>
      <c r="C92" s="90"/>
      <c r="D92" s="90"/>
      <c r="E92" s="90"/>
      <c r="F92" s="90"/>
      <c r="G92" s="90"/>
      <c r="H92" s="90"/>
      <c r="I92" s="90"/>
      <c r="J92" s="90"/>
      <c r="K92" s="90"/>
      <c r="L92" s="90"/>
      <c r="M92" s="90"/>
      <c r="N92" s="90"/>
      <c r="O92" s="90"/>
      <c r="P92" s="90"/>
    </row>
    <row r="93" spans="2:16">
      <c r="B93" s="90"/>
      <c r="C93" s="90"/>
      <c r="D93" s="90"/>
      <c r="E93" s="90"/>
      <c r="F93" s="90"/>
      <c r="G93" s="90"/>
      <c r="H93" s="90"/>
      <c r="I93" s="90"/>
      <c r="J93" s="90"/>
      <c r="K93" s="90"/>
      <c r="L93" s="90"/>
      <c r="M93" s="90"/>
      <c r="N93" s="90"/>
      <c r="O93" s="90"/>
      <c r="P93" s="90"/>
    </row>
    <row r="94" spans="2:16">
      <c r="B94" s="90"/>
      <c r="C94" s="90"/>
      <c r="D94" s="90"/>
      <c r="E94" s="90"/>
      <c r="F94" s="90"/>
      <c r="G94" s="90"/>
      <c r="H94" s="90"/>
      <c r="I94" s="90"/>
      <c r="J94" s="90"/>
      <c r="K94" s="90"/>
      <c r="L94" s="90"/>
      <c r="M94" s="90"/>
      <c r="N94" s="90"/>
      <c r="O94" s="90"/>
      <c r="P94" s="90"/>
    </row>
    <row r="95" spans="2:16">
      <c r="B95" s="90"/>
      <c r="C95" s="90"/>
      <c r="D95" s="90"/>
      <c r="E95" s="90"/>
      <c r="F95" s="90"/>
      <c r="G95" s="90"/>
      <c r="H95" s="90"/>
      <c r="I95" s="90"/>
      <c r="J95" s="90"/>
      <c r="K95" s="90"/>
      <c r="L95" s="90"/>
      <c r="M95" s="90"/>
      <c r="N95" s="90"/>
      <c r="O95" s="90"/>
      <c r="P95" s="90"/>
    </row>
    <row r="96" spans="2:16">
      <c r="B96" s="90"/>
      <c r="C96" s="90"/>
      <c r="D96" s="90"/>
      <c r="E96" s="90"/>
      <c r="F96" s="90"/>
      <c r="G96" s="90"/>
      <c r="H96" s="90"/>
      <c r="I96" s="90"/>
      <c r="J96" s="90"/>
      <c r="K96" s="90"/>
      <c r="L96" s="90"/>
      <c r="M96" s="90"/>
      <c r="N96" s="90"/>
      <c r="O96" s="90"/>
      <c r="P96" s="90"/>
    </row>
    <row r="97" spans="2:16">
      <c r="B97" s="90"/>
      <c r="C97" s="90"/>
      <c r="D97" s="90"/>
      <c r="E97" s="90"/>
      <c r="F97" s="90"/>
      <c r="G97" s="90"/>
      <c r="H97" s="90"/>
      <c r="I97" s="90"/>
      <c r="J97" s="90"/>
      <c r="K97" s="90"/>
      <c r="L97" s="90"/>
      <c r="M97" s="90"/>
      <c r="N97" s="90"/>
      <c r="O97" s="90"/>
      <c r="P97" s="90"/>
    </row>
    <row r="98" spans="2:16">
      <c r="B98" s="90"/>
      <c r="C98" s="90"/>
      <c r="D98" s="90"/>
      <c r="E98" s="90"/>
      <c r="F98" s="90"/>
      <c r="G98" s="90"/>
      <c r="H98" s="90"/>
      <c r="I98" s="90"/>
      <c r="J98" s="90"/>
      <c r="K98" s="90"/>
      <c r="L98" s="90"/>
      <c r="M98" s="90"/>
      <c r="N98" s="90"/>
      <c r="O98" s="90"/>
      <c r="P98" s="90"/>
    </row>
    <row r="99" spans="2:16">
      <c r="B99" s="90"/>
      <c r="C99" s="90"/>
      <c r="D99" s="90"/>
      <c r="E99" s="90"/>
      <c r="F99" s="90"/>
      <c r="G99" s="90"/>
      <c r="H99" s="90"/>
      <c r="I99" s="90"/>
      <c r="J99" s="90"/>
      <c r="K99" s="90"/>
      <c r="L99" s="90"/>
      <c r="M99" s="90"/>
      <c r="N99" s="90"/>
      <c r="O99" s="90"/>
      <c r="P99" s="90"/>
    </row>
    <row r="100" spans="2:16">
      <c r="B100" s="90"/>
      <c r="C100" s="90"/>
      <c r="D100" s="90"/>
      <c r="E100" s="90"/>
      <c r="F100" s="90"/>
      <c r="G100" s="90"/>
      <c r="H100" s="90"/>
      <c r="I100" s="90"/>
      <c r="J100" s="90"/>
      <c r="K100" s="90"/>
      <c r="L100" s="90"/>
      <c r="M100" s="90"/>
      <c r="N100" s="90"/>
      <c r="O100" s="90"/>
      <c r="P100" s="90"/>
    </row>
    <row r="101" spans="2:16">
      <c r="B101" s="90"/>
      <c r="C101" s="90"/>
      <c r="D101" s="90"/>
      <c r="E101" s="90"/>
      <c r="F101" s="90"/>
      <c r="G101" s="90"/>
      <c r="H101" s="90"/>
      <c r="I101" s="90"/>
      <c r="J101" s="90"/>
      <c r="K101" s="90"/>
      <c r="L101" s="90"/>
      <c r="M101" s="90"/>
      <c r="N101" s="90"/>
      <c r="O101" s="90"/>
      <c r="P101" s="90"/>
    </row>
    <row r="102" spans="2:16">
      <c r="B102" s="90"/>
      <c r="C102" s="90"/>
      <c r="D102" s="90"/>
      <c r="E102" s="90"/>
      <c r="F102" s="90"/>
      <c r="G102" s="90"/>
      <c r="H102" s="90"/>
      <c r="I102" s="90"/>
      <c r="J102" s="90"/>
      <c r="K102" s="90"/>
      <c r="L102" s="90"/>
      <c r="M102" s="90"/>
      <c r="N102" s="90"/>
      <c r="O102" s="90"/>
      <c r="P102" s="90"/>
    </row>
    <row r="103" spans="2:16">
      <c r="B103" s="90"/>
      <c r="C103" s="90"/>
      <c r="D103" s="90"/>
      <c r="E103" s="90"/>
      <c r="F103" s="90"/>
      <c r="G103" s="90"/>
      <c r="H103" s="90"/>
      <c r="I103" s="90"/>
      <c r="J103" s="90"/>
      <c r="K103" s="90"/>
      <c r="L103" s="90"/>
      <c r="M103" s="90"/>
      <c r="N103" s="90"/>
      <c r="O103" s="90"/>
      <c r="P103" s="90"/>
    </row>
    <row r="104" spans="2:16">
      <c r="B104" s="90"/>
      <c r="C104" s="90"/>
      <c r="D104" s="90"/>
      <c r="E104" s="90"/>
      <c r="F104" s="90"/>
      <c r="G104" s="90"/>
      <c r="H104" s="90"/>
      <c r="I104" s="90"/>
      <c r="J104" s="90"/>
      <c r="K104" s="90"/>
      <c r="L104" s="90"/>
      <c r="M104" s="90"/>
      <c r="N104" s="90"/>
      <c r="O104" s="90"/>
      <c r="P104" s="90"/>
    </row>
    <row r="105" spans="2:16">
      <c r="B105" s="90"/>
      <c r="C105" s="90"/>
      <c r="D105" s="90"/>
      <c r="E105" s="90"/>
      <c r="F105" s="90"/>
      <c r="G105" s="90"/>
      <c r="H105" s="90"/>
      <c r="I105" s="90"/>
      <c r="J105" s="90"/>
      <c r="K105" s="90"/>
      <c r="L105" s="90"/>
      <c r="M105" s="90"/>
      <c r="N105" s="90"/>
      <c r="O105" s="90"/>
      <c r="P105" s="90"/>
    </row>
    <row r="106" spans="2:16">
      <c r="B106" s="90"/>
      <c r="C106" s="90"/>
      <c r="D106" s="90"/>
      <c r="E106" s="90"/>
      <c r="F106" s="90"/>
      <c r="G106" s="90"/>
      <c r="H106" s="90"/>
      <c r="I106" s="90"/>
      <c r="J106" s="90"/>
      <c r="K106" s="90"/>
      <c r="L106" s="90"/>
      <c r="M106" s="90"/>
      <c r="N106" s="90"/>
      <c r="O106" s="90"/>
      <c r="P106" s="90"/>
    </row>
    <row r="107" spans="2:16">
      <c r="B107" s="90"/>
      <c r="C107" s="90"/>
      <c r="D107" s="90"/>
      <c r="E107" s="90"/>
      <c r="F107" s="90"/>
      <c r="G107" s="90"/>
      <c r="H107" s="90"/>
      <c r="I107" s="90"/>
      <c r="J107" s="90"/>
      <c r="K107" s="90"/>
      <c r="L107" s="90"/>
      <c r="M107" s="90"/>
      <c r="N107" s="90"/>
      <c r="O107" s="90"/>
      <c r="P107" s="90"/>
    </row>
    <row r="108" spans="2:16">
      <c r="B108" s="90"/>
      <c r="C108" s="90"/>
      <c r="D108" s="90"/>
      <c r="E108" s="90"/>
      <c r="F108" s="90"/>
      <c r="G108" s="90"/>
      <c r="H108" s="90"/>
      <c r="I108" s="90"/>
      <c r="J108" s="90"/>
      <c r="K108" s="90"/>
      <c r="L108" s="90"/>
      <c r="M108" s="90"/>
      <c r="N108" s="90"/>
      <c r="O108" s="90"/>
      <c r="P108" s="90"/>
    </row>
    <row r="109" spans="2:16">
      <c r="B109" s="90"/>
      <c r="C109" s="90"/>
      <c r="D109" s="90"/>
      <c r="E109" s="90"/>
      <c r="F109" s="90"/>
      <c r="G109" s="90"/>
      <c r="H109" s="90"/>
      <c r="I109" s="90"/>
      <c r="J109" s="90"/>
      <c r="K109" s="90"/>
      <c r="L109" s="90"/>
      <c r="M109" s="90"/>
      <c r="N109" s="90"/>
      <c r="O109" s="90"/>
      <c r="P109" s="90"/>
    </row>
    <row r="110" spans="2:16">
      <c r="B110" s="90"/>
      <c r="C110" s="90"/>
      <c r="D110" s="90"/>
      <c r="E110" s="90"/>
      <c r="F110" s="90"/>
      <c r="G110" s="90"/>
      <c r="H110" s="90"/>
      <c r="I110" s="90"/>
      <c r="J110" s="90"/>
      <c r="K110" s="90"/>
      <c r="L110" s="90"/>
      <c r="M110" s="90"/>
      <c r="N110" s="90"/>
      <c r="O110" s="90"/>
      <c r="P110" s="90"/>
    </row>
  </sheetData>
  <sheetProtection sheet="1" objects="1" scenarios="1"/>
  <mergeCells count="2">
    <mergeCell ref="B6:P6"/>
    <mergeCell ref="B7:P7"/>
  </mergeCells>
  <phoneticPr fontId="4" type="noConversion"/>
  <dataValidations count="1">
    <dataValidation allowBlank="1" showInputMessage="1" showErrorMessage="1" sqref="C5:C1048576 A1:B1048576 D1:XFD24 D28:XFD1048576 D25:AF27 AH25:XFD27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4">
    <tabColor indexed="43"/>
    <pageSetUpPr fitToPage="1"/>
  </sheetPr>
  <dimension ref="B1:BM400"/>
  <sheetViews>
    <sheetView rightToLeft="1" workbookViewId="0">
      <selection activeCell="L21" sqref="L21"/>
    </sheetView>
  </sheetViews>
  <sheetFormatPr defaultColWidth="9.140625" defaultRowHeight="18"/>
  <cols>
    <col min="1" max="1" width="6.28515625" style="1" customWidth="1"/>
    <col min="2" max="2" width="22" style="2" bestFit="1" customWidth="1"/>
    <col min="3" max="3" width="60.140625" style="2" bestFit="1" customWidth="1"/>
    <col min="4" max="4" width="5.7109375" style="2" bestFit="1" customWidth="1"/>
    <col min="5" max="5" width="6.5703125" style="2" bestFit="1" customWidth="1"/>
    <col min="6" max="6" width="5.28515625" style="2" bestFit="1" customWidth="1"/>
    <col min="7" max="7" width="4.5703125" style="1" bestFit="1" customWidth="1"/>
    <col min="8" max="8" width="4.85546875" style="1" bestFit="1" customWidth="1"/>
    <col min="9" max="9" width="7.140625" style="1" bestFit="1" customWidth="1"/>
    <col min="10" max="10" width="5.140625" style="1" bestFit="1" customWidth="1"/>
    <col min="11" max="11" width="5.28515625" style="1" bestFit="1" customWidth="1"/>
    <col min="12" max="12" width="6.7109375" style="1" bestFit="1" customWidth="1"/>
    <col min="13" max="13" width="7.5703125" style="1" bestFit="1" customWidth="1"/>
    <col min="14" max="14" width="7" style="1" bestFit="1" customWidth="1"/>
    <col min="15" max="15" width="6.42578125" style="1" bestFit="1" customWidth="1"/>
    <col min="16" max="16" width="8" style="1" bestFit="1" customWidth="1"/>
    <col min="17" max="17" width="6.28515625" style="1" bestFit="1" customWidth="1"/>
    <col min="18" max="18" width="10" style="1" bestFit="1" customWidth="1"/>
    <col min="19" max="19" width="9" style="1" bestFit="1" customWidth="1"/>
    <col min="20" max="20" width="7.5703125" style="1" customWidth="1"/>
    <col min="21" max="21" width="6.7109375" style="1" customWidth="1"/>
    <col min="22" max="22" width="7.7109375" style="1" customWidth="1"/>
    <col min="23" max="23" width="7.140625" style="1" customWidth="1"/>
    <col min="24" max="24" width="6" style="1" customWidth="1"/>
    <col min="25" max="25" width="7.85546875" style="1" customWidth="1"/>
    <col min="26" max="26" width="8.140625" style="1" customWidth="1"/>
    <col min="27" max="27" width="6.28515625" style="1" customWidth="1"/>
    <col min="28" max="28" width="8" style="1" customWidth="1"/>
    <col min="29" max="29" width="8.7109375" style="1" customWidth="1"/>
    <col min="30" max="30" width="10" style="1" customWidth="1"/>
    <col min="31" max="31" width="9.5703125" style="1" customWidth="1"/>
    <col min="32" max="32" width="6.140625" style="1" customWidth="1"/>
    <col min="33" max="34" width="5.7109375" style="1" customWidth="1"/>
    <col min="35" max="35" width="6.85546875" style="1" customWidth="1"/>
    <col min="36" max="36" width="6.42578125" style="1" customWidth="1"/>
    <col min="37" max="37" width="6.7109375" style="1" customWidth="1"/>
    <col min="38" max="38" width="7.28515625" style="1" customWidth="1"/>
    <col min="39" max="50" width="5.7109375" style="1" customWidth="1"/>
    <col min="51" max="16384" width="9.140625" style="1"/>
  </cols>
  <sheetData>
    <row r="1" spans="2:65">
      <c r="B1" s="47" t="s">
        <v>174</v>
      </c>
      <c r="C1" s="68" t="s" vm="1">
        <v>258</v>
      </c>
    </row>
    <row r="2" spans="2:65">
      <c r="B2" s="47" t="s">
        <v>173</v>
      </c>
      <c r="C2" s="68" t="s">
        <v>259</v>
      </c>
    </row>
    <row r="3" spans="2:65">
      <c r="B3" s="47" t="s">
        <v>175</v>
      </c>
      <c r="C3" s="68" t="s">
        <v>260</v>
      </c>
    </row>
    <row r="4" spans="2:65">
      <c r="B4" s="47" t="s">
        <v>176</v>
      </c>
      <c r="C4" s="68">
        <v>9454</v>
      </c>
    </row>
    <row r="6" spans="2:65" ht="26.25" customHeight="1">
      <c r="B6" s="134" t="s">
        <v>205</v>
      </c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35"/>
      <c r="R6" s="135"/>
      <c r="S6" s="136"/>
    </row>
    <row r="7" spans="2:65" ht="26.25" customHeight="1">
      <c r="B7" s="134" t="s">
        <v>85</v>
      </c>
      <c r="C7" s="135"/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5"/>
      <c r="O7" s="135"/>
      <c r="P7" s="135"/>
      <c r="Q7" s="135"/>
      <c r="R7" s="135"/>
      <c r="S7" s="136"/>
    </row>
    <row r="8" spans="2:65" s="3" customFormat="1" ht="78.75">
      <c r="B8" s="22" t="s">
        <v>111</v>
      </c>
      <c r="C8" s="30" t="s">
        <v>44</v>
      </c>
      <c r="D8" s="30" t="s">
        <v>113</v>
      </c>
      <c r="E8" s="30" t="s">
        <v>112</v>
      </c>
      <c r="F8" s="30" t="s">
        <v>65</v>
      </c>
      <c r="G8" s="30" t="s">
        <v>14</v>
      </c>
      <c r="H8" s="30" t="s">
        <v>66</v>
      </c>
      <c r="I8" s="30" t="s">
        <v>99</v>
      </c>
      <c r="J8" s="30" t="s">
        <v>17</v>
      </c>
      <c r="K8" s="30" t="s">
        <v>98</v>
      </c>
      <c r="L8" s="30" t="s">
        <v>16</v>
      </c>
      <c r="M8" s="59" t="s">
        <v>18</v>
      </c>
      <c r="N8" s="30" t="s">
        <v>233</v>
      </c>
      <c r="O8" s="30" t="s">
        <v>232</v>
      </c>
      <c r="P8" s="30" t="s">
        <v>106</v>
      </c>
      <c r="Q8" s="30" t="s">
        <v>58</v>
      </c>
      <c r="R8" s="30" t="s">
        <v>177</v>
      </c>
      <c r="S8" s="31" t="s">
        <v>179</v>
      </c>
      <c r="U8" s="1"/>
      <c r="BJ8" s="1"/>
    </row>
    <row r="9" spans="2:65" s="3" customFormat="1" ht="17.25" customHeight="1">
      <c r="B9" s="15"/>
      <c r="C9" s="32"/>
      <c r="D9" s="16"/>
      <c r="E9" s="16"/>
      <c r="F9" s="32"/>
      <c r="G9" s="32"/>
      <c r="H9" s="32"/>
      <c r="I9" s="32" t="s">
        <v>21</v>
      </c>
      <c r="J9" s="32" t="s">
        <v>20</v>
      </c>
      <c r="K9" s="32"/>
      <c r="L9" s="32" t="s">
        <v>19</v>
      </c>
      <c r="M9" s="32" t="s">
        <v>19</v>
      </c>
      <c r="N9" s="32" t="s">
        <v>240</v>
      </c>
      <c r="O9" s="32"/>
      <c r="P9" s="32" t="s">
        <v>236</v>
      </c>
      <c r="Q9" s="32" t="s">
        <v>19</v>
      </c>
      <c r="R9" s="32" t="s">
        <v>19</v>
      </c>
      <c r="S9" s="33" t="s">
        <v>19</v>
      </c>
      <c r="BJ9" s="1"/>
    </row>
    <row r="10" spans="2:65" s="4" customFormat="1" ht="18" customHeight="1">
      <c r="B10" s="18"/>
      <c r="C10" s="19" t="s">
        <v>0</v>
      </c>
      <c r="D10" s="19" t="s">
        <v>1</v>
      </c>
      <c r="E10" s="19" t="s">
        <v>2</v>
      </c>
      <c r="F10" s="19" t="s">
        <v>3</v>
      </c>
      <c r="G10" s="19" t="s">
        <v>4</v>
      </c>
      <c r="H10" s="19" t="s">
        <v>5</v>
      </c>
      <c r="I10" s="19" t="s">
        <v>6</v>
      </c>
      <c r="J10" s="19" t="s">
        <v>7</v>
      </c>
      <c r="K10" s="19" t="s">
        <v>8</v>
      </c>
      <c r="L10" s="19" t="s">
        <v>9</v>
      </c>
      <c r="M10" s="19" t="s">
        <v>10</v>
      </c>
      <c r="N10" s="19" t="s">
        <v>11</v>
      </c>
      <c r="O10" s="19" t="s">
        <v>12</v>
      </c>
      <c r="P10" s="19" t="s">
        <v>13</v>
      </c>
      <c r="Q10" s="19" t="s">
        <v>108</v>
      </c>
      <c r="R10" s="19" t="s">
        <v>109</v>
      </c>
      <c r="S10" s="20" t="s">
        <v>180</v>
      </c>
      <c r="T10" s="5"/>
      <c r="BJ10" s="1"/>
    </row>
    <row r="11" spans="2:65" s="4" customFormat="1" ht="18" customHeight="1">
      <c r="B11" s="110" t="s">
        <v>2323</v>
      </c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111">
        <v>0</v>
      </c>
      <c r="Q11" s="90"/>
      <c r="R11" s="90"/>
      <c r="S11" s="90"/>
      <c r="T11" s="5"/>
      <c r="BJ11" s="1"/>
      <c r="BM11" s="1"/>
    </row>
    <row r="12" spans="2:65" ht="20.25" customHeight="1">
      <c r="B12" s="89" t="s">
        <v>249</v>
      </c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/>
    </row>
    <row r="13" spans="2:65">
      <c r="B13" s="89" t="s">
        <v>107</v>
      </c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0"/>
      <c r="S13" s="90"/>
    </row>
    <row r="14" spans="2:65">
      <c r="B14" s="89" t="s">
        <v>231</v>
      </c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</row>
    <row r="15" spans="2:65">
      <c r="B15" s="89" t="s">
        <v>239</v>
      </c>
      <c r="C15" s="90"/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</row>
    <row r="16" spans="2:65">
      <c r="B16" s="90"/>
      <c r="C16" s="90"/>
      <c r="D16" s="90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</row>
    <row r="17" spans="2:19">
      <c r="B17" s="90"/>
      <c r="C17" s="90"/>
      <c r="D17" s="90"/>
      <c r="E17" s="90"/>
      <c r="F17" s="90"/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90"/>
    </row>
    <row r="18" spans="2:19">
      <c r="B18" s="90"/>
      <c r="C18" s="90"/>
      <c r="D18" s="90"/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</row>
    <row r="19" spans="2:19">
      <c r="B19" s="90"/>
      <c r="C19" s="90"/>
      <c r="D19" s="90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0"/>
    </row>
    <row r="20" spans="2:19">
      <c r="B20" s="90"/>
      <c r="C20" s="90"/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</row>
    <row r="21" spans="2:19">
      <c r="B21" s="90"/>
      <c r="C21" s="90"/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</row>
    <row r="22" spans="2:19">
      <c r="B22" s="90"/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</row>
    <row r="23" spans="2:19">
      <c r="B23" s="90"/>
      <c r="C23" s="90"/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</row>
    <row r="24" spans="2:19">
      <c r="B24" s="90"/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</row>
    <row r="25" spans="2:19">
      <c r="B25" s="90"/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</row>
    <row r="26" spans="2:19">
      <c r="B26" s="90"/>
      <c r="C26" s="90"/>
      <c r="D26" s="90"/>
      <c r="E26" s="90"/>
      <c r="F26" s="90"/>
      <c r="G26" s="90"/>
      <c r="H26" s="90"/>
      <c r="I26" s="90"/>
      <c r="J26" s="90"/>
      <c r="K26" s="90"/>
      <c r="L26" s="90"/>
      <c r="M26" s="90"/>
      <c r="N26" s="90"/>
      <c r="O26" s="90"/>
      <c r="P26" s="90"/>
      <c r="Q26" s="90"/>
      <c r="R26" s="90"/>
      <c r="S26" s="90"/>
    </row>
    <row r="27" spans="2:19">
      <c r="B27" s="90"/>
      <c r="C27" s="90"/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0"/>
    </row>
    <row r="28" spans="2:19">
      <c r="B28" s="90"/>
      <c r="C28" s="90"/>
      <c r="D28" s="90"/>
      <c r="E28" s="90"/>
      <c r="F28" s="90"/>
      <c r="G28" s="90"/>
      <c r="H28" s="90"/>
      <c r="I28" s="90"/>
      <c r="J28" s="90"/>
      <c r="K28" s="90"/>
      <c r="L28" s="90"/>
      <c r="M28" s="90"/>
      <c r="N28" s="90"/>
      <c r="O28" s="90"/>
      <c r="P28" s="90"/>
      <c r="Q28" s="90"/>
      <c r="R28" s="90"/>
      <c r="S28" s="90"/>
    </row>
    <row r="29" spans="2:19">
      <c r="B29" s="90"/>
      <c r="C29" s="90"/>
      <c r="D29" s="90"/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90"/>
      <c r="P29" s="90"/>
      <c r="Q29" s="90"/>
      <c r="R29" s="90"/>
      <c r="S29" s="90"/>
    </row>
    <row r="30" spans="2:19">
      <c r="B30" s="90"/>
      <c r="C30" s="90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0"/>
    </row>
    <row r="31" spans="2:19">
      <c r="B31" s="90"/>
      <c r="C31" s="90"/>
      <c r="D31" s="90"/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</row>
    <row r="32" spans="2:19">
      <c r="B32" s="90"/>
      <c r="C32" s="90"/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</row>
    <row r="33" spans="2:19">
      <c r="B33" s="90"/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</row>
    <row r="34" spans="2:19">
      <c r="B34" s="90"/>
      <c r="C34" s="90"/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</row>
    <row r="35" spans="2:19">
      <c r="B35" s="90"/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</row>
    <row r="36" spans="2:19">
      <c r="B36" s="90"/>
      <c r="C36" s="90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</row>
    <row r="37" spans="2:19">
      <c r="B37" s="90"/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0"/>
      <c r="O37" s="90"/>
      <c r="P37" s="90"/>
      <c r="Q37" s="90"/>
      <c r="R37" s="90"/>
      <c r="S37" s="90"/>
    </row>
    <row r="38" spans="2:19">
      <c r="B38" s="90"/>
      <c r="C38" s="90"/>
      <c r="D38" s="90"/>
      <c r="E38" s="90"/>
      <c r="F38" s="90"/>
      <c r="G38" s="90"/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90"/>
    </row>
    <row r="39" spans="2:19">
      <c r="B39" s="90"/>
      <c r="C39" s="90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</row>
    <row r="40" spans="2:19">
      <c r="B40" s="90"/>
      <c r="C40" s="90"/>
      <c r="D40" s="90"/>
      <c r="E40" s="90"/>
      <c r="F40" s="90"/>
      <c r="G40" s="90"/>
      <c r="H40" s="90"/>
      <c r="I40" s="90"/>
      <c r="J40" s="90"/>
      <c r="K40" s="90"/>
      <c r="L40" s="90"/>
      <c r="M40" s="90"/>
      <c r="N40" s="90"/>
      <c r="O40" s="90"/>
      <c r="P40" s="90"/>
      <c r="Q40" s="90"/>
      <c r="R40" s="90"/>
      <c r="S40" s="90"/>
    </row>
    <row r="41" spans="2:19">
      <c r="B41" s="90"/>
      <c r="C41" s="90"/>
      <c r="D41" s="90"/>
      <c r="E41" s="90"/>
      <c r="F41" s="90"/>
      <c r="G41" s="90"/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</row>
    <row r="42" spans="2:19">
      <c r="B42" s="90"/>
      <c r="C42" s="90"/>
      <c r="D42" s="90"/>
      <c r="E42" s="90"/>
      <c r="F42" s="90"/>
      <c r="G42" s="90"/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90"/>
      <c r="S42" s="90"/>
    </row>
    <row r="43" spans="2:19">
      <c r="B43" s="90"/>
      <c r="C43" s="90"/>
      <c r="D43" s="90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</row>
    <row r="44" spans="2:19">
      <c r="B44" s="90"/>
      <c r="C44" s="90"/>
      <c r="D44" s="90"/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</row>
    <row r="45" spans="2:19">
      <c r="B45" s="90"/>
      <c r="C45" s="90"/>
      <c r="D45" s="90"/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</row>
    <row r="46" spans="2:19">
      <c r="B46" s="90"/>
      <c r="C46" s="90"/>
      <c r="D46" s="90"/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0"/>
      <c r="S46" s="90"/>
    </row>
    <row r="47" spans="2:19">
      <c r="B47" s="90"/>
      <c r="C47" s="90"/>
      <c r="D47" s="90"/>
      <c r="E47" s="90"/>
      <c r="F47" s="90"/>
      <c r="G47" s="90"/>
      <c r="H47" s="90"/>
      <c r="I47" s="90"/>
      <c r="J47" s="90"/>
      <c r="K47" s="90"/>
      <c r="L47" s="90"/>
      <c r="M47" s="90"/>
      <c r="N47" s="90"/>
      <c r="O47" s="90"/>
      <c r="P47" s="90"/>
      <c r="Q47" s="90"/>
      <c r="R47" s="90"/>
      <c r="S47" s="90"/>
    </row>
    <row r="48" spans="2:19">
      <c r="B48" s="90"/>
      <c r="C48" s="90"/>
      <c r="D48" s="90"/>
      <c r="E48" s="90"/>
      <c r="F48" s="90"/>
      <c r="G48" s="90"/>
      <c r="H48" s="90"/>
      <c r="I48" s="90"/>
      <c r="J48" s="90"/>
      <c r="K48" s="90"/>
      <c r="L48" s="90"/>
      <c r="M48" s="90"/>
      <c r="N48" s="90"/>
      <c r="O48" s="90"/>
      <c r="P48" s="90"/>
      <c r="Q48" s="90"/>
      <c r="R48" s="90"/>
      <c r="S48" s="90"/>
    </row>
    <row r="49" spans="2:19">
      <c r="B49" s="90"/>
      <c r="C49" s="90"/>
      <c r="D49" s="90"/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</row>
    <row r="50" spans="2:19">
      <c r="B50" s="90"/>
      <c r="C50" s="90"/>
      <c r="D50" s="90"/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</row>
    <row r="51" spans="2:19">
      <c r="B51" s="90"/>
      <c r="C51" s="90"/>
      <c r="D51" s="90"/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</row>
    <row r="52" spans="2:19">
      <c r="B52" s="90"/>
      <c r="C52" s="90"/>
      <c r="D52" s="90"/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</row>
    <row r="53" spans="2:19">
      <c r="B53" s="90"/>
      <c r="C53" s="90"/>
      <c r="D53" s="90"/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</row>
    <row r="54" spans="2:19">
      <c r="B54" s="90"/>
      <c r="C54" s="90"/>
      <c r="D54" s="90"/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</row>
    <row r="55" spans="2:19">
      <c r="B55" s="90"/>
      <c r="C55" s="90"/>
      <c r="D55" s="90"/>
      <c r="E55" s="90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90"/>
    </row>
    <row r="56" spans="2:19">
      <c r="B56" s="90"/>
      <c r="C56" s="90"/>
      <c r="D56" s="90"/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</row>
    <row r="57" spans="2:19">
      <c r="B57" s="90"/>
      <c r="C57" s="90"/>
      <c r="D57" s="90"/>
      <c r="E57" s="90"/>
      <c r="F57" s="90"/>
      <c r="G57" s="90"/>
      <c r="H57" s="90"/>
      <c r="I57" s="90"/>
      <c r="J57" s="90"/>
      <c r="K57" s="90"/>
      <c r="L57" s="90"/>
      <c r="M57" s="90"/>
      <c r="N57" s="90"/>
      <c r="O57" s="90"/>
      <c r="P57" s="90"/>
      <c r="Q57" s="90"/>
      <c r="R57" s="90"/>
      <c r="S57" s="90"/>
    </row>
    <row r="58" spans="2:19">
      <c r="B58" s="90"/>
      <c r="C58" s="90"/>
      <c r="D58" s="90"/>
      <c r="E58" s="90"/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90"/>
      <c r="Q58" s="90"/>
      <c r="R58" s="90"/>
      <c r="S58" s="90"/>
    </row>
    <row r="59" spans="2:19">
      <c r="B59" s="90"/>
      <c r="C59" s="90"/>
      <c r="D59" s="90"/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</row>
    <row r="60" spans="2:19">
      <c r="B60" s="90"/>
      <c r="C60" s="90"/>
      <c r="D60" s="90"/>
      <c r="E60" s="90"/>
      <c r="F60" s="90"/>
      <c r="G60" s="90"/>
      <c r="H60" s="90"/>
      <c r="I60" s="90"/>
      <c r="J60" s="90"/>
      <c r="K60" s="90"/>
      <c r="L60" s="90"/>
      <c r="M60" s="90"/>
      <c r="N60" s="90"/>
      <c r="O60" s="90"/>
      <c r="P60" s="90"/>
      <c r="Q60" s="90"/>
      <c r="R60" s="90"/>
      <c r="S60" s="90"/>
    </row>
    <row r="61" spans="2:19">
      <c r="B61" s="90"/>
      <c r="C61" s="90"/>
      <c r="D61" s="90"/>
      <c r="E61" s="90"/>
      <c r="F61" s="90"/>
      <c r="G61" s="90"/>
      <c r="H61" s="90"/>
      <c r="I61" s="90"/>
      <c r="J61" s="90"/>
      <c r="K61" s="90"/>
      <c r="L61" s="90"/>
      <c r="M61" s="90"/>
      <c r="N61" s="90"/>
      <c r="O61" s="90"/>
      <c r="P61" s="90"/>
      <c r="Q61" s="90"/>
      <c r="R61" s="90"/>
      <c r="S61" s="90"/>
    </row>
    <row r="62" spans="2:19">
      <c r="B62" s="90"/>
      <c r="C62" s="90"/>
      <c r="D62" s="90"/>
      <c r="E62" s="90"/>
      <c r="F62" s="90"/>
      <c r="G62" s="90"/>
      <c r="H62" s="90"/>
      <c r="I62" s="90"/>
      <c r="J62" s="90"/>
      <c r="K62" s="90"/>
      <c r="L62" s="90"/>
      <c r="M62" s="90"/>
      <c r="N62" s="90"/>
      <c r="O62" s="90"/>
      <c r="P62" s="90"/>
      <c r="Q62" s="90"/>
      <c r="R62" s="90"/>
      <c r="S62" s="90"/>
    </row>
    <row r="63" spans="2:19">
      <c r="B63" s="90"/>
      <c r="C63" s="90"/>
      <c r="D63" s="90"/>
      <c r="E63" s="90"/>
      <c r="F63" s="90"/>
      <c r="G63" s="90"/>
      <c r="H63" s="90"/>
      <c r="I63" s="90"/>
      <c r="J63" s="90"/>
      <c r="K63" s="90"/>
      <c r="L63" s="90"/>
      <c r="M63" s="90"/>
      <c r="N63" s="90"/>
      <c r="O63" s="90"/>
      <c r="P63" s="90"/>
      <c r="Q63" s="90"/>
      <c r="R63" s="90"/>
      <c r="S63" s="90"/>
    </row>
    <row r="64" spans="2:19">
      <c r="B64" s="90"/>
      <c r="C64" s="90"/>
      <c r="D64" s="90"/>
      <c r="E64" s="90"/>
      <c r="F64" s="90"/>
      <c r="G64" s="90"/>
      <c r="H64" s="90"/>
      <c r="I64" s="90"/>
      <c r="J64" s="90"/>
      <c r="K64" s="90"/>
      <c r="L64" s="90"/>
      <c r="M64" s="90"/>
      <c r="N64" s="90"/>
      <c r="O64" s="90"/>
      <c r="P64" s="90"/>
      <c r="Q64" s="90"/>
      <c r="R64" s="90"/>
      <c r="S64" s="90"/>
    </row>
    <row r="65" spans="2:19">
      <c r="B65" s="90"/>
      <c r="C65" s="90"/>
      <c r="D65" s="90"/>
      <c r="E65" s="90"/>
      <c r="F65" s="90"/>
      <c r="G65" s="90"/>
      <c r="H65" s="90"/>
      <c r="I65" s="90"/>
      <c r="J65" s="90"/>
      <c r="K65" s="90"/>
      <c r="L65" s="90"/>
      <c r="M65" s="90"/>
      <c r="N65" s="90"/>
      <c r="O65" s="90"/>
      <c r="P65" s="90"/>
      <c r="Q65" s="90"/>
      <c r="R65" s="90"/>
      <c r="S65" s="90"/>
    </row>
    <row r="66" spans="2:19">
      <c r="B66" s="90"/>
      <c r="C66" s="90"/>
      <c r="D66" s="90"/>
      <c r="E66" s="90"/>
      <c r="F66" s="90"/>
      <c r="G66" s="90"/>
      <c r="H66" s="90"/>
      <c r="I66" s="90"/>
      <c r="J66" s="90"/>
      <c r="K66" s="90"/>
      <c r="L66" s="90"/>
      <c r="M66" s="90"/>
      <c r="N66" s="90"/>
      <c r="O66" s="90"/>
      <c r="P66" s="90"/>
      <c r="Q66" s="90"/>
      <c r="R66" s="90"/>
      <c r="S66" s="90"/>
    </row>
    <row r="67" spans="2:19">
      <c r="B67" s="90"/>
      <c r="C67" s="90"/>
      <c r="D67" s="90"/>
      <c r="E67" s="90"/>
      <c r="F67" s="90"/>
      <c r="G67" s="90"/>
      <c r="H67" s="90"/>
      <c r="I67" s="90"/>
      <c r="J67" s="90"/>
      <c r="K67" s="90"/>
      <c r="L67" s="90"/>
      <c r="M67" s="90"/>
      <c r="N67" s="90"/>
      <c r="O67" s="90"/>
      <c r="P67" s="90"/>
      <c r="Q67" s="90"/>
      <c r="R67" s="90"/>
      <c r="S67" s="90"/>
    </row>
    <row r="68" spans="2:19">
      <c r="B68" s="90"/>
      <c r="C68" s="90"/>
      <c r="D68" s="90"/>
      <c r="E68" s="90"/>
      <c r="F68" s="90"/>
      <c r="G68" s="90"/>
      <c r="H68" s="90"/>
      <c r="I68" s="90"/>
      <c r="J68" s="90"/>
      <c r="K68" s="90"/>
      <c r="L68" s="90"/>
      <c r="M68" s="90"/>
      <c r="N68" s="90"/>
      <c r="O68" s="90"/>
      <c r="P68" s="90"/>
      <c r="Q68" s="90"/>
      <c r="R68" s="90"/>
      <c r="S68" s="90"/>
    </row>
    <row r="69" spans="2:19">
      <c r="B69" s="90"/>
      <c r="C69" s="90"/>
      <c r="D69" s="90"/>
      <c r="E69" s="90"/>
      <c r="F69" s="90"/>
      <c r="G69" s="90"/>
      <c r="H69" s="90"/>
      <c r="I69" s="90"/>
      <c r="J69" s="90"/>
      <c r="K69" s="90"/>
      <c r="L69" s="90"/>
      <c r="M69" s="90"/>
      <c r="N69" s="90"/>
      <c r="O69" s="90"/>
      <c r="P69" s="90"/>
      <c r="Q69" s="90"/>
      <c r="R69" s="90"/>
      <c r="S69" s="90"/>
    </row>
    <row r="70" spans="2:19">
      <c r="B70" s="90"/>
      <c r="C70" s="90"/>
      <c r="D70" s="90"/>
      <c r="E70" s="90"/>
      <c r="F70" s="90"/>
      <c r="G70" s="90"/>
      <c r="H70" s="90"/>
      <c r="I70" s="90"/>
      <c r="J70" s="90"/>
      <c r="K70" s="90"/>
      <c r="L70" s="90"/>
      <c r="M70" s="90"/>
      <c r="N70" s="90"/>
      <c r="O70" s="90"/>
      <c r="P70" s="90"/>
      <c r="Q70" s="90"/>
      <c r="R70" s="90"/>
      <c r="S70" s="90"/>
    </row>
    <row r="71" spans="2:19">
      <c r="B71" s="90"/>
      <c r="C71" s="90"/>
      <c r="D71" s="90"/>
      <c r="E71" s="90"/>
      <c r="F71" s="90"/>
      <c r="G71" s="90"/>
      <c r="H71" s="90"/>
      <c r="I71" s="90"/>
      <c r="J71" s="90"/>
      <c r="K71" s="90"/>
      <c r="L71" s="90"/>
      <c r="M71" s="90"/>
      <c r="N71" s="90"/>
      <c r="O71" s="90"/>
      <c r="P71" s="90"/>
      <c r="Q71" s="90"/>
      <c r="R71" s="90"/>
      <c r="S71" s="90"/>
    </row>
    <row r="72" spans="2:19">
      <c r="B72" s="90"/>
      <c r="C72" s="90"/>
      <c r="D72" s="90"/>
      <c r="E72" s="90"/>
      <c r="F72" s="90"/>
      <c r="G72" s="90"/>
      <c r="H72" s="90"/>
      <c r="I72" s="90"/>
      <c r="J72" s="90"/>
      <c r="K72" s="90"/>
      <c r="L72" s="90"/>
      <c r="M72" s="90"/>
      <c r="N72" s="90"/>
      <c r="O72" s="90"/>
      <c r="P72" s="90"/>
      <c r="Q72" s="90"/>
      <c r="R72" s="90"/>
      <c r="S72" s="90"/>
    </row>
    <row r="73" spans="2:19">
      <c r="B73" s="90"/>
      <c r="C73" s="90"/>
      <c r="D73" s="90"/>
      <c r="E73" s="90"/>
      <c r="F73" s="90"/>
      <c r="G73" s="90"/>
      <c r="H73" s="90"/>
      <c r="I73" s="90"/>
      <c r="J73" s="90"/>
      <c r="K73" s="90"/>
      <c r="L73" s="90"/>
      <c r="M73" s="90"/>
      <c r="N73" s="90"/>
      <c r="O73" s="90"/>
      <c r="P73" s="90"/>
      <c r="Q73" s="90"/>
      <c r="R73" s="90"/>
      <c r="S73" s="90"/>
    </row>
    <row r="74" spans="2:19">
      <c r="B74" s="90"/>
      <c r="C74" s="90"/>
      <c r="D74" s="90"/>
      <c r="E74" s="90"/>
      <c r="F74" s="90"/>
      <c r="G74" s="90"/>
      <c r="H74" s="90"/>
      <c r="I74" s="90"/>
      <c r="J74" s="90"/>
      <c r="K74" s="90"/>
      <c r="L74" s="90"/>
      <c r="M74" s="90"/>
      <c r="N74" s="90"/>
      <c r="O74" s="90"/>
      <c r="P74" s="90"/>
      <c r="Q74" s="90"/>
      <c r="R74" s="90"/>
      <c r="S74" s="90"/>
    </row>
    <row r="75" spans="2:19">
      <c r="B75" s="90"/>
      <c r="C75" s="90"/>
      <c r="D75" s="90"/>
      <c r="E75" s="90"/>
      <c r="F75" s="90"/>
      <c r="G75" s="90"/>
      <c r="H75" s="90"/>
      <c r="I75" s="90"/>
      <c r="J75" s="90"/>
      <c r="K75" s="90"/>
      <c r="L75" s="90"/>
      <c r="M75" s="90"/>
      <c r="N75" s="90"/>
      <c r="O75" s="90"/>
      <c r="P75" s="90"/>
      <c r="Q75" s="90"/>
      <c r="R75" s="90"/>
      <c r="S75" s="90"/>
    </row>
    <row r="76" spans="2:19">
      <c r="B76" s="90"/>
      <c r="C76" s="90"/>
      <c r="D76" s="90"/>
      <c r="E76" s="90"/>
      <c r="F76" s="90"/>
      <c r="G76" s="90"/>
      <c r="H76" s="90"/>
      <c r="I76" s="90"/>
      <c r="J76" s="90"/>
      <c r="K76" s="90"/>
      <c r="L76" s="90"/>
      <c r="M76" s="90"/>
      <c r="N76" s="90"/>
      <c r="O76" s="90"/>
      <c r="P76" s="90"/>
      <c r="Q76" s="90"/>
      <c r="R76" s="90"/>
      <c r="S76" s="90"/>
    </row>
    <row r="77" spans="2:19">
      <c r="B77" s="90"/>
      <c r="C77" s="90"/>
      <c r="D77" s="90"/>
      <c r="E77" s="90"/>
      <c r="F77" s="90"/>
      <c r="G77" s="90"/>
      <c r="H77" s="90"/>
      <c r="I77" s="90"/>
      <c r="J77" s="90"/>
      <c r="K77" s="90"/>
      <c r="L77" s="90"/>
      <c r="M77" s="90"/>
      <c r="N77" s="90"/>
      <c r="O77" s="90"/>
      <c r="P77" s="90"/>
      <c r="Q77" s="90"/>
      <c r="R77" s="90"/>
      <c r="S77" s="90"/>
    </row>
    <row r="78" spans="2:19">
      <c r="B78" s="90"/>
      <c r="C78" s="90"/>
      <c r="D78" s="90"/>
      <c r="E78" s="90"/>
      <c r="F78" s="90"/>
      <c r="G78" s="90"/>
      <c r="H78" s="90"/>
      <c r="I78" s="90"/>
      <c r="J78" s="90"/>
      <c r="K78" s="90"/>
      <c r="L78" s="90"/>
      <c r="M78" s="90"/>
      <c r="N78" s="90"/>
      <c r="O78" s="90"/>
      <c r="P78" s="90"/>
      <c r="Q78" s="90"/>
      <c r="R78" s="90"/>
      <c r="S78" s="90"/>
    </row>
    <row r="79" spans="2:19">
      <c r="B79" s="90"/>
      <c r="C79" s="90"/>
      <c r="D79" s="90"/>
      <c r="E79" s="90"/>
      <c r="F79" s="90"/>
      <c r="G79" s="90"/>
      <c r="H79" s="90"/>
      <c r="I79" s="90"/>
      <c r="J79" s="90"/>
      <c r="K79" s="90"/>
      <c r="L79" s="90"/>
      <c r="M79" s="90"/>
      <c r="N79" s="90"/>
      <c r="O79" s="90"/>
      <c r="P79" s="90"/>
      <c r="Q79" s="90"/>
      <c r="R79" s="90"/>
      <c r="S79" s="90"/>
    </row>
    <row r="80" spans="2:19">
      <c r="B80" s="90"/>
      <c r="C80" s="90"/>
      <c r="D80" s="90"/>
      <c r="E80" s="90"/>
      <c r="F80" s="90"/>
      <c r="G80" s="90"/>
      <c r="H80" s="90"/>
      <c r="I80" s="90"/>
      <c r="J80" s="90"/>
      <c r="K80" s="90"/>
      <c r="L80" s="90"/>
      <c r="M80" s="90"/>
      <c r="N80" s="90"/>
      <c r="O80" s="90"/>
      <c r="P80" s="90"/>
      <c r="Q80" s="90"/>
      <c r="R80" s="90"/>
      <c r="S80" s="90"/>
    </row>
    <row r="81" spans="2:19">
      <c r="B81" s="90"/>
      <c r="C81" s="90"/>
      <c r="D81" s="90"/>
      <c r="E81" s="90"/>
      <c r="F81" s="90"/>
      <c r="G81" s="90"/>
      <c r="H81" s="90"/>
      <c r="I81" s="90"/>
      <c r="J81" s="90"/>
      <c r="K81" s="90"/>
      <c r="L81" s="90"/>
      <c r="M81" s="90"/>
      <c r="N81" s="90"/>
      <c r="O81" s="90"/>
      <c r="P81" s="90"/>
      <c r="Q81" s="90"/>
      <c r="R81" s="90"/>
      <c r="S81" s="90"/>
    </row>
    <row r="82" spans="2:19">
      <c r="B82" s="90"/>
      <c r="C82" s="90"/>
      <c r="D82" s="90"/>
      <c r="E82" s="90"/>
      <c r="F82" s="90"/>
      <c r="G82" s="90"/>
      <c r="H82" s="90"/>
      <c r="I82" s="90"/>
      <c r="J82" s="90"/>
      <c r="K82" s="90"/>
      <c r="L82" s="90"/>
      <c r="M82" s="90"/>
      <c r="N82" s="90"/>
      <c r="O82" s="90"/>
      <c r="P82" s="90"/>
      <c r="Q82" s="90"/>
      <c r="R82" s="90"/>
      <c r="S82" s="90"/>
    </row>
    <row r="83" spans="2:19">
      <c r="B83" s="90"/>
      <c r="C83" s="90"/>
      <c r="D83" s="90"/>
      <c r="E83" s="90"/>
      <c r="F83" s="90"/>
      <c r="G83" s="90"/>
      <c r="H83" s="90"/>
      <c r="I83" s="90"/>
      <c r="J83" s="90"/>
      <c r="K83" s="90"/>
      <c r="L83" s="90"/>
      <c r="M83" s="90"/>
      <c r="N83" s="90"/>
      <c r="O83" s="90"/>
      <c r="P83" s="90"/>
      <c r="Q83" s="90"/>
      <c r="R83" s="90"/>
      <c r="S83" s="90"/>
    </row>
    <row r="84" spans="2:19">
      <c r="B84" s="90"/>
      <c r="C84" s="90"/>
      <c r="D84" s="90"/>
      <c r="E84" s="90"/>
      <c r="F84" s="90"/>
      <c r="G84" s="90"/>
      <c r="H84" s="90"/>
      <c r="I84" s="90"/>
      <c r="J84" s="90"/>
      <c r="K84" s="90"/>
      <c r="L84" s="90"/>
      <c r="M84" s="90"/>
      <c r="N84" s="90"/>
      <c r="O84" s="90"/>
      <c r="P84" s="90"/>
      <c r="Q84" s="90"/>
      <c r="R84" s="90"/>
      <c r="S84" s="90"/>
    </row>
    <row r="85" spans="2:19">
      <c r="B85" s="90"/>
      <c r="C85" s="90"/>
      <c r="D85" s="90"/>
      <c r="E85" s="90"/>
      <c r="F85" s="90"/>
      <c r="G85" s="90"/>
      <c r="H85" s="90"/>
      <c r="I85" s="90"/>
      <c r="J85" s="90"/>
      <c r="K85" s="90"/>
      <c r="L85" s="90"/>
      <c r="M85" s="90"/>
      <c r="N85" s="90"/>
      <c r="O85" s="90"/>
      <c r="P85" s="90"/>
      <c r="Q85" s="90"/>
      <c r="R85" s="90"/>
      <c r="S85" s="90"/>
    </row>
    <row r="86" spans="2:19">
      <c r="B86" s="90"/>
      <c r="C86" s="90"/>
      <c r="D86" s="90"/>
      <c r="E86" s="90"/>
      <c r="F86" s="90"/>
      <c r="G86" s="90"/>
      <c r="H86" s="90"/>
      <c r="I86" s="90"/>
      <c r="J86" s="90"/>
      <c r="K86" s="90"/>
      <c r="L86" s="90"/>
      <c r="M86" s="90"/>
      <c r="N86" s="90"/>
      <c r="O86" s="90"/>
      <c r="P86" s="90"/>
      <c r="Q86" s="90"/>
      <c r="R86" s="90"/>
      <c r="S86" s="90"/>
    </row>
    <row r="87" spans="2:19">
      <c r="B87" s="90"/>
      <c r="C87" s="90"/>
      <c r="D87" s="90"/>
      <c r="E87" s="90"/>
      <c r="F87" s="90"/>
      <c r="G87" s="90"/>
      <c r="H87" s="90"/>
      <c r="I87" s="90"/>
      <c r="J87" s="90"/>
      <c r="K87" s="90"/>
      <c r="L87" s="90"/>
      <c r="M87" s="90"/>
      <c r="N87" s="90"/>
      <c r="O87" s="90"/>
      <c r="P87" s="90"/>
      <c r="Q87" s="90"/>
      <c r="R87" s="90"/>
      <c r="S87" s="90"/>
    </row>
    <row r="88" spans="2:19">
      <c r="B88" s="90"/>
      <c r="C88" s="90"/>
      <c r="D88" s="90"/>
      <c r="E88" s="90"/>
      <c r="F88" s="90"/>
      <c r="G88" s="90"/>
      <c r="H88" s="90"/>
      <c r="I88" s="90"/>
      <c r="J88" s="90"/>
      <c r="K88" s="90"/>
      <c r="L88" s="90"/>
      <c r="M88" s="90"/>
      <c r="N88" s="90"/>
      <c r="O88" s="90"/>
      <c r="P88" s="90"/>
      <c r="Q88" s="90"/>
      <c r="R88" s="90"/>
      <c r="S88" s="90"/>
    </row>
    <row r="89" spans="2:19">
      <c r="B89" s="90"/>
      <c r="C89" s="90"/>
      <c r="D89" s="90"/>
      <c r="E89" s="90"/>
      <c r="F89" s="90"/>
      <c r="G89" s="90"/>
      <c r="H89" s="90"/>
      <c r="I89" s="90"/>
      <c r="J89" s="90"/>
      <c r="K89" s="90"/>
      <c r="L89" s="90"/>
      <c r="M89" s="90"/>
      <c r="N89" s="90"/>
      <c r="O89" s="90"/>
      <c r="P89" s="90"/>
      <c r="Q89" s="90"/>
      <c r="R89" s="90"/>
      <c r="S89" s="90"/>
    </row>
    <row r="90" spans="2:19">
      <c r="B90" s="90"/>
      <c r="C90" s="90"/>
      <c r="D90" s="90"/>
      <c r="E90" s="90"/>
      <c r="F90" s="90"/>
      <c r="G90" s="90"/>
      <c r="H90" s="90"/>
      <c r="I90" s="90"/>
      <c r="J90" s="90"/>
      <c r="K90" s="90"/>
      <c r="L90" s="90"/>
      <c r="M90" s="90"/>
      <c r="N90" s="90"/>
      <c r="O90" s="90"/>
      <c r="P90" s="90"/>
      <c r="Q90" s="90"/>
      <c r="R90" s="90"/>
      <c r="S90" s="90"/>
    </row>
    <row r="91" spans="2:19">
      <c r="B91" s="90"/>
      <c r="C91" s="90"/>
      <c r="D91" s="90"/>
      <c r="E91" s="90"/>
      <c r="F91" s="90"/>
      <c r="G91" s="90"/>
      <c r="H91" s="90"/>
      <c r="I91" s="90"/>
      <c r="J91" s="90"/>
      <c r="K91" s="90"/>
      <c r="L91" s="90"/>
      <c r="M91" s="90"/>
      <c r="N91" s="90"/>
      <c r="O91" s="90"/>
      <c r="P91" s="90"/>
      <c r="Q91" s="90"/>
      <c r="R91" s="90"/>
      <c r="S91" s="90"/>
    </row>
    <row r="92" spans="2:19">
      <c r="B92" s="90"/>
      <c r="C92" s="90"/>
      <c r="D92" s="90"/>
      <c r="E92" s="90"/>
      <c r="F92" s="90"/>
      <c r="G92" s="90"/>
      <c r="H92" s="90"/>
      <c r="I92" s="90"/>
      <c r="J92" s="90"/>
      <c r="K92" s="90"/>
      <c r="L92" s="90"/>
      <c r="M92" s="90"/>
      <c r="N92" s="90"/>
      <c r="O92" s="90"/>
      <c r="P92" s="90"/>
      <c r="Q92" s="90"/>
      <c r="R92" s="90"/>
      <c r="S92" s="90"/>
    </row>
    <row r="93" spans="2:19">
      <c r="B93" s="90"/>
      <c r="C93" s="90"/>
      <c r="D93" s="90"/>
      <c r="E93" s="90"/>
      <c r="F93" s="90"/>
      <c r="G93" s="90"/>
      <c r="H93" s="90"/>
      <c r="I93" s="90"/>
      <c r="J93" s="90"/>
      <c r="K93" s="90"/>
      <c r="L93" s="90"/>
      <c r="M93" s="90"/>
      <c r="N93" s="90"/>
      <c r="O93" s="90"/>
      <c r="P93" s="90"/>
      <c r="Q93" s="90"/>
      <c r="R93" s="90"/>
      <c r="S93" s="90"/>
    </row>
    <row r="94" spans="2:19">
      <c r="B94" s="90"/>
      <c r="C94" s="90"/>
      <c r="D94" s="90"/>
      <c r="E94" s="90"/>
      <c r="F94" s="90"/>
      <c r="G94" s="90"/>
      <c r="H94" s="90"/>
      <c r="I94" s="90"/>
      <c r="J94" s="90"/>
      <c r="K94" s="90"/>
      <c r="L94" s="90"/>
      <c r="M94" s="90"/>
      <c r="N94" s="90"/>
      <c r="O94" s="90"/>
      <c r="P94" s="90"/>
      <c r="Q94" s="90"/>
      <c r="R94" s="90"/>
      <c r="S94" s="90"/>
    </row>
    <row r="95" spans="2:19">
      <c r="B95" s="90"/>
      <c r="C95" s="90"/>
      <c r="D95" s="90"/>
      <c r="E95" s="90"/>
      <c r="F95" s="90"/>
      <c r="G95" s="90"/>
      <c r="H95" s="90"/>
      <c r="I95" s="90"/>
      <c r="J95" s="90"/>
      <c r="K95" s="90"/>
      <c r="L95" s="90"/>
      <c r="M95" s="90"/>
      <c r="N95" s="90"/>
      <c r="O95" s="90"/>
      <c r="P95" s="90"/>
      <c r="Q95" s="90"/>
      <c r="R95" s="90"/>
      <c r="S95" s="90"/>
    </row>
    <row r="96" spans="2:19">
      <c r="B96" s="90"/>
      <c r="C96" s="90"/>
      <c r="D96" s="90"/>
      <c r="E96" s="90"/>
      <c r="F96" s="90"/>
      <c r="G96" s="90"/>
      <c r="H96" s="90"/>
      <c r="I96" s="90"/>
      <c r="J96" s="90"/>
      <c r="K96" s="90"/>
      <c r="L96" s="90"/>
      <c r="M96" s="90"/>
      <c r="N96" s="90"/>
      <c r="O96" s="90"/>
      <c r="P96" s="90"/>
      <c r="Q96" s="90"/>
      <c r="R96" s="90"/>
      <c r="S96" s="90"/>
    </row>
    <row r="97" spans="2:19">
      <c r="B97" s="90"/>
      <c r="C97" s="90"/>
      <c r="D97" s="90"/>
      <c r="E97" s="90"/>
      <c r="F97" s="90"/>
      <c r="G97" s="90"/>
      <c r="H97" s="90"/>
      <c r="I97" s="90"/>
      <c r="J97" s="90"/>
      <c r="K97" s="90"/>
      <c r="L97" s="90"/>
      <c r="M97" s="90"/>
      <c r="N97" s="90"/>
      <c r="O97" s="90"/>
      <c r="P97" s="90"/>
      <c r="Q97" s="90"/>
      <c r="R97" s="90"/>
      <c r="S97" s="90"/>
    </row>
    <row r="98" spans="2:19">
      <c r="B98" s="90"/>
      <c r="C98" s="90"/>
      <c r="D98" s="90"/>
      <c r="E98" s="90"/>
      <c r="F98" s="90"/>
      <c r="G98" s="90"/>
      <c r="H98" s="90"/>
      <c r="I98" s="90"/>
      <c r="J98" s="90"/>
      <c r="K98" s="90"/>
      <c r="L98" s="90"/>
      <c r="M98" s="90"/>
      <c r="N98" s="90"/>
      <c r="O98" s="90"/>
      <c r="P98" s="90"/>
      <c r="Q98" s="90"/>
      <c r="R98" s="90"/>
      <c r="S98" s="90"/>
    </row>
    <row r="99" spans="2:19">
      <c r="B99" s="90"/>
      <c r="C99" s="90"/>
      <c r="D99" s="90"/>
      <c r="E99" s="90"/>
      <c r="F99" s="90"/>
      <c r="G99" s="90"/>
      <c r="H99" s="90"/>
      <c r="I99" s="90"/>
      <c r="J99" s="90"/>
      <c r="K99" s="90"/>
      <c r="L99" s="90"/>
      <c r="M99" s="90"/>
      <c r="N99" s="90"/>
      <c r="O99" s="90"/>
      <c r="P99" s="90"/>
      <c r="Q99" s="90"/>
      <c r="R99" s="90"/>
      <c r="S99" s="90"/>
    </row>
    <row r="100" spans="2:19">
      <c r="B100" s="90"/>
      <c r="C100" s="90"/>
      <c r="D100" s="90"/>
      <c r="E100" s="90"/>
      <c r="F100" s="90"/>
      <c r="G100" s="90"/>
      <c r="H100" s="90"/>
      <c r="I100" s="90"/>
      <c r="J100" s="90"/>
      <c r="K100" s="90"/>
      <c r="L100" s="90"/>
      <c r="M100" s="90"/>
      <c r="N100" s="90"/>
      <c r="O100" s="90"/>
      <c r="P100" s="90"/>
      <c r="Q100" s="90"/>
      <c r="R100" s="90"/>
      <c r="S100" s="90"/>
    </row>
    <row r="101" spans="2:19">
      <c r="B101" s="90"/>
      <c r="C101" s="90"/>
      <c r="D101" s="90"/>
      <c r="E101" s="90"/>
      <c r="F101" s="90"/>
      <c r="G101" s="90"/>
      <c r="H101" s="90"/>
      <c r="I101" s="90"/>
      <c r="J101" s="90"/>
      <c r="K101" s="90"/>
      <c r="L101" s="90"/>
      <c r="M101" s="90"/>
      <c r="N101" s="90"/>
      <c r="O101" s="90"/>
      <c r="P101" s="90"/>
      <c r="Q101" s="90"/>
      <c r="R101" s="90"/>
      <c r="S101" s="90"/>
    </row>
    <row r="102" spans="2:19">
      <c r="B102" s="90"/>
      <c r="C102" s="90"/>
      <c r="D102" s="90"/>
      <c r="E102" s="90"/>
      <c r="F102" s="90"/>
      <c r="G102" s="90"/>
      <c r="H102" s="90"/>
      <c r="I102" s="90"/>
      <c r="J102" s="90"/>
      <c r="K102" s="90"/>
      <c r="L102" s="90"/>
      <c r="M102" s="90"/>
      <c r="N102" s="90"/>
      <c r="O102" s="90"/>
      <c r="P102" s="90"/>
      <c r="Q102" s="90"/>
      <c r="R102" s="90"/>
      <c r="S102" s="90"/>
    </row>
    <row r="103" spans="2:19">
      <c r="B103" s="90"/>
      <c r="C103" s="90"/>
      <c r="D103" s="90"/>
      <c r="E103" s="90"/>
      <c r="F103" s="90"/>
      <c r="G103" s="90"/>
      <c r="H103" s="90"/>
      <c r="I103" s="90"/>
      <c r="J103" s="90"/>
      <c r="K103" s="90"/>
      <c r="L103" s="90"/>
      <c r="M103" s="90"/>
      <c r="N103" s="90"/>
      <c r="O103" s="90"/>
      <c r="P103" s="90"/>
      <c r="Q103" s="90"/>
      <c r="R103" s="90"/>
      <c r="S103" s="90"/>
    </row>
    <row r="104" spans="2:19">
      <c r="B104" s="90"/>
      <c r="C104" s="90"/>
      <c r="D104" s="90"/>
      <c r="E104" s="90"/>
      <c r="F104" s="90"/>
      <c r="G104" s="90"/>
      <c r="H104" s="90"/>
      <c r="I104" s="90"/>
      <c r="J104" s="90"/>
      <c r="K104" s="90"/>
      <c r="L104" s="90"/>
      <c r="M104" s="90"/>
      <c r="N104" s="90"/>
      <c r="O104" s="90"/>
      <c r="P104" s="90"/>
      <c r="Q104" s="90"/>
      <c r="R104" s="90"/>
      <c r="S104" s="90"/>
    </row>
    <row r="105" spans="2:19">
      <c r="B105" s="90"/>
      <c r="C105" s="90"/>
      <c r="D105" s="90"/>
      <c r="E105" s="90"/>
      <c r="F105" s="90"/>
      <c r="G105" s="90"/>
      <c r="H105" s="90"/>
      <c r="I105" s="90"/>
      <c r="J105" s="90"/>
      <c r="K105" s="90"/>
      <c r="L105" s="90"/>
      <c r="M105" s="90"/>
      <c r="N105" s="90"/>
      <c r="O105" s="90"/>
      <c r="P105" s="90"/>
      <c r="Q105" s="90"/>
      <c r="R105" s="90"/>
      <c r="S105" s="90"/>
    </row>
    <row r="106" spans="2:19">
      <c r="B106" s="90"/>
      <c r="C106" s="90"/>
      <c r="D106" s="90"/>
      <c r="E106" s="90"/>
      <c r="F106" s="90"/>
      <c r="G106" s="90"/>
      <c r="H106" s="90"/>
      <c r="I106" s="90"/>
      <c r="J106" s="90"/>
      <c r="K106" s="90"/>
      <c r="L106" s="90"/>
      <c r="M106" s="90"/>
      <c r="N106" s="90"/>
      <c r="O106" s="90"/>
      <c r="P106" s="90"/>
      <c r="Q106" s="90"/>
      <c r="R106" s="90"/>
      <c r="S106" s="90"/>
    </row>
    <row r="107" spans="2:19">
      <c r="B107" s="90"/>
      <c r="C107" s="90"/>
      <c r="D107" s="90"/>
      <c r="E107" s="90"/>
      <c r="F107" s="90"/>
      <c r="G107" s="90"/>
      <c r="H107" s="90"/>
      <c r="I107" s="90"/>
      <c r="J107" s="90"/>
      <c r="K107" s="90"/>
      <c r="L107" s="90"/>
      <c r="M107" s="90"/>
      <c r="N107" s="90"/>
      <c r="O107" s="90"/>
      <c r="P107" s="90"/>
      <c r="Q107" s="90"/>
      <c r="R107" s="90"/>
      <c r="S107" s="90"/>
    </row>
    <row r="108" spans="2:19">
      <c r="B108" s="90"/>
      <c r="C108" s="90"/>
      <c r="D108" s="90"/>
      <c r="E108" s="90"/>
      <c r="F108" s="90"/>
      <c r="G108" s="90"/>
      <c r="H108" s="90"/>
      <c r="I108" s="90"/>
      <c r="J108" s="90"/>
      <c r="K108" s="90"/>
      <c r="L108" s="90"/>
      <c r="M108" s="90"/>
      <c r="N108" s="90"/>
      <c r="O108" s="90"/>
      <c r="P108" s="90"/>
      <c r="Q108" s="90"/>
      <c r="R108" s="90"/>
      <c r="S108" s="90"/>
    </row>
    <row r="109" spans="2:19">
      <c r="B109" s="90"/>
      <c r="C109" s="90"/>
      <c r="D109" s="90"/>
      <c r="E109" s="90"/>
      <c r="F109" s="90"/>
      <c r="G109" s="90"/>
      <c r="H109" s="90"/>
      <c r="I109" s="90"/>
      <c r="J109" s="90"/>
      <c r="K109" s="90"/>
      <c r="L109" s="90"/>
      <c r="M109" s="90"/>
      <c r="N109" s="90"/>
      <c r="O109" s="90"/>
      <c r="P109" s="90"/>
      <c r="Q109" s="90"/>
      <c r="R109" s="90"/>
      <c r="S109" s="90"/>
    </row>
    <row r="110" spans="2:19">
      <c r="B110" s="90"/>
      <c r="C110" s="90"/>
      <c r="D110" s="90"/>
      <c r="E110" s="90"/>
      <c r="F110" s="90"/>
      <c r="G110" s="90"/>
      <c r="H110" s="90"/>
      <c r="I110" s="90"/>
      <c r="J110" s="90"/>
      <c r="K110" s="90"/>
      <c r="L110" s="90"/>
      <c r="M110" s="90"/>
      <c r="N110" s="90"/>
      <c r="O110" s="90"/>
      <c r="P110" s="90"/>
      <c r="Q110" s="90"/>
      <c r="R110" s="90"/>
      <c r="S110" s="90"/>
    </row>
    <row r="111" spans="2:19">
      <c r="D111" s="1"/>
      <c r="E111" s="1"/>
      <c r="F111" s="1"/>
    </row>
    <row r="112" spans="2:19">
      <c r="D112" s="1"/>
      <c r="E112" s="1"/>
      <c r="F112" s="1"/>
    </row>
    <row r="113" spans="4:6">
      <c r="D113" s="1"/>
      <c r="E113" s="1"/>
      <c r="F113" s="1"/>
    </row>
    <row r="114" spans="4:6">
      <c r="D114" s="1"/>
      <c r="E114" s="1"/>
      <c r="F114" s="1"/>
    </row>
    <row r="115" spans="4:6">
      <c r="D115" s="1"/>
      <c r="E115" s="1"/>
      <c r="F115" s="1"/>
    </row>
    <row r="116" spans="4:6">
      <c r="D116" s="1"/>
      <c r="E116" s="1"/>
      <c r="F116" s="1"/>
    </row>
    <row r="117" spans="4:6">
      <c r="D117" s="1"/>
      <c r="E117" s="1"/>
      <c r="F117" s="1"/>
    </row>
    <row r="118" spans="4:6">
      <c r="D118" s="1"/>
      <c r="E118" s="1"/>
      <c r="F118" s="1"/>
    </row>
    <row r="119" spans="4:6">
      <c r="D119" s="1"/>
      <c r="E119" s="1"/>
      <c r="F119" s="1"/>
    </row>
    <row r="120" spans="4:6">
      <c r="D120" s="1"/>
      <c r="E120" s="1"/>
      <c r="F120" s="1"/>
    </row>
    <row r="121" spans="4:6">
      <c r="D121" s="1"/>
      <c r="E121" s="1"/>
      <c r="F121" s="1"/>
    </row>
    <row r="122" spans="4:6">
      <c r="D122" s="1"/>
      <c r="E122" s="1"/>
      <c r="F122" s="1"/>
    </row>
    <row r="123" spans="4:6">
      <c r="D123" s="1"/>
      <c r="E123" s="1"/>
      <c r="F123" s="1"/>
    </row>
    <row r="124" spans="4:6">
      <c r="D124" s="1"/>
      <c r="E124" s="1"/>
      <c r="F124" s="1"/>
    </row>
    <row r="125" spans="4:6">
      <c r="D125" s="1"/>
      <c r="E125" s="1"/>
      <c r="F125" s="1"/>
    </row>
    <row r="126" spans="4:6">
      <c r="D126" s="1"/>
      <c r="E126" s="1"/>
      <c r="F126" s="1"/>
    </row>
    <row r="127" spans="4:6">
      <c r="D127" s="1"/>
      <c r="E127" s="1"/>
      <c r="F127" s="1"/>
    </row>
    <row r="128" spans="4:6">
      <c r="D128" s="1"/>
      <c r="E128" s="1"/>
      <c r="F128" s="1"/>
    </row>
    <row r="129" spans="4:6">
      <c r="D129" s="1"/>
      <c r="E129" s="1"/>
      <c r="F129" s="1"/>
    </row>
    <row r="130" spans="4:6">
      <c r="D130" s="1"/>
      <c r="E130" s="1"/>
      <c r="F130" s="1"/>
    </row>
    <row r="131" spans="4:6">
      <c r="D131" s="1"/>
      <c r="E131" s="1"/>
      <c r="F131" s="1"/>
    </row>
    <row r="132" spans="4:6">
      <c r="D132" s="1"/>
      <c r="E132" s="1"/>
      <c r="F132" s="1"/>
    </row>
    <row r="133" spans="4:6">
      <c r="D133" s="1"/>
      <c r="E133" s="1"/>
      <c r="F133" s="1"/>
    </row>
    <row r="134" spans="4:6">
      <c r="D134" s="1"/>
      <c r="E134" s="1"/>
      <c r="F134" s="1"/>
    </row>
    <row r="135" spans="4:6">
      <c r="D135" s="1"/>
      <c r="E135" s="1"/>
      <c r="F135" s="1"/>
    </row>
    <row r="136" spans="4:6">
      <c r="D136" s="1"/>
      <c r="E136" s="1"/>
      <c r="F136" s="1"/>
    </row>
    <row r="137" spans="4:6">
      <c r="D137" s="1"/>
      <c r="E137" s="1"/>
      <c r="F137" s="1"/>
    </row>
    <row r="138" spans="4:6">
      <c r="D138" s="1"/>
      <c r="E138" s="1"/>
      <c r="F138" s="1"/>
    </row>
    <row r="139" spans="4:6">
      <c r="D139" s="1"/>
      <c r="E139" s="1"/>
      <c r="F139" s="1"/>
    </row>
    <row r="140" spans="4:6">
      <c r="D140" s="1"/>
      <c r="E140" s="1"/>
      <c r="F140" s="1"/>
    </row>
    <row r="141" spans="4:6">
      <c r="D141" s="1"/>
      <c r="E141" s="1"/>
      <c r="F141" s="1"/>
    </row>
    <row r="142" spans="4:6">
      <c r="D142" s="1"/>
      <c r="E142" s="1"/>
      <c r="F142" s="1"/>
    </row>
    <row r="143" spans="4:6">
      <c r="D143" s="1"/>
      <c r="E143" s="1"/>
      <c r="F143" s="1"/>
    </row>
    <row r="144" spans="4:6">
      <c r="D144" s="1"/>
      <c r="E144" s="1"/>
      <c r="F144" s="1"/>
    </row>
    <row r="145" spans="4:6">
      <c r="D145" s="1"/>
      <c r="E145" s="1"/>
      <c r="F145" s="1"/>
    </row>
    <row r="146" spans="4:6">
      <c r="D146" s="1"/>
      <c r="E146" s="1"/>
      <c r="F146" s="1"/>
    </row>
    <row r="147" spans="4:6">
      <c r="D147" s="1"/>
      <c r="E147" s="1"/>
      <c r="F147" s="1"/>
    </row>
    <row r="148" spans="4:6">
      <c r="D148" s="1"/>
      <c r="E148" s="1"/>
      <c r="F148" s="1"/>
    </row>
    <row r="149" spans="4:6">
      <c r="D149" s="1"/>
      <c r="E149" s="1"/>
      <c r="F149" s="1"/>
    </row>
    <row r="150" spans="4:6">
      <c r="D150" s="1"/>
      <c r="E150" s="1"/>
      <c r="F150" s="1"/>
    </row>
    <row r="151" spans="4:6">
      <c r="D151" s="1"/>
      <c r="E151" s="1"/>
      <c r="F151" s="1"/>
    </row>
    <row r="152" spans="4:6">
      <c r="D152" s="1"/>
      <c r="E152" s="1"/>
      <c r="F152" s="1"/>
    </row>
    <row r="153" spans="4:6">
      <c r="D153" s="1"/>
      <c r="E153" s="1"/>
      <c r="F153" s="1"/>
    </row>
    <row r="154" spans="4:6">
      <c r="D154" s="1"/>
      <c r="E154" s="1"/>
      <c r="F154" s="1"/>
    </row>
    <row r="155" spans="4:6">
      <c r="D155" s="1"/>
      <c r="E155" s="1"/>
      <c r="F155" s="1"/>
    </row>
    <row r="156" spans="4:6">
      <c r="D156" s="1"/>
      <c r="E156" s="1"/>
      <c r="F156" s="1"/>
    </row>
    <row r="157" spans="4:6">
      <c r="D157" s="1"/>
      <c r="E157" s="1"/>
      <c r="F157" s="1"/>
    </row>
    <row r="158" spans="4:6">
      <c r="D158" s="1"/>
      <c r="E158" s="1"/>
      <c r="F158" s="1"/>
    </row>
    <row r="159" spans="4:6">
      <c r="D159" s="1"/>
      <c r="E159" s="1"/>
      <c r="F159" s="1"/>
    </row>
    <row r="160" spans="4:6">
      <c r="D160" s="1"/>
      <c r="E160" s="1"/>
      <c r="F160" s="1"/>
    </row>
    <row r="161" spans="4:6">
      <c r="D161" s="1"/>
      <c r="E161" s="1"/>
      <c r="F161" s="1"/>
    </row>
    <row r="162" spans="4:6">
      <c r="D162" s="1"/>
      <c r="E162" s="1"/>
      <c r="F162" s="1"/>
    </row>
    <row r="163" spans="4:6">
      <c r="D163" s="1"/>
      <c r="E163" s="1"/>
      <c r="F163" s="1"/>
    </row>
    <row r="164" spans="4:6">
      <c r="D164" s="1"/>
      <c r="E164" s="1"/>
      <c r="F164" s="1"/>
    </row>
    <row r="165" spans="4:6">
      <c r="D165" s="1"/>
      <c r="E165" s="1"/>
      <c r="F165" s="1"/>
    </row>
    <row r="166" spans="4:6">
      <c r="D166" s="1"/>
      <c r="E166" s="1"/>
      <c r="F166" s="1"/>
    </row>
    <row r="167" spans="4:6">
      <c r="D167" s="1"/>
      <c r="E167" s="1"/>
      <c r="F167" s="1"/>
    </row>
    <row r="168" spans="4:6">
      <c r="D168" s="1"/>
      <c r="E168" s="1"/>
      <c r="F168" s="1"/>
    </row>
    <row r="169" spans="4:6">
      <c r="D169" s="1"/>
      <c r="E169" s="1"/>
      <c r="F169" s="1"/>
    </row>
    <row r="170" spans="4:6">
      <c r="D170" s="1"/>
      <c r="E170" s="1"/>
      <c r="F170" s="1"/>
    </row>
    <row r="171" spans="4:6">
      <c r="D171" s="1"/>
      <c r="E171" s="1"/>
      <c r="F171" s="1"/>
    </row>
    <row r="172" spans="4:6">
      <c r="D172" s="1"/>
      <c r="E172" s="1"/>
      <c r="F172" s="1"/>
    </row>
    <row r="173" spans="4:6">
      <c r="D173" s="1"/>
      <c r="E173" s="1"/>
      <c r="F173" s="1"/>
    </row>
    <row r="174" spans="4:6">
      <c r="D174" s="1"/>
      <c r="E174" s="1"/>
      <c r="F174" s="1"/>
    </row>
    <row r="175" spans="4:6">
      <c r="D175" s="1"/>
      <c r="E175" s="1"/>
      <c r="F175" s="1"/>
    </row>
    <row r="176" spans="4:6">
      <c r="D176" s="1"/>
      <c r="E176" s="1"/>
      <c r="F176" s="1"/>
    </row>
    <row r="177" spans="4:6">
      <c r="D177" s="1"/>
      <c r="E177" s="1"/>
      <c r="F177" s="1"/>
    </row>
    <row r="178" spans="4:6">
      <c r="D178" s="1"/>
      <c r="E178" s="1"/>
      <c r="F178" s="1"/>
    </row>
    <row r="179" spans="4:6">
      <c r="D179" s="1"/>
      <c r="E179" s="1"/>
      <c r="F179" s="1"/>
    </row>
    <row r="180" spans="4:6">
      <c r="D180" s="1"/>
      <c r="E180" s="1"/>
      <c r="F180" s="1"/>
    </row>
    <row r="181" spans="4:6">
      <c r="D181" s="1"/>
      <c r="E181" s="1"/>
      <c r="F181" s="1"/>
    </row>
    <row r="182" spans="4:6">
      <c r="D182" s="1"/>
      <c r="E182" s="1"/>
      <c r="F182" s="1"/>
    </row>
    <row r="183" spans="4:6">
      <c r="D183" s="1"/>
      <c r="E183" s="1"/>
      <c r="F183" s="1"/>
    </row>
    <row r="184" spans="4:6">
      <c r="D184" s="1"/>
      <c r="E184" s="1"/>
      <c r="F184" s="1"/>
    </row>
    <row r="185" spans="4:6">
      <c r="D185" s="1"/>
      <c r="E185" s="1"/>
      <c r="F185" s="1"/>
    </row>
    <row r="186" spans="4:6">
      <c r="D186" s="1"/>
      <c r="E186" s="1"/>
      <c r="F186" s="1"/>
    </row>
    <row r="187" spans="4:6">
      <c r="D187" s="1"/>
      <c r="E187" s="1"/>
      <c r="F187" s="1"/>
    </row>
    <row r="188" spans="4:6">
      <c r="D188" s="1"/>
      <c r="E188" s="1"/>
      <c r="F188" s="1"/>
    </row>
    <row r="189" spans="4:6">
      <c r="D189" s="1"/>
      <c r="E189" s="1"/>
      <c r="F189" s="1"/>
    </row>
    <row r="190" spans="4:6">
      <c r="D190" s="1"/>
      <c r="E190" s="1"/>
      <c r="F190" s="1"/>
    </row>
    <row r="191" spans="4:6">
      <c r="D191" s="1"/>
      <c r="E191" s="1"/>
      <c r="F191" s="1"/>
    </row>
    <row r="192" spans="4:6">
      <c r="D192" s="1"/>
      <c r="E192" s="1"/>
      <c r="F192" s="1"/>
    </row>
    <row r="193" spans="4:6">
      <c r="D193" s="1"/>
      <c r="E193" s="1"/>
      <c r="F193" s="1"/>
    </row>
    <row r="194" spans="4:6">
      <c r="D194" s="1"/>
      <c r="E194" s="1"/>
      <c r="F194" s="1"/>
    </row>
    <row r="195" spans="4:6">
      <c r="D195" s="1"/>
      <c r="E195" s="1"/>
      <c r="F195" s="1"/>
    </row>
    <row r="196" spans="4:6">
      <c r="D196" s="1"/>
      <c r="E196" s="1"/>
      <c r="F196" s="1"/>
    </row>
    <row r="197" spans="4:6">
      <c r="D197" s="1"/>
      <c r="E197" s="1"/>
      <c r="F197" s="1"/>
    </row>
    <row r="198" spans="4:6">
      <c r="D198" s="1"/>
      <c r="E198" s="1"/>
      <c r="F198" s="1"/>
    </row>
    <row r="199" spans="4:6">
      <c r="D199" s="1"/>
      <c r="E199" s="1"/>
      <c r="F199" s="1"/>
    </row>
    <row r="200" spans="4:6">
      <c r="D200" s="1"/>
      <c r="E200" s="1"/>
      <c r="F200" s="1"/>
    </row>
    <row r="201" spans="4:6">
      <c r="D201" s="1"/>
      <c r="E201" s="1"/>
      <c r="F201" s="1"/>
    </row>
    <row r="202" spans="4:6">
      <c r="D202" s="1"/>
      <c r="E202" s="1"/>
      <c r="F202" s="1"/>
    </row>
    <row r="203" spans="4:6">
      <c r="D203" s="1"/>
      <c r="E203" s="1"/>
      <c r="F203" s="1"/>
    </row>
    <row r="204" spans="4:6">
      <c r="D204" s="1"/>
      <c r="E204" s="1"/>
      <c r="F204" s="1"/>
    </row>
    <row r="205" spans="4:6">
      <c r="D205" s="1"/>
      <c r="E205" s="1"/>
      <c r="F205" s="1"/>
    </row>
    <row r="206" spans="4:6">
      <c r="D206" s="1"/>
      <c r="E206" s="1"/>
      <c r="F206" s="1"/>
    </row>
    <row r="207" spans="4:6">
      <c r="D207" s="1"/>
      <c r="E207" s="1"/>
      <c r="F207" s="1"/>
    </row>
    <row r="208" spans="4:6">
      <c r="D208" s="1"/>
      <c r="E208" s="1"/>
      <c r="F208" s="1"/>
    </row>
    <row r="209" spans="4:6">
      <c r="D209" s="1"/>
      <c r="E209" s="1"/>
      <c r="F209" s="1"/>
    </row>
    <row r="210" spans="4:6">
      <c r="D210" s="1"/>
      <c r="E210" s="1"/>
      <c r="F210" s="1"/>
    </row>
    <row r="211" spans="4:6">
      <c r="D211" s="1"/>
      <c r="E211" s="1"/>
      <c r="F211" s="1"/>
    </row>
    <row r="212" spans="4:6">
      <c r="D212" s="1"/>
      <c r="E212" s="1"/>
      <c r="F212" s="1"/>
    </row>
    <row r="213" spans="4:6">
      <c r="D213" s="1"/>
      <c r="E213" s="1"/>
      <c r="F213" s="1"/>
    </row>
    <row r="214" spans="4:6">
      <c r="D214" s="1"/>
      <c r="E214" s="1"/>
      <c r="F214" s="1"/>
    </row>
    <row r="215" spans="4:6">
      <c r="D215" s="1"/>
      <c r="E215" s="1"/>
      <c r="F215" s="1"/>
    </row>
    <row r="216" spans="4:6">
      <c r="D216" s="1"/>
      <c r="E216" s="1"/>
      <c r="F216" s="1"/>
    </row>
    <row r="217" spans="4:6">
      <c r="D217" s="1"/>
      <c r="E217" s="1"/>
      <c r="F217" s="1"/>
    </row>
    <row r="218" spans="4:6">
      <c r="D218" s="1"/>
      <c r="E218" s="1"/>
      <c r="F218" s="1"/>
    </row>
    <row r="219" spans="4:6">
      <c r="D219" s="1"/>
      <c r="E219" s="1"/>
      <c r="F219" s="1"/>
    </row>
    <row r="220" spans="4:6">
      <c r="D220" s="1"/>
      <c r="E220" s="1"/>
      <c r="F220" s="1"/>
    </row>
    <row r="221" spans="4:6">
      <c r="D221" s="1"/>
      <c r="E221" s="1"/>
      <c r="F221" s="1"/>
    </row>
    <row r="222" spans="4:6">
      <c r="D222" s="1"/>
      <c r="E222" s="1"/>
      <c r="F222" s="1"/>
    </row>
    <row r="223" spans="4:6">
      <c r="D223" s="1"/>
      <c r="E223" s="1"/>
      <c r="F223" s="1"/>
    </row>
    <row r="224" spans="4:6">
      <c r="D224" s="1"/>
      <c r="E224" s="1"/>
      <c r="F224" s="1"/>
    </row>
    <row r="225" spans="4:6">
      <c r="D225" s="1"/>
      <c r="E225" s="1"/>
      <c r="F225" s="1"/>
    </row>
    <row r="226" spans="4:6">
      <c r="D226" s="1"/>
      <c r="E226" s="1"/>
      <c r="F226" s="1"/>
    </row>
    <row r="227" spans="4:6">
      <c r="D227" s="1"/>
      <c r="E227" s="1"/>
      <c r="F227" s="1"/>
    </row>
    <row r="228" spans="4:6">
      <c r="D228" s="1"/>
      <c r="E228" s="1"/>
      <c r="F228" s="1"/>
    </row>
    <row r="229" spans="4:6">
      <c r="D229" s="1"/>
      <c r="E229" s="1"/>
      <c r="F229" s="1"/>
    </row>
    <row r="230" spans="4:6">
      <c r="D230" s="1"/>
      <c r="E230" s="1"/>
      <c r="F230" s="1"/>
    </row>
    <row r="231" spans="4:6">
      <c r="D231" s="1"/>
      <c r="E231" s="1"/>
      <c r="F231" s="1"/>
    </row>
    <row r="232" spans="4:6">
      <c r="D232" s="1"/>
      <c r="E232" s="1"/>
      <c r="F232" s="1"/>
    </row>
    <row r="233" spans="4:6">
      <c r="D233" s="1"/>
      <c r="E233" s="1"/>
      <c r="F233" s="1"/>
    </row>
    <row r="234" spans="4:6">
      <c r="D234" s="1"/>
      <c r="E234" s="1"/>
      <c r="F234" s="1"/>
    </row>
    <row r="235" spans="4:6">
      <c r="D235" s="1"/>
      <c r="E235" s="1"/>
      <c r="F235" s="1"/>
    </row>
    <row r="236" spans="4:6">
      <c r="D236" s="1"/>
      <c r="E236" s="1"/>
      <c r="F236" s="1"/>
    </row>
    <row r="237" spans="4:6">
      <c r="D237" s="1"/>
      <c r="E237" s="1"/>
      <c r="F237" s="1"/>
    </row>
    <row r="238" spans="4:6">
      <c r="D238" s="1"/>
      <c r="E238" s="1"/>
      <c r="F238" s="1"/>
    </row>
    <row r="239" spans="4:6">
      <c r="D239" s="1"/>
      <c r="E239" s="1"/>
      <c r="F239" s="1"/>
    </row>
    <row r="240" spans="4:6">
      <c r="D240" s="1"/>
      <c r="E240" s="1"/>
      <c r="F240" s="1"/>
    </row>
    <row r="241" spans="4:6">
      <c r="D241" s="1"/>
      <c r="E241" s="1"/>
      <c r="F241" s="1"/>
    </row>
    <row r="242" spans="4:6">
      <c r="D242" s="1"/>
      <c r="E242" s="1"/>
      <c r="F242" s="1"/>
    </row>
    <row r="243" spans="4:6">
      <c r="D243" s="1"/>
      <c r="E243" s="1"/>
      <c r="F243" s="1"/>
    </row>
    <row r="244" spans="4:6">
      <c r="D244" s="1"/>
      <c r="E244" s="1"/>
      <c r="F244" s="1"/>
    </row>
    <row r="245" spans="4:6">
      <c r="D245" s="1"/>
      <c r="E245" s="1"/>
      <c r="F245" s="1"/>
    </row>
    <row r="246" spans="4:6">
      <c r="D246" s="1"/>
      <c r="E246" s="1"/>
      <c r="F246" s="1"/>
    </row>
    <row r="247" spans="4:6">
      <c r="D247" s="1"/>
      <c r="E247" s="1"/>
      <c r="F247" s="1"/>
    </row>
    <row r="248" spans="4:6">
      <c r="D248" s="1"/>
      <c r="E248" s="1"/>
      <c r="F248" s="1"/>
    </row>
    <row r="249" spans="4:6">
      <c r="D249" s="1"/>
      <c r="E249" s="1"/>
      <c r="F249" s="1"/>
    </row>
    <row r="250" spans="4:6">
      <c r="D250" s="1"/>
      <c r="E250" s="1"/>
      <c r="F250" s="1"/>
    </row>
    <row r="251" spans="4:6">
      <c r="D251" s="1"/>
      <c r="E251" s="1"/>
      <c r="F251" s="1"/>
    </row>
    <row r="252" spans="4:6">
      <c r="D252" s="1"/>
      <c r="E252" s="1"/>
      <c r="F252" s="1"/>
    </row>
    <row r="253" spans="4:6">
      <c r="D253" s="1"/>
      <c r="E253" s="1"/>
      <c r="F253" s="1"/>
    </row>
    <row r="254" spans="4:6">
      <c r="D254" s="1"/>
      <c r="E254" s="1"/>
      <c r="F254" s="1"/>
    </row>
    <row r="255" spans="4:6">
      <c r="D255" s="1"/>
      <c r="E255" s="1"/>
      <c r="F255" s="1"/>
    </row>
    <row r="256" spans="4:6">
      <c r="D256" s="1"/>
      <c r="E256" s="1"/>
      <c r="F256" s="1"/>
    </row>
    <row r="257" spans="4:6">
      <c r="D257" s="1"/>
      <c r="E257" s="1"/>
      <c r="F257" s="1"/>
    </row>
    <row r="258" spans="4:6">
      <c r="D258" s="1"/>
      <c r="E258" s="1"/>
      <c r="F258" s="1"/>
    </row>
    <row r="259" spans="4:6">
      <c r="D259" s="1"/>
      <c r="E259" s="1"/>
      <c r="F259" s="1"/>
    </row>
    <row r="260" spans="4:6">
      <c r="D260" s="1"/>
      <c r="E260" s="1"/>
      <c r="F260" s="1"/>
    </row>
    <row r="261" spans="4:6">
      <c r="D261" s="1"/>
      <c r="E261" s="1"/>
      <c r="F261" s="1"/>
    </row>
    <row r="262" spans="4:6">
      <c r="D262" s="1"/>
      <c r="E262" s="1"/>
      <c r="F262" s="1"/>
    </row>
    <row r="263" spans="4:6">
      <c r="D263" s="1"/>
      <c r="E263" s="1"/>
      <c r="F263" s="1"/>
    </row>
    <row r="264" spans="4:6">
      <c r="D264" s="1"/>
      <c r="E264" s="1"/>
      <c r="F264" s="1"/>
    </row>
    <row r="265" spans="4:6">
      <c r="D265" s="1"/>
      <c r="E265" s="1"/>
      <c r="F265" s="1"/>
    </row>
    <row r="266" spans="4:6">
      <c r="D266" s="1"/>
      <c r="E266" s="1"/>
      <c r="F266" s="1"/>
    </row>
    <row r="267" spans="4:6">
      <c r="D267" s="1"/>
      <c r="E267" s="1"/>
      <c r="F267" s="1"/>
    </row>
    <row r="268" spans="4:6">
      <c r="D268" s="1"/>
      <c r="E268" s="1"/>
      <c r="F268" s="1"/>
    </row>
    <row r="269" spans="4:6">
      <c r="D269" s="1"/>
      <c r="E269" s="1"/>
      <c r="F269" s="1"/>
    </row>
    <row r="270" spans="4:6">
      <c r="D270" s="1"/>
      <c r="E270" s="1"/>
      <c r="F270" s="1"/>
    </row>
    <row r="271" spans="4:6">
      <c r="D271" s="1"/>
      <c r="E271" s="1"/>
      <c r="F271" s="1"/>
    </row>
    <row r="272" spans="4:6">
      <c r="D272" s="1"/>
      <c r="E272" s="1"/>
      <c r="F272" s="1"/>
    </row>
    <row r="273" spans="4:6">
      <c r="D273" s="1"/>
      <c r="E273" s="1"/>
      <c r="F273" s="1"/>
    </row>
    <row r="274" spans="4:6">
      <c r="D274" s="1"/>
      <c r="E274" s="1"/>
      <c r="F274" s="1"/>
    </row>
    <row r="275" spans="4:6">
      <c r="D275" s="1"/>
      <c r="E275" s="1"/>
      <c r="F275" s="1"/>
    </row>
    <row r="276" spans="4:6">
      <c r="D276" s="1"/>
      <c r="E276" s="1"/>
      <c r="F276" s="1"/>
    </row>
    <row r="277" spans="4:6">
      <c r="D277" s="1"/>
      <c r="E277" s="1"/>
      <c r="F277" s="1"/>
    </row>
    <row r="278" spans="4:6">
      <c r="D278" s="1"/>
      <c r="E278" s="1"/>
      <c r="F278" s="1"/>
    </row>
    <row r="279" spans="4:6">
      <c r="D279" s="1"/>
      <c r="E279" s="1"/>
      <c r="F279" s="1"/>
    </row>
    <row r="280" spans="4:6">
      <c r="D280" s="1"/>
      <c r="E280" s="1"/>
      <c r="F280" s="1"/>
    </row>
    <row r="281" spans="4:6">
      <c r="D281" s="1"/>
      <c r="E281" s="1"/>
      <c r="F281" s="1"/>
    </row>
    <row r="282" spans="4:6">
      <c r="D282" s="1"/>
      <c r="E282" s="1"/>
      <c r="F282" s="1"/>
    </row>
    <row r="283" spans="4:6">
      <c r="D283" s="1"/>
      <c r="E283" s="1"/>
      <c r="F283" s="1"/>
    </row>
    <row r="284" spans="4:6">
      <c r="D284" s="1"/>
      <c r="E284" s="1"/>
      <c r="F284" s="1"/>
    </row>
    <row r="285" spans="4:6">
      <c r="D285" s="1"/>
      <c r="E285" s="1"/>
      <c r="F285" s="1"/>
    </row>
    <row r="286" spans="4:6">
      <c r="D286" s="1"/>
      <c r="E286" s="1"/>
      <c r="F286" s="1"/>
    </row>
    <row r="287" spans="4:6">
      <c r="D287" s="1"/>
      <c r="E287" s="1"/>
      <c r="F287" s="1"/>
    </row>
    <row r="288" spans="4:6">
      <c r="D288" s="1"/>
      <c r="E288" s="1"/>
      <c r="F288" s="1"/>
    </row>
    <row r="289" spans="4:6">
      <c r="D289" s="1"/>
      <c r="E289" s="1"/>
      <c r="F289" s="1"/>
    </row>
    <row r="290" spans="4:6">
      <c r="D290" s="1"/>
      <c r="E290" s="1"/>
      <c r="F290" s="1"/>
    </row>
    <row r="291" spans="4:6">
      <c r="D291" s="1"/>
      <c r="E291" s="1"/>
      <c r="F291" s="1"/>
    </row>
    <row r="292" spans="4:6">
      <c r="D292" s="1"/>
      <c r="E292" s="1"/>
      <c r="F292" s="1"/>
    </row>
    <row r="293" spans="4:6">
      <c r="D293" s="1"/>
      <c r="E293" s="1"/>
      <c r="F293" s="1"/>
    </row>
    <row r="294" spans="4:6">
      <c r="D294" s="1"/>
      <c r="E294" s="1"/>
      <c r="F294" s="1"/>
    </row>
    <row r="295" spans="4:6">
      <c r="D295" s="1"/>
      <c r="E295" s="1"/>
      <c r="F295" s="1"/>
    </row>
    <row r="296" spans="4:6">
      <c r="D296" s="1"/>
      <c r="E296" s="1"/>
      <c r="F296" s="1"/>
    </row>
    <row r="297" spans="4:6">
      <c r="D297" s="1"/>
      <c r="E297" s="1"/>
      <c r="F297" s="1"/>
    </row>
    <row r="298" spans="4:6">
      <c r="D298" s="1"/>
      <c r="E298" s="1"/>
      <c r="F298" s="1"/>
    </row>
    <row r="299" spans="4:6">
      <c r="D299" s="1"/>
      <c r="E299" s="1"/>
      <c r="F299" s="1"/>
    </row>
    <row r="300" spans="4:6">
      <c r="D300" s="1"/>
      <c r="E300" s="1"/>
      <c r="F300" s="1"/>
    </row>
    <row r="301" spans="4:6">
      <c r="D301" s="1"/>
      <c r="E301" s="1"/>
      <c r="F301" s="1"/>
    </row>
    <row r="302" spans="4:6">
      <c r="D302" s="1"/>
      <c r="E302" s="1"/>
      <c r="F302" s="1"/>
    </row>
    <row r="303" spans="4:6">
      <c r="D303" s="1"/>
      <c r="E303" s="1"/>
      <c r="F303" s="1"/>
    </row>
    <row r="304" spans="4:6">
      <c r="D304" s="1"/>
      <c r="E304" s="1"/>
      <c r="F304" s="1"/>
    </row>
    <row r="305" spans="4:6">
      <c r="D305" s="1"/>
      <c r="E305" s="1"/>
      <c r="F305" s="1"/>
    </row>
    <row r="306" spans="4:6">
      <c r="D306" s="1"/>
      <c r="E306" s="1"/>
      <c r="F306" s="1"/>
    </row>
    <row r="307" spans="4:6">
      <c r="D307" s="1"/>
      <c r="E307" s="1"/>
      <c r="F307" s="1"/>
    </row>
    <row r="308" spans="4:6">
      <c r="D308" s="1"/>
      <c r="E308" s="1"/>
      <c r="F308" s="1"/>
    </row>
    <row r="309" spans="4:6">
      <c r="D309" s="1"/>
      <c r="E309" s="1"/>
      <c r="F309" s="1"/>
    </row>
    <row r="310" spans="4:6">
      <c r="D310" s="1"/>
      <c r="E310" s="1"/>
      <c r="F310" s="1"/>
    </row>
    <row r="311" spans="4:6">
      <c r="D311" s="1"/>
      <c r="E311" s="1"/>
      <c r="F311" s="1"/>
    </row>
    <row r="312" spans="4:6">
      <c r="D312" s="1"/>
      <c r="E312" s="1"/>
      <c r="F312" s="1"/>
    </row>
    <row r="313" spans="4:6">
      <c r="D313" s="1"/>
      <c r="E313" s="1"/>
      <c r="F313" s="1"/>
    </row>
    <row r="314" spans="4:6">
      <c r="D314" s="1"/>
      <c r="E314" s="1"/>
      <c r="F314" s="1"/>
    </row>
    <row r="315" spans="4:6">
      <c r="D315" s="1"/>
      <c r="E315" s="1"/>
      <c r="F315" s="1"/>
    </row>
    <row r="316" spans="4:6">
      <c r="D316" s="1"/>
      <c r="E316" s="1"/>
      <c r="F316" s="1"/>
    </row>
    <row r="317" spans="4:6">
      <c r="D317" s="1"/>
      <c r="E317" s="1"/>
      <c r="F317" s="1"/>
    </row>
    <row r="318" spans="4:6">
      <c r="D318" s="1"/>
      <c r="E318" s="1"/>
      <c r="F318" s="1"/>
    </row>
    <row r="319" spans="4:6">
      <c r="D319" s="1"/>
      <c r="E319" s="1"/>
      <c r="F319" s="1"/>
    </row>
    <row r="320" spans="4:6">
      <c r="D320" s="1"/>
      <c r="E320" s="1"/>
      <c r="F320" s="1"/>
    </row>
    <row r="321" spans="4:6">
      <c r="D321" s="1"/>
      <c r="E321" s="1"/>
      <c r="F321" s="1"/>
    </row>
    <row r="322" spans="4:6">
      <c r="D322" s="1"/>
      <c r="E322" s="1"/>
      <c r="F322" s="1"/>
    </row>
    <row r="323" spans="4:6">
      <c r="D323" s="1"/>
      <c r="E323" s="1"/>
      <c r="F323" s="1"/>
    </row>
    <row r="324" spans="4:6">
      <c r="D324" s="1"/>
      <c r="E324" s="1"/>
      <c r="F324" s="1"/>
    </row>
    <row r="325" spans="4:6">
      <c r="D325" s="1"/>
      <c r="E325" s="1"/>
      <c r="F325" s="1"/>
    </row>
    <row r="326" spans="4:6">
      <c r="D326" s="1"/>
      <c r="E326" s="1"/>
      <c r="F326" s="1"/>
    </row>
    <row r="327" spans="4:6">
      <c r="D327" s="1"/>
      <c r="E327" s="1"/>
      <c r="F327" s="1"/>
    </row>
    <row r="328" spans="4:6">
      <c r="D328" s="1"/>
      <c r="E328" s="1"/>
      <c r="F328" s="1"/>
    </row>
    <row r="329" spans="4:6">
      <c r="D329" s="1"/>
      <c r="E329" s="1"/>
      <c r="F329" s="1"/>
    </row>
    <row r="330" spans="4:6">
      <c r="D330" s="1"/>
      <c r="E330" s="1"/>
      <c r="F330" s="1"/>
    </row>
    <row r="331" spans="4:6">
      <c r="D331" s="1"/>
      <c r="E331" s="1"/>
      <c r="F331" s="1"/>
    </row>
    <row r="332" spans="4:6">
      <c r="D332" s="1"/>
      <c r="E332" s="1"/>
      <c r="F332" s="1"/>
    </row>
    <row r="333" spans="4:6">
      <c r="D333" s="1"/>
      <c r="E333" s="1"/>
      <c r="F333" s="1"/>
    </row>
    <row r="334" spans="4:6">
      <c r="D334" s="1"/>
      <c r="E334" s="1"/>
      <c r="F334" s="1"/>
    </row>
    <row r="335" spans="4:6">
      <c r="D335" s="1"/>
      <c r="E335" s="1"/>
      <c r="F335" s="1"/>
    </row>
    <row r="336" spans="4:6">
      <c r="D336" s="1"/>
      <c r="E336" s="1"/>
      <c r="F336" s="1"/>
    </row>
    <row r="337" spans="4:6">
      <c r="D337" s="1"/>
      <c r="E337" s="1"/>
      <c r="F337" s="1"/>
    </row>
    <row r="338" spans="4:6">
      <c r="D338" s="1"/>
      <c r="E338" s="1"/>
      <c r="F338" s="1"/>
    </row>
    <row r="339" spans="4:6">
      <c r="D339" s="1"/>
      <c r="E339" s="1"/>
      <c r="F339" s="1"/>
    </row>
    <row r="340" spans="4:6">
      <c r="D340" s="1"/>
      <c r="E340" s="1"/>
      <c r="F340" s="1"/>
    </row>
    <row r="341" spans="4:6">
      <c r="D341" s="1"/>
      <c r="E341" s="1"/>
      <c r="F341" s="1"/>
    </row>
    <row r="342" spans="4:6">
      <c r="D342" s="1"/>
      <c r="E342" s="1"/>
      <c r="F342" s="1"/>
    </row>
    <row r="343" spans="4:6">
      <c r="D343" s="1"/>
      <c r="E343" s="1"/>
      <c r="F343" s="1"/>
    </row>
    <row r="344" spans="4:6">
      <c r="D344" s="1"/>
      <c r="E344" s="1"/>
      <c r="F344" s="1"/>
    </row>
    <row r="345" spans="4:6">
      <c r="D345" s="1"/>
      <c r="E345" s="1"/>
      <c r="F345" s="1"/>
    </row>
    <row r="346" spans="4:6">
      <c r="D346" s="1"/>
      <c r="E346" s="1"/>
      <c r="F346" s="1"/>
    </row>
    <row r="347" spans="4:6">
      <c r="D347" s="1"/>
      <c r="E347" s="1"/>
      <c r="F347" s="1"/>
    </row>
    <row r="348" spans="4:6">
      <c r="D348" s="1"/>
      <c r="E348" s="1"/>
      <c r="F348" s="1"/>
    </row>
    <row r="349" spans="4:6">
      <c r="D349" s="1"/>
      <c r="E349" s="1"/>
      <c r="F349" s="1"/>
    </row>
    <row r="350" spans="4:6">
      <c r="D350" s="1"/>
      <c r="E350" s="1"/>
      <c r="F350" s="1"/>
    </row>
    <row r="351" spans="4:6">
      <c r="D351" s="1"/>
      <c r="E351" s="1"/>
      <c r="F351" s="1"/>
    </row>
    <row r="352" spans="4:6">
      <c r="D352" s="1"/>
      <c r="E352" s="1"/>
      <c r="F352" s="1"/>
    </row>
    <row r="353" spans="4:6">
      <c r="D353" s="1"/>
      <c r="E353" s="1"/>
      <c r="F353" s="1"/>
    </row>
    <row r="354" spans="4:6">
      <c r="D354" s="1"/>
      <c r="E354" s="1"/>
      <c r="F354" s="1"/>
    </row>
    <row r="355" spans="4:6">
      <c r="D355" s="1"/>
      <c r="E355" s="1"/>
      <c r="F355" s="1"/>
    </row>
    <row r="356" spans="4:6">
      <c r="D356" s="1"/>
      <c r="E356" s="1"/>
      <c r="F356" s="1"/>
    </row>
    <row r="357" spans="4:6">
      <c r="D357" s="1"/>
      <c r="E357" s="1"/>
      <c r="F357" s="1"/>
    </row>
    <row r="358" spans="4:6">
      <c r="D358" s="1"/>
      <c r="E358" s="1"/>
      <c r="F358" s="1"/>
    </row>
    <row r="359" spans="4:6">
      <c r="D359" s="1"/>
      <c r="E359" s="1"/>
      <c r="F359" s="1"/>
    </row>
    <row r="360" spans="4:6">
      <c r="D360" s="1"/>
      <c r="E360" s="1"/>
      <c r="F360" s="1"/>
    </row>
    <row r="361" spans="4:6">
      <c r="D361" s="1"/>
      <c r="E361" s="1"/>
      <c r="F361" s="1"/>
    </row>
    <row r="362" spans="4:6">
      <c r="D362" s="1"/>
      <c r="E362" s="1"/>
      <c r="F362" s="1"/>
    </row>
    <row r="363" spans="4:6">
      <c r="D363" s="1"/>
      <c r="E363" s="1"/>
      <c r="F363" s="1"/>
    </row>
    <row r="364" spans="4:6">
      <c r="D364" s="1"/>
      <c r="E364" s="1"/>
      <c r="F364" s="1"/>
    </row>
    <row r="365" spans="4:6">
      <c r="D365" s="1"/>
      <c r="E365" s="1"/>
      <c r="F365" s="1"/>
    </row>
    <row r="366" spans="4:6">
      <c r="D366" s="1"/>
      <c r="E366" s="1"/>
      <c r="F366" s="1"/>
    </row>
    <row r="367" spans="4:6">
      <c r="D367" s="1"/>
      <c r="E367" s="1"/>
      <c r="F367" s="1"/>
    </row>
    <row r="368" spans="4:6">
      <c r="D368" s="1"/>
      <c r="E368" s="1"/>
      <c r="F368" s="1"/>
    </row>
    <row r="369" spans="4:6">
      <c r="D369" s="1"/>
      <c r="E369" s="1"/>
      <c r="F369" s="1"/>
    </row>
    <row r="370" spans="4:6">
      <c r="D370" s="1"/>
      <c r="E370" s="1"/>
      <c r="F370" s="1"/>
    </row>
    <row r="371" spans="4:6">
      <c r="D371" s="1"/>
      <c r="E371" s="1"/>
      <c r="F371" s="1"/>
    </row>
    <row r="372" spans="4:6">
      <c r="D372" s="1"/>
      <c r="E372" s="1"/>
      <c r="F372" s="1"/>
    </row>
    <row r="373" spans="4:6">
      <c r="D373" s="1"/>
      <c r="E373" s="1"/>
      <c r="F373" s="1"/>
    </row>
    <row r="374" spans="4:6">
      <c r="D374" s="1"/>
      <c r="E374" s="1"/>
      <c r="F374" s="1"/>
    </row>
    <row r="375" spans="4:6">
      <c r="D375" s="1"/>
      <c r="E375" s="1"/>
      <c r="F375" s="1"/>
    </row>
    <row r="376" spans="4:6">
      <c r="D376" s="1"/>
      <c r="E376" s="1"/>
      <c r="F376" s="1"/>
    </row>
    <row r="377" spans="4:6">
      <c r="D377" s="1"/>
      <c r="E377" s="1"/>
      <c r="F377" s="1"/>
    </row>
    <row r="378" spans="4:6">
      <c r="D378" s="1"/>
      <c r="E378" s="1"/>
      <c r="F378" s="1"/>
    </row>
    <row r="379" spans="4:6">
      <c r="D379" s="1"/>
      <c r="E379" s="1"/>
      <c r="F379" s="1"/>
    </row>
    <row r="380" spans="4:6">
      <c r="D380" s="1"/>
      <c r="E380" s="1"/>
      <c r="F380" s="1"/>
    </row>
    <row r="381" spans="4:6">
      <c r="D381" s="1"/>
      <c r="E381" s="1"/>
      <c r="F381" s="1"/>
    </row>
    <row r="382" spans="4:6">
      <c r="D382" s="1"/>
      <c r="E382" s="1"/>
      <c r="F382" s="1"/>
    </row>
    <row r="383" spans="4:6">
      <c r="D383" s="1"/>
      <c r="E383" s="1"/>
      <c r="F383" s="1"/>
    </row>
    <row r="384" spans="4:6">
      <c r="D384" s="1"/>
      <c r="E384" s="1"/>
      <c r="F384" s="1"/>
    </row>
    <row r="385" spans="2:6">
      <c r="D385" s="1"/>
      <c r="E385" s="1"/>
      <c r="F385" s="1"/>
    </row>
    <row r="386" spans="2:6">
      <c r="D386" s="1"/>
      <c r="E386" s="1"/>
      <c r="F386" s="1"/>
    </row>
    <row r="387" spans="2:6">
      <c r="D387" s="1"/>
      <c r="E387" s="1"/>
      <c r="F387" s="1"/>
    </row>
    <row r="388" spans="2:6">
      <c r="D388" s="1"/>
      <c r="E388" s="1"/>
      <c r="F388" s="1"/>
    </row>
    <row r="389" spans="2:6">
      <c r="D389" s="1"/>
      <c r="E389" s="1"/>
      <c r="F389" s="1"/>
    </row>
    <row r="390" spans="2:6">
      <c r="D390" s="1"/>
      <c r="E390" s="1"/>
      <c r="F390" s="1"/>
    </row>
    <row r="391" spans="2:6">
      <c r="D391" s="1"/>
      <c r="E391" s="1"/>
      <c r="F391" s="1"/>
    </row>
    <row r="392" spans="2:6">
      <c r="D392" s="1"/>
      <c r="E392" s="1"/>
      <c r="F392" s="1"/>
    </row>
    <row r="393" spans="2:6">
      <c r="D393" s="1"/>
      <c r="E393" s="1"/>
      <c r="F393" s="1"/>
    </row>
    <row r="394" spans="2:6">
      <c r="D394" s="1"/>
      <c r="E394" s="1"/>
      <c r="F394" s="1"/>
    </row>
    <row r="395" spans="2:6">
      <c r="D395" s="1"/>
      <c r="E395" s="1"/>
      <c r="F395" s="1"/>
    </row>
    <row r="396" spans="2:6">
      <c r="D396" s="1"/>
      <c r="E396" s="1"/>
      <c r="F396" s="1"/>
    </row>
    <row r="397" spans="2:6">
      <c r="D397" s="1"/>
      <c r="E397" s="1"/>
      <c r="F397" s="1"/>
    </row>
    <row r="398" spans="2:6">
      <c r="B398" s="42"/>
      <c r="D398" s="1"/>
      <c r="E398" s="1"/>
      <c r="F398" s="1"/>
    </row>
    <row r="399" spans="2:6">
      <c r="B399" s="42"/>
      <c r="D399" s="1"/>
      <c r="E399" s="1"/>
      <c r="F399" s="1"/>
    </row>
    <row r="400" spans="2:6">
      <c r="B400" s="3"/>
      <c r="D400" s="1"/>
      <c r="E400" s="1"/>
      <c r="F400" s="1"/>
    </row>
  </sheetData>
  <sheetProtection sheet="1" objects="1" scenarios="1"/>
  <mergeCells count="2">
    <mergeCell ref="B6:S6"/>
    <mergeCell ref="B7:S7"/>
  </mergeCells>
  <phoneticPr fontId="4" type="noConversion"/>
  <dataValidations count="1">
    <dataValidation allowBlank="1" showInputMessage="1" showErrorMessage="1" sqref="C5:C1048576 A1:B1048576 D1:XFD31 D36:XFD1048576 D32:AF35 AH32:XFD35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5">
    <tabColor indexed="43"/>
    <pageSetUpPr fitToPage="1"/>
  </sheetPr>
  <dimension ref="B1:CC540"/>
  <sheetViews>
    <sheetView rightToLeft="1" zoomScale="70" zoomScaleNormal="70" workbookViewId="0">
      <selection activeCell="S28" sqref="S28"/>
    </sheetView>
  </sheetViews>
  <sheetFormatPr defaultColWidth="9.140625" defaultRowHeight="18"/>
  <cols>
    <col min="1" max="1" width="6.28515625" style="1" customWidth="1"/>
    <col min="2" max="2" width="26" style="2" bestFit="1" customWidth="1"/>
    <col min="3" max="3" width="60.140625" style="2" bestFit="1" customWidth="1"/>
    <col min="4" max="4" width="9.28515625" style="2" bestFit="1" customWidth="1"/>
    <col min="5" max="5" width="11.28515625" style="2" bestFit="1" customWidth="1"/>
    <col min="6" max="6" width="16.140625" style="1" bestFit="1" customWidth="1"/>
    <col min="7" max="7" width="6" style="1" bestFit="1" customWidth="1"/>
    <col min="8" max="8" width="11.140625" style="1" bestFit="1" customWidth="1"/>
    <col min="9" max="9" width="13.5703125" style="1" customWidth="1"/>
    <col min="10" max="10" width="6.85546875" style="1" bestFit="1" customWidth="1"/>
    <col min="11" max="11" width="12" style="1" bestFit="1" customWidth="1"/>
    <col min="12" max="12" width="7.42578125" style="1" bestFit="1" customWidth="1"/>
    <col min="13" max="13" width="7.5703125" style="1" bestFit="1" customWidth="1"/>
    <col min="14" max="14" width="11.42578125" style="1" bestFit="1" customWidth="1"/>
    <col min="15" max="15" width="8.140625" style="1" bestFit="1" customWidth="1"/>
    <col min="16" max="16" width="8" style="1" bestFit="1" customWidth="1"/>
    <col min="17" max="17" width="9.7109375" style="1" customWidth="1"/>
    <col min="18" max="18" width="10" style="1" bestFit="1" customWidth="1"/>
    <col min="19" max="19" width="9" style="1" bestFit="1" customWidth="1"/>
    <col min="20" max="20" width="7.5703125" style="1" customWidth="1"/>
    <col min="21" max="21" width="6.7109375" style="1" customWidth="1"/>
    <col min="22" max="22" width="7.7109375" style="1" customWidth="1"/>
    <col min="23" max="23" width="7.140625" style="1" customWidth="1"/>
    <col min="24" max="24" width="6" style="1" customWidth="1"/>
    <col min="25" max="25" width="7.85546875" style="1" customWidth="1"/>
    <col min="26" max="26" width="8.140625" style="1" customWidth="1"/>
    <col min="27" max="27" width="6.28515625" style="1" customWidth="1"/>
    <col min="28" max="28" width="8" style="1" customWidth="1"/>
    <col min="29" max="29" width="8.7109375" style="1" customWidth="1"/>
    <col min="30" max="30" width="10" style="1" customWidth="1"/>
    <col min="31" max="31" width="9.5703125" style="1" customWidth="1"/>
    <col min="32" max="32" width="6.140625" style="1" customWidth="1"/>
    <col min="33" max="34" width="5.7109375" style="1" customWidth="1"/>
    <col min="35" max="35" width="6.85546875" style="1" customWidth="1"/>
    <col min="36" max="36" width="6.42578125" style="1" customWidth="1"/>
    <col min="37" max="37" width="6.7109375" style="1" customWidth="1"/>
    <col min="38" max="38" width="7.28515625" style="1" customWidth="1"/>
    <col min="39" max="50" width="5.7109375" style="1" customWidth="1"/>
    <col min="51" max="16384" width="9.140625" style="1"/>
  </cols>
  <sheetData>
    <row r="1" spans="2:81">
      <c r="B1" s="47" t="s">
        <v>174</v>
      </c>
      <c r="C1" s="68" t="s" vm="1">
        <v>258</v>
      </c>
    </row>
    <row r="2" spans="2:81">
      <c r="B2" s="47" t="s">
        <v>173</v>
      </c>
      <c r="C2" s="68" t="s">
        <v>259</v>
      </c>
    </row>
    <row r="3" spans="2:81">
      <c r="B3" s="47" t="s">
        <v>175</v>
      </c>
      <c r="C3" s="68" t="s">
        <v>260</v>
      </c>
    </row>
    <row r="4" spans="2:81">
      <c r="B4" s="47" t="s">
        <v>176</v>
      </c>
      <c r="C4" s="68">
        <v>9454</v>
      </c>
    </row>
    <row r="6" spans="2:81" ht="26.25" customHeight="1">
      <c r="B6" s="134" t="s">
        <v>205</v>
      </c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35"/>
      <c r="R6" s="135"/>
      <c r="S6" s="136"/>
    </row>
    <row r="7" spans="2:81" ht="26.25" customHeight="1">
      <c r="B7" s="134" t="s">
        <v>86</v>
      </c>
      <c r="C7" s="135"/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5"/>
      <c r="O7" s="135"/>
      <c r="P7" s="135"/>
      <c r="Q7" s="135"/>
      <c r="R7" s="135"/>
      <c r="S7" s="136"/>
    </row>
    <row r="8" spans="2:81" s="3" customFormat="1" ht="78.75">
      <c r="B8" s="22" t="s">
        <v>111</v>
      </c>
      <c r="C8" s="30" t="s">
        <v>44</v>
      </c>
      <c r="D8" s="30" t="s">
        <v>113</v>
      </c>
      <c r="E8" s="30" t="s">
        <v>112</v>
      </c>
      <c r="F8" s="30" t="s">
        <v>65</v>
      </c>
      <c r="G8" s="30" t="s">
        <v>14</v>
      </c>
      <c r="H8" s="30" t="s">
        <v>66</v>
      </c>
      <c r="I8" s="30" t="s">
        <v>99</v>
      </c>
      <c r="J8" s="30" t="s">
        <v>17</v>
      </c>
      <c r="K8" s="30" t="s">
        <v>98</v>
      </c>
      <c r="L8" s="30" t="s">
        <v>16</v>
      </c>
      <c r="M8" s="59" t="s">
        <v>18</v>
      </c>
      <c r="N8" s="59" t="s">
        <v>233</v>
      </c>
      <c r="O8" s="30" t="s">
        <v>232</v>
      </c>
      <c r="P8" s="30" t="s">
        <v>106</v>
      </c>
      <c r="Q8" s="30" t="s">
        <v>58</v>
      </c>
      <c r="R8" s="30" t="s">
        <v>177</v>
      </c>
      <c r="S8" s="31" t="s">
        <v>179</v>
      </c>
      <c r="U8" s="1"/>
      <c r="BZ8" s="1"/>
    </row>
    <row r="9" spans="2:81" s="3" customFormat="1" ht="27.75" customHeight="1">
      <c r="B9" s="15"/>
      <c r="C9" s="32"/>
      <c r="D9" s="16"/>
      <c r="E9" s="16"/>
      <c r="F9" s="32"/>
      <c r="G9" s="32"/>
      <c r="H9" s="32"/>
      <c r="I9" s="32" t="s">
        <v>21</v>
      </c>
      <c r="J9" s="32" t="s">
        <v>20</v>
      </c>
      <c r="K9" s="32"/>
      <c r="L9" s="32" t="s">
        <v>19</v>
      </c>
      <c r="M9" s="32" t="s">
        <v>19</v>
      </c>
      <c r="N9" s="32" t="s">
        <v>240</v>
      </c>
      <c r="O9" s="32"/>
      <c r="P9" s="32" t="s">
        <v>236</v>
      </c>
      <c r="Q9" s="32" t="s">
        <v>19</v>
      </c>
      <c r="R9" s="32" t="s">
        <v>19</v>
      </c>
      <c r="S9" s="33" t="s">
        <v>19</v>
      </c>
      <c r="BZ9" s="1"/>
    </row>
    <row r="10" spans="2:81" s="4" customFormat="1" ht="18" customHeight="1">
      <c r="B10" s="18"/>
      <c r="C10" s="19" t="s">
        <v>0</v>
      </c>
      <c r="D10" s="19" t="s">
        <v>1</v>
      </c>
      <c r="E10" s="19" t="s">
        <v>2</v>
      </c>
      <c r="F10" s="19" t="s">
        <v>3</v>
      </c>
      <c r="G10" s="19" t="s">
        <v>4</v>
      </c>
      <c r="H10" s="19" t="s">
        <v>5</v>
      </c>
      <c r="I10" s="19" t="s">
        <v>6</v>
      </c>
      <c r="J10" s="19" t="s">
        <v>7</v>
      </c>
      <c r="K10" s="19" t="s">
        <v>8</v>
      </c>
      <c r="L10" s="19" t="s">
        <v>9</v>
      </c>
      <c r="M10" s="19" t="s">
        <v>10</v>
      </c>
      <c r="N10" s="19" t="s">
        <v>11</v>
      </c>
      <c r="O10" s="19" t="s">
        <v>12</v>
      </c>
      <c r="P10" s="19" t="s">
        <v>13</v>
      </c>
      <c r="Q10" s="19" t="s">
        <v>108</v>
      </c>
      <c r="R10" s="19" t="s">
        <v>109</v>
      </c>
      <c r="S10" s="20" t="s">
        <v>180</v>
      </c>
      <c r="T10" s="5"/>
      <c r="BZ10" s="1"/>
    </row>
    <row r="11" spans="2:81" s="4" customFormat="1" ht="18" customHeight="1">
      <c r="B11" s="96" t="s">
        <v>51</v>
      </c>
      <c r="C11" s="74"/>
      <c r="D11" s="74"/>
      <c r="E11" s="74"/>
      <c r="F11" s="74"/>
      <c r="G11" s="74"/>
      <c r="H11" s="74"/>
      <c r="I11" s="74"/>
      <c r="J11" s="86">
        <v>6.0988242778278545</v>
      </c>
      <c r="K11" s="74"/>
      <c r="L11" s="74"/>
      <c r="M11" s="85">
        <v>1.5929053886304969E-2</v>
      </c>
      <c r="N11" s="84"/>
      <c r="O11" s="86"/>
      <c r="P11" s="84">
        <v>179.88577999999998</v>
      </c>
      <c r="Q11" s="74"/>
      <c r="R11" s="85">
        <f>P11/$P$11</f>
        <v>1</v>
      </c>
      <c r="S11" s="85">
        <f>P11/'סכום נכסי הקרן'!$C$42</f>
        <v>2.8254414221585561E-3</v>
      </c>
      <c r="T11" s="122"/>
      <c r="U11" s="118"/>
      <c r="BZ11" s="1"/>
      <c r="CC11" s="1"/>
    </row>
    <row r="12" spans="2:81" ht="17.25" customHeight="1">
      <c r="B12" s="97" t="s">
        <v>227</v>
      </c>
      <c r="C12" s="74"/>
      <c r="D12" s="74"/>
      <c r="E12" s="74"/>
      <c r="F12" s="74"/>
      <c r="G12" s="74"/>
      <c r="H12" s="74"/>
      <c r="I12" s="74"/>
      <c r="J12" s="86">
        <v>6.0988242778278545</v>
      </c>
      <c r="K12" s="74"/>
      <c r="L12" s="74"/>
      <c r="M12" s="85">
        <v>1.5929053886304965E-2</v>
      </c>
      <c r="N12" s="84"/>
      <c r="O12" s="86"/>
      <c r="P12" s="84">
        <v>179.88578000000001</v>
      </c>
      <c r="Q12" s="74"/>
      <c r="R12" s="85">
        <f t="shared" ref="R12:R15" si="0">P12/$P$11</f>
        <v>1.0000000000000002</v>
      </c>
      <c r="S12" s="85">
        <f>P12/'סכום נכסי הקרן'!$C$42</f>
        <v>2.8254414221585565E-3</v>
      </c>
      <c r="T12" s="116"/>
      <c r="U12" s="116"/>
    </row>
    <row r="13" spans="2:81">
      <c r="B13" s="98" t="s">
        <v>59</v>
      </c>
      <c r="C13" s="72"/>
      <c r="D13" s="72"/>
      <c r="E13" s="72"/>
      <c r="F13" s="72"/>
      <c r="G13" s="72"/>
      <c r="H13" s="72"/>
      <c r="I13" s="72"/>
      <c r="J13" s="83">
        <v>7.9372249952515688</v>
      </c>
      <c r="K13" s="72"/>
      <c r="L13" s="72"/>
      <c r="M13" s="82">
        <v>1.2148106826225738E-2</v>
      </c>
      <c r="N13" s="81"/>
      <c r="O13" s="83"/>
      <c r="P13" s="81">
        <v>113.40585999999999</v>
      </c>
      <c r="Q13" s="72"/>
      <c r="R13" s="82">
        <f t="shared" si="0"/>
        <v>0.63043260006432966</v>
      </c>
      <c r="S13" s="82">
        <f>P13/'סכום נכסי הקרן'!$C$42</f>
        <v>1.781250382100876E-3</v>
      </c>
      <c r="T13" s="116"/>
      <c r="U13" s="116"/>
    </row>
    <row r="14" spans="2:81">
      <c r="B14" s="99" t="s">
        <v>1944</v>
      </c>
      <c r="C14" s="74" t="s">
        <v>1945</v>
      </c>
      <c r="D14" s="87" t="s">
        <v>1946</v>
      </c>
      <c r="E14" s="74" t="s">
        <v>379</v>
      </c>
      <c r="F14" s="87" t="s">
        <v>151</v>
      </c>
      <c r="G14" s="74" t="s">
        <v>343</v>
      </c>
      <c r="H14" s="74" t="s">
        <v>344</v>
      </c>
      <c r="I14" s="103">
        <v>40738</v>
      </c>
      <c r="J14" s="86">
        <v>11.43</v>
      </c>
      <c r="K14" s="87" t="s">
        <v>159</v>
      </c>
      <c r="L14" s="88">
        <v>4.0999999999999995E-2</v>
      </c>
      <c r="M14" s="85">
        <v>1.2800000000000001E-2</v>
      </c>
      <c r="N14" s="84">
        <v>51758.57</v>
      </c>
      <c r="O14" s="86">
        <v>143.93</v>
      </c>
      <c r="P14" s="84">
        <v>74.496119999999991</v>
      </c>
      <c r="Q14" s="85">
        <v>1.2287520633370057E-5</v>
      </c>
      <c r="R14" s="85">
        <f t="shared" si="0"/>
        <v>0.41413012190290971</v>
      </c>
      <c r="S14" s="85">
        <f>P14/'סכום נכסי הקרן'!$C$42</f>
        <v>1.1701004005880535E-3</v>
      </c>
      <c r="T14" s="116"/>
      <c r="U14" s="116"/>
    </row>
    <row r="15" spans="2:81">
      <c r="B15" s="99" t="s">
        <v>1947</v>
      </c>
      <c r="C15" s="74" t="s">
        <v>1948</v>
      </c>
      <c r="D15" s="87" t="s">
        <v>1946</v>
      </c>
      <c r="E15" s="74" t="s">
        <v>468</v>
      </c>
      <c r="F15" s="87" t="s">
        <v>469</v>
      </c>
      <c r="G15" s="74" t="s">
        <v>441</v>
      </c>
      <c r="H15" s="74" t="s">
        <v>155</v>
      </c>
      <c r="I15" s="103">
        <v>40561</v>
      </c>
      <c r="J15" s="86">
        <v>1.2500000000000002</v>
      </c>
      <c r="K15" s="87" t="s">
        <v>159</v>
      </c>
      <c r="L15" s="88">
        <v>0.06</v>
      </c>
      <c r="M15" s="85">
        <v>1.09E-2</v>
      </c>
      <c r="N15" s="84">
        <v>33864</v>
      </c>
      <c r="O15" s="86">
        <v>114.9</v>
      </c>
      <c r="P15" s="84">
        <v>38.909739999999999</v>
      </c>
      <c r="Q15" s="85">
        <v>9.1505805824504938E-6</v>
      </c>
      <c r="R15" s="85">
        <f t="shared" si="0"/>
        <v>0.21630247816142001</v>
      </c>
      <c r="S15" s="85">
        <f>P15/'סכום נכסי הקרן'!$C$42</f>
        <v>6.1114998151282258E-4</v>
      </c>
      <c r="T15" s="116"/>
      <c r="U15" s="116"/>
    </row>
    <row r="16" spans="2:81">
      <c r="B16" s="100"/>
      <c r="C16" s="74"/>
      <c r="D16" s="74"/>
      <c r="E16" s="74"/>
      <c r="F16" s="74"/>
      <c r="G16" s="74"/>
      <c r="H16" s="74"/>
      <c r="I16" s="74"/>
      <c r="J16" s="86"/>
      <c r="K16" s="74"/>
      <c r="L16" s="74"/>
      <c r="M16" s="85"/>
      <c r="N16" s="84"/>
      <c r="O16" s="86"/>
      <c r="P16" s="74"/>
      <c r="Q16" s="74"/>
      <c r="R16" s="85"/>
      <c r="S16" s="74"/>
      <c r="T16" s="116"/>
      <c r="U16" s="116"/>
    </row>
    <row r="17" spans="2:21">
      <c r="B17" s="98" t="s">
        <v>60</v>
      </c>
      <c r="C17" s="72"/>
      <c r="D17" s="72"/>
      <c r="E17" s="72"/>
      <c r="F17" s="72"/>
      <c r="G17" s="72"/>
      <c r="H17" s="72"/>
      <c r="I17" s="72"/>
      <c r="J17" s="83">
        <v>3.0498616049100513</v>
      </c>
      <c r="K17" s="72"/>
      <c r="L17" s="72"/>
      <c r="M17" s="82">
        <v>2.2463608824648082E-2</v>
      </c>
      <c r="N17" s="81"/>
      <c r="O17" s="83"/>
      <c r="P17" s="81">
        <v>64.440870000000004</v>
      </c>
      <c r="Q17" s="72"/>
      <c r="R17" s="82">
        <f t="shared" ref="R17:R22" si="1">P17/$P$11</f>
        <v>0.35823215153526872</v>
      </c>
      <c r="S17" s="82">
        <f>P17/'סכום נכסי הקרן'!$C$42</f>
        <v>1.0121639596967289E-3</v>
      </c>
      <c r="T17" s="116"/>
      <c r="U17" s="116"/>
    </row>
    <row r="18" spans="2:21">
      <c r="B18" s="99" t="s">
        <v>1949</v>
      </c>
      <c r="C18" s="74" t="s">
        <v>1950</v>
      </c>
      <c r="D18" s="87" t="s">
        <v>1946</v>
      </c>
      <c r="E18" s="74" t="s">
        <v>1951</v>
      </c>
      <c r="F18" s="87" t="s">
        <v>1370</v>
      </c>
      <c r="G18" s="74" t="s">
        <v>358</v>
      </c>
      <c r="H18" s="74" t="s">
        <v>155</v>
      </c>
      <c r="I18" s="103">
        <v>42795</v>
      </c>
      <c r="J18" s="86">
        <v>6.3800000000000008</v>
      </c>
      <c r="K18" s="87" t="s">
        <v>159</v>
      </c>
      <c r="L18" s="88">
        <v>3.7400000000000003E-2</v>
      </c>
      <c r="M18" s="85">
        <v>1.9400000000000001E-2</v>
      </c>
      <c r="N18" s="84">
        <v>6440</v>
      </c>
      <c r="O18" s="86">
        <v>112.95</v>
      </c>
      <c r="P18" s="84">
        <v>7.2739799999999999</v>
      </c>
      <c r="Q18" s="85">
        <v>1.2503446213824462E-5</v>
      </c>
      <c r="R18" s="85">
        <f t="shared" si="1"/>
        <v>4.043665930681125E-2</v>
      </c>
      <c r="S18" s="85">
        <f>P18/'סכום נכסי הקרן'!$C$42</f>
        <v>1.1425141217917779E-4</v>
      </c>
      <c r="T18" s="116"/>
      <c r="U18" s="116"/>
    </row>
    <row r="19" spans="2:21">
      <c r="B19" s="99" t="s">
        <v>1952</v>
      </c>
      <c r="C19" s="74" t="s">
        <v>1953</v>
      </c>
      <c r="D19" s="87" t="s">
        <v>1946</v>
      </c>
      <c r="E19" s="74" t="s">
        <v>1951</v>
      </c>
      <c r="F19" s="87" t="s">
        <v>1370</v>
      </c>
      <c r="G19" s="74" t="s">
        <v>358</v>
      </c>
      <c r="H19" s="74" t="s">
        <v>155</v>
      </c>
      <c r="I19" s="103">
        <v>42795</v>
      </c>
      <c r="J19" s="86">
        <v>3.09</v>
      </c>
      <c r="K19" s="87" t="s">
        <v>159</v>
      </c>
      <c r="L19" s="88">
        <v>2.5000000000000001E-2</v>
      </c>
      <c r="M19" s="85">
        <v>1.01E-2</v>
      </c>
      <c r="N19" s="84">
        <v>3892.09</v>
      </c>
      <c r="O19" s="86">
        <v>105.42</v>
      </c>
      <c r="P19" s="84">
        <v>4.10304</v>
      </c>
      <c r="Q19" s="85">
        <v>6.2608903413025018E-6</v>
      </c>
      <c r="R19" s="85">
        <f t="shared" si="1"/>
        <v>2.2809140333382664E-2</v>
      </c>
      <c r="S19" s="85">
        <f>P19/'סכום נכסי הקרן'!$C$42</f>
        <v>6.4445889901766802E-5</v>
      </c>
      <c r="T19" s="116"/>
      <c r="U19" s="116"/>
    </row>
    <row r="20" spans="2:21">
      <c r="B20" s="99" t="s">
        <v>1954</v>
      </c>
      <c r="C20" s="74" t="s">
        <v>1955</v>
      </c>
      <c r="D20" s="87" t="s">
        <v>1946</v>
      </c>
      <c r="E20" s="74" t="s">
        <v>1956</v>
      </c>
      <c r="F20" s="87" t="s">
        <v>405</v>
      </c>
      <c r="G20" s="74" t="s">
        <v>441</v>
      </c>
      <c r="H20" s="74" t="s">
        <v>155</v>
      </c>
      <c r="I20" s="103">
        <v>42598</v>
      </c>
      <c r="J20" s="86">
        <v>4.76</v>
      </c>
      <c r="K20" s="87" t="s">
        <v>159</v>
      </c>
      <c r="L20" s="88">
        <v>3.1E-2</v>
      </c>
      <c r="M20" s="85">
        <v>1.9600000000000003E-2</v>
      </c>
      <c r="N20" s="84">
        <v>8935.59</v>
      </c>
      <c r="O20" s="86">
        <v>105.56</v>
      </c>
      <c r="P20" s="84">
        <v>9.4324099999999991</v>
      </c>
      <c r="Q20" s="85">
        <v>1.4158505306617088E-5</v>
      </c>
      <c r="R20" s="85">
        <f t="shared" si="1"/>
        <v>5.2435551048003903E-2</v>
      </c>
      <c r="S20" s="85">
        <f>P20/'סכום נכסי הקרן'!$C$42</f>
        <v>1.4815357792473974E-4</v>
      </c>
      <c r="T20" s="116"/>
      <c r="U20" s="116"/>
    </row>
    <row r="21" spans="2:21">
      <c r="B21" s="99" t="s">
        <v>1957</v>
      </c>
      <c r="C21" s="74" t="s">
        <v>1958</v>
      </c>
      <c r="D21" s="87" t="s">
        <v>1946</v>
      </c>
      <c r="E21" s="74" t="s">
        <v>1959</v>
      </c>
      <c r="F21" s="87" t="s">
        <v>152</v>
      </c>
      <c r="G21" s="74" t="s">
        <v>530</v>
      </c>
      <c r="H21" s="74" t="s">
        <v>155</v>
      </c>
      <c r="I21" s="103">
        <v>43741</v>
      </c>
      <c r="J21" s="86">
        <v>1.23</v>
      </c>
      <c r="K21" s="87" t="s">
        <v>159</v>
      </c>
      <c r="L21" s="88">
        <v>1.34E-2</v>
      </c>
      <c r="M21" s="85">
        <v>2.3799999999999998E-2</v>
      </c>
      <c r="N21" s="84">
        <v>29000</v>
      </c>
      <c r="O21" s="86">
        <v>99.08</v>
      </c>
      <c r="P21" s="84">
        <v>28.7332</v>
      </c>
      <c r="Q21" s="85">
        <v>4.4479289553964768E-5</v>
      </c>
      <c r="R21" s="85">
        <f t="shared" si="1"/>
        <v>0.15973024660426191</v>
      </c>
      <c r="S21" s="85">
        <f>P21/'סכום נכסי הקרן'!$C$42</f>
        <v>4.5130845512728263E-4</v>
      </c>
      <c r="T21" s="116"/>
      <c r="U21" s="116"/>
    </row>
    <row r="22" spans="2:21">
      <c r="B22" s="99" t="s">
        <v>1960</v>
      </c>
      <c r="C22" s="74" t="s">
        <v>1961</v>
      </c>
      <c r="D22" s="87" t="s">
        <v>1946</v>
      </c>
      <c r="E22" s="74" t="s">
        <v>1962</v>
      </c>
      <c r="F22" s="87" t="s">
        <v>405</v>
      </c>
      <c r="G22" s="74" t="s">
        <v>645</v>
      </c>
      <c r="H22" s="74" t="s">
        <v>344</v>
      </c>
      <c r="I22" s="103">
        <v>43310</v>
      </c>
      <c r="J22" s="86">
        <v>3.8400000000000003</v>
      </c>
      <c r="K22" s="87" t="s">
        <v>159</v>
      </c>
      <c r="L22" s="88">
        <v>3.5499999999999997E-2</v>
      </c>
      <c r="M22" s="85">
        <v>2.6599999999999999E-2</v>
      </c>
      <c r="N22" s="84">
        <v>14400</v>
      </c>
      <c r="O22" s="86">
        <v>103.46</v>
      </c>
      <c r="P22" s="84">
        <v>14.898239999999999</v>
      </c>
      <c r="Q22" s="85">
        <v>4.6875000000000001E-5</v>
      </c>
      <c r="R22" s="85">
        <f t="shared" si="1"/>
        <v>8.2820554242808972E-2</v>
      </c>
      <c r="S22" s="85">
        <f>P22/'סכום נכסי הקרן'!$C$42</f>
        <v>2.3400462456376201E-4</v>
      </c>
      <c r="T22" s="116"/>
      <c r="U22" s="116"/>
    </row>
    <row r="23" spans="2:21">
      <c r="B23" s="100"/>
      <c r="C23" s="74"/>
      <c r="D23" s="74"/>
      <c r="E23" s="74"/>
      <c r="F23" s="74"/>
      <c r="G23" s="74"/>
      <c r="H23" s="74"/>
      <c r="I23" s="74"/>
      <c r="J23" s="86"/>
      <c r="K23" s="74"/>
      <c r="L23" s="74"/>
      <c r="M23" s="85"/>
      <c r="N23" s="84"/>
      <c r="O23" s="86"/>
      <c r="P23" s="74"/>
      <c r="Q23" s="74"/>
      <c r="R23" s="85"/>
      <c r="S23" s="74"/>
      <c r="T23" s="116"/>
      <c r="U23" s="116"/>
    </row>
    <row r="24" spans="2:21">
      <c r="B24" s="98" t="s">
        <v>46</v>
      </c>
      <c r="C24" s="72"/>
      <c r="D24" s="72"/>
      <c r="E24" s="72"/>
      <c r="F24" s="72"/>
      <c r="G24" s="72"/>
      <c r="H24" s="72"/>
      <c r="I24" s="72"/>
      <c r="J24" s="83">
        <v>0.21</v>
      </c>
      <c r="K24" s="72"/>
      <c r="L24" s="72"/>
      <c r="M24" s="82">
        <v>1.9699999999999999E-2</v>
      </c>
      <c r="N24" s="81"/>
      <c r="O24" s="83"/>
      <c r="P24" s="81">
        <v>2.03905</v>
      </c>
      <c r="Q24" s="72"/>
      <c r="R24" s="82">
        <f t="shared" ref="R24:R25" si="2">P24/$P$11</f>
        <v>1.1335248400401635E-2</v>
      </c>
      <c r="S24" s="82">
        <f>P24/'סכום נכסי הקרן'!$C$42</f>
        <v>3.2027080360951289E-5</v>
      </c>
      <c r="T24" s="116"/>
      <c r="U24" s="116"/>
    </row>
    <row r="25" spans="2:21">
      <c r="B25" s="99" t="s">
        <v>1963</v>
      </c>
      <c r="C25" s="74" t="s">
        <v>1964</v>
      </c>
      <c r="D25" s="87" t="s">
        <v>1946</v>
      </c>
      <c r="E25" s="74" t="s">
        <v>1164</v>
      </c>
      <c r="F25" s="87" t="s">
        <v>185</v>
      </c>
      <c r="G25" s="74" t="s">
        <v>526</v>
      </c>
      <c r="H25" s="74" t="s">
        <v>344</v>
      </c>
      <c r="I25" s="103">
        <v>42799</v>
      </c>
      <c r="J25" s="86">
        <v>0.21</v>
      </c>
      <c r="K25" s="87" t="s">
        <v>158</v>
      </c>
      <c r="L25" s="88">
        <v>3.7000000000000005E-2</v>
      </c>
      <c r="M25" s="85">
        <v>1.9699999999999999E-2</v>
      </c>
      <c r="N25" s="84">
        <v>580</v>
      </c>
      <c r="O25" s="86">
        <v>101.43</v>
      </c>
      <c r="P25" s="84">
        <v>2.03905</v>
      </c>
      <c r="Q25" s="85">
        <v>8.6304386643652169E-6</v>
      </c>
      <c r="R25" s="85">
        <f t="shared" si="2"/>
        <v>1.1335248400401635E-2</v>
      </c>
      <c r="S25" s="85">
        <f>P25/'סכום נכסי הקרן'!$C$42</f>
        <v>3.2027080360951289E-5</v>
      </c>
      <c r="T25" s="116"/>
      <c r="U25" s="116"/>
    </row>
    <row r="26" spans="2:21">
      <c r="B26" s="101"/>
      <c r="C26" s="102"/>
      <c r="D26" s="102"/>
      <c r="E26" s="102"/>
      <c r="F26" s="102"/>
      <c r="G26" s="102"/>
      <c r="H26" s="102"/>
      <c r="I26" s="102"/>
      <c r="J26" s="104"/>
      <c r="K26" s="102"/>
      <c r="L26" s="102"/>
      <c r="M26" s="105"/>
      <c r="N26" s="106"/>
      <c r="O26" s="104"/>
      <c r="P26" s="102"/>
      <c r="Q26" s="102"/>
      <c r="R26" s="105"/>
      <c r="S26" s="102"/>
      <c r="T26" s="116"/>
      <c r="U26" s="116"/>
    </row>
    <row r="27" spans="2:21">
      <c r="B27" s="90"/>
      <c r="C27" s="90"/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116"/>
      <c r="U27" s="116"/>
    </row>
    <row r="28" spans="2:21">
      <c r="B28" s="90"/>
      <c r="C28" s="90"/>
      <c r="D28" s="90"/>
      <c r="E28" s="90"/>
      <c r="F28" s="90"/>
      <c r="G28" s="90"/>
      <c r="H28" s="90"/>
      <c r="I28" s="90"/>
      <c r="J28" s="90"/>
      <c r="K28" s="90"/>
      <c r="L28" s="90"/>
      <c r="M28" s="90"/>
      <c r="N28" s="90"/>
      <c r="O28" s="90"/>
      <c r="P28" s="90"/>
      <c r="Q28" s="90"/>
      <c r="R28" s="90"/>
      <c r="S28" s="90"/>
      <c r="T28" s="116"/>
      <c r="U28" s="116"/>
    </row>
    <row r="29" spans="2:21">
      <c r="B29" s="89" t="s">
        <v>249</v>
      </c>
      <c r="C29" s="90"/>
      <c r="D29" s="90"/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116"/>
      <c r="U29" s="116"/>
    </row>
    <row r="30" spans="2:21">
      <c r="B30" s="89" t="s">
        <v>107</v>
      </c>
      <c r="C30" s="90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116"/>
      <c r="U30" s="116"/>
    </row>
    <row r="31" spans="2:21">
      <c r="B31" s="89" t="s">
        <v>231</v>
      </c>
      <c r="C31" s="90"/>
      <c r="D31" s="90"/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116"/>
      <c r="U31" s="116"/>
    </row>
    <row r="32" spans="2:21">
      <c r="B32" s="89" t="s">
        <v>239</v>
      </c>
      <c r="C32" s="90"/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116"/>
      <c r="U32" s="116"/>
    </row>
    <row r="33" spans="2:21">
      <c r="B33" s="90"/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116"/>
      <c r="U33" s="116"/>
    </row>
    <row r="34" spans="2:21">
      <c r="B34" s="90"/>
      <c r="C34" s="90"/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116"/>
      <c r="U34" s="116"/>
    </row>
    <row r="35" spans="2:21">
      <c r="B35" s="90"/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116"/>
      <c r="U35" s="116"/>
    </row>
    <row r="36" spans="2:21">
      <c r="B36" s="90"/>
      <c r="C36" s="90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116"/>
      <c r="U36" s="116"/>
    </row>
    <row r="37" spans="2:21">
      <c r="B37" s="90"/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0"/>
      <c r="O37" s="90"/>
      <c r="P37" s="90"/>
      <c r="Q37" s="90"/>
      <c r="R37" s="90"/>
      <c r="S37" s="90"/>
      <c r="T37" s="116"/>
      <c r="U37" s="116"/>
    </row>
    <row r="38" spans="2:21">
      <c r="B38" s="90"/>
      <c r="C38" s="90"/>
      <c r="D38" s="90"/>
      <c r="E38" s="90"/>
      <c r="F38" s="90"/>
      <c r="G38" s="90"/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90"/>
      <c r="T38" s="116"/>
      <c r="U38" s="116"/>
    </row>
    <row r="39" spans="2:21">
      <c r="B39" s="90"/>
      <c r="C39" s="90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116"/>
      <c r="U39" s="116"/>
    </row>
    <row r="40" spans="2:21">
      <c r="B40" s="90"/>
      <c r="C40" s="90"/>
      <c r="D40" s="90"/>
      <c r="E40" s="90"/>
      <c r="F40" s="90"/>
      <c r="G40" s="90"/>
      <c r="H40" s="90"/>
      <c r="I40" s="90"/>
      <c r="J40" s="90"/>
      <c r="K40" s="90"/>
      <c r="L40" s="90"/>
      <c r="M40" s="90"/>
      <c r="N40" s="90"/>
      <c r="O40" s="90"/>
      <c r="P40" s="90"/>
      <c r="Q40" s="90"/>
      <c r="R40" s="90"/>
      <c r="S40" s="90"/>
      <c r="T40" s="116"/>
      <c r="U40" s="116"/>
    </row>
    <row r="41" spans="2:21">
      <c r="B41" s="90"/>
      <c r="C41" s="90"/>
      <c r="D41" s="90"/>
      <c r="E41" s="90"/>
      <c r="F41" s="90"/>
      <c r="G41" s="90"/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116"/>
      <c r="U41" s="116"/>
    </row>
    <row r="42" spans="2:21">
      <c r="B42" s="90"/>
      <c r="C42" s="90"/>
      <c r="D42" s="90"/>
      <c r="E42" s="90"/>
      <c r="F42" s="90"/>
      <c r="G42" s="90"/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90"/>
      <c r="S42" s="90"/>
      <c r="T42" s="116"/>
      <c r="U42" s="116"/>
    </row>
    <row r="43" spans="2:21">
      <c r="B43" s="90"/>
      <c r="C43" s="90"/>
      <c r="D43" s="90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116"/>
      <c r="U43" s="116"/>
    </row>
    <row r="44" spans="2:21">
      <c r="B44" s="90"/>
      <c r="C44" s="90"/>
      <c r="D44" s="90"/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116"/>
      <c r="U44" s="116"/>
    </row>
    <row r="45" spans="2:21">
      <c r="B45" s="90"/>
      <c r="C45" s="90"/>
      <c r="D45" s="90"/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116"/>
      <c r="U45" s="116"/>
    </row>
    <row r="46" spans="2:21">
      <c r="B46" s="90"/>
      <c r="C46" s="90"/>
      <c r="D46" s="90"/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0"/>
      <c r="S46" s="90"/>
      <c r="T46" s="116"/>
      <c r="U46" s="116"/>
    </row>
    <row r="47" spans="2:21">
      <c r="B47" s="90"/>
      <c r="C47" s="90"/>
      <c r="D47" s="90"/>
      <c r="E47" s="90"/>
      <c r="F47" s="90"/>
      <c r="G47" s="90"/>
      <c r="H47" s="90"/>
      <c r="I47" s="90"/>
      <c r="J47" s="90"/>
      <c r="K47" s="90"/>
      <c r="L47" s="90"/>
      <c r="M47" s="90"/>
      <c r="N47" s="90"/>
      <c r="O47" s="90"/>
      <c r="P47" s="90"/>
      <c r="Q47" s="90"/>
      <c r="R47" s="90"/>
      <c r="S47" s="90"/>
      <c r="T47" s="116"/>
      <c r="U47" s="116"/>
    </row>
    <row r="48" spans="2:21">
      <c r="B48" s="90"/>
      <c r="C48" s="90"/>
      <c r="D48" s="90"/>
      <c r="E48" s="90"/>
      <c r="F48" s="90"/>
      <c r="G48" s="90"/>
      <c r="H48" s="90"/>
      <c r="I48" s="90"/>
      <c r="J48" s="90"/>
      <c r="K48" s="90"/>
      <c r="L48" s="90"/>
      <c r="M48" s="90"/>
      <c r="N48" s="90"/>
      <c r="O48" s="90"/>
      <c r="P48" s="90"/>
      <c r="Q48" s="90"/>
      <c r="R48" s="90"/>
      <c r="S48" s="90"/>
    </row>
    <row r="49" spans="2:19">
      <c r="B49" s="90"/>
      <c r="C49" s="90"/>
      <c r="D49" s="90"/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</row>
    <row r="50" spans="2:19">
      <c r="B50" s="90"/>
      <c r="C50" s="90"/>
      <c r="D50" s="90"/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</row>
    <row r="51" spans="2:19">
      <c r="B51" s="90"/>
      <c r="C51" s="90"/>
      <c r="D51" s="90"/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</row>
    <row r="52" spans="2:19">
      <c r="B52" s="90"/>
      <c r="C52" s="90"/>
      <c r="D52" s="90"/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</row>
    <row r="53" spans="2:19">
      <c r="B53" s="90"/>
      <c r="C53" s="90"/>
      <c r="D53" s="90"/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</row>
    <row r="54" spans="2:19">
      <c r="B54" s="90"/>
      <c r="C54" s="90"/>
      <c r="D54" s="90"/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</row>
    <row r="55" spans="2:19">
      <c r="B55" s="90"/>
      <c r="C55" s="90"/>
      <c r="D55" s="90"/>
      <c r="E55" s="90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90"/>
    </row>
    <row r="56" spans="2:19">
      <c r="B56" s="90"/>
      <c r="C56" s="90"/>
      <c r="D56" s="90"/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</row>
    <row r="57" spans="2:19">
      <c r="B57" s="90"/>
      <c r="C57" s="90"/>
      <c r="D57" s="90"/>
      <c r="E57" s="90"/>
      <c r="F57" s="90"/>
      <c r="G57" s="90"/>
      <c r="H57" s="90"/>
      <c r="I57" s="90"/>
      <c r="J57" s="90"/>
      <c r="K57" s="90"/>
      <c r="L57" s="90"/>
      <c r="M57" s="90"/>
      <c r="N57" s="90"/>
      <c r="O57" s="90"/>
      <c r="P57" s="90"/>
      <c r="Q57" s="90"/>
      <c r="R57" s="90"/>
      <c r="S57" s="90"/>
    </row>
    <row r="58" spans="2:19">
      <c r="B58" s="90"/>
      <c r="C58" s="90"/>
      <c r="D58" s="90"/>
      <c r="E58" s="90"/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90"/>
      <c r="Q58" s="90"/>
      <c r="R58" s="90"/>
      <c r="S58" s="90"/>
    </row>
    <row r="59" spans="2:19">
      <c r="B59" s="90"/>
      <c r="C59" s="90"/>
      <c r="D59" s="90"/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</row>
    <row r="60" spans="2:19">
      <c r="B60" s="90"/>
      <c r="C60" s="90"/>
      <c r="D60" s="90"/>
      <c r="E60" s="90"/>
      <c r="F60" s="90"/>
      <c r="G60" s="90"/>
      <c r="H60" s="90"/>
      <c r="I60" s="90"/>
      <c r="J60" s="90"/>
      <c r="K60" s="90"/>
      <c r="L60" s="90"/>
      <c r="M60" s="90"/>
      <c r="N60" s="90"/>
      <c r="O60" s="90"/>
      <c r="P60" s="90"/>
      <c r="Q60" s="90"/>
      <c r="R60" s="90"/>
      <c r="S60" s="90"/>
    </row>
    <row r="61" spans="2:19">
      <c r="B61" s="90"/>
      <c r="C61" s="90"/>
      <c r="D61" s="90"/>
      <c r="E61" s="90"/>
      <c r="F61" s="90"/>
      <c r="G61" s="90"/>
      <c r="H61" s="90"/>
      <c r="I61" s="90"/>
      <c r="J61" s="90"/>
      <c r="K61" s="90"/>
      <c r="L61" s="90"/>
      <c r="M61" s="90"/>
      <c r="N61" s="90"/>
      <c r="O61" s="90"/>
      <c r="P61" s="90"/>
      <c r="Q61" s="90"/>
      <c r="R61" s="90"/>
      <c r="S61" s="90"/>
    </row>
    <row r="62" spans="2:19">
      <c r="B62" s="90"/>
      <c r="C62" s="90"/>
      <c r="D62" s="90"/>
      <c r="E62" s="90"/>
      <c r="F62" s="90"/>
      <c r="G62" s="90"/>
      <c r="H62" s="90"/>
      <c r="I62" s="90"/>
      <c r="J62" s="90"/>
      <c r="K62" s="90"/>
      <c r="L62" s="90"/>
      <c r="M62" s="90"/>
      <c r="N62" s="90"/>
      <c r="O62" s="90"/>
      <c r="P62" s="90"/>
      <c r="Q62" s="90"/>
      <c r="R62" s="90"/>
      <c r="S62" s="90"/>
    </row>
    <row r="63" spans="2:19">
      <c r="B63" s="90"/>
      <c r="C63" s="90"/>
      <c r="D63" s="90"/>
      <c r="E63" s="90"/>
      <c r="F63" s="90"/>
      <c r="G63" s="90"/>
      <c r="H63" s="90"/>
      <c r="I63" s="90"/>
      <c r="J63" s="90"/>
      <c r="K63" s="90"/>
      <c r="L63" s="90"/>
      <c r="M63" s="90"/>
      <c r="N63" s="90"/>
      <c r="O63" s="90"/>
      <c r="P63" s="90"/>
      <c r="Q63" s="90"/>
      <c r="R63" s="90"/>
      <c r="S63" s="90"/>
    </row>
    <row r="64" spans="2:19">
      <c r="B64" s="90"/>
      <c r="C64" s="90"/>
      <c r="D64" s="90"/>
      <c r="E64" s="90"/>
      <c r="F64" s="90"/>
      <c r="G64" s="90"/>
      <c r="H64" s="90"/>
      <c r="I64" s="90"/>
      <c r="J64" s="90"/>
      <c r="K64" s="90"/>
      <c r="L64" s="90"/>
      <c r="M64" s="90"/>
      <c r="N64" s="90"/>
      <c r="O64" s="90"/>
      <c r="P64" s="90"/>
      <c r="Q64" s="90"/>
      <c r="R64" s="90"/>
      <c r="S64" s="90"/>
    </row>
    <row r="65" spans="2:19">
      <c r="B65" s="90"/>
      <c r="C65" s="90"/>
      <c r="D65" s="90"/>
      <c r="E65" s="90"/>
      <c r="F65" s="90"/>
      <c r="G65" s="90"/>
      <c r="H65" s="90"/>
      <c r="I65" s="90"/>
      <c r="J65" s="90"/>
      <c r="K65" s="90"/>
      <c r="L65" s="90"/>
      <c r="M65" s="90"/>
      <c r="N65" s="90"/>
      <c r="O65" s="90"/>
      <c r="P65" s="90"/>
      <c r="Q65" s="90"/>
      <c r="R65" s="90"/>
      <c r="S65" s="90"/>
    </row>
    <row r="66" spans="2:19">
      <c r="B66" s="90"/>
      <c r="C66" s="90"/>
      <c r="D66" s="90"/>
      <c r="E66" s="90"/>
      <c r="F66" s="90"/>
      <c r="G66" s="90"/>
      <c r="H66" s="90"/>
      <c r="I66" s="90"/>
      <c r="J66" s="90"/>
      <c r="K66" s="90"/>
      <c r="L66" s="90"/>
      <c r="M66" s="90"/>
      <c r="N66" s="90"/>
      <c r="O66" s="90"/>
      <c r="P66" s="90"/>
      <c r="Q66" s="90"/>
      <c r="R66" s="90"/>
      <c r="S66" s="90"/>
    </row>
    <row r="67" spans="2:19">
      <c r="B67" s="90"/>
      <c r="C67" s="90"/>
      <c r="D67" s="90"/>
      <c r="E67" s="90"/>
      <c r="F67" s="90"/>
      <c r="G67" s="90"/>
      <c r="H67" s="90"/>
      <c r="I67" s="90"/>
      <c r="J67" s="90"/>
      <c r="K67" s="90"/>
      <c r="L67" s="90"/>
      <c r="M67" s="90"/>
      <c r="N67" s="90"/>
      <c r="O67" s="90"/>
      <c r="P67" s="90"/>
      <c r="Q67" s="90"/>
      <c r="R67" s="90"/>
      <c r="S67" s="90"/>
    </row>
    <row r="68" spans="2:19">
      <c r="B68" s="90"/>
      <c r="C68" s="90"/>
      <c r="D68" s="90"/>
      <c r="E68" s="90"/>
      <c r="F68" s="90"/>
      <c r="G68" s="90"/>
      <c r="H68" s="90"/>
      <c r="I68" s="90"/>
      <c r="J68" s="90"/>
      <c r="K68" s="90"/>
      <c r="L68" s="90"/>
      <c r="M68" s="90"/>
      <c r="N68" s="90"/>
      <c r="O68" s="90"/>
      <c r="P68" s="90"/>
      <c r="Q68" s="90"/>
      <c r="R68" s="90"/>
      <c r="S68" s="90"/>
    </row>
    <row r="69" spans="2:19">
      <c r="B69" s="90"/>
      <c r="C69" s="90"/>
      <c r="D69" s="90"/>
      <c r="E69" s="90"/>
      <c r="F69" s="90"/>
      <c r="G69" s="90"/>
      <c r="H69" s="90"/>
      <c r="I69" s="90"/>
      <c r="J69" s="90"/>
      <c r="K69" s="90"/>
      <c r="L69" s="90"/>
      <c r="M69" s="90"/>
      <c r="N69" s="90"/>
      <c r="O69" s="90"/>
      <c r="P69" s="90"/>
      <c r="Q69" s="90"/>
      <c r="R69" s="90"/>
      <c r="S69" s="90"/>
    </row>
    <row r="70" spans="2:19">
      <c r="B70" s="90"/>
      <c r="C70" s="90"/>
      <c r="D70" s="90"/>
      <c r="E70" s="90"/>
      <c r="F70" s="90"/>
      <c r="G70" s="90"/>
      <c r="H70" s="90"/>
      <c r="I70" s="90"/>
      <c r="J70" s="90"/>
      <c r="K70" s="90"/>
      <c r="L70" s="90"/>
      <c r="M70" s="90"/>
      <c r="N70" s="90"/>
      <c r="O70" s="90"/>
      <c r="P70" s="90"/>
      <c r="Q70" s="90"/>
      <c r="R70" s="90"/>
      <c r="S70" s="90"/>
    </row>
    <row r="71" spans="2:19">
      <c r="B71" s="90"/>
      <c r="C71" s="90"/>
      <c r="D71" s="90"/>
      <c r="E71" s="90"/>
      <c r="F71" s="90"/>
      <c r="G71" s="90"/>
      <c r="H71" s="90"/>
      <c r="I71" s="90"/>
      <c r="J71" s="90"/>
      <c r="K71" s="90"/>
      <c r="L71" s="90"/>
      <c r="M71" s="90"/>
      <c r="N71" s="90"/>
      <c r="O71" s="90"/>
      <c r="P71" s="90"/>
      <c r="Q71" s="90"/>
      <c r="R71" s="90"/>
      <c r="S71" s="90"/>
    </row>
    <row r="72" spans="2:19">
      <c r="B72" s="90"/>
      <c r="C72" s="90"/>
      <c r="D72" s="90"/>
      <c r="E72" s="90"/>
      <c r="F72" s="90"/>
      <c r="G72" s="90"/>
      <c r="H72" s="90"/>
      <c r="I72" s="90"/>
      <c r="J72" s="90"/>
      <c r="K72" s="90"/>
      <c r="L72" s="90"/>
      <c r="M72" s="90"/>
      <c r="N72" s="90"/>
      <c r="O72" s="90"/>
      <c r="P72" s="90"/>
      <c r="Q72" s="90"/>
      <c r="R72" s="90"/>
      <c r="S72" s="90"/>
    </row>
    <row r="73" spans="2:19">
      <c r="B73" s="90"/>
      <c r="C73" s="90"/>
      <c r="D73" s="90"/>
      <c r="E73" s="90"/>
      <c r="F73" s="90"/>
      <c r="G73" s="90"/>
      <c r="H73" s="90"/>
      <c r="I73" s="90"/>
      <c r="J73" s="90"/>
      <c r="K73" s="90"/>
      <c r="L73" s="90"/>
      <c r="M73" s="90"/>
      <c r="N73" s="90"/>
      <c r="O73" s="90"/>
      <c r="P73" s="90"/>
      <c r="Q73" s="90"/>
      <c r="R73" s="90"/>
      <c r="S73" s="90"/>
    </row>
    <row r="74" spans="2:19">
      <c r="B74" s="90"/>
      <c r="C74" s="90"/>
      <c r="D74" s="90"/>
      <c r="E74" s="90"/>
      <c r="F74" s="90"/>
      <c r="G74" s="90"/>
      <c r="H74" s="90"/>
      <c r="I74" s="90"/>
      <c r="J74" s="90"/>
      <c r="K74" s="90"/>
      <c r="L74" s="90"/>
      <c r="M74" s="90"/>
      <c r="N74" s="90"/>
      <c r="O74" s="90"/>
      <c r="P74" s="90"/>
      <c r="Q74" s="90"/>
      <c r="R74" s="90"/>
      <c r="S74" s="90"/>
    </row>
    <row r="75" spans="2:19">
      <c r="B75" s="90"/>
      <c r="C75" s="90"/>
      <c r="D75" s="90"/>
      <c r="E75" s="90"/>
      <c r="F75" s="90"/>
      <c r="G75" s="90"/>
      <c r="H75" s="90"/>
      <c r="I75" s="90"/>
      <c r="J75" s="90"/>
      <c r="K75" s="90"/>
      <c r="L75" s="90"/>
      <c r="M75" s="90"/>
      <c r="N75" s="90"/>
      <c r="O75" s="90"/>
      <c r="P75" s="90"/>
      <c r="Q75" s="90"/>
      <c r="R75" s="90"/>
      <c r="S75" s="90"/>
    </row>
    <row r="76" spans="2:19">
      <c r="B76" s="90"/>
      <c r="C76" s="90"/>
      <c r="D76" s="90"/>
      <c r="E76" s="90"/>
      <c r="F76" s="90"/>
      <c r="G76" s="90"/>
      <c r="H76" s="90"/>
      <c r="I76" s="90"/>
      <c r="J76" s="90"/>
      <c r="K76" s="90"/>
      <c r="L76" s="90"/>
      <c r="M76" s="90"/>
      <c r="N76" s="90"/>
      <c r="O76" s="90"/>
      <c r="P76" s="90"/>
      <c r="Q76" s="90"/>
      <c r="R76" s="90"/>
      <c r="S76" s="90"/>
    </row>
    <row r="77" spans="2:19">
      <c r="B77" s="90"/>
      <c r="C77" s="90"/>
      <c r="D77" s="90"/>
      <c r="E77" s="90"/>
      <c r="F77" s="90"/>
      <c r="G77" s="90"/>
      <c r="H77" s="90"/>
      <c r="I77" s="90"/>
      <c r="J77" s="90"/>
      <c r="K77" s="90"/>
      <c r="L77" s="90"/>
      <c r="M77" s="90"/>
      <c r="N77" s="90"/>
      <c r="O77" s="90"/>
      <c r="P77" s="90"/>
      <c r="Q77" s="90"/>
      <c r="R77" s="90"/>
      <c r="S77" s="90"/>
    </row>
    <row r="78" spans="2:19">
      <c r="B78" s="90"/>
      <c r="C78" s="90"/>
      <c r="D78" s="90"/>
      <c r="E78" s="90"/>
      <c r="F78" s="90"/>
      <c r="G78" s="90"/>
      <c r="H78" s="90"/>
      <c r="I78" s="90"/>
      <c r="J78" s="90"/>
      <c r="K78" s="90"/>
      <c r="L78" s="90"/>
      <c r="M78" s="90"/>
      <c r="N78" s="90"/>
      <c r="O78" s="90"/>
      <c r="P78" s="90"/>
      <c r="Q78" s="90"/>
      <c r="R78" s="90"/>
      <c r="S78" s="90"/>
    </row>
    <row r="79" spans="2:19">
      <c r="B79" s="90"/>
      <c r="C79" s="90"/>
      <c r="D79" s="90"/>
      <c r="E79" s="90"/>
      <c r="F79" s="90"/>
      <c r="G79" s="90"/>
      <c r="H79" s="90"/>
      <c r="I79" s="90"/>
      <c r="J79" s="90"/>
      <c r="K79" s="90"/>
      <c r="L79" s="90"/>
      <c r="M79" s="90"/>
      <c r="N79" s="90"/>
      <c r="O79" s="90"/>
      <c r="P79" s="90"/>
      <c r="Q79" s="90"/>
      <c r="R79" s="90"/>
      <c r="S79" s="90"/>
    </row>
    <row r="80" spans="2:19">
      <c r="B80" s="90"/>
      <c r="C80" s="90"/>
      <c r="D80" s="90"/>
      <c r="E80" s="90"/>
      <c r="F80" s="90"/>
      <c r="G80" s="90"/>
      <c r="H80" s="90"/>
      <c r="I80" s="90"/>
      <c r="J80" s="90"/>
      <c r="K80" s="90"/>
      <c r="L80" s="90"/>
      <c r="M80" s="90"/>
      <c r="N80" s="90"/>
      <c r="O80" s="90"/>
      <c r="P80" s="90"/>
      <c r="Q80" s="90"/>
      <c r="R80" s="90"/>
      <c r="S80" s="90"/>
    </row>
    <row r="81" spans="2:19">
      <c r="B81" s="90"/>
      <c r="C81" s="90"/>
      <c r="D81" s="90"/>
      <c r="E81" s="90"/>
      <c r="F81" s="90"/>
      <c r="G81" s="90"/>
      <c r="H81" s="90"/>
      <c r="I81" s="90"/>
      <c r="J81" s="90"/>
      <c r="K81" s="90"/>
      <c r="L81" s="90"/>
      <c r="M81" s="90"/>
      <c r="N81" s="90"/>
      <c r="O81" s="90"/>
      <c r="P81" s="90"/>
      <c r="Q81" s="90"/>
      <c r="R81" s="90"/>
      <c r="S81" s="90"/>
    </row>
    <row r="82" spans="2:19">
      <c r="B82" s="90"/>
      <c r="C82" s="90"/>
      <c r="D82" s="90"/>
      <c r="E82" s="90"/>
      <c r="F82" s="90"/>
      <c r="G82" s="90"/>
      <c r="H82" s="90"/>
      <c r="I82" s="90"/>
      <c r="J82" s="90"/>
      <c r="K82" s="90"/>
      <c r="L82" s="90"/>
      <c r="M82" s="90"/>
      <c r="N82" s="90"/>
      <c r="O82" s="90"/>
      <c r="P82" s="90"/>
      <c r="Q82" s="90"/>
      <c r="R82" s="90"/>
      <c r="S82" s="90"/>
    </row>
    <row r="83" spans="2:19">
      <c r="B83" s="90"/>
      <c r="C83" s="90"/>
      <c r="D83" s="90"/>
      <c r="E83" s="90"/>
      <c r="F83" s="90"/>
      <c r="G83" s="90"/>
      <c r="H83" s="90"/>
      <c r="I83" s="90"/>
      <c r="J83" s="90"/>
      <c r="K83" s="90"/>
      <c r="L83" s="90"/>
      <c r="M83" s="90"/>
      <c r="N83" s="90"/>
      <c r="O83" s="90"/>
      <c r="P83" s="90"/>
      <c r="Q83" s="90"/>
      <c r="R83" s="90"/>
      <c r="S83" s="90"/>
    </row>
    <row r="84" spans="2:19">
      <c r="B84" s="90"/>
      <c r="C84" s="90"/>
      <c r="D84" s="90"/>
      <c r="E84" s="90"/>
      <c r="F84" s="90"/>
      <c r="G84" s="90"/>
      <c r="H84" s="90"/>
      <c r="I84" s="90"/>
      <c r="J84" s="90"/>
      <c r="K84" s="90"/>
      <c r="L84" s="90"/>
      <c r="M84" s="90"/>
      <c r="N84" s="90"/>
      <c r="O84" s="90"/>
      <c r="P84" s="90"/>
      <c r="Q84" s="90"/>
      <c r="R84" s="90"/>
      <c r="S84" s="90"/>
    </row>
    <row r="85" spans="2:19">
      <c r="B85" s="90"/>
      <c r="C85" s="90"/>
      <c r="D85" s="90"/>
      <c r="E85" s="90"/>
      <c r="F85" s="90"/>
      <c r="G85" s="90"/>
      <c r="H85" s="90"/>
      <c r="I85" s="90"/>
      <c r="J85" s="90"/>
      <c r="K85" s="90"/>
      <c r="L85" s="90"/>
      <c r="M85" s="90"/>
      <c r="N85" s="90"/>
      <c r="O85" s="90"/>
      <c r="P85" s="90"/>
      <c r="Q85" s="90"/>
      <c r="R85" s="90"/>
      <c r="S85" s="90"/>
    </row>
    <row r="86" spans="2:19">
      <c r="B86" s="90"/>
      <c r="C86" s="90"/>
      <c r="D86" s="90"/>
      <c r="E86" s="90"/>
      <c r="F86" s="90"/>
      <c r="G86" s="90"/>
      <c r="H86" s="90"/>
      <c r="I86" s="90"/>
      <c r="J86" s="90"/>
      <c r="K86" s="90"/>
      <c r="L86" s="90"/>
      <c r="M86" s="90"/>
      <c r="N86" s="90"/>
      <c r="O86" s="90"/>
      <c r="P86" s="90"/>
      <c r="Q86" s="90"/>
      <c r="R86" s="90"/>
      <c r="S86" s="90"/>
    </row>
    <row r="87" spans="2:19">
      <c r="B87" s="90"/>
      <c r="C87" s="90"/>
      <c r="D87" s="90"/>
      <c r="E87" s="90"/>
      <c r="F87" s="90"/>
      <c r="G87" s="90"/>
      <c r="H87" s="90"/>
      <c r="I87" s="90"/>
      <c r="J87" s="90"/>
      <c r="K87" s="90"/>
      <c r="L87" s="90"/>
      <c r="M87" s="90"/>
      <c r="N87" s="90"/>
      <c r="O87" s="90"/>
      <c r="P87" s="90"/>
      <c r="Q87" s="90"/>
      <c r="R87" s="90"/>
      <c r="S87" s="90"/>
    </row>
    <row r="88" spans="2:19">
      <c r="B88" s="90"/>
      <c r="C88" s="90"/>
      <c r="D88" s="90"/>
      <c r="E88" s="90"/>
      <c r="F88" s="90"/>
      <c r="G88" s="90"/>
      <c r="H88" s="90"/>
      <c r="I88" s="90"/>
      <c r="J88" s="90"/>
      <c r="K88" s="90"/>
      <c r="L88" s="90"/>
      <c r="M88" s="90"/>
      <c r="N88" s="90"/>
      <c r="O88" s="90"/>
      <c r="P88" s="90"/>
      <c r="Q88" s="90"/>
      <c r="R88" s="90"/>
      <c r="S88" s="90"/>
    </row>
    <row r="89" spans="2:19">
      <c r="B89" s="90"/>
      <c r="C89" s="90"/>
      <c r="D89" s="90"/>
      <c r="E89" s="90"/>
      <c r="F89" s="90"/>
      <c r="G89" s="90"/>
      <c r="H89" s="90"/>
      <c r="I89" s="90"/>
      <c r="J89" s="90"/>
      <c r="K89" s="90"/>
      <c r="L89" s="90"/>
      <c r="M89" s="90"/>
      <c r="N89" s="90"/>
      <c r="O89" s="90"/>
      <c r="P89" s="90"/>
      <c r="Q89" s="90"/>
      <c r="R89" s="90"/>
      <c r="S89" s="90"/>
    </row>
    <row r="90" spans="2:19">
      <c r="B90" s="90"/>
      <c r="C90" s="90"/>
      <c r="D90" s="90"/>
      <c r="E90" s="90"/>
      <c r="F90" s="90"/>
      <c r="G90" s="90"/>
      <c r="H90" s="90"/>
      <c r="I90" s="90"/>
      <c r="J90" s="90"/>
      <c r="K90" s="90"/>
      <c r="L90" s="90"/>
      <c r="M90" s="90"/>
      <c r="N90" s="90"/>
      <c r="O90" s="90"/>
      <c r="P90" s="90"/>
      <c r="Q90" s="90"/>
      <c r="R90" s="90"/>
      <c r="S90" s="90"/>
    </row>
    <row r="91" spans="2:19">
      <c r="B91" s="90"/>
      <c r="C91" s="90"/>
      <c r="D91" s="90"/>
      <c r="E91" s="90"/>
      <c r="F91" s="90"/>
      <c r="G91" s="90"/>
      <c r="H91" s="90"/>
      <c r="I91" s="90"/>
      <c r="J91" s="90"/>
      <c r="K91" s="90"/>
      <c r="L91" s="90"/>
      <c r="M91" s="90"/>
      <c r="N91" s="90"/>
      <c r="O91" s="90"/>
      <c r="P91" s="90"/>
      <c r="Q91" s="90"/>
      <c r="R91" s="90"/>
      <c r="S91" s="90"/>
    </row>
    <row r="92" spans="2:19">
      <c r="B92" s="90"/>
      <c r="C92" s="90"/>
      <c r="D92" s="90"/>
      <c r="E92" s="90"/>
      <c r="F92" s="90"/>
      <c r="G92" s="90"/>
      <c r="H92" s="90"/>
      <c r="I92" s="90"/>
      <c r="J92" s="90"/>
      <c r="K92" s="90"/>
      <c r="L92" s="90"/>
      <c r="M92" s="90"/>
      <c r="N92" s="90"/>
      <c r="O92" s="90"/>
      <c r="P92" s="90"/>
      <c r="Q92" s="90"/>
      <c r="R92" s="90"/>
      <c r="S92" s="90"/>
    </row>
    <row r="93" spans="2:19">
      <c r="B93" s="90"/>
      <c r="C93" s="90"/>
      <c r="D93" s="90"/>
      <c r="E93" s="90"/>
      <c r="F93" s="90"/>
      <c r="G93" s="90"/>
      <c r="H93" s="90"/>
      <c r="I93" s="90"/>
      <c r="J93" s="90"/>
      <c r="K93" s="90"/>
      <c r="L93" s="90"/>
      <c r="M93" s="90"/>
      <c r="N93" s="90"/>
      <c r="O93" s="90"/>
      <c r="P93" s="90"/>
      <c r="Q93" s="90"/>
      <c r="R93" s="90"/>
      <c r="S93" s="90"/>
    </row>
    <row r="94" spans="2:19">
      <c r="B94" s="90"/>
      <c r="C94" s="90"/>
      <c r="D94" s="90"/>
      <c r="E94" s="90"/>
      <c r="F94" s="90"/>
      <c r="G94" s="90"/>
      <c r="H94" s="90"/>
      <c r="I94" s="90"/>
      <c r="J94" s="90"/>
      <c r="K94" s="90"/>
      <c r="L94" s="90"/>
      <c r="M94" s="90"/>
      <c r="N94" s="90"/>
      <c r="O94" s="90"/>
      <c r="P94" s="90"/>
      <c r="Q94" s="90"/>
      <c r="R94" s="90"/>
      <c r="S94" s="90"/>
    </row>
    <row r="95" spans="2:19">
      <c r="B95" s="90"/>
      <c r="C95" s="90"/>
      <c r="D95" s="90"/>
      <c r="E95" s="90"/>
      <c r="F95" s="90"/>
      <c r="G95" s="90"/>
      <c r="H95" s="90"/>
      <c r="I95" s="90"/>
      <c r="J95" s="90"/>
      <c r="K95" s="90"/>
      <c r="L95" s="90"/>
      <c r="M95" s="90"/>
      <c r="N95" s="90"/>
      <c r="O95" s="90"/>
      <c r="P95" s="90"/>
      <c r="Q95" s="90"/>
      <c r="R95" s="90"/>
      <c r="S95" s="90"/>
    </row>
    <row r="96" spans="2:19">
      <c r="B96" s="90"/>
      <c r="C96" s="90"/>
      <c r="D96" s="90"/>
      <c r="E96" s="90"/>
      <c r="F96" s="90"/>
      <c r="G96" s="90"/>
      <c r="H96" s="90"/>
      <c r="I96" s="90"/>
      <c r="J96" s="90"/>
      <c r="K96" s="90"/>
      <c r="L96" s="90"/>
      <c r="M96" s="90"/>
      <c r="N96" s="90"/>
      <c r="O96" s="90"/>
      <c r="P96" s="90"/>
      <c r="Q96" s="90"/>
      <c r="R96" s="90"/>
      <c r="S96" s="90"/>
    </row>
    <row r="97" spans="2:19">
      <c r="B97" s="90"/>
      <c r="C97" s="90"/>
      <c r="D97" s="90"/>
      <c r="E97" s="90"/>
      <c r="F97" s="90"/>
      <c r="G97" s="90"/>
      <c r="H97" s="90"/>
      <c r="I97" s="90"/>
      <c r="J97" s="90"/>
      <c r="K97" s="90"/>
      <c r="L97" s="90"/>
      <c r="M97" s="90"/>
      <c r="N97" s="90"/>
      <c r="O97" s="90"/>
      <c r="P97" s="90"/>
      <c r="Q97" s="90"/>
      <c r="R97" s="90"/>
      <c r="S97" s="90"/>
    </row>
    <row r="98" spans="2:19">
      <c r="B98" s="90"/>
      <c r="C98" s="90"/>
      <c r="D98" s="90"/>
      <c r="E98" s="90"/>
      <c r="F98" s="90"/>
      <c r="G98" s="90"/>
      <c r="H98" s="90"/>
      <c r="I98" s="90"/>
      <c r="J98" s="90"/>
      <c r="K98" s="90"/>
      <c r="L98" s="90"/>
      <c r="M98" s="90"/>
      <c r="N98" s="90"/>
      <c r="O98" s="90"/>
      <c r="P98" s="90"/>
      <c r="Q98" s="90"/>
      <c r="R98" s="90"/>
      <c r="S98" s="90"/>
    </row>
    <row r="99" spans="2:19">
      <c r="B99" s="90"/>
      <c r="C99" s="90"/>
      <c r="D99" s="90"/>
      <c r="E99" s="90"/>
      <c r="F99" s="90"/>
      <c r="G99" s="90"/>
      <c r="H99" s="90"/>
      <c r="I99" s="90"/>
      <c r="J99" s="90"/>
      <c r="K99" s="90"/>
      <c r="L99" s="90"/>
      <c r="M99" s="90"/>
      <c r="N99" s="90"/>
      <c r="O99" s="90"/>
      <c r="P99" s="90"/>
      <c r="Q99" s="90"/>
      <c r="R99" s="90"/>
      <c r="S99" s="90"/>
    </row>
    <row r="100" spans="2:19">
      <c r="B100" s="90"/>
      <c r="C100" s="90"/>
      <c r="D100" s="90"/>
      <c r="E100" s="90"/>
      <c r="F100" s="90"/>
      <c r="G100" s="90"/>
      <c r="H100" s="90"/>
      <c r="I100" s="90"/>
      <c r="J100" s="90"/>
      <c r="K100" s="90"/>
      <c r="L100" s="90"/>
      <c r="M100" s="90"/>
      <c r="N100" s="90"/>
      <c r="O100" s="90"/>
      <c r="P100" s="90"/>
      <c r="Q100" s="90"/>
      <c r="R100" s="90"/>
      <c r="S100" s="90"/>
    </row>
    <row r="101" spans="2:19">
      <c r="B101" s="90"/>
      <c r="C101" s="90"/>
      <c r="D101" s="90"/>
      <c r="E101" s="90"/>
      <c r="F101" s="90"/>
      <c r="G101" s="90"/>
      <c r="H101" s="90"/>
      <c r="I101" s="90"/>
      <c r="J101" s="90"/>
      <c r="K101" s="90"/>
      <c r="L101" s="90"/>
      <c r="M101" s="90"/>
      <c r="N101" s="90"/>
      <c r="O101" s="90"/>
      <c r="P101" s="90"/>
      <c r="Q101" s="90"/>
      <c r="R101" s="90"/>
      <c r="S101" s="90"/>
    </row>
    <row r="102" spans="2:19">
      <c r="B102" s="90"/>
      <c r="C102" s="90"/>
      <c r="D102" s="90"/>
      <c r="E102" s="90"/>
      <c r="F102" s="90"/>
      <c r="G102" s="90"/>
      <c r="H102" s="90"/>
      <c r="I102" s="90"/>
      <c r="J102" s="90"/>
      <c r="K102" s="90"/>
      <c r="L102" s="90"/>
      <c r="M102" s="90"/>
      <c r="N102" s="90"/>
      <c r="O102" s="90"/>
      <c r="P102" s="90"/>
      <c r="Q102" s="90"/>
      <c r="R102" s="90"/>
      <c r="S102" s="90"/>
    </row>
    <row r="103" spans="2:19">
      <c r="B103" s="90"/>
      <c r="C103" s="90"/>
      <c r="D103" s="90"/>
      <c r="E103" s="90"/>
      <c r="F103" s="90"/>
      <c r="G103" s="90"/>
      <c r="H103" s="90"/>
      <c r="I103" s="90"/>
      <c r="J103" s="90"/>
      <c r="K103" s="90"/>
      <c r="L103" s="90"/>
      <c r="M103" s="90"/>
      <c r="N103" s="90"/>
      <c r="O103" s="90"/>
      <c r="P103" s="90"/>
      <c r="Q103" s="90"/>
      <c r="R103" s="90"/>
      <c r="S103" s="90"/>
    </row>
    <row r="104" spans="2:19">
      <c r="B104" s="90"/>
      <c r="C104" s="90"/>
      <c r="D104" s="90"/>
      <c r="E104" s="90"/>
      <c r="F104" s="90"/>
      <c r="G104" s="90"/>
      <c r="H104" s="90"/>
      <c r="I104" s="90"/>
      <c r="J104" s="90"/>
      <c r="K104" s="90"/>
      <c r="L104" s="90"/>
      <c r="M104" s="90"/>
      <c r="N104" s="90"/>
      <c r="O104" s="90"/>
      <c r="P104" s="90"/>
      <c r="Q104" s="90"/>
      <c r="R104" s="90"/>
      <c r="S104" s="90"/>
    </row>
    <row r="105" spans="2:19">
      <c r="B105" s="90"/>
      <c r="C105" s="90"/>
      <c r="D105" s="90"/>
      <c r="E105" s="90"/>
      <c r="F105" s="90"/>
      <c r="G105" s="90"/>
      <c r="H105" s="90"/>
      <c r="I105" s="90"/>
      <c r="J105" s="90"/>
      <c r="K105" s="90"/>
      <c r="L105" s="90"/>
      <c r="M105" s="90"/>
      <c r="N105" s="90"/>
      <c r="O105" s="90"/>
      <c r="P105" s="90"/>
      <c r="Q105" s="90"/>
      <c r="R105" s="90"/>
      <c r="S105" s="90"/>
    </row>
    <row r="106" spans="2:19">
      <c r="B106" s="90"/>
      <c r="C106" s="90"/>
      <c r="D106" s="90"/>
      <c r="E106" s="90"/>
      <c r="F106" s="90"/>
      <c r="G106" s="90"/>
      <c r="H106" s="90"/>
      <c r="I106" s="90"/>
      <c r="J106" s="90"/>
      <c r="K106" s="90"/>
      <c r="L106" s="90"/>
      <c r="M106" s="90"/>
      <c r="N106" s="90"/>
      <c r="O106" s="90"/>
      <c r="P106" s="90"/>
      <c r="Q106" s="90"/>
      <c r="R106" s="90"/>
      <c r="S106" s="90"/>
    </row>
    <row r="107" spans="2:19">
      <c r="B107" s="90"/>
      <c r="C107" s="90"/>
      <c r="D107" s="90"/>
      <c r="E107" s="90"/>
      <c r="F107" s="90"/>
      <c r="G107" s="90"/>
      <c r="H107" s="90"/>
      <c r="I107" s="90"/>
      <c r="J107" s="90"/>
      <c r="K107" s="90"/>
      <c r="L107" s="90"/>
      <c r="M107" s="90"/>
      <c r="N107" s="90"/>
      <c r="O107" s="90"/>
      <c r="P107" s="90"/>
      <c r="Q107" s="90"/>
      <c r="R107" s="90"/>
      <c r="S107" s="90"/>
    </row>
    <row r="108" spans="2:19">
      <c r="B108" s="90"/>
      <c r="C108" s="90"/>
      <c r="D108" s="90"/>
      <c r="E108" s="90"/>
      <c r="F108" s="90"/>
      <c r="G108" s="90"/>
      <c r="H108" s="90"/>
      <c r="I108" s="90"/>
      <c r="J108" s="90"/>
      <c r="K108" s="90"/>
      <c r="L108" s="90"/>
      <c r="M108" s="90"/>
      <c r="N108" s="90"/>
      <c r="O108" s="90"/>
      <c r="P108" s="90"/>
      <c r="Q108" s="90"/>
      <c r="R108" s="90"/>
      <c r="S108" s="90"/>
    </row>
    <row r="109" spans="2:19">
      <c r="B109" s="90"/>
      <c r="C109" s="90"/>
      <c r="D109" s="90"/>
      <c r="E109" s="90"/>
      <c r="F109" s="90"/>
      <c r="G109" s="90"/>
      <c r="H109" s="90"/>
      <c r="I109" s="90"/>
      <c r="J109" s="90"/>
      <c r="K109" s="90"/>
      <c r="L109" s="90"/>
      <c r="M109" s="90"/>
      <c r="N109" s="90"/>
      <c r="O109" s="90"/>
      <c r="P109" s="90"/>
      <c r="Q109" s="90"/>
      <c r="R109" s="90"/>
      <c r="S109" s="90"/>
    </row>
    <row r="110" spans="2:19">
      <c r="B110" s="90"/>
      <c r="C110" s="90"/>
      <c r="D110" s="90"/>
      <c r="E110" s="90"/>
      <c r="F110" s="90"/>
      <c r="G110" s="90"/>
      <c r="H110" s="90"/>
      <c r="I110" s="90"/>
      <c r="J110" s="90"/>
      <c r="K110" s="90"/>
      <c r="L110" s="90"/>
      <c r="M110" s="90"/>
      <c r="N110" s="90"/>
      <c r="O110" s="90"/>
      <c r="P110" s="90"/>
      <c r="Q110" s="90"/>
      <c r="R110" s="90"/>
      <c r="S110" s="90"/>
    </row>
    <row r="111" spans="2:19">
      <c r="B111" s="90"/>
      <c r="C111" s="90"/>
      <c r="D111" s="90"/>
      <c r="E111" s="90"/>
      <c r="F111" s="90"/>
      <c r="G111" s="90"/>
      <c r="H111" s="90"/>
      <c r="I111" s="90"/>
      <c r="J111" s="90"/>
      <c r="K111" s="90"/>
      <c r="L111" s="90"/>
      <c r="M111" s="90"/>
      <c r="N111" s="90"/>
      <c r="O111" s="90"/>
      <c r="P111" s="90"/>
      <c r="Q111" s="90"/>
      <c r="R111" s="90"/>
      <c r="S111" s="90"/>
    </row>
    <row r="112" spans="2:19">
      <c r="B112" s="90"/>
      <c r="C112" s="90"/>
      <c r="D112" s="90"/>
      <c r="E112" s="90"/>
      <c r="F112" s="90"/>
      <c r="G112" s="90"/>
      <c r="H112" s="90"/>
      <c r="I112" s="90"/>
      <c r="J112" s="90"/>
      <c r="K112" s="90"/>
      <c r="L112" s="90"/>
      <c r="M112" s="90"/>
      <c r="N112" s="90"/>
      <c r="O112" s="90"/>
      <c r="P112" s="90"/>
      <c r="Q112" s="90"/>
      <c r="R112" s="90"/>
      <c r="S112" s="90"/>
    </row>
    <row r="113" spans="2:19">
      <c r="B113" s="90"/>
      <c r="C113" s="90"/>
      <c r="D113" s="90"/>
      <c r="E113" s="90"/>
      <c r="F113" s="90"/>
      <c r="G113" s="90"/>
      <c r="H113" s="90"/>
      <c r="I113" s="90"/>
      <c r="J113" s="90"/>
      <c r="K113" s="90"/>
      <c r="L113" s="90"/>
      <c r="M113" s="90"/>
      <c r="N113" s="90"/>
      <c r="O113" s="90"/>
      <c r="P113" s="90"/>
      <c r="Q113" s="90"/>
      <c r="R113" s="90"/>
      <c r="S113" s="90"/>
    </row>
    <row r="114" spans="2:19">
      <c r="B114" s="90"/>
      <c r="C114" s="90"/>
      <c r="D114" s="90"/>
      <c r="E114" s="90"/>
      <c r="F114" s="90"/>
      <c r="G114" s="90"/>
      <c r="H114" s="90"/>
      <c r="I114" s="90"/>
      <c r="J114" s="90"/>
      <c r="K114" s="90"/>
      <c r="L114" s="90"/>
      <c r="M114" s="90"/>
      <c r="N114" s="90"/>
      <c r="O114" s="90"/>
      <c r="P114" s="90"/>
      <c r="Q114" s="90"/>
      <c r="R114" s="90"/>
      <c r="S114" s="90"/>
    </row>
    <row r="115" spans="2:19">
      <c r="B115" s="90"/>
      <c r="C115" s="90"/>
      <c r="D115" s="90"/>
      <c r="E115" s="90"/>
      <c r="F115" s="90"/>
      <c r="G115" s="90"/>
      <c r="H115" s="90"/>
      <c r="I115" s="90"/>
      <c r="J115" s="90"/>
      <c r="K115" s="90"/>
      <c r="L115" s="90"/>
      <c r="M115" s="90"/>
      <c r="N115" s="90"/>
      <c r="O115" s="90"/>
      <c r="P115" s="90"/>
      <c r="Q115" s="90"/>
      <c r="R115" s="90"/>
      <c r="S115" s="90"/>
    </row>
    <row r="116" spans="2:19">
      <c r="B116" s="90"/>
      <c r="C116" s="90"/>
      <c r="D116" s="90"/>
      <c r="E116" s="90"/>
      <c r="F116" s="90"/>
      <c r="G116" s="90"/>
      <c r="H116" s="90"/>
      <c r="I116" s="90"/>
      <c r="J116" s="90"/>
      <c r="K116" s="90"/>
      <c r="L116" s="90"/>
      <c r="M116" s="90"/>
      <c r="N116" s="90"/>
      <c r="O116" s="90"/>
      <c r="P116" s="90"/>
      <c r="Q116" s="90"/>
      <c r="R116" s="90"/>
      <c r="S116" s="90"/>
    </row>
    <row r="117" spans="2:19">
      <c r="B117" s="90"/>
      <c r="C117" s="90"/>
      <c r="D117" s="90"/>
      <c r="E117" s="90"/>
      <c r="F117" s="90"/>
      <c r="G117" s="90"/>
      <c r="H117" s="90"/>
      <c r="I117" s="90"/>
      <c r="J117" s="90"/>
      <c r="K117" s="90"/>
      <c r="L117" s="90"/>
      <c r="M117" s="90"/>
      <c r="N117" s="90"/>
      <c r="O117" s="90"/>
      <c r="P117" s="90"/>
      <c r="Q117" s="90"/>
      <c r="R117" s="90"/>
      <c r="S117" s="90"/>
    </row>
    <row r="118" spans="2:19">
      <c r="B118" s="90"/>
      <c r="C118" s="90"/>
      <c r="D118" s="90"/>
      <c r="E118" s="90"/>
      <c r="F118" s="90"/>
      <c r="G118" s="90"/>
      <c r="H118" s="90"/>
      <c r="I118" s="90"/>
      <c r="J118" s="90"/>
      <c r="K118" s="90"/>
      <c r="L118" s="90"/>
      <c r="M118" s="90"/>
      <c r="N118" s="90"/>
      <c r="O118" s="90"/>
      <c r="P118" s="90"/>
      <c r="Q118" s="90"/>
      <c r="R118" s="90"/>
      <c r="S118" s="90"/>
    </row>
    <row r="119" spans="2:19">
      <c r="B119" s="90"/>
      <c r="C119" s="90"/>
      <c r="D119" s="90"/>
      <c r="E119" s="90"/>
      <c r="F119" s="90"/>
      <c r="G119" s="90"/>
      <c r="H119" s="90"/>
      <c r="I119" s="90"/>
      <c r="J119" s="90"/>
      <c r="K119" s="90"/>
      <c r="L119" s="90"/>
      <c r="M119" s="90"/>
      <c r="N119" s="90"/>
      <c r="O119" s="90"/>
      <c r="P119" s="90"/>
      <c r="Q119" s="90"/>
      <c r="R119" s="90"/>
      <c r="S119" s="90"/>
    </row>
    <row r="120" spans="2:19">
      <c r="B120" s="90"/>
      <c r="C120" s="90"/>
      <c r="D120" s="90"/>
      <c r="E120" s="90"/>
      <c r="F120" s="90"/>
      <c r="G120" s="90"/>
      <c r="H120" s="90"/>
      <c r="I120" s="90"/>
      <c r="J120" s="90"/>
      <c r="K120" s="90"/>
      <c r="L120" s="90"/>
      <c r="M120" s="90"/>
      <c r="N120" s="90"/>
      <c r="O120" s="90"/>
      <c r="P120" s="90"/>
      <c r="Q120" s="90"/>
      <c r="R120" s="90"/>
      <c r="S120" s="90"/>
    </row>
    <row r="121" spans="2:19">
      <c r="B121" s="90"/>
      <c r="C121" s="90"/>
      <c r="D121" s="90"/>
      <c r="E121" s="90"/>
      <c r="F121" s="90"/>
      <c r="G121" s="90"/>
      <c r="H121" s="90"/>
      <c r="I121" s="90"/>
      <c r="J121" s="90"/>
      <c r="K121" s="90"/>
      <c r="L121" s="90"/>
      <c r="M121" s="90"/>
      <c r="N121" s="90"/>
      <c r="O121" s="90"/>
      <c r="P121" s="90"/>
      <c r="Q121" s="90"/>
      <c r="R121" s="90"/>
      <c r="S121" s="90"/>
    </row>
    <row r="122" spans="2:19">
      <c r="B122" s="90"/>
      <c r="C122" s="90"/>
      <c r="D122" s="90"/>
      <c r="E122" s="90"/>
      <c r="F122" s="90"/>
      <c r="G122" s="90"/>
      <c r="H122" s="90"/>
      <c r="I122" s="90"/>
      <c r="J122" s="90"/>
      <c r="K122" s="90"/>
      <c r="L122" s="90"/>
      <c r="M122" s="90"/>
      <c r="N122" s="90"/>
      <c r="O122" s="90"/>
      <c r="P122" s="90"/>
      <c r="Q122" s="90"/>
      <c r="R122" s="90"/>
      <c r="S122" s="90"/>
    </row>
    <row r="123" spans="2:19">
      <c r="B123" s="90"/>
      <c r="C123" s="90"/>
      <c r="D123" s="90"/>
      <c r="E123" s="90"/>
      <c r="F123" s="90"/>
      <c r="G123" s="90"/>
      <c r="H123" s="90"/>
      <c r="I123" s="90"/>
      <c r="J123" s="90"/>
      <c r="K123" s="90"/>
      <c r="L123" s="90"/>
      <c r="M123" s="90"/>
      <c r="N123" s="90"/>
      <c r="O123" s="90"/>
      <c r="P123" s="90"/>
      <c r="Q123" s="90"/>
      <c r="R123" s="90"/>
      <c r="S123" s="90"/>
    </row>
    <row r="124" spans="2:19">
      <c r="B124" s="90"/>
      <c r="C124" s="90"/>
      <c r="D124" s="90"/>
      <c r="E124" s="90"/>
      <c r="F124" s="90"/>
      <c r="G124" s="90"/>
      <c r="H124" s="90"/>
      <c r="I124" s="90"/>
      <c r="J124" s="90"/>
      <c r="K124" s="90"/>
      <c r="L124" s="90"/>
      <c r="M124" s="90"/>
      <c r="N124" s="90"/>
      <c r="O124" s="90"/>
      <c r="P124" s="90"/>
      <c r="Q124" s="90"/>
      <c r="R124" s="90"/>
      <c r="S124" s="90"/>
    </row>
    <row r="125" spans="2:19">
      <c r="B125" s="90"/>
      <c r="C125" s="90"/>
      <c r="D125" s="90"/>
      <c r="E125" s="90"/>
      <c r="F125" s="90"/>
      <c r="G125" s="90"/>
      <c r="H125" s="90"/>
      <c r="I125" s="90"/>
      <c r="J125" s="90"/>
      <c r="K125" s="90"/>
      <c r="L125" s="90"/>
      <c r="M125" s="90"/>
      <c r="N125" s="90"/>
      <c r="O125" s="90"/>
      <c r="P125" s="90"/>
      <c r="Q125" s="90"/>
      <c r="R125" s="90"/>
      <c r="S125" s="90"/>
    </row>
    <row r="126" spans="2:19">
      <c r="C126" s="1"/>
      <c r="D126" s="1"/>
      <c r="E126" s="1"/>
    </row>
    <row r="127" spans="2:19">
      <c r="C127" s="1"/>
      <c r="D127" s="1"/>
      <c r="E127" s="1"/>
    </row>
    <row r="128" spans="2:19">
      <c r="C128" s="1"/>
      <c r="D128" s="1"/>
      <c r="E128" s="1"/>
    </row>
    <row r="129" spans="3:5">
      <c r="C129" s="1"/>
      <c r="D129" s="1"/>
      <c r="E129" s="1"/>
    </row>
    <row r="130" spans="3:5">
      <c r="C130" s="1"/>
      <c r="D130" s="1"/>
      <c r="E130" s="1"/>
    </row>
    <row r="131" spans="3:5">
      <c r="C131" s="1"/>
      <c r="D131" s="1"/>
      <c r="E131" s="1"/>
    </row>
    <row r="132" spans="3:5">
      <c r="C132" s="1"/>
      <c r="D132" s="1"/>
      <c r="E132" s="1"/>
    </row>
    <row r="133" spans="3:5">
      <c r="C133" s="1"/>
      <c r="D133" s="1"/>
      <c r="E133" s="1"/>
    </row>
    <row r="134" spans="3:5">
      <c r="C134" s="1"/>
      <c r="D134" s="1"/>
      <c r="E134" s="1"/>
    </row>
    <row r="135" spans="3:5">
      <c r="C135" s="1"/>
      <c r="D135" s="1"/>
      <c r="E135" s="1"/>
    </row>
    <row r="136" spans="3:5">
      <c r="C136" s="1"/>
      <c r="D136" s="1"/>
      <c r="E136" s="1"/>
    </row>
    <row r="137" spans="3:5">
      <c r="C137" s="1"/>
      <c r="D137" s="1"/>
      <c r="E137" s="1"/>
    </row>
    <row r="138" spans="3:5">
      <c r="C138" s="1"/>
      <c r="D138" s="1"/>
      <c r="E138" s="1"/>
    </row>
    <row r="139" spans="3:5">
      <c r="C139" s="1"/>
      <c r="D139" s="1"/>
      <c r="E139" s="1"/>
    </row>
    <row r="140" spans="3:5">
      <c r="C140" s="1"/>
      <c r="D140" s="1"/>
      <c r="E140" s="1"/>
    </row>
    <row r="141" spans="3:5">
      <c r="C141" s="1"/>
      <c r="D141" s="1"/>
      <c r="E141" s="1"/>
    </row>
    <row r="142" spans="3:5">
      <c r="C142" s="1"/>
      <c r="D142" s="1"/>
      <c r="E142" s="1"/>
    </row>
    <row r="143" spans="3:5">
      <c r="C143" s="1"/>
      <c r="D143" s="1"/>
      <c r="E143" s="1"/>
    </row>
    <row r="144" spans="3:5">
      <c r="C144" s="1"/>
      <c r="D144" s="1"/>
      <c r="E144" s="1"/>
    </row>
    <row r="145" spans="3:5">
      <c r="C145" s="1"/>
      <c r="D145" s="1"/>
      <c r="E145" s="1"/>
    </row>
    <row r="146" spans="3:5">
      <c r="C146" s="1"/>
      <c r="D146" s="1"/>
      <c r="E146" s="1"/>
    </row>
    <row r="147" spans="3:5">
      <c r="C147" s="1"/>
      <c r="D147" s="1"/>
      <c r="E147" s="1"/>
    </row>
    <row r="148" spans="3:5">
      <c r="C148" s="1"/>
      <c r="D148" s="1"/>
      <c r="E148" s="1"/>
    </row>
    <row r="149" spans="3:5">
      <c r="C149" s="1"/>
      <c r="D149" s="1"/>
      <c r="E149" s="1"/>
    </row>
    <row r="150" spans="3:5">
      <c r="C150" s="1"/>
      <c r="D150" s="1"/>
      <c r="E150" s="1"/>
    </row>
    <row r="151" spans="3:5">
      <c r="C151" s="1"/>
      <c r="D151" s="1"/>
      <c r="E151" s="1"/>
    </row>
    <row r="152" spans="3:5">
      <c r="C152" s="1"/>
      <c r="D152" s="1"/>
      <c r="E152" s="1"/>
    </row>
    <row r="153" spans="3:5">
      <c r="C153" s="1"/>
      <c r="D153" s="1"/>
      <c r="E153" s="1"/>
    </row>
    <row r="154" spans="3:5">
      <c r="C154" s="1"/>
      <c r="D154" s="1"/>
      <c r="E154" s="1"/>
    </row>
    <row r="155" spans="3:5">
      <c r="C155" s="1"/>
      <c r="D155" s="1"/>
      <c r="E155" s="1"/>
    </row>
    <row r="156" spans="3:5">
      <c r="C156" s="1"/>
      <c r="D156" s="1"/>
      <c r="E156" s="1"/>
    </row>
    <row r="157" spans="3:5">
      <c r="C157" s="1"/>
      <c r="D157" s="1"/>
      <c r="E157" s="1"/>
    </row>
    <row r="158" spans="3:5">
      <c r="C158" s="1"/>
      <c r="D158" s="1"/>
      <c r="E158" s="1"/>
    </row>
    <row r="159" spans="3:5">
      <c r="C159" s="1"/>
      <c r="D159" s="1"/>
      <c r="E159" s="1"/>
    </row>
    <row r="160" spans="3:5">
      <c r="C160" s="1"/>
      <c r="D160" s="1"/>
      <c r="E160" s="1"/>
    </row>
    <row r="161" spans="3:5">
      <c r="C161" s="1"/>
      <c r="D161" s="1"/>
      <c r="E161" s="1"/>
    </row>
    <row r="162" spans="3:5">
      <c r="C162" s="1"/>
      <c r="D162" s="1"/>
      <c r="E162" s="1"/>
    </row>
    <row r="163" spans="3:5">
      <c r="C163" s="1"/>
      <c r="D163" s="1"/>
      <c r="E163" s="1"/>
    </row>
    <row r="164" spans="3:5">
      <c r="C164" s="1"/>
      <c r="D164" s="1"/>
      <c r="E164" s="1"/>
    </row>
    <row r="165" spans="3:5">
      <c r="C165" s="1"/>
      <c r="D165" s="1"/>
      <c r="E165" s="1"/>
    </row>
    <row r="166" spans="3:5">
      <c r="C166" s="1"/>
      <c r="D166" s="1"/>
      <c r="E166" s="1"/>
    </row>
    <row r="167" spans="3:5">
      <c r="C167" s="1"/>
      <c r="D167" s="1"/>
      <c r="E167" s="1"/>
    </row>
    <row r="168" spans="3:5">
      <c r="C168" s="1"/>
      <c r="D168" s="1"/>
      <c r="E168" s="1"/>
    </row>
    <row r="169" spans="3:5">
      <c r="C169" s="1"/>
      <c r="D169" s="1"/>
      <c r="E169" s="1"/>
    </row>
    <row r="170" spans="3:5">
      <c r="C170" s="1"/>
      <c r="D170" s="1"/>
      <c r="E170" s="1"/>
    </row>
    <row r="171" spans="3:5">
      <c r="C171" s="1"/>
      <c r="D171" s="1"/>
      <c r="E171" s="1"/>
    </row>
    <row r="172" spans="3:5">
      <c r="C172" s="1"/>
      <c r="D172" s="1"/>
      <c r="E172" s="1"/>
    </row>
    <row r="173" spans="3:5">
      <c r="C173" s="1"/>
      <c r="D173" s="1"/>
      <c r="E173" s="1"/>
    </row>
    <row r="174" spans="3:5">
      <c r="C174" s="1"/>
      <c r="D174" s="1"/>
      <c r="E174" s="1"/>
    </row>
    <row r="175" spans="3:5">
      <c r="C175" s="1"/>
      <c r="D175" s="1"/>
      <c r="E175" s="1"/>
    </row>
    <row r="176" spans="3:5">
      <c r="C176" s="1"/>
      <c r="D176" s="1"/>
      <c r="E176" s="1"/>
    </row>
    <row r="177" spans="3:5">
      <c r="C177" s="1"/>
      <c r="D177" s="1"/>
      <c r="E177" s="1"/>
    </row>
    <row r="178" spans="3:5">
      <c r="C178" s="1"/>
      <c r="D178" s="1"/>
      <c r="E178" s="1"/>
    </row>
    <row r="179" spans="3:5">
      <c r="C179" s="1"/>
      <c r="D179" s="1"/>
      <c r="E179" s="1"/>
    </row>
    <row r="180" spans="3:5">
      <c r="C180" s="1"/>
      <c r="D180" s="1"/>
      <c r="E180" s="1"/>
    </row>
    <row r="181" spans="3:5">
      <c r="C181" s="1"/>
      <c r="D181" s="1"/>
      <c r="E181" s="1"/>
    </row>
    <row r="182" spans="3:5">
      <c r="C182" s="1"/>
      <c r="D182" s="1"/>
      <c r="E182" s="1"/>
    </row>
    <row r="183" spans="3:5">
      <c r="C183" s="1"/>
      <c r="D183" s="1"/>
      <c r="E183" s="1"/>
    </row>
    <row r="184" spans="3:5">
      <c r="C184" s="1"/>
      <c r="D184" s="1"/>
      <c r="E184" s="1"/>
    </row>
    <row r="185" spans="3:5">
      <c r="C185" s="1"/>
      <c r="D185" s="1"/>
      <c r="E185" s="1"/>
    </row>
    <row r="186" spans="3:5">
      <c r="C186" s="1"/>
      <c r="D186" s="1"/>
      <c r="E186" s="1"/>
    </row>
    <row r="187" spans="3:5">
      <c r="C187" s="1"/>
      <c r="D187" s="1"/>
      <c r="E187" s="1"/>
    </row>
    <row r="188" spans="3:5">
      <c r="C188" s="1"/>
      <c r="D188" s="1"/>
      <c r="E188" s="1"/>
    </row>
    <row r="189" spans="3:5">
      <c r="C189" s="1"/>
      <c r="D189" s="1"/>
      <c r="E189" s="1"/>
    </row>
    <row r="190" spans="3:5">
      <c r="C190" s="1"/>
      <c r="D190" s="1"/>
      <c r="E190" s="1"/>
    </row>
    <row r="191" spans="3:5">
      <c r="C191" s="1"/>
      <c r="D191" s="1"/>
      <c r="E191" s="1"/>
    </row>
    <row r="192" spans="3:5">
      <c r="C192" s="1"/>
      <c r="D192" s="1"/>
      <c r="E192" s="1"/>
    </row>
    <row r="193" spans="3:5">
      <c r="C193" s="1"/>
      <c r="D193" s="1"/>
      <c r="E193" s="1"/>
    </row>
    <row r="194" spans="3:5">
      <c r="C194" s="1"/>
      <c r="D194" s="1"/>
      <c r="E194" s="1"/>
    </row>
    <row r="195" spans="3:5">
      <c r="C195" s="1"/>
      <c r="D195" s="1"/>
      <c r="E195" s="1"/>
    </row>
    <row r="196" spans="3:5">
      <c r="C196" s="1"/>
      <c r="D196" s="1"/>
      <c r="E196" s="1"/>
    </row>
    <row r="197" spans="3:5">
      <c r="C197" s="1"/>
      <c r="D197" s="1"/>
      <c r="E197" s="1"/>
    </row>
    <row r="198" spans="3:5">
      <c r="C198" s="1"/>
      <c r="D198" s="1"/>
      <c r="E198" s="1"/>
    </row>
    <row r="199" spans="3:5">
      <c r="C199" s="1"/>
      <c r="D199" s="1"/>
      <c r="E199" s="1"/>
    </row>
    <row r="200" spans="3:5">
      <c r="C200" s="1"/>
      <c r="D200" s="1"/>
      <c r="E200" s="1"/>
    </row>
    <row r="201" spans="3:5">
      <c r="C201" s="1"/>
      <c r="D201" s="1"/>
      <c r="E201" s="1"/>
    </row>
    <row r="202" spans="3:5">
      <c r="C202" s="1"/>
      <c r="D202" s="1"/>
      <c r="E202" s="1"/>
    </row>
    <row r="203" spans="3:5">
      <c r="C203" s="1"/>
      <c r="D203" s="1"/>
      <c r="E203" s="1"/>
    </row>
    <row r="204" spans="3:5">
      <c r="C204" s="1"/>
      <c r="D204" s="1"/>
      <c r="E204" s="1"/>
    </row>
    <row r="205" spans="3:5">
      <c r="C205" s="1"/>
      <c r="D205" s="1"/>
      <c r="E205" s="1"/>
    </row>
    <row r="206" spans="3:5">
      <c r="C206" s="1"/>
      <c r="D206" s="1"/>
      <c r="E206" s="1"/>
    </row>
    <row r="207" spans="3:5">
      <c r="C207" s="1"/>
      <c r="D207" s="1"/>
      <c r="E207" s="1"/>
    </row>
    <row r="208" spans="3: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3:5">
      <c r="C401" s="1"/>
      <c r="D401" s="1"/>
      <c r="E401" s="1"/>
    </row>
    <row r="402" spans="3:5">
      <c r="C402" s="1"/>
      <c r="D402" s="1"/>
      <c r="E402" s="1"/>
    </row>
    <row r="403" spans="3:5">
      <c r="C403" s="1"/>
      <c r="D403" s="1"/>
      <c r="E403" s="1"/>
    </row>
    <row r="404" spans="3:5">
      <c r="C404" s="1"/>
      <c r="D404" s="1"/>
      <c r="E404" s="1"/>
    </row>
    <row r="405" spans="3:5">
      <c r="C405" s="1"/>
      <c r="D405" s="1"/>
      <c r="E405" s="1"/>
    </row>
    <row r="406" spans="3:5">
      <c r="C406" s="1"/>
      <c r="D406" s="1"/>
      <c r="E406" s="1"/>
    </row>
    <row r="407" spans="3:5">
      <c r="C407" s="1"/>
      <c r="D407" s="1"/>
      <c r="E407" s="1"/>
    </row>
    <row r="408" spans="3:5">
      <c r="C408" s="1"/>
      <c r="D408" s="1"/>
      <c r="E408" s="1"/>
    </row>
    <row r="409" spans="3:5">
      <c r="C409" s="1"/>
      <c r="D409" s="1"/>
      <c r="E409" s="1"/>
    </row>
    <row r="410" spans="3:5">
      <c r="C410" s="1"/>
      <c r="D410" s="1"/>
      <c r="E410" s="1"/>
    </row>
    <row r="411" spans="3:5">
      <c r="C411" s="1"/>
      <c r="D411" s="1"/>
      <c r="E411" s="1"/>
    </row>
    <row r="412" spans="3:5">
      <c r="C412" s="1"/>
      <c r="D412" s="1"/>
      <c r="E412" s="1"/>
    </row>
    <row r="413" spans="3:5">
      <c r="C413" s="1"/>
      <c r="D413" s="1"/>
      <c r="E413" s="1"/>
    </row>
    <row r="414" spans="3:5">
      <c r="C414" s="1"/>
      <c r="D414" s="1"/>
      <c r="E414" s="1"/>
    </row>
    <row r="415" spans="3:5">
      <c r="C415" s="1"/>
      <c r="D415" s="1"/>
      <c r="E415" s="1"/>
    </row>
    <row r="416" spans="3:5">
      <c r="C416" s="1"/>
      <c r="D416" s="1"/>
      <c r="E416" s="1"/>
    </row>
    <row r="417" spans="3:5">
      <c r="C417" s="1"/>
      <c r="D417" s="1"/>
      <c r="E417" s="1"/>
    </row>
    <row r="418" spans="3:5">
      <c r="C418" s="1"/>
      <c r="D418" s="1"/>
      <c r="E418" s="1"/>
    </row>
    <row r="419" spans="3:5">
      <c r="C419" s="1"/>
      <c r="D419" s="1"/>
      <c r="E419" s="1"/>
    </row>
    <row r="420" spans="3:5">
      <c r="C420" s="1"/>
      <c r="D420" s="1"/>
      <c r="E420" s="1"/>
    </row>
    <row r="421" spans="3:5">
      <c r="C421" s="1"/>
      <c r="D421" s="1"/>
      <c r="E421" s="1"/>
    </row>
    <row r="422" spans="3:5">
      <c r="C422" s="1"/>
      <c r="D422" s="1"/>
      <c r="E422" s="1"/>
    </row>
    <row r="423" spans="3:5">
      <c r="C423" s="1"/>
      <c r="D423" s="1"/>
      <c r="E423" s="1"/>
    </row>
    <row r="424" spans="3:5">
      <c r="C424" s="1"/>
      <c r="D424" s="1"/>
      <c r="E424" s="1"/>
    </row>
    <row r="425" spans="3:5">
      <c r="C425" s="1"/>
      <c r="D425" s="1"/>
      <c r="E425" s="1"/>
    </row>
    <row r="426" spans="3:5">
      <c r="C426" s="1"/>
      <c r="D426" s="1"/>
      <c r="E426" s="1"/>
    </row>
    <row r="427" spans="3:5">
      <c r="C427" s="1"/>
      <c r="D427" s="1"/>
      <c r="E427" s="1"/>
    </row>
    <row r="428" spans="3:5">
      <c r="C428" s="1"/>
      <c r="D428" s="1"/>
      <c r="E428" s="1"/>
    </row>
    <row r="429" spans="3:5">
      <c r="C429" s="1"/>
      <c r="D429" s="1"/>
      <c r="E429" s="1"/>
    </row>
    <row r="430" spans="3:5">
      <c r="C430" s="1"/>
      <c r="D430" s="1"/>
      <c r="E430" s="1"/>
    </row>
    <row r="431" spans="3:5">
      <c r="C431" s="1"/>
      <c r="D431" s="1"/>
      <c r="E431" s="1"/>
    </row>
    <row r="432" spans="3:5">
      <c r="C432" s="1"/>
      <c r="D432" s="1"/>
      <c r="E432" s="1"/>
    </row>
    <row r="433" spans="3:5">
      <c r="C433" s="1"/>
      <c r="D433" s="1"/>
      <c r="E433" s="1"/>
    </row>
    <row r="434" spans="3:5">
      <c r="C434" s="1"/>
      <c r="D434" s="1"/>
      <c r="E434" s="1"/>
    </row>
    <row r="435" spans="3:5">
      <c r="C435" s="1"/>
      <c r="D435" s="1"/>
      <c r="E435" s="1"/>
    </row>
    <row r="436" spans="3:5">
      <c r="C436" s="1"/>
      <c r="D436" s="1"/>
      <c r="E436" s="1"/>
    </row>
    <row r="437" spans="3:5">
      <c r="C437" s="1"/>
      <c r="D437" s="1"/>
      <c r="E437" s="1"/>
    </row>
    <row r="438" spans="3:5">
      <c r="C438" s="1"/>
      <c r="D438" s="1"/>
      <c r="E438" s="1"/>
    </row>
    <row r="439" spans="3:5">
      <c r="C439" s="1"/>
      <c r="D439" s="1"/>
      <c r="E439" s="1"/>
    </row>
    <row r="440" spans="3:5">
      <c r="C440" s="1"/>
      <c r="D440" s="1"/>
      <c r="E440" s="1"/>
    </row>
    <row r="441" spans="3:5">
      <c r="C441" s="1"/>
      <c r="D441" s="1"/>
      <c r="E441" s="1"/>
    </row>
    <row r="442" spans="3:5">
      <c r="C442" s="1"/>
      <c r="D442" s="1"/>
      <c r="E442" s="1"/>
    </row>
    <row r="443" spans="3:5">
      <c r="C443" s="1"/>
      <c r="D443" s="1"/>
      <c r="E443" s="1"/>
    </row>
    <row r="444" spans="3:5">
      <c r="C444" s="1"/>
      <c r="D444" s="1"/>
      <c r="E444" s="1"/>
    </row>
    <row r="445" spans="3:5">
      <c r="C445" s="1"/>
      <c r="D445" s="1"/>
      <c r="E445" s="1"/>
    </row>
    <row r="446" spans="3:5">
      <c r="C446" s="1"/>
      <c r="D446" s="1"/>
      <c r="E446" s="1"/>
    </row>
    <row r="447" spans="3:5">
      <c r="C447" s="1"/>
      <c r="D447" s="1"/>
      <c r="E447" s="1"/>
    </row>
    <row r="448" spans="3:5">
      <c r="C448" s="1"/>
      <c r="D448" s="1"/>
      <c r="E448" s="1"/>
    </row>
    <row r="449" spans="3:5">
      <c r="C449" s="1"/>
      <c r="D449" s="1"/>
      <c r="E449" s="1"/>
    </row>
    <row r="450" spans="3:5">
      <c r="C450" s="1"/>
      <c r="D450" s="1"/>
      <c r="E450" s="1"/>
    </row>
    <row r="451" spans="3:5">
      <c r="C451" s="1"/>
      <c r="D451" s="1"/>
      <c r="E451" s="1"/>
    </row>
    <row r="452" spans="3:5">
      <c r="C452" s="1"/>
      <c r="D452" s="1"/>
      <c r="E452" s="1"/>
    </row>
    <row r="453" spans="3:5">
      <c r="C453" s="1"/>
      <c r="D453" s="1"/>
      <c r="E453" s="1"/>
    </row>
    <row r="454" spans="3:5">
      <c r="C454" s="1"/>
      <c r="D454" s="1"/>
      <c r="E454" s="1"/>
    </row>
    <row r="455" spans="3:5">
      <c r="C455" s="1"/>
      <c r="D455" s="1"/>
      <c r="E455" s="1"/>
    </row>
    <row r="456" spans="3:5">
      <c r="C456" s="1"/>
      <c r="D456" s="1"/>
      <c r="E456" s="1"/>
    </row>
    <row r="457" spans="3:5">
      <c r="C457" s="1"/>
      <c r="D457" s="1"/>
      <c r="E457" s="1"/>
    </row>
    <row r="458" spans="3:5">
      <c r="C458" s="1"/>
      <c r="D458" s="1"/>
      <c r="E458" s="1"/>
    </row>
    <row r="459" spans="3:5">
      <c r="C459" s="1"/>
      <c r="D459" s="1"/>
      <c r="E459" s="1"/>
    </row>
    <row r="460" spans="3:5">
      <c r="C460" s="1"/>
      <c r="D460" s="1"/>
      <c r="E460" s="1"/>
    </row>
    <row r="461" spans="3:5">
      <c r="C461" s="1"/>
      <c r="D461" s="1"/>
      <c r="E461" s="1"/>
    </row>
    <row r="462" spans="3:5">
      <c r="C462" s="1"/>
      <c r="D462" s="1"/>
      <c r="E462" s="1"/>
    </row>
    <row r="463" spans="3:5">
      <c r="C463" s="1"/>
      <c r="D463" s="1"/>
      <c r="E463" s="1"/>
    </row>
    <row r="464" spans="3:5">
      <c r="C464" s="1"/>
      <c r="D464" s="1"/>
      <c r="E464" s="1"/>
    </row>
    <row r="465" spans="3:5">
      <c r="C465" s="1"/>
      <c r="D465" s="1"/>
      <c r="E465" s="1"/>
    </row>
    <row r="466" spans="3:5">
      <c r="C466" s="1"/>
      <c r="D466" s="1"/>
      <c r="E466" s="1"/>
    </row>
    <row r="467" spans="3:5">
      <c r="C467" s="1"/>
      <c r="D467" s="1"/>
      <c r="E467" s="1"/>
    </row>
    <row r="468" spans="3:5">
      <c r="C468" s="1"/>
      <c r="D468" s="1"/>
      <c r="E468" s="1"/>
    </row>
    <row r="469" spans="3:5">
      <c r="C469" s="1"/>
      <c r="D469" s="1"/>
      <c r="E469" s="1"/>
    </row>
    <row r="470" spans="3:5">
      <c r="C470" s="1"/>
      <c r="D470" s="1"/>
      <c r="E470" s="1"/>
    </row>
    <row r="471" spans="3:5">
      <c r="C471" s="1"/>
      <c r="D471" s="1"/>
      <c r="E471" s="1"/>
    </row>
    <row r="472" spans="3:5">
      <c r="C472" s="1"/>
      <c r="D472" s="1"/>
      <c r="E472" s="1"/>
    </row>
    <row r="473" spans="3:5">
      <c r="C473" s="1"/>
      <c r="D473" s="1"/>
      <c r="E473" s="1"/>
    </row>
    <row r="474" spans="3:5">
      <c r="C474" s="1"/>
      <c r="D474" s="1"/>
      <c r="E474" s="1"/>
    </row>
    <row r="475" spans="3:5">
      <c r="C475" s="1"/>
      <c r="D475" s="1"/>
      <c r="E475" s="1"/>
    </row>
    <row r="476" spans="3:5">
      <c r="C476" s="1"/>
      <c r="D476" s="1"/>
      <c r="E476" s="1"/>
    </row>
    <row r="477" spans="3:5">
      <c r="C477" s="1"/>
      <c r="D477" s="1"/>
      <c r="E477" s="1"/>
    </row>
    <row r="478" spans="3:5">
      <c r="C478" s="1"/>
      <c r="D478" s="1"/>
      <c r="E478" s="1"/>
    </row>
    <row r="479" spans="3:5">
      <c r="C479" s="1"/>
      <c r="D479" s="1"/>
      <c r="E479" s="1"/>
    </row>
    <row r="480" spans="3:5">
      <c r="C480" s="1"/>
      <c r="D480" s="1"/>
      <c r="E480" s="1"/>
    </row>
    <row r="481" spans="3:5">
      <c r="C481" s="1"/>
      <c r="D481" s="1"/>
      <c r="E481" s="1"/>
    </row>
    <row r="482" spans="3:5">
      <c r="C482" s="1"/>
      <c r="D482" s="1"/>
      <c r="E482" s="1"/>
    </row>
    <row r="483" spans="3:5">
      <c r="C483" s="1"/>
      <c r="D483" s="1"/>
      <c r="E483" s="1"/>
    </row>
    <row r="484" spans="3:5">
      <c r="C484" s="1"/>
      <c r="D484" s="1"/>
      <c r="E484" s="1"/>
    </row>
    <row r="485" spans="3:5">
      <c r="C485" s="1"/>
      <c r="D485" s="1"/>
      <c r="E485" s="1"/>
    </row>
    <row r="486" spans="3:5">
      <c r="C486" s="1"/>
      <c r="D486" s="1"/>
      <c r="E486" s="1"/>
    </row>
    <row r="487" spans="3:5">
      <c r="C487" s="1"/>
      <c r="D487" s="1"/>
      <c r="E487" s="1"/>
    </row>
    <row r="488" spans="3:5">
      <c r="C488" s="1"/>
      <c r="D488" s="1"/>
      <c r="E488" s="1"/>
    </row>
    <row r="489" spans="3:5">
      <c r="C489" s="1"/>
      <c r="D489" s="1"/>
      <c r="E489" s="1"/>
    </row>
    <row r="490" spans="3:5">
      <c r="C490" s="1"/>
      <c r="D490" s="1"/>
      <c r="E490" s="1"/>
    </row>
    <row r="491" spans="3:5">
      <c r="C491" s="1"/>
      <c r="D491" s="1"/>
      <c r="E491" s="1"/>
    </row>
    <row r="492" spans="3:5">
      <c r="C492" s="1"/>
      <c r="D492" s="1"/>
      <c r="E492" s="1"/>
    </row>
    <row r="493" spans="3:5">
      <c r="C493" s="1"/>
      <c r="D493" s="1"/>
      <c r="E493" s="1"/>
    </row>
    <row r="494" spans="3:5">
      <c r="C494" s="1"/>
      <c r="D494" s="1"/>
      <c r="E494" s="1"/>
    </row>
    <row r="495" spans="3:5">
      <c r="C495" s="1"/>
      <c r="D495" s="1"/>
      <c r="E495" s="1"/>
    </row>
    <row r="496" spans="3:5">
      <c r="C496" s="1"/>
      <c r="D496" s="1"/>
      <c r="E496" s="1"/>
    </row>
    <row r="497" spans="3:5">
      <c r="C497" s="1"/>
      <c r="D497" s="1"/>
      <c r="E497" s="1"/>
    </row>
    <row r="498" spans="3:5">
      <c r="C498" s="1"/>
      <c r="D498" s="1"/>
      <c r="E498" s="1"/>
    </row>
    <row r="499" spans="3:5">
      <c r="C499" s="1"/>
      <c r="D499" s="1"/>
      <c r="E499" s="1"/>
    </row>
    <row r="500" spans="3:5">
      <c r="C500" s="1"/>
      <c r="D500" s="1"/>
      <c r="E500" s="1"/>
    </row>
    <row r="501" spans="3:5">
      <c r="C501" s="1"/>
      <c r="D501" s="1"/>
      <c r="E501" s="1"/>
    </row>
    <row r="502" spans="3:5">
      <c r="C502" s="1"/>
      <c r="D502" s="1"/>
      <c r="E502" s="1"/>
    </row>
    <row r="503" spans="3:5">
      <c r="C503" s="1"/>
      <c r="D503" s="1"/>
      <c r="E503" s="1"/>
    </row>
    <row r="504" spans="3:5">
      <c r="C504" s="1"/>
      <c r="D504" s="1"/>
      <c r="E504" s="1"/>
    </row>
    <row r="505" spans="3:5">
      <c r="C505" s="1"/>
      <c r="D505" s="1"/>
      <c r="E505" s="1"/>
    </row>
    <row r="506" spans="3:5">
      <c r="C506" s="1"/>
      <c r="D506" s="1"/>
      <c r="E506" s="1"/>
    </row>
    <row r="507" spans="3:5">
      <c r="C507" s="1"/>
      <c r="D507" s="1"/>
      <c r="E507" s="1"/>
    </row>
    <row r="508" spans="3:5">
      <c r="C508" s="1"/>
      <c r="D508" s="1"/>
      <c r="E508" s="1"/>
    </row>
    <row r="509" spans="3:5">
      <c r="C509" s="1"/>
      <c r="D509" s="1"/>
      <c r="E509" s="1"/>
    </row>
    <row r="510" spans="3:5">
      <c r="C510" s="1"/>
      <c r="D510" s="1"/>
      <c r="E510" s="1"/>
    </row>
    <row r="511" spans="3:5">
      <c r="C511" s="1"/>
      <c r="D511" s="1"/>
      <c r="E511" s="1"/>
    </row>
    <row r="512" spans="3:5">
      <c r="C512" s="1"/>
      <c r="D512" s="1"/>
      <c r="E512" s="1"/>
    </row>
    <row r="513" spans="3:5">
      <c r="C513" s="1"/>
      <c r="D513" s="1"/>
      <c r="E513" s="1"/>
    </row>
    <row r="514" spans="3:5">
      <c r="C514" s="1"/>
      <c r="D514" s="1"/>
      <c r="E514" s="1"/>
    </row>
    <row r="515" spans="3:5">
      <c r="C515" s="1"/>
      <c r="D515" s="1"/>
      <c r="E515" s="1"/>
    </row>
    <row r="516" spans="3:5">
      <c r="C516" s="1"/>
      <c r="D516" s="1"/>
      <c r="E516" s="1"/>
    </row>
    <row r="517" spans="3:5">
      <c r="C517" s="1"/>
      <c r="D517" s="1"/>
      <c r="E517" s="1"/>
    </row>
    <row r="518" spans="3:5">
      <c r="C518" s="1"/>
      <c r="D518" s="1"/>
      <c r="E518" s="1"/>
    </row>
    <row r="519" spans="3:5">
      <c r="C519" s="1"/>
      <c r="D519" s="1"/>
      <c r="E519" s="1"/>
    </row>
    <row r="520" spans="3:5">
      <c r="C520" s="1"/>
      <c r="D520" s="1"/>
      <c r="E520" s="1"/>
    </row>
    <row r="521" spans="3:5">
      <c r="C521" s="1"/>
      <c r="D521" s="1"/>
      <c r="E521" s="1"/>
    </row>
    <row r="522" spans="3:5">
      <c r="C522" s="1"/>
      <c r="D522" s="1"/>
      <c r="E522" s="1"/>
    </row>
    <row r="523" spans="3:5">
      <c r="C523" s="1"/>
      <c r="D523" s="1"/>
      <c r="E523" s="1"/>
    </row>
    <row r="524" spans="3:5">
      <c r="C524" s="1"/>
      <c r="D524" s="1"/>
      <c r="E524" s="1"/>
    </row>
    <row r="525" spans="3:5">
      <c r="C525" s="1"/>
      <c r="D525" s="1"/>
      <c r="E525" s="1"/>
    </row>
    <row r="526" spans="3:5">
      <c r="C526" s="1"/>
      <c r="D526" s="1"/>
      <c r="E526" s="1"/>
    </row>
    <row r="527" spans="3:5">
      <c r="C527" s="1"/>
      <c r="D527" s="1"/>
      <c r="E527" s="1"/>
    </row>
    <row r="528" spans="3:5">
      <c r="C528" s="1"/>
      <c r="D528" s="1"/>
      <c r="E528" s="1"/>
    </row>
    <row r="529" spans="2:5">
      <c r="C529" s="1"/>
      <c r="D529" s="1"/>
      <c r="E529" s="1"/>
    </row>
    <row r="530" spans="2:5">
      <c r="C530" s="1"/>
      <c r="D530" s="1"/>
      <c r="E530" s="1"/>
    </row>
    <row r="531" spans="2:5">
      <c r="C531" s="1"/>
      <c r="D531" s="1"/>
      <c r="E531" s="1"/>
    </row>
    <row r="532" spans="2:5">
      <c r="C532" s="1"/>
      <c r="D532" s="1"/>
      <c r="E532" s="1"/>
    </row>
    <row r="533" spans="2:5">
      <c r="C533" s="1"/>
      <c r="D533" s="1"/>
      <c r="E533" s="1"/>
    </row>
    <row r="534" spans="2:5">
      <c r="C534" s="1"/>
      <c r="D534" s="1"/>
      <c r="E534" s="1"/>
    </row>
    <row r="538" spans="2:5">
      <c r="B538" s="42"/>
    </row>
    <row r="539" spans="2:5">
      <c r="B539" s="42"/>
    </row>
    <row r="540" spans="2:5">
      <c r="B540" s="3"/>
    </row>
  </sheetData>
  <sheetProtection sheet="1" objects="1" scenarios="1"/>
  <mergeCells count="2">
    <mergeCell ref="B6:S6"/>
    <mergeCell ref="B7:S7"/>
  </mergeCells>
  <phoneticPr fontId="4" type="noConversion"/>
  <conditionalFormatting sqref="B12:B28 B33:B125">
    <cfRule type="cellIs" dxfId="64" priority="1" operator="equal">
      <formula>"NR3"</formula>
    </cfRule>
  </conditionalFormatting>
  <dataValidations count="1">
    <dataValidation allowBlank="1" showInputMessage="1" showErrorMessage="1" sqref="C5:C1048576 A1:B1048576 D1:XFD31 D36:XFD1048576 D32:AF35 AH32:XFD35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6">
    <tabColor rgb="FFFFFF00"/>
    <pageSetUpPr fitToPage="1"/>
  </sheetPr>
  <dimension ref="B1:CT403"/>
  <sheetViews>
    <sheetView rightToLeft="1" workbookViewId="0">
      <selection activeCell="E19" sqref="E19"/>
    </sheetView>
  </sheetViews>
  <sheetFormatPr defaultColWidth="9.140625" defaultRowHeight="18"/>
  <cols>
    <col min="1" max="1" width="6.28515625" style="1" customWidth="1"/>
    <col min="2" max="2" width="36.140625" style="2" bestFit="1" customWidth="1"/>
    <col min="3" max="3" width="60.140625" style="2" bestFit="1" customWidth="1"/>
    <col min="4" max="4" width="5.7109375" style="2" bestFit="1" customWidth="1"/>
    <col min="5" max="5" width="6.5703125" style="2" bestFit="1" customWidth="1"/>
    <col min="6" max="6" width="8.5703125" style="1" customWidth="1"/>
    <col min="7" max="7" width="9" style="1" bestFit="1" customWidth="1"/>
    <col min="8" max="8" width="7" style="1" bestFit="1" customWidth="1"/>
    <col min="9" max="9" width="6.42578125" style="1" bestFit="1" customWidth="1"/>
    <col min="10" max="10" width="8" style="1" bestFit="1" customWidth="1"/>
    <col min="11" max="11" width="6.28515625" style="1" bestFit="1" customWidth="1"/>
    <col min="12" max="12" width="7.85546875" style="1" bestFit="1" customWidth="1"/>
    <col min="13" max="13" width="10.42578125" style="1" bestFit="1" customWidth="1"/>
    <col min="14" max="14" width="6.7109375" style="1" customWidth="1"/>
    <col min="15" max="15" width="7.7109375" style="1" customWidth="1"/>
    <col min="16" max="16" width="7.140625" style="1" customWidth="1"/>
    <col min="17" max="17" width="6" style="1" customWidth="1"/>
    <col min="18" max="18" width="7.85546875" style="1" customWidth="1"/>
    <col min="19" max="19" width="8.140625" style="1" customWidth="1"/>
    <col min="20" max="20" width="6.28515625" style="1" customWidth="1"/>
    <col min="21" max="21" width="8" style="1" customWidth="1"/>
    <col min="22" max="22" width="8.7109375" style="1" customWidth="1"/>
    <col min="23" max="23" width="10" style="1" customWidth="1"/>
    <col min="24" max="24" width="9.5703125" style="1" customWidth="1"/>
    <col min="25" max="25" width="6.140625" style="1" customWidth="1"/>
    <col min="26" max="27" width="5.7109375" style="1" customWidth="1"/>
    <col min="28" max="28" width="6.85546875" style="1" customWidth="1"/>
    <col min="29" max="29" width="6.42578125" style="1" customWidth="1"/>
    <col min="30" max="30" width="6.7109375" style="1" customWidth="1"/>
    <col min="31" max="31" width="7.28515625" style="1" customWidth="1"/>
    <col min="32" max="43" width="5.7109375" style="1" customWidth="1"/>
    <col min="44" max="16384" width="9.140625" style="1"/>
  </cols>
  <sheetData>
    <row r="1" spans="2:98">
      <c r="B1" s="47" t="s">
        <v>174</v>
      </c>
      <c r="C1" s="68" t="s" vm="1">
        <v>258</v>
      </c>
    </row>
    <row r="2" spans="2:98">
      <c r="B2" s="47" t="s">
        <v>173</v>
      </c>
      <c r="C2" s="68" t="s">
        <v>259</v>
      </c>
    </row>
    <row r="3" spans="2:98">
      <c r="B3" s="47" t="s">
        <v>175</v>
      </c>
      <c r="C3" s="68" t="s">
        <v>260</v>
      </c>
    </row>
    <row r="4" spans="2:98">
      <c r="B4" s="47" t="s">
        <v>176</v>
      </c>
      <c r="C4" s="68">
        <v>9454</v>
      </c>
    </row>
    <row r="6" spans="2:98" ht="26.25" customHeight="1">
      <c r="B6" s="134" t="s">
        <v>205</v>
      </c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6"/>
    </row>
    <row r="7" spans="2:98" ht="26.25" customHeight="1">
      <c r="B7" s="134" t="s">
        <v>87</v>
      </c>
      <c r="C7" s="135"/>
      <c r="D7" s="135"/>
      <c r="E7" s="135"/>
      <c r="F7" s="135"/>
      <c r="G7" s="135"/>
      <c r="H7" s="135"/>
      <c r="I7" s="135"/>
      <c r="J7" s="135"/>
      <c r="K7" s="135"/>
      <c r="L7" s="135"/>
      <c r="M7" s="136"/>
    </row>
    <row r="8" spans="2:98" s="3" customFormat="1" ht="78.75">
      <c r="B8" s="22" t="s">
        <v>111</v>
      </c>
      <c r="C8" s="30" t="s">
        <v>44</v>
      </c>
      <c r="D8" s="30" t="s">
        <v>113</v>
      </c>
      <c r="E8" s="30" t="s">
        <v>112</v>
      </c>
      <c r="F8" s="30" t="s">
        <v>65</v>
      </c>
      <c r="G8" s="30" t="s">
        <v>98</v>
      </c>
      <c r="H8" s="30" t="s">
        <v>233</v>
      </c>
      <c r="I8" s="30" t="s">
        <v>232</v>
      </c>
      <c r="J8" s="30" t="s">
        <v>106</v>
      </c>
      <c r="K8" s="30" t="s">
        <v>58</v>
      </c>
      <c r="L8" s="30" t="s">
        <v>177</v>
      </c>
      <c r="M8" s="31" t="s">
        <v>179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CT8" s="1"/>
    </row>
    <row r="9" spans="2:98" s="3" customFormat="1" ht="14.25" customHeight="1">
      <c r="B9" s="15"/>
      <c r="C9" s="32"/>
      <c r="D9" s="16"/>
      <c r="E9" s="16"/>
      <c r="F9" s="32"/>
      <c r="G9" s="32"/>
      <c r="H9" s="32" t="s">
        <v>240</v>
      </c>
      <c r="I9" s="32"/>
      <c r="J9" s="32" t="s">
        <v>236</v>
      </c>
      <c r="K9" s="32" t="s">
        <v>19</v>
      </c>
      <c r="L9" s="32" t="s">
        <v>19</v>
      </c>
      <c r="M9" s="33" t="s">
        <v>19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CT9" s="1"/>
    </row>
    <row r="10" spans="2:98" s="4" customFormat="1" ht="18" customHeight="1">
      <c r="B10" s="18"/>
      <c r="C10" s="19" t="s">
        <v>0</v>
      </c>
      <c r="D10" s="19" t="s">
        <v>1</v>
      </c>
      <c r="E10" s="19" t="s">
        <v>2</v>
      </c>
      <c r="F10" s="19" t="s">
        <v>3</v>
      </c>
      <c r="G10" s="19" t="s">
        <v>4</v>
      </c>
      <c r="H10" s="19" t="s">
        <v>5</v>
      </c>
      <c r="I10" s="19" t="s">
        <v>6</v>
      </c>
      <c r="J10" s="19" t="s">
        <v>7</v>
      </c>
      <c r="K10" s="19" t="s">
        <v>8</v>
      </c>
      <c r="L10" s="19" t="s">
        <v>9</v>
      </c>
      <c r="M10" s="20" t="s">
        <v>10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CT10" s="1"/>
    </row>
    <row r="11" spans="2:98" s="4" customFormat="1" ht="18" customHeight="1">
      <c r="B11" s="110" t="s">
        <v>30</v>
      </c>
      <c r="C11" s="74"/>
      <c r="D11" s="74"/>
      <c r="E11" s="74"/>
      <c r="F11" s="74"/>
      <c r="G11" s="74"/>
      <c r="H11" s="84"/>
      <c r="I11" s="84"/>
      <c r="J11" s="111">
        <v>0</v>
      </c>
      <c r="K11" s="74"/>
      <c r="L11" s="85"/>
      <c r="M11" s="74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CT11" s="1"/>
    </row>
    <row r="12" spans="2:98">
      <c r="B12" s="90"/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</row>
    <row r="13" spans="2:98">
      <c r="B13" s="90"/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90"/>
    </row>
    <row r="14" spans="2:98">
      <c r="B14" s="90"/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90"/>
    </row>
    <row r="15" spans="2:98">
      <c r="B15" s="89" t="s">
        <v>249</v>
      </c>
      <c r="C15" s="90"/>
      <c r="D15" s="90"/>
      <c r="E15" s="90"/>
      <c r="F15" s="90"/>
      <c r="G15" s="90"/>
      <c r="H15" s="90"/>
      <c r="I15" s="90"/>
      <c r="J15" s="90"/>
      <c r="K15" s="90"/>
      <c r="L15" s="90"/>
      <c r="M15" s="90"/>
    </row>
    <row r="16" spans="2:98">
      <c r="B16" s="89" t="s">
        <v>107</v>
      </c>
      <c r="C16" s="90"/>
      <c r="D16" s="90"/>
      <c r="E16" s="90"/>
      <c r="F16" s="90"/>
      <c r="G16" s="90"/>
      <c r="H16" s="90"/>
      <c r="I16" s="90"/>
      <c r="J16" s="90"/>
      <c r="K16" s="90"/>
      <c r="L16" s="90"/>
      <c r="M16" s="90"/>
    </row>
    <row r="17" spans="2:13">
      <c r="B17" s="89" t="s">
        <v>231</v>
      </c>
      <c r="C17" s="90"/>
      <c r="D17" s="90"/>
      <c r="E17" s="90"/>
      <c r="F17" s="90"/>
      <c r="G17" s="90"/>
      <c r="H17" s="90"/>
      <c r="I17" s="90"/>
      <c r="J17" s="90"/>
      <c r="K17" s="90"/>
      <c r="L17" s="90"/>
      <c r="M17" s="90"/>
    </row>
    <row r="18" spans="2:13">
      <c r="B18" s="89" t="s">
        <v>239</v>
      </c>
      <c r="C18" s="90"/>
      <c r="D18" s="90"/>
      <c r="E18" s="90"/>
      <c r="F18" s="90"/>
      <c r="G18" s="90"/>
      <c r="H18" s="90"/>
      <c r="I18" s="90"/>
      <c r="J18" s="90"/>
      <c r="K18" s="90"/>
      <c r="L18" s="90"/>
      <c r="M18" s="90"/>
    </row>
    <row r="19" spans="2:13">
      <c r="B19" s="90"/>
      <c r="C19" s="90"/>
      <c r="D19" s="90"/>
      <c r="E19" s="90"/>
      <c r="F19" s="90"/>
      <c r="G19" s="90"/>
      <c r="H19" s="90"/>
      <c r="I19" s="90"/>
      <c r="J19" s="90"/>
      <c r="K19" s="90"/>
      <c r="L19" s="90"/>
      <c r="M19" s="90"/>
    </row>
    <row r="20" spans="2:13">
      <c r="B20" s="90"/>
      <c r="C20" s="90"/>
      <c r="D20" s="90"/>
      <c r="E20" s="90"/>
      <c r="F20" s="90"/>
      <c r="G20" s="90"/>
      <c r="H20" s="90"/>
      <c r="I20" s="90"/>
      <c r="J20" s="90"/>
      <c r="K20" s="90"/>
      <c r="L20" s="90"/>
      <c r="M20" s="90"/>
    </row>
    <row r="21" spans="2:13">
      <c r="B21" s="90"/>
      <c r="C21" s="90"/>
      <c r="D21" s="90"/>
      <c r="E21" s="90"/>
      <c r="F21" s="90"/>
      <c r="G21" s="90"/>
      <c r="H21" s="90"/>
      <c r="I21" s="90"/>
      <c r="J21" s="90"/>
      <c r="K21" s="90"/>
      <c r="L21" s="90"/>
      <c r="M21" s="90"/>
    </row>
    <row r="22" spans="2:13">
      <c r="B22" s="90"/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0"/>
    </row>
    <row r="23" spans="2:13">
      <c r="B23" s="90"/>
      <c r="C23" s="90"/>
      <c r="D23" s="90"/>
      <c r="E23" s="90"/>
      <c r="F23" s="90"/>
      <c r="G23" s="90"/>
      <c r="H23" s="90"/>
      <c r="I23" s="90"/>
      <c r="J23" s="90"/>
      <c r="K23" s="90"/>
      <c r="L23" s="90"/>
      <c r="M23" s="90"/>
    </row>
    <row r="24" spans="2:13">
      <c r="B24" s="90"/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90"/>
    </row>
    <row r="25" spans="2:13">
      <c r="B25" s="90"/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</row>
    <row r="26" spans="2:13">
      <c r="B26" s="90"/>
      <c r="C26" s="90"/>
      <c r="D26" s="90"/>
      <c r="E26" s="90"/>
      <c r="F26" s="90"/>
      <c r="G26" s="90"/>
      <c r="H26" s="90"/>
      <c r="I26" s="90"/>
      <c r="J26" s="90"/>
      <c r="K26" s="90"/>
      <c r="L26" s="90"/>
      <c r="M26" s="90"/>
    </row>
    <row r="27" spans="2:13">
      <c r="B27" s="90"/>
      <c r="C27" s="90"/>
      <c r="D27" s="90"/>
      <c r="E27" s="90"/>
      <c r="F27" s="90"/>
      <c r="G27" s="90"/>
      <c r="H27" s="90"/>
      <c r="I27" s="90"/>
      <c r="J27" s="90"/>
      <c r="K27" s="90"/>
      <c r="L27" s="90"/>
      <c r="M27" s="90"/>
    </row>
    <row r="28" spans="2:13">
      <c r="B28" s="90"/>
      <c r="C28" s="90"/>
      <c r="D28" s="90"/>
      <c r="E28" s="90"/>
      <c r="F28" s="90"/>
      <c r="G28" s="90"/>
      <c r="H28" s="90"/>
      <c r="I28" s="90"/>
      <c r="J28" s="90"/>
      <c r="K28" s="90"/>
      <c r="L28" s="90"/>
      <c r="M28" s="90"/>
    </row>
    <row r="29" spans="2:13">
      <c r="B29" s="90"/>
      <c r="C29" s="90"/>
      <c r="D29" s="90"/>
      <c r="E29" s="90"/>
      <c r="F29" s="90"/>
      <c r="G29" s="90"/>
      <c r="H29" s="90"/>
      <c r="I29" s="90"/>
      <c r="J29" s="90"/>
      <c r="K29" s="90"/>
      <c r="L29" s="90"/>
      <c r="M29" s="90"/>
    </row>
    <row r="30" spans="2:13">
      <c r="B30" s="90"/>
      <c r="C30" s="90"/>
      <c r="D30" s="90"/>
      <c r="E30" s="90"/>
      <c r="F30" s="90"/>
      <c r="G30" s="90"/>
      <c r="H30" s="90"/>
      <c r="I30" s="90"/>
      <c r="J30" s="90"/>
      <c r="K30" s="90"/>
      <c r="L30" s="90"/>
      <c r="M30" s="90"/>
    </row>
    <row r="31" spans="2:13">
      <c r="B31" s="90"/>
      <c r="C31" s="90"/>
      <c r="D31" s="90"/>
      <c r="E31" s="90"/>
      <c r="F31" s="90"/>
      <c r="G31" s="90"/>
      <c r="H31" s="90"/>
      <c r="I31" s="90"/>
      <c r="J31" s="90"/>
      <c r="K31" s="90"/>
      <c r="L31" s="90"/>
      <c r="M31" s="90"/>
    </row>
    <row r="32" spans="2:13">
      <c r="B32" s="90"/>
      <c r="C32" s="90"/>
      <c r="D32" s="90"/>
      <c r="E32" s="90"/>
      <c r="F32" s="90"/>
      <c r="G32" s="90"/>
      <c r="H32" s="90"/>
      <c r="I32" s="90"/>
      <c r="J32" s="90"/>
      <c r="K32" s="90"/>
      <c r="L32" s="90"/>
      <c r="M32" s="90"/>
    </row>
    <row r="33" spans="2:13">
      <c r="B33" s="90"/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</row>
    <row r="34" spans="2:13">
      <c r="B34" s="90"/>
      <c r="C34" s="90"/>
      <c r="D34" s="90"/>
      <c r="E34" s="90"/>
      <c r="F34" s="90"/>
      <c r="G34" s="90"/>
      <c r="H34" s="90"/>
      <c r="I34" s="90"/>
      <c r="J34" s="90"/>
      <c r="K34" s="90"/>
      <c r="L34" s="90"/>
      <c r="M34" s="90"/>
    </row>
    <row r="35" spans="2:13">
      <c r="B35" s="90"/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90"/>
    </row>
    <row r="36" spans="2:13">
      <c r="B36" s="90"/>
      <c r="C36" s="90"/>
      <c r="D36" s="90"/>
      <c r="E36" s="90"/>
      <c r="F36" s="90"/>
      <c r="G36" s="90"/>
      <c r="H36" s="90"/>
      <c r="I36" s="90"/>
      <c r="J36" s="90"/>
      <c r="K36" s="90"/>
      <c r="L36" s="90"/>
      <c r="M36" s="90"/>
    </row>
    <row r="37" spans="2:13">
      <c r="B37" s="90"/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</row>
    <row r="38" spans="2:13">
      <c r="B38" s="90"/>
      <c r="C38" s="90"/>
      <c r="D38" s="90"/>
      <c r="E38" s="90"/>
      <c r="F38" s="90"/>
      <c r="G38" s="90"/>
      <c r="H38" s="90"/>
      <c r="I38" s="90"/>
      <c r="J38" s="90"/>
      <c r="K38" s="90"/>
      <c r="L38" s="90"/>
      <c r="M38" s="90"/>
    </row>
    <row r="39" spans="2:13">
      <c r="B39" s="90"/>
      <c r="C39" s="90"/>
      <c r="D39" s="90"/>
      <c r="E39" s="90"/>
      <c r="F39" s="90"/>
      <c r="G39" s="90"/>
      <c r="H39" s="90"/>
      <c r="I39" s="90"/>
      <c r="J39" s="90"/>
      <c r="K39" s="90"/>
      <c r="L39" s="90"/>
      <c r="M39" s="90"/>
    </row>
    <row r="40" spans="2:13">
      <c r="B40" s="90"/>
      <c r="C40" s="90"/>
      <c r="D40" s="90"/>
      <c r="E40" s="90"/>
      <c r="F40" s="90"/>
      <c r="G40" s="90"/>
      <c r="H40" s="90"/>
      <c r="I40" s="90"/>
      <c r="J40" s="90"/>
      <c r="K40" s="90"/>
      <c r="L40" s="90"/>
      <c r="M40" s="90"/>
    </row>
    <row r="41" spans="2:13">
      <c r="B41" s="90"/>
      <c r="C41" s="90"/>
      <c r="D41" s="90"/>
      <c r="E41" s="90"/>
      <c r="F41" s="90"/>
      <c r="G41" s="90"/>
      <c r="H41" s="90"/>
      <c r="I41" s="90"/>
      <c r="J41" s="90"/>
      <c r="K41" s="90"/>
      <c r="L41" s="90"/>
      <c r="M41" s="90"/>
    </row>
    <row r="42" spans="2:13">
      <c r="B42" s="90"/>
      <c r="C42" s="90"/>
      <c r="D42" s="90"/>
      <c r="E42" s="90"/>
      <c r="F42" s="90"/>
      <c r="G42" s="90"/>
      <c r="H42" s="90"/>
      <c r="I42" s="90"/>
      <c r="J42" s="90"/>
      <c r="K42" s="90"/>
      <c r="L42" s="90"/>
      <c r="M42" s="90"/>
    </row>
    <row r="43" spans="2:13">
      <c r="B43" s="90"/>
      <c r="C43" s="90"/>
      <c r="D43" s="90"/>
      <c r="E43" s="90"/>
      <c r="F43" s="90"/>
      <c r="G43" s="90"/>
      <c r="H43" s="90"/>
      <c r="I43" s="90"/>
      <c r="J43" s="90"/>
      <c r="K43" s="90"/>
      <c r="L43" s="90"/>
      <c r="M43" s="90"/>
    </row>
    <row r="44" spans="2:13">
      <c r="B44" s="90"/>
      <c r="C44" s="90"/>
      <c r="D44" s="90"/>
      <c r="E44" s="90"/>
      <c r="F44" s="90"/>
      <c r="G44" s="90"/>
      <c r="H44" s="90"/>
      <c r="I44" s="90"/>
      <c r="J44" s="90"/>
      <c r="K44" s="90"/>
      <c r="L44" s="90"/>
      <c r="M44" s="90"/>
    </row>
    <row r="45" spans="2:13">
      <c r="B45" s="90"/>
      <c r="C45" s="90"/>
      <c r="D45" s="90"/>
      <c r="E45" s="90"/>
      <c r="F45" s="90"/>
      <c r="G45" s="90"/>
      <c r="H45" s="90"/>
      <c r="I45" s="90"/>
      <c r="J45" s="90"/>
      <c r="K45" s="90"/>
      <c r="L45" s="90"/>
      <c r="M45" s="90"/>
    </row>
    <row r="46" spans="2:13">
      <c r="B46" s="90"/>
      <c r="C46" s="90"/>
      <c r="D46" s="90"/>
      <c r="E46" s="90"/>
      <c r="F46" s="90"/>
      <c r="G46" s="90"/>
      <c r="H46" s="90"/>
      <c r="I46" s="90"/>
      <c r="J46" s="90"/>
      <c r="K46" s="90"/>
      <c r="L46" s="90"/>
      <c r="M46" s="90"/>
    </row>
    <row r="47" spans="2:13">
      <c r="B47" s="90"/>
      <c r="C47" s="90"/>
      <c r="D47" s="90"/>
      <c r="E47" s="90"/>
      <c r="F47" s="90"/>
      <c r="G47" s="90"/>
      <c r="H47" s="90"/>
      <c r="I47" s="90"/>
      <c r="J47" s="90"/>
      <c r="K47" s="90"/>
      <c r="L47" s="90"/>
      <c r="M47" s="90"/>
    </row>
    <row r="48" spans="2:13">
      <c r="B48" s="90"/>
      <c r="C48" s="90"/>
      <c r="D48" s="90"/>
      <c r="E48" s="90"/>
      <c r="F48" s="90"/>
      <c r="G48" s="90"/>
      <c r="H48" s="90"/>
      <c r="I48" s="90"/>
      <c r="J48" s="90"/>
      <c r="K48" s="90"/>
      <c r="L48" s="90"/>
      <c r="M48" s="90"/>
    </row>
    <row r="49" spans="2:13">
      <c r="B49" s="90"/>
      <c r="C49" s="90"/>
      <c r="D49" s="90"/>
      <c r="E49" s="90"/>
      <c r="F49" s="90"/>
      <c r="G49" s="90"/>
      <c r="H49" s="90"/>
      <c r="I49" s="90"/>
      <c r="J49" s="90"/>
      <c r="K49" s="90"/>
      <c r="L49" s="90"/>
      <c r="M49" s="90"/>
    </row>
    <row r="50" spans="2:13">
      <c r="B50" s="90"/>
      <c r="C50" s="90"/>
      <c r="D50" s="90"/>
      <c r="E50" s="90"/>
      <c r="F50" s="90"/>
      <c r="G50" s="90"/>
      <c r="H50" s="90"/>
      <c r="I50" s="90"/>
      <c r="J50" s="90"/>
      <c r="K50" s="90"/>
      <c r="L50" s="90"/>
      <c r="M50" s="90"/>
    </row>
    <row r="51" spans="2:13">
      <c r="B51" s="90"/>
      <c r="C51" s="90"/>
      <c r="D51" s="90"/>
      <c r="E51" s="90"/>
      <c r="F51" s="90"/>
      <c r="G51" s="90"/>
      <c r="H51" s="90"/>
      <c r="I51" s="90"/>
      <c r="J51" s="90"/>
      <c r="K51" s="90"/>
      <c r="L51" s="90"/>
      <c r="M51" s="90"/>
    </row>
    <row r="52" spans="2:13">
      <c r="B52" s="90"/>
      <c r="C52" s="90"/>
      <c r="D52" s="90"/>
      <c r="E52" s="90"/>
      <c r="F52" s="90"/>
      <c r="G52" s="90"/>
      <c r="H52" s="90"/>
      <c r="I52" s="90"/>
      <c r="J52" s="90"/>
      <c r="K52" s="90"/>
      <c r="L52" s="90"/>
      <c r="M52" s="90"/>
    </row>
    <row r="53" spans="2:13">
      <c r="B53" s="90"/>
      <c r="C53" s="90"/>
      <c r="D53" s="90"/>
      <c r="E53" s="90"/>
      <c r="F53" s="90"/>
      <c r="G53" s="90"/>
      <c r="H53" s="90"/>
      <c r="I53" s="90"/>
      <c r="J53" s="90"/>
      <c r="K53" s="90"/>
      <c r="L53" s="90"/>
      <c r="M53" s="90"/>
    </row>
    <row r="54" spans="2:13">
      <c r="B54" s="90"/>
      <c r="C54" s="90"/>
      <c r="D54" s="90"/>
      <c r="E54" s="90"/>
      <c r="F54" s="90"/>
      <c r="G54" s="90"/>
      <c r="H54" s="90"/>
      <c r="I54" s="90"/>
      <c r="J54" s="90"/>
      <c r="K54" s="90"/>
      <c r="L54" s="90"/>
      <c r="M54" s="90"/>
    </row>
    <row r="55" spans="2:13">
      <c r="B55" s="90"/>
      <c r="C55" s="90"/>
      <c r="D55" s="90"/>
      <c r="E55" s="90"/>
      <c r="F55" s="90"/>
      <c r="G55" s="90"/>
      <c r="H55" s="90"/>
      <c r="I55" s="90"/>
      <c r="J55" s="90"/>
      <c r="K55" s="90"/>
      <c r="L55" s="90"/>
      <c r="M55" s="90"/>
    </row>
    <row r="56" spans="2:13">
      <c r="B56" s="90"/>
      <c r="C56" s="90"/>
      <c r="D56" s="90"/>
      <c r="E56" s="90"/>
      <c r="F56" s="90"/>
      <c r="G56" s="90"/>
      <c r="H56" s="90"/>
      <c r="I56" s="90"/>
      <c r="J56" s="90"/>
      <c r="K56" s="90"/>
      <c r="L56" s="90"/>
      <c r="M56" s="90"/>
    </row>
    <row r="57" spans="2:13">
      <c r="B57" s="90"/>
      <c r="C57" s="90"/>
      <c r="D57" s="90"/>
      <c r="E57" s="90"/>
      <c r="F57" s="90"/>
      <c r="G57" s="90"/>
      <c r="H57" s="90"/>
      <c r="I57" s="90"/>
      <c r="J57" s="90"/>
      <c r="K57" s="90"/>
      <c r="L57" s="90"/>
      <c r="M57" s="90"/>
    </row>
    <row r="58" spans="2:13">
      <c r="B58" s="90"/>
      <c r="C58" s="90"/>
      <c r="D58" s="90"/>
      <c r="E58" s="90"/>
      <c r="F58" s="90"/>
      <c r="G58" s="90"/>
      <c r="H58" s="90"/>
      <c r="I58" s="90"/>
      <c r="J58" s="90"/>
      <c r="K58" s="90"/>
      <c r="L58" s="90"/>
      <c r="M58" s="90"/>
    </row>
    <row r="59" spans="2:13">
      <c r="B59" s="90"/>
      <c r="C59" s="90"/>
      <c r="D59" s="90"/>
      <c r="E59" s="90"/>
      <c r="F59" s="90"/>
      <c r="G59" s="90"/>
      <c r="H59" s="90"/>
      <c r="I59" s="90"/>
      <c r="J59" s="90"/>
      <c r="K59" s="90"/>
      <c r="L59" s="90"/>
      <c r="M59" s="90"/>
    </row>
    <row r="60" spans="2:13">
      <c r="B60" s="90"/>
      <c r="C60" s="90"/>
      <c r="D60" s="90"/>
      <c r="E60" s="90"/>
      <c r="F60" s="90"/>
      <c r="G60" s="90"/>
      <c r="H60" s="90"/>
      <c r="I60" s="90"/>
      <c r="J60" s="90"/>
      <c r="K60" s="90"/>
      <c r="L60" s="90"/>
      <c r="M60" s="90"/>
    </row>
    <row r="61" spans="2:13">
      <c r="B61" s="90"/>
      <c r="C61" s="90"/>
      <c r="D61" s="90"/>
      <c r="E61" s="90"/>
      <c r="F61" s="90"/>
      <c r="G61" s="90"/>
      <c r="H61" s="90"/>
      <c r="I61" s="90"/>
      <c r="J61" s="90"/>
      <c r="K61" s="90"/>
      <c r="L61" s="90"/>
      <c r="M61" s="90"/>
    </row>
    <row r="62" spans="2:13">
      <c r="B62" s="90"/>
      <c r="C62" s="90"/>
      <c r="D62" s="90"/>
      <c r="E62" s="90"/>
      <c r="F62" s="90"/>
      <c r="G62" s="90"/>
      <c r="H62" s="90"/>
      <c r="I62" s="90"/>
      <c r="J62" s="90"/>
      <c r="K62" s="90"/>
      <c r="L62" s="90"/>
      <c r="M62" s="90"/>
    </row>
    <row r="63" spans="2:13">
      <c r="B63" s="90"/>
      <c r="C63" s="90"/>
      <c r="D63" s="90"/>
      <c r="E63" s="90"/>
      <c r="F63" s="90"/>
      <c r="G63" s="90"/>
      <c r="H63" s="90"/>
      <c r="I63" s="90"/>
      <c r="J63" s="90"/>
      <c r="K63" s="90"/>
      <c r="L63" s="90"/>
      <c r="M63" s="90"/>
    </row>
    <row r="64" spans="2:13">
      <c r="B64" s="90"/>
      <c r="C64" s="90"/>
      <c r="D64" s="90"/>
      <c r="E64" s="90"/>
      <c r="F64" s="90"/>
      <c r="G64" s="90"/>
      <c r="H64" s="90"/>
      <c r="I64" s="90"/>
      <c r="J64" s="90"/>
      <c r="K64" s="90"/>
      <c r="L64" s="90"/>
      <c r="M64" s="90"/>
    </row>
    <row r="65" spans="2:13">
      <c r="B65" s="90"/>
      <c r="C65" s="90"/>
      <c r="D65" s="90"/>
      <c r="E65" s="90"/>
      <c r="F65" s="90"/>
      <c r="G65" s="90"/>
      <c r="H65" s="90"/>
      <c r="I65" s="90"/>
      <c r="J65" s="90"/>
      <c r="K65" s="90"/>
      <c r="L65" s="90"/>
      <c r="M65" s="90"/>
    </row>
    <row r="66" spans="2:13">
      <c r="B66" s="90"/>
      <c r="C66" s="90"/>
      <c r="D66" s="90"/>
      <c r="E66" s="90"/>
      <c r="F66" s="90"/>
      <c r="G66" s="90"/>
      <c r="H66" s="90"/>
      <c r="I66" s="90"/>
      <c r="J66" s="90"/>
      <c r="K66" s="90"/>
      <c r="L66" s="90"/>
      <c r="M66" s="90"/>
    </row>
    <row r="67" spans="2:13">
      <c r="B67" s="90"/>
      <c r="C67" s="90"/>
      <c r="D67" s="90"/>
      <c r="E67" s="90"/>
      <c r="F67" s="90"/>
      <c r="G67" s="90"/>
      <c r="H67" s="90"/>
      <c r="I67" s="90"/>
      <c r="J67" s="90"/>
      <c r="K67" s="90"/>
      <c r="L67" s="90"/>
      <c r="M67" s="90"/>
    </row>
    <row r="68" spans="2:13">
      <c r="B68" s="90"/>
      <c r="C68" s="90"/>
      <c r="D68" s="90"/>
      <c r="E68" s="90"/>
      <c r="F68" s="90"/>
      <c r="G68" s="90"/>
      <c r="H68" s="90"/>
      <c r="I68" s="90"/>
      <c r="J68" s="90"/>
      <c r="K68" s="90"/>
      <c r="L68" s="90"/>
      <c r="M68" s="90"/>
    </row>
    <row r="69" spans="2:13">
      <c r="B69" s="90"/>
      <c r="C69" s="90"/>
      <c r="D69" s="90"/>
      <c r="E69" s="90"/>
      <c r="F69" s="90"/>
      <c r="G69" s="90"/>
      <c r="H69" s="90"/>
      <c r="I69" s="90"/>
      <c r="J69" s="90"/>
      <c r="K69" s="90"/>
      <c r="L69" s="90"/>
      <c r="M69" s="90"/>
    </row>
    <row r="70" spans="2:13">
      <c r="B70" s="90"/>
      <c r="C70" s="90"/>
      <c r="D70" s="90"/>
      <c r="E70" s="90"/>
      <c r="F70" s="90"/>
      <c r="G70" s="90"/>
      <c r="H70" s="90"/>
      <c r="I70" s="90"/>
      <c r="J70" s="90"/>
      <c r="K70" s="90"/>
      <c r="L70" s="90"/>
      <c r="M70" s="90"/>
    </row>
    <row r="71" spans="2:13">
      <c r="B71" s="90"/>
      <c r="C71" s="90"/>
      <c r="D71" s="90"/>
      <c r="E71" s="90"/>
      <c r="F71" s="90"/>
      <c r="G71" s="90"/>
      <c r="H71" s="90"/>
      <c r="I71" s="90"/>
      <c r="J71" s="90"/>
      <c r="K71" s="90"/>
      <c r="L71" s="90"/>
      <c r="M71" s="90"/>
    </row>
    <row r="72" spans="2:13">
      <c r="B72" s="90"/>
      <c r="C72" s="90"/>
      <c r="D72" s="90"/>
      <c r="E72" s="90"/>
      <c r="F72" s="90"/>
      <c r="G72" s="90"/>
      <c r="H72" s="90"/>
      <c r="I72" s="90"/>
      <c r="J72" s="90"/>
      <c r="K72" s="90"/>
      <c r="L72" s="90"/>
      <c r="M72" s="90"/>
    </row>
    <row r="73" spans="2:13">
      <c r="B73" s="90"/>
      <c r="C73" s="90"/>
      <c r="D73" s="90"/>
      <c r="E73" s="90"/>
      <c r="F73" s="90"/>
      <c r="G73" s="90"/>
      <c r="H73" s="90"/>
      <c r="I73" s="90"/>
      <c r="J73" s="90"/>
      <c r="K73" s="90"/>
      <c r="L73" s="90"/>
      <c r="M73" s="90"/>
    </row>
    <row r="74" spans="2:13">
      <c r="B74" s="90"/>
      <c r="C74" s="90"/>
      <c r="D74" s="90"/>
      <c r="E74" s="90"/>
      <c r="F74" s="90"/>
      <c r="G74" s="90"/>
      <c r="H74" s="90"/>
      <c r="I74" s="90"/>
      <c r="J74" s="90"/>
      <c r="K74" s="90"/>
      <c r="L74" s="90"/>
      <c r="M74" s="90"/>
    </row>
    <row r="75" spans="2:13">
      <c r="B75" s="90"/>
      <c r="C75" s="90"/>
      <c r="D75" s="90"/>
      <c r="E75" s="90"/>
      <c r="F75" s="90"/>
      <c r="G75" s="90"/>
      <c r="H75" s="90"/>
      <c r="I75" s="90"/>
      <c r="J75" s="90"/>
      <c r="K75" s="90"/>
      <c r="L75" s="90"/>
      <c r="M75" s="90"/>
    </row>
    <row r="76" spans="2:13">
      <c r="B76" s="90"/>
      <c r="C76" s="90"/>
      <c r="D76" s="90"/>
      <c r="E76" s="90"/>
      <c r="F76" s="90"/>
      <c r="G76" s="90"/>
      <c r="H76" s="90"/>
      <c r="I76" s="90"/>
      <c r="J76" s="90"/>
      <c r="K76" s="90"/>
      <c r="L76" s="90"/>
      <c r="M76" s="90"/>
    </row>
    <row r="77" spans="2:13">
      <c r="B77" s="90"/>
      <c r="C77" s="90"/>
      <c r="D77" s="90"/>
      <c r="E77" s="90"/>
      <c r="F77" s="90"/>
      <c r="G77" s="90"/>
      <c r="H77" s="90"/>
      <c r="I77" s="90"/>
      <c r="J77" s="90"/>
      <c r="K77" s="90"/>
      <c r="L77" s="90"/>
      <c r="M77" s="90"/>
    </row>
    <row r="78" spans="2:13">
      <c r="B78" s="90"/>
      <c r="C78" s="90"/>
      <c r="D78" s="90"/>
      <c r="E78" s="90"/>
      <c r="F78" s="90"/>
      <c r="G78" s="90"/>
      <c r="H78" s="90"/>
      <c r="I78" s="90"/>
      <c r="J78" s="90"/>
      <c r="K78" s="90"/>
      <c r="L78" s="90"/>
      <c r="M78" s="90"/>
    </row>
    <row r="79" spans="2:13">
      <c r="B79" s="90"/>
      <c r="C79" s="90"/>
      <c r="D79" s="90"/>
      <c r="E79" s="90"/>
      <c r="F79" s="90"/>
      <c r="G79" s="90"/>
      <c r="H79" s="90"/>
      <c r="I79" s="90"/>
      <c r="J79" s="90"/>
      <c r="K79" s="90"/>
      <c r="L79" s="90"/>
      <c r="M79" s="90"/>
    </row>
    <row r="80" spans="2:13">
      <c r="B80" s="90"/>
      <c r="C80" s="90"/>
      <c r="D80" s="90"/>
      <c r="E80" s="90"/>
      <c r="F80" s="90"/>
      <c r="G80" s="90"/>
      <c r="H80" s="90"/>
      <c r="I80" s="90"/>
      <c r="J80" s="90"/>
      <c r="K80" s="90"/>
      <c r="L80" s="90"/>
      <c r="M80" s="90"/>
    </row>
    <row r="81" spans="2:13">
      <c r="B81" s="90"/>
      <c r="C81" s="90"/>
      <c r="D81" s="90"/>
      <c r="E81" s="90"/>
      <c r="F81" s="90"/>
      <c r="G81" s="90"/>
      <c r="H81" s="90"/>
      <c r="I81" s="90"/>
      <c r="J81" s="90"/>
      <c r="K81" s="90"/>
      <c r="L81" s="90"/>
      <c r="M81" s="90"/>
    </row>
    <row r="82" spans="2:13">
      <c r="B82" s="90"/>
      <c r="C82" s="90"/>
      <c r="D82" s="90"/>
      <c r="E82" s="90"/>
      <c r="F82" s="90"/>
      <c r="G82" s="90"/>
      <c r="H82" s="90"/>
      <c r="I82" s="90"/>
      <c r="J82" s="90"/>
      <c r="K82" s="90"/>
      <c r="L82" s="90"/>
      <c r="M82" s="90"/>
    </row>
    <row r="83" spans="2:13">
      <c r="B83" s="90"/>
      <c r="C83" s="90"/>
      <c r="D83" s="90"/>
      <c r="E83" s="90"/>
      <c r="F83" s="90"/>
      <c r="G83" s="90"/>
      <c r="H83" s="90"/>
      <c r="I83" s="90"/>
      <c r="J83" s="90"/>
      <c r="K83" s="90"/>
      <c r="L83" s="90"/>
      <c r="M83" s="90"/>
    </row>
    <row r="84" spans="2:13">
      <c r="B84" s="90"/>
      <c r="C84" s="90"/>
      <c r="D84" s="90"/>
      <c r="E84" s="90"/>
      <c r="F84" s="90"/>
      <c r="G84" s="90"/>
      <c r="H84" s="90"/>
      <c r="I84" s="90"/>
      <c r="J84" s="90"/>
      <c r="K84" s="90"/>
      <c r="L84" s="90"/>
      <c r="M84" s="90"/>
    </row>
    <row r="85" spans="2:13">
      <c r="B85" s="90"/>
      <c r="C85" s="90"/>
      <c r="D85" s="90"/>
      <c r="E85" s="90"/>
      <c r="F85" s="90"/>
      <c r="G85" s="90"/>
      <c r="H85" s="90"/>
      <c r="I85" s="90"/>
      <c r="J85" s="90"/>
      <c r="K85" s="90"/>
      <c r="L85" s="90"/>
      <c r="M85" s="90"/>
    </row>
    <row r="86" spans="2:13">
      <c r="B86" s="90"/>
      <c r="C86" s="90"/>
      <c r="D86" s="90"/>
      <c r="E86" s="90"/>
      <c r="F86" s="90"/>
      <c r="G86" s="90"/>
      <c r="H86" s="90"/>
      <c r="I86" s="90"/>
      <c r="J86" s="90"/>
      <c r="K86" s="90"/>
      <c r="L86" s="90"/>
      <c r="M86" s="90"/>
    </row>
    <row r="87" spans="2:13">
      <c r="B87" s="90"/>
      <c r="C87" s="90"/>
      <c r="D87" s="90"/>
      <c r="E87" s="90"/>
      <c r="F87" s="90"/>
      <c r="G87" s="90"/>
      <c r="H87" s="90"/>
      <c r="I87" s="90"/>
      <c r="J87" s="90"/>
      <c r="K87" s="90"/>
      <c r="L87" s="90"/>
      <c r="M87" s="90"/>
    </row>
    <row r="88" spans="2:13">
      <c r="B88" s="90"/>
      <c r="C88" s="90"/>
      <c r="D88" s="90"/>
      <c r="E88" s="90"/>
      <c r="F88" s="90"/>
      <c r="G88" s="90"/>
      <c r="H88" s="90"/>
      <c r="I88" s="90"/>
      <c r="J88" s="90"/>
      <c r="K88" s="90"/>
      <c r="L88" s="90"/>
      <c r="M88" s="90"/>
    </row>
    <row r="89" spans="2:13">
      <c r="B89" s="90"/>
      <c r="C89" s="90"/>
      <c r="D89" s="90"/>
      <c r="E89" s="90"/>
      <c r="F89" s="90"/>
      <c r="G89" s="90"/>
      <c r="H89" s="90"/>
      <c r="I89" s="90"/>
      <c r="J89" s="90"/>
      <c r="K89" s="90"/>
      <c r="L89" s="90"/>
      <c r="M89" s="90"/>
    </row>
    <row r="90" spans="2:13">
      <c r="B90" s="90"/>
      <c r="C90" s="90"/>
      <c r="D90" s="90"/>
      <c r="E90" s="90"/>
      <c r="F90" s="90"/>
      <c r="G90" s="90"/>
      <c r="H90" s="90"/>
      <c r="I90" s="90"/>
      <c r="J90" s="90"/>
      <c r="K90" s="90"/>
      <c r="L90" s="90"/>
      <c r="M90" s="90"/>
    </row>
    <row r="91" spans="2:13">
      <c r="B91" s="90"/>
      <c r="C91" s="90"/>
      <c r="D91" s="90"/>
      <c r="E91" s="90"/>
      <c r="F91" s="90"/>
      <c r="G91" s="90"/>
      <c r="H91" s="90"/>
      <c r="I91" s="90"/>
      <c r="J91" s="90"/>
      <c r="K91" s="90"/>
      <c r="L91" s="90"/>
      <c r="M91" s="90"/>
    </row>
    <row r="92" spans="2:13">
      <c r="B92" s="90"/>
      <c r="C92" s="90"/>
      <c r="D92" s="90"/>
      <c r="E92" s="90"/>
      <c r="F92" s="90"/>
      <c r="G92" s="90"/>
      <c r="H92" s="90"/>
      <c r="I92" s="90"/>
      <c r="J92" s="90"/>
      <c r="K92" s="90"/>
      <c r="L92" s="90"/>
      <c r="M92" s="90"/>
    </row>
    <row r="93" spans="2:13">
      <c r="B93" s="90"/>
      <c r="C93" s="90"/>
      <c r="D93" s="90"/>
      <c r="E93" s="90"/>
      <c r="F93" s="90"/>
      <c r="G93" s="90"/>
      <c r="H93" s="90"/>
      <c r="I93" s="90"/>
      <c r="J93" s="90"/>
      <c r="K93" s="90"/>
      <c r="L93" s="90"/>
      <c r="M93" s="90"/>
    </row>
    <row r="94" spans="2:13">
      <c r="B94" s="90"/>
      <c r="C94" s="90"/>
      <c r="D94" s="90"/>
      <c r="E94" s="90"/>
      <c r="F94" s="90"/>
      <c r="G94" s="90"/>
      <c r="H94" s="90"/>
      <c r="I94" s="90"/>
      <c r="J94" s="90"/>
      <c r="K94" s="90"/>
      <c r="L94" s="90"/>
      <c r="M94" s="90"/>
    </row>
    <row r="95" spans="2:13">
      <c r="B95" s="90"/>
      <c r="C95" s="90"/>
      <c r="D95" s="90"/>
      <c r="E95" s="90"/>
      <c r="F95" s="90"/>
      <c r="G95" s="90"/>
      <c r="H95" s="90"/>
      <c r="I95" s="90"/>
      <c r="J95" s="90"/>
      <c r="K95" s="90"/>
      <c r="L95" s="90"/>
      <c r="M95" s="90"/>
    </row>
    <row r="96" spans="2:13">
      <c r="B96" s="90"/>
      <c r="C96" s="90"/>
      <c r="D96" s="90"/>
      <c r="E96" s="90"/>
      <c r="F96" s="90"/>
      <c r="G96" s="90"/>
      <c r="H96" s="90"/>
      <c r="I96" s="90"/>
      <c r="J96" s="90"/>
      <c r="K96" s="90"/>
      <c r="L96" s="90"/>
      <c r="M96" s="90"/>
    </row>
    <row r="97" spans="2:13">
      <c r="B97" s="90"/>
      <c r="C97" s="90"/>
      <c r="D97" s="90"/>
      <c r="E97" s="90"/>
      <c r="F97" s="90"/>
      <c r="G97" s="90"/>
      <c r="H97" s="90"/>
      <c r="I97" s="90"/>
      <c r="J97" s="90"/>
      <c r="K97" s="90"/>
      <c r="L97" s="90"/>
      <c r="M97" s="90"/>
    </row>
    <row r="98" spans="2:13">
      <c r="B98" s="90"/>
      <c r="C98" s="90"/>
      <c r="D98" s="90"/>
      <c r="E98" s="90"/>
      <c r="F98" s="90"/>
      <c r="G98" s="90"/>
      <c r="H98" s="90"/>
      <c r="I98" s="90"/>
      <c r="J98" s="90"/>
      <c r="K98" s="90"/>
      <c r="L98" s="90"/>
      <c r="M98" s="90"/>
    </row>
    <row r="99" spans="2:13">
      <c r="B99" s="90"/>
      <c r="C99" s="90"/>
      <c r="D99" s="90"/>
      <c r="E99" s="90"/>
      <c r="F99" s="90"/>
      <c r="G99" s="90"/>
      <c r="H99" s="90"/>
      <c r="I99" s="90"/>
      <c r="J99" s="90"/>
      <c r="K99" s="90"/>
      <c r="L99" s="90"/>
      <c r="M99" s="90"/>
    </row>
    <row r="100" spans="2:13">
      <c r="B100" s="90"/>
      <c r="C100" s="90"/>
      <c r="D100" s="90"/>
      <c r="E100" s="90"/>
      <c r="F100" s="90"/>
      <c r="G100" s="90"/>
      <c r="H100" s="90"/>
      <c r="I100" s="90"/>
      <c r="J100" s="90"/>
      <c r="K100" s="90"/>
      <c r="L100" s="90"/>
      <c r="M100" s="90"/>
    </row>
    <row r="101" spans="2:13">
      <c r="B101" s="90"/>
      <c r="C101" s="90"/>
      <c r="D101" s="90"/>
      <c r="E101" s="90"/>
      <c r="F101" s="90"/>
      <c r="G101" s="90"/>
      <c r="H101" s="90"/>
      <c r="I101" s="90"/>
      <c r="J101" s="90"/>
      <c r="K101" s="90"/>
      <c r="L101" s="90"/>
      <c r="M101" s="90"/>
    </row>
    <row r="102" spans="2:13">
      <c r="B102" s="90"/>
      <c r="C102" s="90"/>
      <c r="D102" s="90"/>
      <c r="E102" s="90"/>
      <c r="F102" s="90"/>
      <c r="G102" s="90"/>
      <c r="H102" s="90"/>
      <c r="I102" s="90"/>
      <c r="J102" s="90"/>
      <c r="K102" s="90"/>
      <c r="L102" s="90"/>
      <c r="M102" s="90"/>
    </row>
    <row r="103" spans="2:13">
      <c r="B103" s="90"/>
      <c r="C103" s="90"/>
      <c r="D103" s="90"/>
      <c r="E103" s="90"/>
      <c r="F103" s="90"/>
      <c r="G103" s="90"/>
      <c r="H103" s="90"/>
      <c r="I103" s="90"/>
      <c r="J103" s="90"/>
      <c r="K103" s="90"/>
      <c r="L103" s="90"/>
      <c r="M103" s="90"/>
    </row>
    <row r="104" spans="2:13">
      <c r="B104" s="90"/>
      <c r="C104" s="90"/>
      <c r="D104" s="90"/>
      <c r="E104" s="90"/>
      <c r="F104" s="90"/>
      <c r="G104" s="90"/>
      <c r="H104" s="90"/>
      <c r="I104" s="90"/>
      <c r="J104" s="90"/>
      <c r="K104" s="90"/>
      <c r="L104" s="90"/>
      <c r="M104" s="90"/>
    </row>
    <row r="105" spans="2:13">
      <c r="B105" s="90"/>
      <c r="C105" s="90"/>
      <c r="D105" s="90"/>
      <c r="E105" s="90"/>
      <c r="F105" s="90"/>
      <c r="G105" s="90"/>
      <c r="H105" s="90"/>
      <c r="I105" s="90"/>
      <c r="J105" s="90"/>
      <c r="K105" s="90"/>
      <c r="L105" s="90"/>
      <c r="M105" s="90"/>
    </row>
    <row r="106" spans="2:13">
      <c r="B106" s="90"/>
      <c r="C106" s="90"/>
      <c r="D106" s="90"/>
      <c r="E106" s="90"/>
      <c r="F106" s="90"/>
      <c r="G106" s="90"/>
      <c r="H106" s="90"/>
      <c r="I106" s="90"/>
      <c r="J106" s="90"/>
      <c r="K106" s="90"/>
      <c r="L106" s="90"/>
      <c r="M106" s="90"/>
    </row>
    <row r="107" spans="2:13">
      <c r="B107" s="90"/>
      <c r="C107" s="90"/>
      <c r="D107" s="90"/>
      <c r="E107" s="90"/>
      <c r="F107" s="90"/>
      <c r="G107" s="90"/>
      <c r="H107" s="90"/>
      <c r="I107" s="90"/>
      <c r="J107" s="90"/>
      <c r="K107" s="90"/>
      <c r="L107" s="90"/>
      <c r="M107" s="90"/>
    </row>
    <row r="108" spans="2:13">
      <c r="B108" s="90"/>
      <c r="C108" s="90"/>
      <c r="D108" s="90"/>
      <c r="E108" s="90"/>
      <c r="F108" s="90"/>
      <c r="G108" s="90"/>
      <c r="H108" s="90"/>
      <c r="I108" s="90"/>
      <c r="J108" s="90"/>
      <c r="K108" s="90"/>
      <c r="L108" s="90"/>
      <c r="M108" s="90"/>
    </row>
    <row r="109" spans="2:13">
      <c r="B109" s="90"/>
      <c r="C109" s="90"/>
      <c r="D109" s="90"/>
      <c r="E109" s="90"/>
      <c r="F109" s="90"/>
      <c r="G109" s="90"/>
      <c r="H109" s="90"/>
      <c r="I109" s="90"/>
      <c r="J109" s="90"/>
      <c r="K109" s="90"/>
      <c r="L109" s="90"/>
      <c r="M109" s="90"/>
    </row>
    <row r="110" spans="2:13">
      <c r="B110" s="90"/>
      <c r="C110" s="90"/>
      <c r="D110" s="90"/>
      <c r="E110" s="90"/>
      <c r="F110" s="90"/>
      <c r="G110" s="90"/>
      <c r="H110" s="90"/>
      <c r="I110" s="90"/>
      <c r="J110" s="90"/>
      <c r="K110" s="90"/>
      <c r="L110" s="90"/>
      <c r="M110" s="90"/>
    </row>
    <row r="111" spans="2:13">
      <c r="B111" s="90"/>
      <c r="C111" s="90"/>
      <c r="D111" s="90"/>
      <c r="E111" s="90"/>
      <c r="F111" s="90"/>
      <c r="G111" s="90"/>
      <c r="H111" s="90"/>
      <c r="I111" s="90"/>
      <c r="J111" s="90"/>
      <c r="K111" s="90"/>
      <c r="L111" s="90"/>
      <c r="M111" s="90"/>
    </row>
    <row r="112" spans="2:13">
      <c r="C112" s="1"/>
      <c r="D112" s="1"/>
      <c r="E112" s="1"/>
    </row>
    <row r="113" spans="3:5">
      <c r="C113" s="1"/>
      <c r="D113" s="1"/>
      <c r="E113" s="1"/>
    </row>
    <row r="114" spans="3:5">
      <c r="C114" s="1"/>
      <c r="D114" s="1"/>
      <c r="E114" s="1"/>
    </row>
    <row r="115" spans="3:5">
      <c r="C115" s="1"/>
      <c r="D115" s="1"/>
      <c r="E115" s="1"/>
    </row>
    <row r="116" spans="3:5">
      <c r="C116" s="1"/>
      <c r="D116" s="1"/>
      <c r="E116" s="1"/>
    </row>
    <row r="117" spans="3:5">
      <c r="C117" s="1"/>
      <c r="D117" s="1"/>
      <c r="E117" s="1"/>
    </row>
    <row r="118" spans="3:5">
      <c r="C118" s="1"/>
      <c r="D118" s="1"/>
      <c r="E118" s="1"/>
    </row>
    <row r="119" spans="3:5">
      <c r="C119" s="1"/>
      <c r="D119" s="1"/>
      <c r="E119" s="1"/>
    </row>
    <row r="120" spans="3:5">
      <c r="C120" s="1"/>
      <c r="D120" s="1"/>
      <c r="E120" s="1"/>
    </row>
    <row r="121" spans="3:5">
      <c r="C121" s="1"/>
      <c r="D121" s="1"/>
      <c r="E121" s="1"/>
    </row>
    <row r="122" spans="3:5">
      <c r="C122" s="1"/>
      <c r="D122" s="1"/>
      <c r="E122" s="1"/>
    </row>
    <row r="123" spans="3:5">
      <c r="C123" s="1"/>
      <c r="D123" s="1"/>
      <c r="E123" s="1"/>
    </row>
    <row r="124" spans="3:5">
      <c r="C124" s="1"/>
      <c r="D124" s="1"/>
      <c r="E124" s="1"/>
    </row>
    <row r="125" spans="3:5">
      <c r="C125" s="1"/>
      <c r="D125" s="1"/>
      <c r="E125" s="1"/>
    </row>
    <row r="126" spans="3:5">
      <c r="C126" s="1"/>
      <c r="D126" s="1"/>
      <c r="E126" s="1"/>
    </row>
    <row r="127" spans="3:5">
      <c r="C127" s="1"/>
      <c r="D127" s="1"/>
      <c r="E127" s="1"/>
    </row>
    <row r="128" spans="3:5">
      <c r="C128" s="1"/>
      <c r="D128" s="1"/>
      <c r="E128" s="1"/>
    </row>
    <row r="129" spans="3:5">
      <c r="C129" s="1"/>
      <c r="D129" s="1"/>
      <c r="E129" s="1"/>
    </row>
    <row r="130" spans="3:5">
      <c r="C130" s="1"/>
      <c r="D130" s="1"/>
      <c r="E130" s="1"/>
    </row>
    <row r="131" spans="3:5">
      <c r="C131" s="1"/>
      <c r="D131" s="1"/>
      <c r="E131" s="1"/>
    </row>
    <row r="132" spans="3:5">
      <c r="C132" s="1"/>
      <c r="D132" s="1"/>
      <c r="E132" s="1"/>
    </row>
    <row r="133" spans="3:5">
      <c r="C133" s="1"/>
      <c r="D133" s="1"/>
      <c r="E133" s="1"/>
    </row>
    <row r="134" spans="3:5">
      <c r="C134" s="1"/>
      <c r="D134" s="1"/>
      <c r="E134" s="1"/>
    </row>
    <row r="135" spans="3:5">
      <c r="C135" s="1"/>
      <c r="D135" s="1"/>
      <c r="E135" s="1"/>
    </row>
    <row r="136" spans="3:5">
      <c r="C136" s="1"/>
      <c r="D136" s="1"/>
      <c r="E136" s="1"/>
    </row>
    <row r="137" spans="3:5">
      <c r="C137" s="1"/>
      <c r="D137" s="1"/>
      <c r="E137" s="1"/>
    </row>
    <row r="138" spans="3:5">
      <c r="C138" s="1"/>
      <c r="D138" s="1"/>
      <c r="E138" s="1"/>
    </row>
    <row r="139" spans="3:5">
      <c r="C139" s="1"/>
      <c r="D139" s="1"/>
      <c r="E139" s="1"/>
    </row>
    <row r="140" spans="3:5">
      <c r="C140" s="1"/>
      <c r="D140" s="1"/>
      <c r="E140" s="1"/>
    </row>
    <row r="141" spans="3:5">
      <c r="C141" s="1"/>
      <c r="D141" s="1"/>
      <c r="E141" s="1"/>
    </row>
    <row r="142" spans="3:5">
      <c r="C142" s="1"/>
      <c r="D142" s="1"/>
      <c r="E142" s="1"/>
    </row>
    <row r="143" spans="3:5">
      <c r="C143" s="1"/>
      <c r="D143" s="1"/>
      <c r="E143" s="1"/>
    </row>
    <row r="144" spans="3:5">
      <c r="C144" s="1"/>
      <c r="D144" s="1"/>
      <c r="E144" s="1"/>
    </row>
    <row r="145" spans="3:5">
      <c r="C145" s="1"/>
      <c r="D145" s="1"/>
      <c r="E145" s="1"/>
    </row>
    <row r="146" spans="3:5">
      <c r="C146" s="1"/>
      <c r="D146" s="1"/>
      <c r="E146" s="1"/>
    </row>
    <row r="147" spans="3:5">
      <c r="C147" s="1"/>
      <c r="D147" s="1"/>
      <c r="E147" s="1"/>
    </row>
    <row r="148" spans="3:5">
      <c r="C148" s="1"/>
      <c r="D148" s="1"/>
      <c r="E148" s="1"/>
    </row>
    <row r="149" spans="3:5">
      <c r="C149" s="1"/>
      <c r="D149" s="1"/>
      <c r="E149" s="1"/>
    </row>
    <row r="150" spans="3:5">
      <c r="C150" s="1"/>
      <c r="D150" s="1"/>
      <c r="E150" s="1"/>
    </row>
    <row r="151" spans="3:5">
      <c r="C151" s="1"/>
      <c r="D151" s="1"/>
      <c r="E151" s="1"/>
    </row>
    <row r="152" spans="3:5">
      <c r="C152" s="1"/>
      <c r="D152" s="1"/>
      <c r="E152" s="1"/>
    </row>
    <row r="153" spans="3:5">
      <c r="C153" s="1"/>
      <c r="D153" s="1"/>
      <c r="E153" s="1"/>
    </row>
    <row r="154" spans="3:5">
      <c r="C154" s="1"/>
      <c r="D154" s="1"/>
      <c r="E154" s="1"/>
    </row>
    <row r="155" spans="3:5">
      <c r="C155" s="1"/>
      <c r="D155" s="1"/>
      <c r="E155" s="1"/>
    </row>
    <row r="156" spans="3:5">
      <c r="C156" s="1"/>
      <c r="D156" s="1"/>
      <c r="E156" s="1"/>
    </row>
    <row r="157" spans="3:5">
      <c r="C157" s="1"/>
      <c r="D157" s="1"/>
      <c r="E157" s="1"/>
    </row>
    <row r="158" spans="3:5">
      <c r="C158" s="1"/>
      <c r="D158" s="1"/>
      <c r="E158" s="1"/>
    </row>
    <row r="159" spans="3:5">
      <c r="C159" s="1"/>
      <c r="D159" s="1"/>
      <c r="E159" s="1"/>
    </row>
    <row r="160" spans="3:5">
      <c r="C160" s="1"/>
      <c r="D160" s="1"/>
      <c r="E160" s="1"/>
    </row>
    <row r="161" spans="3:5">
      <c r="C161" s="1"/>
      <c r="D161" s="1"/>
      <c r="E161" s="1"/>
    </row>
    <row r="162" spans="3:5">
      <c r="C162" s="1"/>
      <c r="D162" s="1"/>
      <c r="E162" s="1"/>
    </row>
    <row r="163" spans="3:5">
      <c r="C163" s="1"/>
      <c r="D163" s="1"/>
      <c r="E163" s="1"/>
    </row>
    <row r="164" spans="3:5">
      <c r="C164" s="1"/>
      <c r="D164" s="1"/>
      <c r="E164" s="1"/>
    </row>
    <row r="165" spans="3:5">
      <c r="C165" s="1"/>
      <c r="D165" s="1"/>
      <c r="E165" s="1"/>
    </row>
    <row r="166" spans="3:5">
      <c r="C166" s="1"/>
      <c r="D166" s="1"/>
      <c r="E166" s="1"/>
    </row>
    <row r="167" spans="3:5">
      <c r="C167" s="1"/>
      <c r="D167" s="1"/>
      <c r="E167" s="1"/>
    </row>
    <row r="168" spans="3:5">
      <c r="C168" s="1"/>
      <c r="D168" s="1"/>
      <c r="E168" s="1"/>
    </row>
    <row r="169" spans="3:5">
      <c r="C169" s="1"/>
      <c r="D169" s="1"/>
      <c r="E169" s="1"/>
    </row>
    <row r="170" spans="3:5">
      <c r="C170" s="1"/>
      <c r="D170" s="1"/>
      <c r="E170" s="1"/>
    </row>
    <row r="171" spans="3:5">
      <c r="C171" s="1"/>
      <c r="D171" s="1"/>
      <c r="E171" s="1"/>
    </row>
    <row r="172" spans="3:5">
      <c r="C172" s="1"/>
      <c r="D172" s="1"/>
      <c r="E172" s="1"/>
    </row>
    <row r="173" spans="3:5">
      <c r="C173" s="1"/>
      <c r="D173" s="1"/>
      <c r="E173" s="1"/>
    </row>
    <row r="174" spans="3:5">
      <c r="C174" s="1"/>
      <c r="D174" s="1"/>
      <c r="E174" s="1"/>
    </row>
    <row r="175" spans="3:5">
      <c r="C175" s="1"/>
      <c r="D175" s="1"/>
      <c r="E175" s="1"/>
    </row>
    <row r="176" spans="3:5">
      <c r="C176" s="1"/>
      <c r="D176" s="1"/>
      <c r="E176" s="1"/>
    </row>
    <row r="177" spans="3:5">
      <c r="C177" s="1"/>
      <c r="D177" s="1"/>
      <c r="E177" s="1"/>
    </row>
    <row r="178" spans="3:5">
      <c r="C178" s="1"/>
      <c r="D178" s="1"/>
      <c r="E178" s="1"/>
    </row>
    <row r="179" spans="3:5">
      <c r="C179" s="1"/>
      <c r="D179" s="1"/>
      <c r="E179" s="1"/>
    </row>
    <row r="180" spans="3:5">
      <c r="C180" s="1"/>
      <c r="D180" s="1"/>
      <c r="E180" s="1"/>
    </row>
    <row r="181" spans="3:5">
      <c r="C181" s="1"/>
      <c r="D181" s="1"/>
      <c r="E181" s="1"/>
    </row>
    <row r="182" spans="3:5">
      <c r="C182" s="1"/>
      <c r="D182" s="1"/>
      <c r="E182" s="1"/>
    </row>
    <row r="183" spans="3:5">
      <c r="C183" s="1"/>
      <c r="D183" s="1"/>
      <c r="E183" s="1"/>
    </row>
    <row r="184" spans="3:5">
      <c r="C184" s="1"/>
      <c r="D184" s="1"/>
      <c r="E184" s="1"/>
    </row>
    <row r="185" spans="3:5">
      <c r="C185" s="1"/>
      <c r="D185" s="1"/>
      <c r="E185" s="1"/>
    </row>
    <row r="186" spans="3:5">
      <c r="C186" s="1"/>
      <c r="D186" s="1"/>
      <c r="E186" s="1"/>
    </row>
    <row r="187" spans="3:5">
      <c r="C187" s="1"/>
      <c r="D187" s="1"/>
      <c r="E187" s="1"/>
    </row>
    <row r="188" spans="3:5">
      <c r="C188" s="1"/>
      <c r="D188" s="1"/>
      <c r="E188" s="1"/>
    </row>
    <row r="189" spans="3:5">
      <c r="C189" s="1"/>
      <c r="D189" s="1"/>
      <c r="E189" s="1"/>
    </row>
    <row r="190" spans="3:5">
      <c r="C190" s="1"/>
      <c r="D190" s="1"/>
      <c r="E190" s="1"/>
    </row>
    <row r="191" spans="3:5">
      <c r="C191" s="1"/>
      <c r="D191" s="1"/>
      <c r="E191" s="1"/>
    </row>
    <row r="192" spans="3:5">
      <c r="C192" s="1"/>
      <c r="D192" s="1"/>
      <c r="E192" s="1"/>
    </row>
    <row r="193" spans="3:5">
      <c r="C193" s="1"/>
      <c r="D193" s="1"/>
      <c r="E193" s="1"/>
    </row>
    <row r="194" spans="3:5">
      <c r="C194" s="1"/>
      <c r="D194" s="1"/>
      <c r="E194" s="1"/>
    </row>
    <row r="195" spans="3:5">
      <c r="C195" s="1"/>
      <c r="D195" s="1"/>
      <c r="E195" s="1"/>
    </row>
    <row r="196" spans="3:5">
      <c r="C196" s="1"/>
      <c r="D196" s="1"/>
      <c r="E196" s="1"/>
    </row>
    <row r="197" spans="3:5">
      <c r="C197" s="1"/>
      <c r="D197" s="1"/>
      <c r="E197" s="1"/>
    </row>
    <row r="198" spans="3:5">
      <c r="C198" s="1"/>
      <c r="D198" s="1"/>
      <c r="E198" s="1"/>
    </row>
    <row r="199" spans="3:5">
      <c r="C199" s="1"/>
      <c r="D199" s="1"/>
      <c r="E199" s="1"/>
    </row>
    <row r="200" spans="3:5">
      <c r="C200" s="1"/>
      <c r="D200" s="1"/>
      <c r="E200" s="1"/>
    </row>
    <row r="201" spans="3:5">
      <c r="C201" s="1"/>
      <c r="D201" s="1"/>
      <c r="E201" s="1"/>
    </row>
    <row r="202" spans="3:5">
      <c r="C202" s="1"/>
      <c r="D202" s="1"/>
      <c r="E202" s="1"/>
    </row>
    <row r="203" spans="3:5">
      <c r="C203" s="1"/>
      <c r="D203" s="1"/>
      <c r="E203" s="1"/>
    </row>
    <row r="204" spans="3:5">
      <c r="C204" s="1"/>
      <c r="D204" s="1"/>
      <c r="E204" s="1"/>
    </row>
    <row r="205" spans="3:5">
      <c r="C205" s="1"/>
      <c r="D205" s="1"/>
      <c r="E205" s="1"/>
    </row>
    <row r="206" spans="3:5">
      <c r="C206" s="1"/>
      <c r="D206" s="1"/>
      <c r="E206" s="1"/>
    </row>
    <row r="207" spans="3:5">
      <c r="C207" s="1"/>
      <c r="D207" s="1"/>
      <c r="E207" s="1"/>
    </row>
    <row r="208" spans="3: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2:5">
      <c r="B401" s="42"/>
      <c r="C401" s="1"/>
      <c r="D401" s="1"/>
      <c r="E401" s="1"/>
    </row>
    <row r="402" spans="2:5">
      <c r="B402" s="42"/>
      <c r="C402" s="1"/>
      <c r="D402" s="1"/>
      <c r="E402" s="1"/>
    </row>
    <row r="403" spans="2:5">
      <c r="B403" s="3"/>
      <c r="C403" s="1"/>
      <c r="D403" s="1"/>
      <c r="E403" s="1"/>
    </row>
  </sheetData>
  <sheetProtection sheet="1" objects="1" scenarios="1"/>
  <mergeCells count="2">
    <mergeCell ref="B6:M6"/>
    <mergeCell ref="B7:M7"/>
  </mergeCells>
  <phoneticPr fontId="4" type="noConversion"/>
  <dataValidations count="1">
    <dataValidation allowBlank="1" showInputMessage="1" showErrorMessage="1" sqref="D23:XFD1048576 D19:AF22 AH19:XFD22 D1:XFD18 A1:B1048576 C5:C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7">
    <tabColor indexed="43"/>
    <pageSetUpPr fitToPage="1"/>
  </sheetPr>
  <dimension ref="B1:BC637"/>
  <sheetViews>
    <sheetView rightToLeft="1" zoomScale="85" zoomScaleNormal="85" workbookViewId="0">
      <selection activeCell="Q24" sqref="Q24"/>
    </sheetView>
  </sheetViews>
  <sheetFormatPr defaultColWidth="9.140625" defaultRowHeight="18"/>
  <cols>
    <col min="1" max="1" width="6.28515625" style="1" customWidth="1"/>
    <col min="2" max="2" width="29" style="2" bestFit="1" customWidth="1"/>
    <col min="3" max="3" width="60.140625" style="2" bestFit="1" customWidth="1"/>
    <col min="4" max="4" width="12" style="1" bestFit="1" customWidth="1"/>
    <col min="5" max="5" width="11.28515625" style="1" bestFit="1" customWidth="1"/>
    <col min="6" max="6" width="10.140625" style="1" bestFit="1" customWidth="1"/>
    <col min="7" max="7" width="7.28515625" style="1" bestFit="1" customWidth="1"/>
    <col min="8" max="8" width="8" style="1" bestFit="1" customWidth="1"/>
    <col min="9" max="9" width="9" style="1" bestFit="1" customWidth="1"/>
    <col min="10" max="10" width="9.140625" style="1" bestFit="1" customWidth="1"/>
    <col min="11" max="11" width="9" style="1" bestFit="1" customWidth="1"/>
    <col min="12" max="12" width="7.5703125" style="3" customWidth="1"/>
    <col min="13" max="13" width="6.7109375" style="3" customWidth="1"/>
    <col min="14" max="14" width="7.7109375" style="3" customWidth="1"/>
    <col min="15" max="15" width="11.28515625" style="3" customWidth="1"/>
    <col min="16" max="16" width="6" style="3" customWidth="1"/>
    <col min="17" max="17" width="7.85546875" style="3" customWidth="1"/>
    <col min="18" max="18" width="8.140625" style="3" customWidth="1"/>
    <col min="19" max="19" width="6.28515625" style="3" customWidth="1"/>
    <col min="20" max="20" width="8" style="3" customWidth="1"/>
    <col min="21" max="21" width="8.7109375" style="3" customWidth="1"/>
    <col min="22" max="22" width="10" style="3" customWidth="1"/>
    <col min="23" max="23" width="9.5703125" style="1" customWidth="1"/>
    <col min="24" max="24" width="6.140625" style="1" customWidth="1"/>
    <col min="25" max="26" width="5.7109375" style="1" customWidth="1"/>
    <col min="27" max="27" width="6.85546875" style="1" customWidth="1"/>
    <col min="28" max="28" width="6.42578125" style="1" customWidth="1"/>
    <col min="29" max="29" width="6.7109375" style="1" customWidth="1"/>
    <col min="30" max="30" width="7.28515625" style="1" customWidth="1"/>
    <col min="31" max="42" width="5.7109375" style="1" customWidth="1"/>
    <col min="43" max="16384" width="9.140625" style="1"/>
  </cols>
  <sheetData>
    <row r="1" spans="2:55">
      <c r="B1" s="47" t="s">
        <v>174</v>
      </c>
      <c r="C1" s="68" t="s" vm="1">
        <v>258</v>
      </c>
    </row>
    <row r="2" spans="2:55">
      <c r="B2" s="47" t="s">
        <v>173</v>
      </c>
      <c r="C2" s="68" t="s">
        <v>259</v>
      </c>
    </row>
    <row r="3" spans="2:55">
      <c r="B3" s="47" t="s">
        <v>175</v>
      </c>
      <c r="C3" s="68" t="s">
        <v>260</v>
      </c>
    </row>
    <row r="4" spans="2:55">
      <c r="B4" s="47" t="s">
        <v>176</v>
      </c>
      <c r="C4" s="68">
        <v>9454</v>
      </c>
    </row>
    <row r="6" spans="2:55" ht="26.25" customHeight="1">
      <c r="B6" s="134" t="s">
        <v>205</v>
      </c>
      <c r="C6" s="135"/>
      <c r="D6" s="135"/>
      <c r="E6" s="135"/>
      <c r="F6" s="135"/>
      <c r="G6" s="135"/>
      <c r="H6" s="135"/>
      <c r="I6" s="135"/>
      <c r="J6" s="135"/>
      <c r="K6" s="136"/>
    </row>
    <row r="7" spans="2:55" ht="26.25" customHeight="1">
      <c r="B7" s="134" t="s">
        <v>93</v>
      </c>
      <c r="C7" s="135"/>
      <c r="D7" s="135"/>
      <c r="E7" s="135"/>
      <c r="F7" s="135"/>
      <c r="G7" s="135"/>
      <c r="H7" s="135"/>
      <c r="I7" s="135"/>
      <c r="J7" s="135"/>
      <c r="K7" s="136"/>
    </row>
    <row r="8" spans="2:55" s="3" customFormat="1" ht="78.75">
      <c r="B8" s="22" t="s">
        <v>111</v>
      </c>
      <c r="C8" s="30" t="s">
        <v>44</v>
      </c>
      <c r="D8" s="30" t="s">
        <v>98</v>
      </c>
      <c r="E8" s="30" t="s">
        <v>99</v>
      </c>
      <c r="F8" s="30" t="s">
        <v>233</v>
      </c>
      <c r="G8" s="30" t="s">
        <v>232</v>
      </c>
      <c r="H8" s="30" t="s">
        <v>106</v>
      </c>
      <c r="I8" s="30" t="s">
        <v>58</v>
      </c>
      <c r="J8" s="30" t="s">
        <v>177</v>
      </c>
      <c r="K8" s="31" t="s">
        <v>179</v>
      </c>
      <c r="BC8" s="1"/>
    </row>
    <row r="9" spans="2:55" s="3" customFormat="1" ht="21" customHeight="1">
      <c r="B9" s="15"/>
      <c r="C9" s="16"/>
      <c r="D9" s="16"/>
      <c r="E9" s="32" t="s">
        <v>21</v>
      </c>
      <c r="F9" s="32" t="s">
        <v>240</v>
      </c>
      <c r="G9" s="32"/>
      <c r="H9" s="32" t="s">
        <v>236</v>
      </c>
      <c r="I9" s="32" t="s">
        <v>19</v>
      </c>
      <c r="J9" s="32" t="s">
        <v>19</v>
      </c>
      <c r="K9" s="33" t="s">
        <v>19</v>
      </c>
      <c r="BC9" s="1"/>
    </row>
    <row r="10" spans="2:55" s="4" customFormat="1" ht="18" customHeight="1">
      <c r="B10" s="18"/>
      <c r="C10" s="19" t="s">
        <v>0</v>
      </c>
      <c r="D10" s="19" t="s">
        <v>2</v>
      </c>
      <c r="E10" s="19" t="s">
        <v>3</v>
      </c>
      <c r="F10" s="19" t="s">
        <v>4</v>
      </c>
      <c r="G10" s="19" t="s">
        <v>5</v>
      </c>
      <c r="H10" s="19" t="s">
        <v>6</v>
      </c>
      <c r="I10" s="19" t="s">
        <v>7</v>
      </c>
      <c r="J10" s="19" t="s">
        <v>8</v>
      </c>
      <c r="K10" s="20" t="s">
        <v>9</v>
      </c>
      <c r="L10" s="3"/>
      <c r="M10" s="3"/>
      <c r="N10" s="3"/>
      <c r="O10" s="3"/>
      <c r="P10" s="3"/>
      <c r="Q10" s="3"/>
      <c r="R10" s="3"/>
      <c r="S10" s="3"/>
      <c r="T10" s="3"/>
      <c r="U10" s="3"/>
      <c r="BC10" s="1"/>
    </row>
    <row r="11" spans="2:55" s="4" customFormat="1" ht="18" customHeight="1">
      <c r="B11" s="90" t="s">
        <v>1965</v>
      </c>
      <c r="C11" s="74"/>
      <c r="D11" s="74"/>
      <c r="E11" s="74"/>
      <c r="F11" s="84"/>
      <c r="G11" s="86"/>
      <c r="H11" s="84">
        <v>97.110829999999993</v>
      </c>
      <c r="I11" s="74"/>
      <c r="J11" s="85">
        <f>H11/$H$11</f>
        <v>1</v>
      </c>
      <c r="K11" s="85">
        <f>H11/'סכום נכסי הקרן'!$C$42</f>
        <v>1.525306567435168E-3</v>
      </c>
      <c r="L11" s="3"/>
      <c r="M11" s="3"/>
      <c r="N11" s="3"/>
      <c r="O11"/>
      <c r="P11"/>
      <c r="Q11" s="3"/>
      <c r="R11" s="3"/>
      <c r="S11" s="3"/>
      <c r="T11" s="3"/>
      <c r="U11" s="3"/>
      <c r="BC11" s="1"/>
    </row>
    <row r="12" spans="2:55" ht="21" customHeight="1">
      <c r="B12" s="94" t="s">
        <v>1966</v>
      </c>
      <c r="C12" s="74"/>
      <c r="D12" s="74"/>
      <c r="E12" s="74"/>
      <c r="F12" s="84"/>
      <c r="G12" s="86"/>
      <c r="H12" s="84">
        <v>8.4331200000000006</v>
      </c>
      <c r="I12" s="74"/>
      <c r="J12" s="85">
        <f t="shared" ref="J12:J14" si="0">H12/$H$11</f>
        <v>8.6840159846229309E-2</v>
      </c>
      <c r="K12" s="85">
        <f>H12/'סכום נכסי הקרן'!$C$42</f>
        <v>1.3245786613057335E-4</v>
      </c>
      <c r="O12" s="113"/>
      <c r="P12" s="114"/>
      <c r="V12" s="1"/>
    </row>
    <row r="13" spans="2:55">
      <c r="B13" s="91" t="s">
        <v>225</v>
      </c>
      <c r="C13" s="72"/>
      <c r="D13" s="72"/>
      <c r="E13" s="72"/>
      <c r="F13" s="81"/>
      <c r="G13" s="83"/>
      <c r="H13" s="81">
        <v>8.4331200000000006</v>
      </c>
      <c r="I13" s="72"/>
      <c r="J13" s="82">
        <f t="shared" si="0"/>
        <v>8.6840159846229309E-2</v>
      </c>
      <c r="K13" s="82">
        <f>H13/'סכום נכסי הקרן'!$C$42</f>
        <v>1.3245786613057335E-4</v>
      </c>
      <c r="O13" s="113"/>
      <c r="P13" s="114"/>
      <c r="V13" s="1"/>
    </row>
    <row r="14" spans="2:55">
      <c r="B14" s="77" t="s">
        <v>1967</v>
      </c>
      <c r="C14" s="74">
        <v>7055</v>
      </c>
      <c r="D14" s="87" t="s">
        <v>158</v>
      </c>
      <c r="E14" s="103">
        <v>43914</v>
      </c>
      <c r="F14" s="84">
        <v>2433.1</v>
      </c>
      <c r="G14" s="86">
        <v>100</v>
      </c>
      <c r="H14" s="84">
        <v>8.4331200000000006</v>
      </c>
      <c r="I14" s="85">
        <v>1.2046793333333333E-4</v>
      </c>
      <c r="J14" s="85">
        <f t="shared" si="0"/>
        <v>8.6840159846229309E-2</v>
      </c>
      <c r="K14" s="85">
        <f>H14/'סכום נכסי הקרן'!$C$42</f>
        <v>1.3245786613057335E-4</v>
      </c>
      <c r="N14" s="114"/>
      <c r="O14" s="113"/>
      <c r="P14" s="114"/>
      <c r="V14" s="1"/>
    </row>
    <row r="15" spans="2:55">
      <c r="B15" s="73"/>
      <c r="C15" s="74"/>
      <c r="D15" s="74"/>
      <c r="E15" s="74"/>
      <c r="F15" s="84"/>
      <c r="G15" s="86"/>
      <c r="H15" s="74"/>
      <c r="I15" s="74"/>
      <c r="J15" s="85"/>
      <c r="K15" s="74"/>
      <c r="N15" s="114"/>
      <c r="O15" s="113"/>
      <c r="P15" s="114"/>
      <c r="V15" s="1"/>
    </row>
    <row r="16" spans="2:55">
      <c r="B16" s="94" t="s">
        <v>1968</v>
      </c>
      <c r="C16" s="74"/>
      <c r="D16" s="74"/>
      <c r="E16" s="74"/>
      <c r="F16" s="84"/>
      <c r="G16" s="86"/>
      <c r="H16" s="84">
        <v>88.677710000000005</v>
      </c>
      <c r="I16" s="74"/>
      <c r="J16" s="85">
        <f t="shared" ref="J16:J19" si="1">H16/$H$11</f>
        <v>0.91315984015377083</v>
      </c>
      <c r="K16" s="85">
        <f>H16/'סכום נכסי הקרן'!$C$42</f>
        <v>1.3928487013045948E-3</v>
      </c>
      <c r="N16" s="114"/>
      <c r="O16" s="113"/>
      <c r="P16" s="114"/>
      <c r="V16" s="1"/>
    </row>
    <row r="17" spans="2:22">
      <c r="B17" s="91" t="s">
        <v>225</v>
      </c>
      <c r="C17" s="72"/>
      <c r="D17" s="72"/>
      <c r="E17" s="72"/>
      <c r="F17" s="81"/>
      <c r="G17" s="83"/>
      <c r="H17" s="81">
        <v>88.677710000000005</v>
      </c>
      <c r="I17" s="72"/>
      <c r="J17" s="82">
        <f t="shared" si="1"/>
        <v>0.91315984015377083</v>
      </c>
      <c r="K17" s="82">
        <f>H17/'סכום נכסי הקרן'!$C$42</f>
        <v>1.3928487013045948E-3</v>
      </c>
      <c r="N17" s="114"/>
      <c r="O17" s="113"/>
      <c r="P17" s="114"/>
      <c r="V17" s="1"/>
    </row>
    <row r="18" spans="2:22">
      <c r="B18" s="77" t="s">
        <v>1969</v>
      </c>
      <c r="C18" s="74">
        <v>7043</v>
      </c>
      <c r="D18" s="87" t="s">
        <v>160</v>
      </c>
      <c r="E18" s="103">
        <v>43860</v>
      </c>
      <c r="F18" s="84">
        <v>17689.09</v>
      </c>
      <c r="G18" s="86">
        <v>102.0951</v>
      </c>
      <c r="H18" s="84">
        <v>70.122199999999992</v>
      </c>
      <c r="I18" s="85">
        <v>2.3408575E-5</v>
      </c>
      <c r="J18" s="85">
        <f t="shared" si="1"/>
        <v>0.7220842412736046</v>
      </c>
      <c r="K18" s="85">
        <f>H18/'סכום נכסי הקרן'!$C$42</f>
        <v>1.1013998354560694E-3</v>
      </c>
      <c r="N18" s="114"/>
      <c r="O18"/>
      <c r="P18"/>
      <c r="V18" s="1"/>
    </row>
    <row r="19" spans="2:22">
      <c r="B19" s="77" t="s">
        <v>1970</v>
      </c>
      <c r="C19" s="74">
        <v>7046</v>
      </c>
      <c r="D19" s="87" t="s">
        <v>158</v>
      </c>
      <c r="E19" s="103">
        <v>43795</v>
      </c>
      <c r="F19" s="84">
        <v>5830.09</v>
      </c>
      <c r="G19" s="86">
        <v>91.826700000000002</v>
      </c>
      <c r="H19" s="84">
        <v>18.555509999999998</v>
      </c>
      <c r="I19" s="85">
        <v>4.2987733333333337E-6</v>
      </c>
      <c r="J19" s="85">
        <f t="shared" si="1"/>
        <v>0.19107559888016609</v>
      </c>
      <c r="K19" s="85">
        <f>H19/'סכום נכסי הקרן'!$C$42</f>
        <v>2.9144886584852518E-4</v>
      </c>
      <c r="N19" s="114"/>
      <c r="V19" s="1"/>
    </row>
    <row r="20" spans="2:22">
      <c r="B20" s="73"/>
      <c r="C20" s="74"/>
      <c r="D20" s="74"/>
      <c r="E20" s="74"/>
      <c r="F20" s="84"/>
      <c r="G20" s="86"/>
      <c r="H20" s="74"/>
      <c r="I20" s="74"/>
      <c r="J20" s="85"/>
      <c r="K20" s="74"/>
      <c r="N20" s="114"/>
      <c r="V20" s="1"/>
    </row>
    <row r="21" spans="2:22">
      <c r="B21" s="90"/>
      <c r="C21" s="90"/>
      <c r="D21" s="90"/>
      <c r="E21" s="90"/>
      <c r="F21" s="90"/>
      <c r="G21" s="90"/>
      <c r="H21" s="90"/>
      <c r="I21" s="90"/>
      <c r="J21" s="90"/>
      <c r="K21" s="90"/>
      <c r="N21" s="114"/>
      <c r="V21" s="1"/>
    </row>
    <row r="22" spans="2:22" ht="16.5" customHeight="1">
      <c r="B22" s="90"/>
      <c r="C22" s="90"/>
      <c r="D22" s="90"/>
      <c r="E22" s="90"/>
      <c r="F22" s="90"/>
      <c r="G22" s="90"/>
      <c r="H22" s="90"/>
      <c r="I22" s="90"/>
      <c r="J22" s="90"/>
      <c r="K22" s="90"/>
      <c r="N22" s="114"/>
      <c r="V22" s="1"/>
    </row>
    <row r="23" spans="2:22" ht="16.5" customHeight="1">
      <c r="B23" s="89" t="s">
        <v>107</v>
      </c>
      <c r="C23" s="90"/>
      <c r="D23" s="90"/>
      <c r="E23" s="90"/>
      <c r="F23" s="90"/>
      <c r="G23" s="90"/>
      <c r="H23" s="90"/>
      <c r="I23" s="90"/>
      <c r="J23" s="90"/>
      <c r="K23" s="90"/>
      <c r="V23" s="1"/>
    </row>
    <row r="24" spans="2:22" ht="16.5" customHeight="1">
      <c r="B24" s="89" t="s">
        <v>231</v>
      </c>
      <c r="C24" s="90"/>
      <c r="D24" s="90"/>
      <c r="E24" s="90"/>
      <c r="F24" s="90"/>
      <c r="G24" s="90"/>
      <c r="H24" s="90"/>
      <c r="I24" s="90"/>
      <c r="J24" s="90"/>
      <c r="K24" s="90"/>
      <c r="V24" s="1"/>
    </row>
    <row r="25" spans="2:22">
      <c r="B25" s="89" t="s">
        <v>239</v>
      </c>
      <c r="C25" s="90"/>
      <c r="D25" s="90"/>
      <c r="E25" s="90"/>
      <c r="F25" s="90"/>
      <c r="G25" s="90"/>
      <c r="H25" s="90"/>
      <c r="I25" s="90"/>
      <c r="J25" s="90"/>
      <c r="K25" s="90"/>
      <c r="V25" s="1"/>
    </row>
    <row r="26" spans="2:22">
      <c r="B26" s="90"/>
      <c r="C26" s="90"/>
      <c r="D26" s="90"/>
      <c r="E26" s="90"/>
      <c r="F26" s="90"/>
      <c r="G26" s="90"/>
      <c r="H26" s="90"/>
      <c r="I26" s="90"/>
      <c r="J26" s="90"/>
      <c r="K26" s="90"/>
      <c r="V26" s="1"/>
    </row>
    <row r="27" spans="2:22">
      <c r="B27" s="90"/>
      <c r="C27" s="90"/>
      <c r="D27" s="90"/>
      <c r="E27" s="90"/>
      <c r="F27" s="90"/>
      <c r="G27" s="90"/>
      <c r="H27" s="90"/>
      <c r="I27" s="90"/>
      <c r="J27" s="90"/>
      <c r="K27" s="90"/>
      <c r="V27" s="1"/>
    </row>
    <row r="28" spans="2:22">
      <c r="B28" s="90"/>
      <c r="C28" s="90"/>
      <c r="D28" s="90"/>
      <c r="E28" s="90"/>
      <c r="F28" s="90"/>
      <c r="G28" s="90"/>
      <c r="H28" s="90"/>
      <c r="I28" s="90"/>
      <c r="J28" s="90"/>
      <c r="K28" s="90"/>
      <c r="V28" s="1"/>
    </row>
    <row r="29" spans="2:22">
      <c r="B29" s="90"/>
      <c r="C29" s="90"/>
      <c r="D29" s="90"/>
      <c r="E29" s="90"/>
      <c r="F29" s="90"/>
      <c r="G29" s="90"/>
      <c r="H29" s="90"/>
      <c r="I29" s="90"/>
      <c r="J29" s="90"/>
      <c r="K29" s="90"/>
      <c r="V29" s="1"/>
    </row>
    <row r="30" spans="2:22">
      <c r="B30" s="90"/>
      <c r="C30" s="90"/>
      <c r="D30" s="90"/>
      <c r="E30" s="90"/>
      <c r="F30" s="90"/>
      <c r="G30" s="90"/>
      <c r="H30" s="90"/>
      <c r="I30" s="90"/>
      <c r="J30" s="90"/>
      <c r="K30" s="90"/>
      <c r="V30" s="1"/>
    </row>
    <row r="31" spans="2:22">
      <c r="B31" s="90"/>
      <c r="C31" s="90"/>
      <c r="D31" s="90"/>
      <c r="E31" s="90"/>
      <c r="F31" s="90"/>
      <c r="G31" s="90"/>
      <c r="H31" s="90"/>
      <c r="I31" s="90"/>
      <c r="J31" s="90"/>
      <c r="K31" s="90"/>
      <c r="V31" s="1"/>
    </row>
    <row r="32" spans="2:22">
      <c r="B32" s="90"/>
      <c r="C32" s="90"/>
      <c r="D32" s="90"/>
      <c r="E32" s="90"/>
      <c r="F32" s="90"/>
      <c r="G32" s="90"/>
      <c r="H32" s="90"/>
      <c r="I32" s="90"/>
      <c r="J32" s="90"/>
      <c r="K32" s="90"/>
      <c r="V32" s="1"/>
    </row>
    <row r="33" spans="2:22">
      <c r="B33" s="90"/>
      <c r="C33" s="90"/>
      <c r="D33" s="90"/>
      <c r="E33" s="90"/>
      <c r="F33" s="90"/>
      <c r="G33" s="90"/>
      <c r="H33" s="90"/>
      <c r="I33" s="90"/>
      <c r="J33" s="90"/>
      <c r="K33" s="90"/>
      <c r="V33" s="1"/>
    </row>
    <row r="34" spans="2:22">
      <c r="B34" s="90"/>
      <c r="C34" s="90"/>
      <c r="D34" s="90"/>
      <c r="E34" s="90"/>
      <c r="F34" s="90"/>
      <c r="G34" s="90"/>
      <c r="H34" s="90"/>
      <c r="I34" s="90"/>
      <c r="J34" s="90"/>
      <c r="K34" s="90"/>
      <c r="V34" s="1"/>
    </row>
    <row r="35" spans="2:22">
      <c r="B35" s="90"/>
      <c r="C35" s="90"/>
      <c r="D35" s="90"/>
      <c r="E35" s="90"/>
      <c r="F35" s="90"/>
      <c r="G35" s="90"/>
      <c r="H35" s="90"/>
      <c r="I35" s="90"/>
      <c r="J35" s="90"/>
      <c r="K35" s="90"/>
      <c r="V35" s="1"/>
    </row>
    <row r="36" spans="2:22">
      <c r="B36" s="90"/>
      <c r="C36" s="90"/>
      <c r="D36" s="90"/>
      <c r="E36" s="90"/>
      <c r="F36" s="90"/>
      <c r="G36" s="90"/>
      <c r="H36" s="90"/>
      <c r="I36" s="90"/>
      <c r="J36" s="90"/>
      <c r="K36" s="90"/>
      <c r="V36" s="1"/>
    </row>
    <row r="37" spans="2:22">
      <c r="B37" s="90"/>
      <c r="C37" s="90"/>
      <c r="D37" s="90"/>
      <c r="E37" s="90"/>
      <c r="F37" s="90"/>
      <c r="G37" s="90"/>
      <c r="H37" s="90"/>
      <c r="I37" s="90"/>
      <c r="J37" s="90"/>
      <c r="K37" s="90"/>
      <c r="V37" s="1"/>
    </row>
    <row r="38" spans="2:22">
      <c r="B38" s="90"/>
      <c r="C38" s="90"/>
      <c r="D38" s="90"/>
      <c r="E38" s="90"/>
      <c r="F38" s="90"/>
      <c r="G38" s="90"/>
      <c r="H38" s="90"/>
      <c r="I38" s="90"/>
      <c r="J38" s="90"/>
      <c r="K38" s="90"/>
    </row>
    <row r="39" spans="2:22">
      <c r="B39" s="90"/>
      <c r="C39" s="90"/>
      <c r="D39" s="90"/>
      <c r="E39" s="90"/>
      <c r="F39" s="90"/>
      <c r="G39" s="90"/>
      <c r="H39" s="90"/>
      <c r="I39" s="90"/>
      <c r="J39" s="90"/>
      <c r="K39" s="90"/>
    </row>
    <row r="40" spans="2:22">
      <c r="B40" s="90"/>
      <c r="C40" s="90"/>
      <c r="D40" s="90"/>
      <c r="E40" s="90"/>
      <c r="F40" s="90"/>
      <c r="G40" s="90"/>
      <c r="H40" s="90"/>
      <c r="I40" s="90"/>
      <c r="J40" s="90"/>
      <c r="K40" s="90"/>
    </row>
    <row r="41" spans="2:22">
      <c r="B41" s="90"/>
      <c r="C41" s="90"/>
      <c r="D41" s="90"/>
      <c r="E41" s="90"/>
      <c r="F41" s="90"/>
      <c r="G41" s="90"/>
      <c r="H41" s="90"/>
      <c r="I41" s="90"/>
      <c r="J41" s="90"/>
      <c r="K41" s="90"/>
    </row>
    <row r="42" spans="2:22">
      <c r="B42" s="90"/>
      <c r="C42" s="90"/>
      <c r="D42" s="90"/>
      <c r="E42" s="90"/>
      <c r="F42" s="90"/>
      <c r="G42" s="90"/>
      <c r="H42" s="90"/>
      <c r="I42" s="90"/>
      <c r="J42" s="90"/>
      <c r="K42" s="90"/>
    </row>
    <row r="43" spans="2:22">
      <c r="B43" s="90"/>
      <c r="C43" s="90"/>
      <c r="D43" s="90"/>
      <c r="E43" s="90"/>
      <c r="F43" s="90"/>
      <c r="G43" s="90"/>
      <c r="H43" s="90"/>
      <c r="I43" s="90"/>
      <c r="J43" s="90"/>
      <c r="K43" s="90"/>
    </row>
    <row r="44" spans="2:22">
      <c r="B44" s="90"/>
      <c r="C44" s="90"/>
      <c r="D44" s="90"/>
      <c r="E44" s="90"/>
      <c r="F44" s="90"/>
      <c r="G44" s="90"/>
      <c r="H44" s="90"/>
      <c r="I44" s="90"/>
      <c r="J44" s="90"/>
      <c r="K44" s="90"/>
    </row>
    <row r="45" spans="2:22">
      <c r="B45" s="90"/>
      <c r="C45" s="90"/>
      <c r="D45" s="90"/>
      <c r="E45" s="90"/>
      <c r="F45" s="90"/>
      <c r="G45" s="90"/>
      <c r="H45" s="90"/>
      <c r="I45" s="90"/>
      <c r="J45" s="90"/>
      <c r="K45" s="90"/>
    </row>
    <row r="46" spans="2:22">
      <c r="B46" s="90"/>
      <c r="C46" s="90"/>
      <c r="D46" s="90"/>
      <c r="E46" s="90"/>
      <c r="F46" s="90"/>
      <c r="G46" s="90"/>
      <c r="H46" s="90"/>
      <c r="I46" s="90"/>
      <c r="J46" s="90"/>
      <c r="K46" s="90"/>
    </row>
    <row r="47" spans="2:22">
      <c r="B47" s="90"/>
      <c r="C47" s="90"/>
      <c r="D47" s="90"/>
      <c r="E47" s="90"/>
      <c r="F47" s="90"/>
      <c r="G47" s="90"/>
      <c r="H47" s="90"/>
      <c r="I47" s="90"/>
      <c r="J47" s="90"/>
      <c r="K47" s="90"/>
    </row>
    <row r="48" spans="2:22">
      <c r="B48" s="90"/>
      <c r="C48" s="90"/>
      <c r="D48" s="90"/>
      <c r="E48" s="90"/>
      <c r="F48" s="90"/>
      <c r="G48" s="90"/>
      <c r="H48" s="90"/>
      <c r="I48" s="90"/>
      <c r="J48" s="90"/>
      <c r="K48" s="90"/>
    </row>
    <row r="49" spans="2:11">
      <c r="B49" s="90"/>
      <c r="C49" s="90"/>
      <c r="D49" s="90"/>
      <c r="E49" s="90"/>
      <c r="F49" s="90"/>
      <c r="G49" s="90"/>
      <c r="H49" s="90"/>
      <c r="I49" s="90"/>
      <c r="J49" s="90"/>
      <c r="K49" s="90"/>
    </row>
    <row r="50" spans="2:11">
      <c r="B50" s="90"/>
      <c r="C50" s="90"/>
      <c r="D50" s="90"/>
      <c r="E50" s="90"/>
      <c r="F50" s="90"/>
      <c r="G50" s="90"/>
      <c r="H50" s="90"/>
      <c r="I50" s="90"/>
      <c r="J50" s="90"/>
      <c r="K50" s="90"/>
    </row>
    <row r="51" spans="2:11">
      <c r="B51" s="90"/>
      <c r="C51" s="90"/>
      <c r="D51" s="90"/>
      <c r="E51" s="90"/>
      <c r="F51" s="90"/>
      <c r="G51" s="90"/>
      <c r="H51" s="90"/>
      <c r="I51" s="90"/>
      <c r="J51" s="90"/>
      <c r="K51" s="90"/>
    </row>
    <row r="52" spans="2:11">
      <c r="B52" s="90"/>
      <c r="C52" s="90"/>
      <c r="D52" s="90"/>
      <c r="E52" s="90"/>
      <c r="F52" s="90"/>
      <c r="G52" s="90"/>
      <c r="H52" s="90"/>
      <c r="I52" s="90"/>
      <c r="J52" s="90"/>
      <c r="K52" s="90"/>
    </row>
    <row r="53" spans="2:11">
      <c r="B53" s="90"/>
      <c r="C53" s="90"/>
      <c r="D53" s="90"/>
      <c r="E53" s="90"/>
      <c r="F53" s="90"/>
      <c r="G53" s="90"/>
      <c r="H53" s="90"/>
      <c r="I53" s="90"/>
      <c r="J53" s="90"/>
      <c r="K53" s="90"/>
    </row>
    <row r="54" spans="2:11">
      <c r="B54" s="90"/>
      <c r="C54" s="90"/>
      <c r="D54" s="90"/>
      <c r="E54" s="90"/>
      <c r="F54" s="90"/>
      <c r="G54" s="90"/>
      <c r="H54" s="90"/>
      <c r="I54" s="90"/>
      <c r="J54" s="90"/>
      <c r="K54" s="90"/>
    </row>
    <row r="55" spans="2:11">
      <c r="B55" s="90"/>
      <c r="C55" s="90"/>
      <c r="D55" s="90"/>
      <c r="E55" s="90"/>
      <c r="F55" s="90"/>
      <c r="G55" s="90"/>
      <c r="H55" s="90"/>
      <c r="I55" s="90"/>
      <c r="J55" s="90"/>
      <c r="K55" s="90"/>
    </row>
    <row r="56" spans="2:11">
      <c r="B56" s="90"/>
      <c r="C56" s="90"/>
      <c r="D56" s="90"/>
      <c r="E56" s="90"/>
      <c r="F56" s="90"/>
      <c r="G56" s="90"/>
      <c r="H56" s="90"/>
      <c r="I56" s="90"/>
      <c r="J56" s="90"/>
      <c r="K56" s="90"/>
    </row>
    <row r="57" spans="2:11">
      <c r="B57" s="90"/>
      <c r="C57" s="90"/>
      <c r="D57" s="90"/>
      <c r="E57" s="90"/>
      <c r="F57" s="90"/>
      <c r="G57" s="90"/>
      <c r="H57" s="90"/>
      <c r="I57" s="90"/>
      <c r="J57" s="90"/>
      <c r="K57" s="90"/>
    </row>
    <row r="58" spans="2:11">
      <c r="B58" s="90"/>
      <c r="C58" s="90"/>
      <c r="D58" s="90"/>
      <c r="E58" s="90"/>
      <c r="F58" s="90"/>
      <c r="G58" s="90"/>
      <c r="H58" s="90"/>
      <c r="I58" s="90"/>
      <c r="J58" s="90"/>
      <c r="K58" s="90"/>
    </row>
    <row r="59" spans="2:11">
      <c r="B59" s="90"/>
      <c r="C59" s="90"/>
      <c r="D59" s="90"/>
      <c r="E59" s="90"/>
      <c r="F59" s="90"/>
      <c r="G59" s="90"/>
      <c r="H59" s="90"/>
      <c r="I59" s="90"/>
      <c r="J59" s="90"/>
      <c r="K59" s="90"/>
    </row>
    <row r="60" spans="2:11">
      <c r="B60" s="90"/>
      <c r="C60" s="90"/>
      <c r="D60" s="90"/>
      <c r="E60" s="90"/>
      <c r="F60" s="90"/>
      <c r="G60" s="90"/>
      <c r="H60" s="90"/>
      <c r="I60" s="90"/>
      <c r="J60" s="90"/>
      <c r="K60" s="90"/>
    </row>
    <row r="61" spans="2:11">
      <c r="B61" s="90"/>
      <c r="C61" s="90"/>
      <c r="D61" s="90"/>
      <c r="E61" s="90"/>
      <c r="F61" s="90"/>
      <c r="G61" s="90"/>
      <c r="H61" s="90"/>
      <c r="I61" s="90"/>
      <c r="J61" s="90"/>
      <c r="K61" s="90"/>
    </row>
    <row r="62" spans="2:11">
      <c r="B62" s="90"/>
      <c r="C62" s="90"/>
      <c r="D62" s="90"/>
      <c r="E62" s="90"/>
      <c r="F62" s="90"/>
      <c r="G62" s="90"/>
      <c r="H62" s="90"/>
      <c r="I62" s="90"/>
      <c r="J62" s="90"/>
      <c r="K62" s="90"/>
    </row>
    <row r="63" spans="2:11">
      <c r="B63" s="90"/>
      <c r="C63" s="90"/>
      <c r="D63" s="90"/>
      <c r="E63" s="90"/>
      <c r="F63" s="90"/>
      <c r="G63" s="90"/>
      <c r="H63" s="90"/>
      <c r="I63" s="90"/>
      <c r="J63" s="90"/>
      <c r="K63" s="90"/>
    </row>
    <row r="64" spans="2:11">
      <c r="B64" s="90"/>
      <c r="C64" s="90"/>
      <c r="D64" s="90"/>
      <c r="E64" s="90"/>
      <c r="F64" s="90"/>
      <c r="G64" s="90"/>
      <c r="H64" s="90"/>
      <c r="I64" s="90"/>
      <c r="J64" s="90"/>
      <c r="K64" s="90"/>
    </row>
    <row r="65" spans="2:11">
      <c r="B65" s="90"/>
      <c r="C65" s="90"/>
      <c r="D65" s="90"/>
      <c r="E65" s="90"/>
      <c r="F65" s="90"/>
      <c r="G65" s="90"/>
      <c r="H65" s="90"/>
      <c r="I65" s="90"/>
      <c r="J65" s="90"/>
      <c r="K65" s="90"/>
    </row>
    <row r="66" spans="2:11">
      <c r="B66" s="90"/>
      <c r="C66" s="90"/>
      <c r="D66" s="90"/>
      <c r="E66" s="90"/>
      <c r="F66" s="90"/>
      <c r="G66" s="90"/>
      <c r="H66" s="90"/>
      <c r="I66" s="90"/>
      <c r="J66" s="90"/>
      <c r="K66" s="90"/>
    </row>
    <row r="67" spans="2:11">
      <c r="B67" s="90"/>
      <c r="C67" s="90"/>
      <c r="D67" s="90"/>
      <c r="E67" s="90"/>
      <c r="F67" s="90"/>
      <c r="G67" s="90"/>
      <c r="H67" s="90"/>
      <c r="I67" s="90"/>
      <c r="J67" s="90"/>
      <c r="K67" s="90"/>
    </row>
    <row r="68" spans="2:11">
      <c r="B68" s="90"/>
      <c r="C68" s="90"/>
      <c r="D68" s="90"/>
      <c r="E68" s="90"/>
      <c r="F68" s="90"/>
      <c r="G68" s="90"/>
      <c r="H68" s="90"/>
      <c r="I68" s="90"/>
      <c r="J68" s="90"/>
      <c r="K68" s="90"/>
    </row>
    <row r="69" spans="2:11">
      <c r="B69" s="90"/>
      <c r="C69" s="90"/>
      <c r="D69" s="90"/>
      <c r="E69" s="90"/>
      <c r="F69" s="90"/>
      <c r="G69" s="90"/>
      <c r="H69" s="90"/>
      <c r="I69" s="90"/>
      <c r="J69" s="90"/>
      <c r="K69" s="90"/>
    </row>
    <row r="70" spans="2:11">
      <c r="B70" s="90"/>
      <c r="C70" s="90"/>
      <c r="D70" s="90"/>
      <c r="E70" s="90"/>
      <c r="F70" s="90"/>
      <c r="G70" s="90"/>
      <c r="H70" s="90"/>
      <c r="I70" s="90"/>
      <c r="J70" s="90"/>
      <c r="K70" s="90"/>
    </row>
    <row r="71" spans="2:11">
      <c r="B71" s="90"/>
      <c r="C71" s="90"/>
      <c r="D71" s="90"/>
      <c r="E71" s="90"/>
      <c r="F71" s="90"/>
      <c r="G71" s="90"/>
      <c r="H71" s="90"/>
      <c r="I71" s="90"/>
      <c r="J71" s="90"/>
      <c r="K71" s="90"/>
    </row>
    <row r="72" spans="2:11">
      <c r="B72" s="90"/>
      <c r="C72" s="90"/>
      <c r="D72" s="90"/>
      <c r="E72" s="90"/>
      <c r="F72" s="90"/>
      <c r="G72" s="90"/>
      <c r="H72" s="90"/>
      <c r="I72" s="90"/>
      <c r="J72" s="90"/>
      <c r="K72" s="90"/>
    </row>
    <row r="73" spans="2:11">
      <c r="B73" s="90"/>
      <c r="C73" s="90"/>
      <c r="D73" s="90"/>
      <c r="E73" s="90"/>
      <c r="F73" s="90"/>
      <c r="G73" s="90"/>
      <c r="H73" s="90"/>
      <c r="I73" s="90"/>
      <c r="J73" s="90"/>
      <c r="K73" s="90"/>
    </row>
    <row r="74" spans="2:11">
      <c r="B74" s="90"/>
      <c r="C74" s="90"/>
      <c r="D74" s="90"/>
      <c r="E74" s="90"/>
      <c r="F74" s="90"/>
      <c r="G74" s="90"/>
      <c r="H74" s="90"/>
      <c r="I74" s="90"/>
      <c r="J74" s="90"/>
      <c r="K74" s="90"/>
    </row>
    <row r="75" spans="2:11">
      <c r="B75" s="90"/>
      <c r="C75" s="90"/>
      <c r="D75" s="90"/>
      <c r="E75" s="90"/>
      <c r="F75" s="90"/>
      <c r="G75" s="90"/>
      <c r="H75" s="90"/>
      <c r="I75" s="90"/>
      <c r="J75" s="90"/>
      <c r="K75" s="90"/>
    </row>
    <row r="76" spans="2:11">
      <c r="B76" s="90"/>
      <c r="C76" s="90"/>
      <c r="D76" s="90"/>
      <c r="E76" s="90"/>
      <c r="F76" s="90"/>
      <c r="G76" s="90"/>
      <c r="H76" s="90"/>
      <c r="I76" s="90"/>
      <c r="J76" s="90"/>
      <c r="K76" s="90"/>
    </row>
    <row r="77" spans="2:11">
      <c r="B77" s="90"/>
      <c r="C77" s="90"/>
      <c r="D77" s="90"/>
      <c r="E77" s="90"/>
      <c r="F77" s="90"/>
      <c r="G77" s="90"/>
      <c r="H77" s="90"/>
      <c r="I77" s="90"/>
      <c r="J77" s="90"/>
      <c r="K77" s="90"/>
    </row>
    <row r="78" spans="2:11">
      <c r="B78" s="90"/>
      <c r="C78" s="90"/>
      <c r="D78" s="90"/>
      <c r="E78" s="90"/>
      <c r="F78" s="90"/>
      <c r="G78" s="90"/>
      <c r="H78" s="90"/>
      <c r="I78" s="90"/>
      <c r="J78" s="90"/>
      <c r="K78" s="90"/>
    </row>
    <row r="79" spans="2:11">
      <c r="B79" s="90"/>
      <c r="C79" s="90"/>
      <c r="D79" s="90"/>
      <c r="E79" s="90"/>
      <c r="F79" s="90"/>
      <c r="G79" s="90"/>
      <c r="H79" s="90"/>
      <c r="I79" s="90"/>
      <c r="J79" s="90"/>
      <c r="K79" s="90"/>
    </row>
    <row r="80" spans="2:11">
      <c r="B80" s="90"/>
      <c r="C80" s="90"/>
      <c r="D80" s="90"/>
      <c r="E80" s="90"/>
      <c r="F80" s="90"/>
      <c r="G80" s="90"/>
      <c r="H80" s="90"/>
      <c r="I80" s="90"/>
      <c r="J80" s="90"/>
      <c r="K80" s="90"/>
    </row>
    <row r="81" spans="2:11">
      <c r="B81" s="90"/>
      <c r="C81" s="90"/>
      <c r="D81" s="90"/>
      <c r="E81" s="90"/>
      <c r="F81" s="90"/>
      <c r="G81" s="90"/>
      <c r="H81" s="90"/>
      <c r="I81" s="90"/>
      <c r="J81" s="90"/>
      <c r="K81" s="90"/>
    </row>
    <row r="82" spans="2:11">
      <c r="B82" s="90"/>
      <c r="C82" s="90"/>
      <c r="D82" s="90"/>
      <c r="E82" s="90"/>
      <c r="F82" s="90"/>
      <c r="G82" s="90"/>
      <c r="H82" s="90"/>
      <c r="I82" s="90"/>
      <c r="J82" s="90"/>
      <c r="K82" s="90"/>
    </row>
    <row r="83" spans="2:11">
      <c r="B83" s="90"/>
      <c r="C83" s="90"/>
      <c r="D83" s="90"/>
      <c r="E83" s="90"/>
      <c r="F83" s="90"/>
      <c r="G83" s="90"/>
      <c r="H83" s="90"/>
      <c r="I83" s="90"/>
      <c r="J83" s="90"/>
      <c r="K83" s="90"/>
    </row>
    <row r="84" spans="2:11">
      <c r="B84" s="90"/>
      <c r="C84" s="90"/>
      <c r="D84" s="90"/>
      <c r="E84" s="90"/>
      <c r="F84" s="90"/>
      <c r="G84" s="90"/>
      <c r="H84" s="90"/>
      <c r="I84" s="90"/>
      <c r="J84" s="90"/>
      <c r="K84" s="90"/>
    </row>
    <row r="85" spans="2:11">
      <c r="B85" s="90"/>
      <c r="C85" s="90"/>
      <c r="D85" s="90"/>
      <c r="E85" s="90"/>
      <c r="F85" s="90"/>
      <c r="G85" s="90"/>
      <c r="H85" s="90"/>
      <c r="I85" s="90"/>
      <c r="J85" s="90"/>
      <c r="K85" s="90"/>
    </row>
    <row r="86" spans="2:11">
      <c r="B86" s="90"/>
      <c r="C86" s="90"/>
      <c r="D86" s="90"/>
      <c r="E86" s="90"/>
      <c r="F86" s="90"/>
      <c r="G86" s="90"/>
      <c r="H86" s="90"/>
      <c r="I86" s="90"/>
      <c r="J86" s="90"/>
      <c r="K86" s="90"/>
    </row>
    <row r="87" spans="2:11">
      <c r="B87" s="90"/>
      <c r="C87" s="90"/>
      <c r="D87" s="90"/>
      <c r="E87" s="90"/>
      <c r="F87" s="90"/>
      <c r="G87" s="90"/>
      <c r="H87" s="90"/>
      <c r="I87" s="90"/>
      <c r="J87" s="90"/>
      <c r="K87" s="90"/>
    </row>
    <row r="88" spans="2:11">
      <c r="B88" s="90"/>
      <c r="C88" s="90"/>
      <c r="D88" s="90"/>
      <c r="E88" s="90"/>
      <c r="F88" s="90"/>
      <c r="G88" s="90"/>
      <c r="H88" s="90"/>
      <c r="I88" s="90"/>
      <c r="J88" s="90"/>
      <c r="K88" s="90"/>
    </row>
    <row r="89" spans="2:11">
      <c r="B89" s="90"/>
      <c r="C89" s="90"/>
      <c r="D89" s="90"/>
      <c r="E89" s="90"/>
      <c r="F89" s="90"/>
      <c r="G89" s="90"/>
      <c r="H89" s="90"/>
      <c r="I89" s="90"/>
      <c r="J89" s="90"/>
      <c r="K89" s="90"/>
    </row>
    <row r="90" spans="2:11">
      <c r="B90" s="90"/>
      <c r="C90" s="90"/>
      <c r="D90" s="90"/>
      <c r="E90" s="90"/>
      <c r="F90" s="90"/>
      <c r="G90" s="90"/>
      <c r="H90" s="90"/>
      <c r="I90" s="90"/>
      <c r="J90" s="90"/>
      <c r="K90" s="90"/>
    </row>
    <row r="91" spans="2:11">
      <c r="B91" s="90"/>
      <c r="C91" s="90"/>
      <c r="D91" s="90"/>
      <c r="E91" s="90"/>
      <c r="F91" s="90"/>
      <c r="G91" s="90"/>
      <c r="H91" s="90"/>
      <c r="I91" s="90"/>
      <c r="J91" s="90"/>
      <c r="K91" s="90"/>
    </row>
    <row r="92" spans="2:11">
      <c r="B92" s="90"/>
      <c r="C92" s="90"/>
      <c r="D92" s="90"/>
      <c r="E92" s="90"/>
      <c r="F92" s="90"/>
      <c r="G92" s="90"/>
      <c r="H92" s="90"/>
      <c r="I92" s="90"/>
      <c r="J92" s="90"/>
      <c r="K92" s="90"/>
    </row>
    <row r="93" spans="2:11">
      <c r="B93" s="90"/>
      <c r="C93" s="90"/>
      <c r="D93" s="90"/>
      <c r="E93" s="90"/>
      <c r="F93" s="90"/>
      <c r="G93" s="90"/>
      <c r="H93" s="90"/>
      <c r="I93" s="90"/>
      <c r="J93" s="90"/>
      <c r="K93" s="90"/>
    </row>
    <row r="94" spans="2:11">
      <c r="B94" s="90"/>
      <c r="C94" s="90"/>
      <c r="D94" s="90"/>
      <c r="E94" s="90"/>
      <c r="F94" s="90"/>
      <c r="G94" s="90"/>
      <c r="H94" s="90"/>
      <c r="I94" s="90"/>
      <c r="J94" s="90"/>
      <c r="K94" s="90"/>
    </row>
    <row r="95" spans="2:11">
      <c r="B95" s="90"/>
      <c r="C95" s="90"/>
      <c r="D95" s="90"/>
      <c r="E95" s="90"/>
      <c r="F95" s="90"/>
      <c r="G95" s="90"/>
      <c r="H95" s="90"/>
      <c r="I95" s="90"/>
      <c r="J95" s="90"/>
      <c r="K95" s="90"/>
    </row>
    <row r="96" spans="2:11">
      <c r="B96" s="90"/>
      <c r="C96" s="90"/>
      <c r="D96" s="90"/>
      <c r="E96" s="90"/>
      <c r="F96" s="90"/>
      <c r="G96" s="90"/>
      <c r="H96" s="90"/>
      <c r="I96" s="90"/>
      <c r="J96" s="90"/>
      <c r="K96" s="90"/>
    </row>
    <row r="97" spans="2:11">
      <c r="B97" s="90"/>
      <c r="C97" s="90"/>
      <c r="D97" s="90"/>
      <c r="E97" s="90"/>
      <c r="F97" s="90"/>
      <c r="G97" s="90"/>
      <c r="H97" s="90"/>
      <c r="I97" s="90"/>
      <c r="J97" s="90"/>
      <c r="K97" s="90"/>
    </row>
    <row r="98" spans="2:11">
      <c r="B98" s="90"/>
      <c r="C98" s="90"/>
      <c r="D98" s="90"/>
      <c r="E98" s="90"/>
      <c r="F98" s="90"/>
      <c r="G98" s="90"/>
      <c r="H98" s="90"/>
      <c r="I98" s="90"/>
      <c r="J98" s="90"/>
      <c r="K98" s="90"/>
    </row>
    <row r="99" spans="2:11">
      <c r="B99" s="90"/>
      <c r="C99" s="90"/>
      <c r="D99" s="90"/>
      <c r="E99" s="90"/>
      <c r="F99" s="90"/>
      <c r="G99" s="90"/>
      <c r="H99" s="90"/>
      <c r="I99" s="90"/>
      <c r="J99" s="90"/>
      <c r="K99" s="90"/>
    </row>
    <row r="100" spans="2:11">
      <c r="B100" s="90"/>
      <c r="C100" s="90"/>
      <c r="D100" s="90"/>
      <c r="E100" s="90"/>
      <c r="F100" s="90"/>
      <c r="G100" s="90"/>
      <c r="H100" s="90"/>
      <c r="I100" s="90"/>
      <c r="J100" s="90"/>
      <c r="K100" s="90"/>
    </row>
    <row r="101" spans="2:11">
      <c r="B101" s="90"/>
      <c r="C101" s="90"/>
      <c r="D101" s="90"/>
      <c r="E101" s="90"/>
      <c r="F101" s="90"/>
      <c r="G101" s="90"/>
      <c r="H101" s="90"/>
      <c r="I101" s="90"/>
      <c r="J101" s="90"/>
      <c r="K101" s="90"/>
    </row>
    <row r="102" spans="2:11">
      <c r="B102" s="90"/>
      <c r="C102" s="90"/>
      <c r="D102" s="90"/>
      <c r="E102" s="90"/>
      <c r="F102" s="90"/>
      <c r="G102" s="90"/>
      <c r="H102" s="90"/>
      <c r="I102" s="90"/>
      <c r="J102" s="90"/>
      <c r="K102" s="90"/>
    </row>
    <row r="103" spans="2:11">
      <c r="B103" s="90"/>
      <c r="C103" s="90"/>
      <c r="D103" s="90"/>
      <c r="E103" s="90"/>
      <c r="F103" s="90"/>
      <c r="G103" s="90"/>
      <c r="H103" s="90"/>
      <c r="I103" s="90"/>
      <c r="J103" s="90"/>
      <c r="K103" s="90"/>
    </row>
    <row r="104" spans="2:11">
      <c r="B104" s="90"/>
      <c r="C104" s="90"/>
      <c r="D104" s="90"/>
      <c r="E104" s="90"/>
      <c r="F104" s="90"/>
      <c r="G104" s="90"/>
      <c r="H104" s="90"/>
      <c r="I104" s="90"/>
      <c r="J104" s="90"/>
      <c r="K104" s="90"/>
    </row>
    <row r="105" spans="2:11">
      <c r="B105" s="90"/>
      <c r="C105" s="90"/>
      <c r="D105" s="90"/>
      <c r="E105" s="90"/>
      <c r="F105" s="90"/>
      <c r="G105" s="90"/>
      <c r="H105" s="90"/>
      <c r="I105" s="90"/>
      <c r="J105" s="90"/>
      <c r="K105" s="90"/>
    </row>
    <row r="106" spans="2:11">
      <c r="B106" s="90"/>
      <c r="C106" s="90"/>
      <c r="D106" s="90"/>
      <c r="E106" s="90"/>
      <c r="F106" s="90"/>
      <c r="G106" s="90"/>
      <c r="H106" s="90"/>
      <c r="I106" s="90"/>
      <c r="J106" s="90"/>
      <c r="K106" s="90"/>
    </row>
    <row r="107" spans="2:11">
      <c r="B107" s="90"/>
      <c r="C107" s="90"/>
      <c r="D107" s="90"/>
      <c r="E107" s="90"/>
      <c r="F107" s="90"/>
      <c r="G107" s="90"/>
      <c r="H107" s="90"/>
      <c r="I107" s="90"/>
      <c r="J107" s="90"/>
      <c r="K107" s="90"/>
    </row>
    <row r="108" spans="2:11">
      <c r="B108" s="90"/>
      <c r="C108" s="90"/>
      <c r="D108" s="90"/>
      <c r="E108" s="90"/>
      <c r="F108" s="90"/>
      <c r="G108" s="90"/>
      <c r="H108" s="90"/>
      <c r="I108" s="90"/>
      <c r="J108" s="90"/>
      <c r="K108" s="90"/>
    </row>
    <row r="109" spans="2:11">
      <c r="B109" s="90"/>
      <c r="C109" s="90"/>
      <c r="D109" s="90"/>
      <c r="E109" s="90"/>
      <c r="F109" s="90"/>
      <c r="G109" s="90"/>
      <c r="H109" s="90"/>
      <c r="I109" s="90"/>
      <c r="J109" s="90"/>
      <c r="K109" s="90"/>
    </row>
    <row r="110" spans="2:11">
      <c r="B110" s="90"/>
      <c r="C110" s="90"/>
      <c r="D110" s="90"/>
      <c r="E110" s="90"/>
      <c r="F110" s="90"/>
      <c r="G110" s="90"/>
      <c r="H110" s="90"/>
      <c r="I110" s="90"/>
      <c r="J110" s="90"/>
      <c r="K110" s="90"/>
    </row>
    <row r="111" spans="2:11">
      <c r="B111" s="90"/>
      <c r="C111" s="90"/>
      <c r="D111" s="90"/>
      <c r="E111" s="90"/>
      <c r="F111" s="90"/>
      <c r="G111" s="90"/>
      <c r="H111" s="90"/>
      <c r="I111" s="90"/>
      <c r="J111" s="90"/>
      <c r="K111" s="90"/>
    </row>
    <row r="112" spans="2:11">
      <c r="B112" s="90"/>
      <c r="C112" s="90"/>
      <c r="D112" s="90"/>
      <c r="E112" s="90"/>
      <c r="F112" s="90"/>
      <c r="G112" s="90"/>
      <c r="H112" s="90"/>
      <c r="I112" s="90"/>
      <c r="J112" s="90"/>
      <c r="K112" s="90"/>
    </row>
    <row r="113" spans="2:11">
      <c r="B113" s="90"/>
      <c r="C113" s="90"/>
      <c r="D113" s="90"/>
      <c r="E113" s="90"/>
      <c r="F113" s="90"/>
      <c r="G113" s="90"/>
      <c r="H113" s="90"/>
      <c r="I113" s="90"/>
      <c r="J113" s="90"/>
      <c r="K113" s="90"/>
    </row>
    <row r="114" spans="2:11">
      <c r="B114" s="90"/>
      <c r="C114" s="90"/>
      <c r="D114" s="90"/>
      <c r="E114" s="90"/>
      <c r="F114" s="90"/>
      <c r="G114" s="90"/>
      <c r="H114" s="90"/>
      <c r="I114" s="90"/>
      <c r="J114" s="90"/>
      <c r="K114" s="90"/>
    </row>
    <row r="115" spans="2:11">
      <c r="B115" s="90"/>
      <c r="C115" s="90"/>
      <c r="D115" s="90"/>
      <c r="E115" s="90"/>
      <c r="F115" s="90"/>
      <c r="G115" s="90"/>
      <c r="H115" s="90"/>
      <c r="I115" s="90"/>
      <c r="J115" s="90"/>
      <c r="K115" s="90"/>
    </row>
    <row r="116" spans="2:11">
      <c r="B116" s="90"/>
      <c r="C116" s="90"/>
      <c r="D116" s="90"/>
      <c r="E116" s="90"/>
      <c r="F116" s="90"/>
      <c r="G116" s="90"/>
      <c r="H116" s="90"/>
      <c r="I116" s="90"/>
      <c r="J116" s="90"/>
      <c r="K116" s="90"/>
    </row>
    <row r="117" spans="2:11">
      <c r="B117" s="90"/>
      <c r="C117" s="90"/>
      <c r="D117" s="90"/>
      <c r="E117" s="90"/>
      <c r="F117" s="90"/>
      <c r="G117" s="90"/>
      <c r="H117" s="90"/>
      <c r="I117" s="90"/>
      <c r="J117" s="90"/>
      <c r="K117" s="90"/>
    </row>
    <row r="118" spans="2:11">
      <c r="B118" s="90"/>
      <c r="C118" s="90"/>
      <c r="D118" s="90"/>
      <c r="E118" s="90"/>
      <c r="F118" s="90"/>
      <c r="G118" s="90"/>
      <c r="H118" s="90"/>
      <c r="I118" s="90"/>
      <c r="J118" s="90"/>
      <c r="K118" s="90"/>
    </row>
    <row r="119" spans="2:11">
      <c r="B119" s="90"/>
      <c r="C119" s="90"/>
      <c r="D119" s="90"/>
      <c r="E119" s="90"/>
      <c r="F119" s="90"/>
      <c r="G119" s="90"/>
      <c r="H119" s="90"/>
      <c r="I119" s="90"/>
      <c r="J119" s="90"/>
      <c r="K119" s="90"/>
    </row>
    <row r="120" spans="2:11">
      <c r="C120" s="1"/>
    </row>
    <row r="121" spans="2:11">
      <c r="C121" s="1"/>
    </row>
    <row r="122" spans="2:11">
      <c r="C122" s="1"/>
    </row>
    <row r="123" spans="2:11">
      <c r="C123" s="1"/>
    </row>
    <row r="124" spans="2:11">
      <c r="C124" s="1"/>
    </row>
    <row r="125" spans="2:11">
      <c r="C125" s="1"/>
    </row>
    <row r="126" spans="2:11">
      <c r="C126" s="1"/>
    </row>
    <row r="127" spans="2:11">
      <c r="C127" s="1"/>
    </row>
    <row r="128" spans="2:11">
      <c r="C128" s="1"/>
    </row>
    <row r="129" spans="3:3">
      <c r="C129" s="1"/>
    </row>
    <row r="130" spans="3:3">
      <c r="C130" s="1"/>
    </row>
    <row r="131" spans="3:3">
      <c r="C131" s="1"/>
    </row>
    <row r="132" spans="3:3">
      <c r="C132" s="1"/>
    </row>
    <row r="133" spans="3:3">
      <c r="C133" s="1"/>
    </row>
    <row r="134" spans="3:3">
      <c r="C134" s="1"/>
    </row>
    <row r="135" spans="3:3">
      <c r="C135" s="1"/>
    </row>
    <row r="136" spans="3:3">
      <c r="C136" s="1"/>
    </row>
    <row r="137" spans="3:3">
      <c r="C137" s="1"/>
    </row>
    <row r="138" spans="3:3">
      <c r="C138" s="1"/>
    </row>
    <row r="139" spans="3:3">
      <c r="C139" s="1"/>
    </row>
    <row r="140" spans="3:3">
      <c r="C140" s="1"/>
    </row>
    <row r="141" spans="3:3">
      <c r="C141" s="1"/>
    </row>
    <row r="142" spans="3:3">
      <c r="C142" s="1"/>
    </row>
    <row r="143" spans="3:3">
      <c r="C143" s="1"/>
    </row>
    <row r="144" spans="3:3">
      <c r="C144" s="1"/>
    </row>
    <row r="145" spans="3:3">
      <c r="C145" s="1"/>
    </row>
    <row r="146" spans="3:3">
      <c r="C146" s="1"/>
    </row>
    <row r="147" spans="3:3">
      <c r="C147" s="1"/>
    </row>
    <row r="148" spans="3:3">
      <c r="C148" s="1"/>
    </row>
    <row r="149" spans="3:3">
      <c r="C149" s="1"/>
    </row>
    <row r="150" spans="3:3">
      <c r="C150" s="1"/>
    </row>
    <row r="151" spans="3:3">
      <c r="C151" s="1"/>
    </row>
    <row r="152" spans="3:3">
      <c r="C152" s="1"/>
    </row>
    <row r="153" spans="3:3">
      <c r="C153" s="1"/>
    </row>
    <row r="154" spans="3:3">
      <c r="C154" s="1"/>
    </row>
    <row r="155" spans="3:3">
      <c r="C155" s="1"/>
    </row>
    <row r="156" spans="3:3">
      <c r="C156" s="1"/>
    </row>
    <row r="157" spans="3:3">
      <c r="C157" s="1"/>
    </row>
    <row r="158" spans="3:3">
      <c r="C158" s="1"/>
    </row>
    <row r="159" spans="3:3">
      <c r="C159" s="1"/>
    </row>
    <row r="160" spans="3:3">
      <c r="C160" s="1"/>
    </row>
    <row r="161" spans="3:3">
      <c r="C161" s="1"/>
    </row>
    <row r="162" spans="3:3">
      <c r="C162" s="1"/>
    </row>
    <row r="163" spans="3:3">
      <c r="C163" s="1"/>
    </row>
    <row r="164" spans="3:3">
      <c r="C164" s="1"/>
    </row>
    <row r="165" spans="3:3">
      <c r="C165" s="1"/>
    </row>
    <row r="166" spans="3:3">
      <c r="C166" s="1"/>
    </row>
    <row r="167" spans="3:3">
      <c r="C167" s="1"/>
    </row>
    <row r="168" spans="3:3">
      <c r="C168" s="1"/>
    </row>
    <row r="169" spans="3:3">
      <c r="C169" s="1"/>
    </row>
    <row r="170" spans="3:3">
      <c r="C170" s="1"/>
    </row>
    <row r="171" spans="3:3">
      <c r="C171" s="1"/>
    </row>
    <row r="172" spans="3:3">
      <c r="C172" s="1"/>
    </row>
    <row r="173" spans="3:3">
      <c r="C173" s="1"/>
    </row>
    <row r="174" spans="3:3">
      <c r="C174" s="1"/>
    </row>
    <row r="175" spans="3:3">
      <c r="C175" s="1"/>
    </row>
    <row r="176" spans="3:3">
      <c r="C176" s="1"/>
    </row>
    <row r="177" spans="3:3">
      <c r="C177" s="1"/>
    </row>
    <row r="178" spans="3:3">
      <c r="C178" s="1"/>
    </row>
    <row r="179" spans="3:3">
      <c r="C179" s="1"/>
    </row>
    <row r="180" spans="3:3">
      <c r="C180" s="1"/>
    </row>
    <row r="181" spans="3:3">
      <c r="C181" s="1"/>
    </row>
    <row r="182" spans="3:3">
      <c r="C182" s="1"/>
    </row>
    <row r="183" spans="3:3">
      <c r="C183" s="1"/>
    </row>
    <row r="184" spans="3:3">
      <c r="C184" s="1"/>
    </row>
    <row r="185" spans="3:3">
      <c r="C185" s="1"/>
    </row>
    <row r="186" spans="3:3">
      <c r="C186" s="1"/>
    </row>
    <row r="187" spans="3:3">
      <c r="C187" s="1"/>
    </row>
    <row r="188" spans="3:3">
      <c r="C188" s="1"/>
    </row>
    <row r="189" spans="3:3">
      <c r="C189" s="1"/>
    </row>
    <row r="190" spans="3:3">
      <c r="C190" s="1"/>
    </row>
    <row r="191" spans="3:3">
      <c r="C191" s="1"/>
    </row>
    <row r="192" spans="3:3">
      <c r="C192" s="1"/>
    </row>
    <row r="193" spans="3:3">
      <c r="C193" s="1"/>
    </row>
    <row r="194" spans="3:3">
      <c r="C194" s="1"/>
    </row>
    <row r="195" spans="3:3">
      <c r="C195" s="1"/>
    </row>
    <row r="196" spans="3:3">
      <c r="C196" s="1"/>
    </row>
    <row r="197" spans="3:3">
      <c r="C197" s="1"/>
    </row>
    <row r="198" spans="3:3">
      <c r="C198" s="1"/>
    </row>
    <row r="199" spans="3:3">
      <c r="C199" s="1"/>
    </row>
    <row r="200" spans="3:3">
      <c r="C200" s="1"/>
    </row>
    <row r="201" spans="3:3">
      <c r="C201" s="1"/>
    </row>
    <row r="202" spans="3:3">
      <c r="C202" s="1"/>
    </row>
    <row r="203" spans="3:3">
      <c r="C203" s="1"/>
    </row>
    <row r="204" spans="3:3">
      <c r="C204" s="1"/>
    </row>
    <row r="205" spans="3:3">
      <c r="C205" s="1"/>
    </row>
    <row r="206" spans="3:3">
      <c r="C206" s="1"/>
    </row>
    <row r="207" spans="3:3">
      <c r="C207" s="1"/>
    </row>
    <row r="208" spans="3:3">
      <c r="C208" s="1"/>
    </row>
    <row r="209" spans="3:3">
      <c r="C209" s="1"/>
    </row>
    <row r="210" spans="3:3">
      <c r="C210" s="1"/>
    </row>
    <row r="211" spans="3:3">
      <c r="C211" s="1"/>
    </row>
    <row r="212" spans="3:3">
      <c r="C212" s="1"/>
    </row>
    <row r="213" spans="3:3">
      <c r="C213" s="1"/>
    </row>
    <row r="214" spans="3:3">
      <c r="C214" s="1"/>
    </row>
    <row r="215" spans="3:3">
      <c r="C215" s="1"/>
    </row>
    <row r="216" spans="3:3">
      <c r="C216" s="1"/>
    </row>
    <row r="217" spans="3:3">
      <c r="C217" s="1"/>
    </row>
    <row r="218" spans="3:3">
      <c r="C218" s="1"/>
    </row>
    <row r="219" spans="3:3">
      <c r="C219" s="1"/>
    </row>
    <row r="220" spans="3:3">
      <c r="C220" s="1"/>
    </row>
    <row r="221" spans="3:3">
      <c r="C221" s="1"/>
    </row>
    <row r="222" spans="3:3">
      <c r="C222" s="1"/>
    </row>
    <row r="223" spans="3:3">
      <c r="C223" s="1"/>
    </row>
    <row r="224" spans="3:3">
      <c r="C224" s="1"/>
    </row>
    <row r="225" spans="3:3">
      <c r="C225" s="1"/>
    </row>
    <row r="226" spans="3:3">
      <c r="C226" s="1"/>
    </row>
    <row r="227" spans="3:3">
      <c r="C227" s="1"/>
    </row>
    <row r="228" spans="3:3">
      <c r="C228" s="1"/>
    </row>
    <row r="229" spans="3:3">
      <c r="C229" s="1"/>
    </row>
    <row r="230" spans="3:3">
      <c r="C230" s="1"/>
    </row>
    <row r="231" spans="3:3">
      <c r="C231" s="1"/>
    </row>
    <row r="232" spans="3:3">
      <c r="C232" s="1"/>
    </row>
    <row r="233" spans="3:3">
      <c r="C233" s="1"/>
    </row>
    <row r="234" spans="3:3">
      <c r="C234" s="1"/>
    </row>
    <row r="235" spans="3:3">
      <c r="C235" s="1"/>
    </row>
    <row r="236" spans="3:3">
      <c r="C236" s="1"/>
    </row>
    <row r="237" spans="3:3">
      <c r="C237" s="1"/>
    </row>
    <row r="238" spans="3:3">
      <c r="C238" s="1"/>
    </row>
    <row r="239" spans="3:3">
      <c r="C239" s="1"/>
    </row>
    <row r="240" spans="3:3">
      <c r="C240" s="1"/>
    </row>
    <row r="241" spans="3:3">
      <c r="C241" s="1"/>
    </row>
    <row r="242" spans="3:3">
      <c r="C242" s="1"/>
    </row>
    <row r="243" spans="3:3">
      <c r="C243" s="1"/>
    </row>
    <row r="244" spans="3:3">
      <c r="C244" s="1"/>
    </row>
    <row r="245" spans="3:3">
      <c r="C245" s="1"/>
    </row>
    <row r="246" spans="3:3">
      <c r="C246" s="1"/>
    </row>
    <row r="247" spans="3:3">
      <c r="C247" s="1"/>
    </row>
    <row r="248" spans="3:3">
      <c r="C248" s="1"/>
    </row>
    <row r="249" spans="3:3">
      <c r="C249" s="1"/>
    </row>
    <row r="250" spans="3:3">
      <c r="C250" s="1"/>
    </row>
    <row r="251" spans="3:3">
      <c r="C251" s="1"/>
    </row>
    <row r="252" spans="3:3">
      <c r="C252" s="1"/>
    </row>
    <row r="253" spans="3:3">
      <c r="C253" s="1"/>
    </row>
    <row r="254" spans="3:3">
      <c r="C254" s="1"/>
    </row>
    <row r="255" spans="3:3">
      <c r="C255" s="1"/>
    </row>
    <row r="256" spans="3:3">
      <c r="C256" s="1"/>
    </row>
    <row r="257" spans="3:3">
      <c r="C257" s="1"/>
    </row>
    <row r="258" spans="3:3">
      <c r="C258" s="1"/>
    </row>
    <row r="259" spans="3:3">
      <c r="C259" s="1"/>
    </row>
    <row r="260" spans="3:3">
      <c r="C260" s="1"/>
    </row>
    <row r="261" spans="3:3">
      <c r="C261" s="1"/>
    </row>
    <row r="262" spans="3:3">
      <c r="C262" s="1"/>
    </row>
    <row r="263" spans="3:3">
      <c r="C263" s="1"/>
    </row>
    <row r="264" spans="3:3">
      <c r="C264" s="1"/>
    </row>
    <row r="265" spans="3:3">
      <c r="C265" s="1"/>
    </row>
    <row r="266" spans="3:3">
      <c r="C266" s="1"/>
    </row>
    <row r="267" spans="3:3">
      <c r="C267" s="1"/>
    </row>
    <row r="268" spans="3:3">
      <c r="C268" s="1"/>
    </row>
    <row r="269" spans="3:3">
      <c r="C269" s="1"/>
    </row>
    <row r="270" spans="3:3">
      <c r="C270" s="1"/>
    </row>
    <row r="271" spans="3:3">
      <c r="C271" s="1"/>
    </row>
    <row r="272" spans="3:3">
      <c r="C272" s="1"/>
    </row>
    <row r="273" spans="3:3">
      <c r="C273" s="1"/>
    </row>
    <row r="274" spans="3:3">
      <c r="C274" s="1"/>
    </row>
    <row r="275" spans="3:3">
      <c r="C275" s="1"/>
    </row>
    <row r="276" spans="3:3">
      <c r="C276" s="1"/>
    </row>
    <row r="277" spans="3:3">
      <c r="C277" s="1"/>
    </row>
    <row r="278" spans="3:3">
      <c r="C278" s="1"/>
    </row>
    <row r="279" spans="3:3">
      <c r="C279" s="1"/>
    </row>
    <row r="280" spans="3:3">
      <c r="C280" s="1"/>
    </row>
    <row r="281" spans="3:3">
      <c r="C281" s="1"/>
    </row>
    <row r="282" spans="3:3">
      <c r="C282" s="1"/>
    </row>
    <row r="283" spans="3:3">
      <c r="C283" s="1"/>
    </row>
    <row r="284" spans="3:3">
      <c r="C284" s="1"/>
    </row>
    <row r="285" spans="3:3">
      <c r="C285" s="1"/>
    </row>
    <row r="286" spans="3:3">
      <c r="C286" s="1"/>
    </row>
    <row r="287" spans="3:3">
      <c r="C287" s="1"/>
    </row>
    <row r="288" spans="3:3">
      <c r="C288" s="1"/>
    </row>
    <row r="289" spans="3:3">
      <c r="C289" s="1"/>
    </row>
    <row r="290" spans="3:3">
      <c r="C290" s="1"/>
    </row>
    <row r="291" spans="3:3">
      <c r="C291" s="1"/>
    </row>
    <row r="292" spans="3:3">
      <c r="C292" s="1"/>
    </row>
    <row r="293" spans="3:3">
      <c r="C293" s="1"/>
    </row>
    <row r="294" spans="3:3">
      <c r="C294" s="1"/>
    </row>
    <row r="295" spans="3:3">
      <c r="C295" s="1"/>
    </row>
    <row r="296" spans="3:3">
      <c r="C296" s="1"/>
    </row>
    <row r="297" spans="3:3">
      <c r="C297" s="1"/>
    </row>
    <row r="298" spans="3:3">
      <c r="C298" s="1"/>
    </row>
    <row r="299" spans="3:3">
      <c r="C299" s="1"/>
    </row>
    <row r="300" spans="3:3">
      <c r="C300" s="1"/>
    </row>
    <row r="301" spans="3:3">
      <c r="C301" s="1"/>
    </row>
    <row r="302" spans="3:3">
      <c r="C302" s="1"/>
    </row>
    <row r="303" spans="3:3">
      <c r="C303" s="1"/>
    </row>
    <row r="304" spans="3:3">
      <c r="C304" s="1"/>
    </row>
    <row r="305" spans="3:3">
      <c r="C305" s="1"/>
    </row>
    <row r="306" spans="3:3">
      <c r="C306" s="1"/>
    </row>
    <row r="307" spans="3:3">
      <c r="C307" s="1"/>
    </row>
    <row r="308" spans="3:3">
      <c r="C308" s="1"/>
    </row>
    <row r="309" spans="3:3">
      <c r="C309" s="1"/>
    </row>
    <row r="310" spans="3:3">
      <c r="C310" s="1"/>
    </row>
    <row r="311" spans="3:3">
      <c r="C311" s="1"/>
    </row>
    <row r="312" spans="3:3">
      <c r="C312" s="1"/>
    </row>
    <row r="313" spans="3:3">
      <c r="C313" s="1"/>
    </row>
    <row r="314" spans="3:3">
      <c r="C314" s="1"/>
    </row>
    <row r="315" spans="3:3">
      <c r="C315" s="1"/>
    </row>
    <row r="316" spans="3:3">
      <c r="C316" s="1"/>
    </row>
    <row r="317" spans="3:3">
      <c r="C317" s="1"/>
    </row>
    <row r="318" spans="3:3">
      <c r="C318" s="1"/>
    </row>
    <row r="319" spans="3:3">
      <c r="C319" s="1"/>
    </row>
    <row r="320" spans="3:3">
      <c r="C320" s="1"/>
    </row>
    <row r="321" spans="3:3">
      <c r="C321" s="1"/>
    </row>
    <row r="322" spans="3:3">
      <c r="C322" s="1"/>
    </row>
    <row r="323" spans="3:3">
      <c r="C323" s="1"/>
    </row>
    <row r="324" spans="3:3">
      <c r="C324" s="1"/>
    </row>
    <row r="325" spans="3:3">
      <c r="C325" s="1"/>
    </row>
    <row r="326" spans="3:3">
      <c r="C326" s="1"/>
    </row>
    <row r="327" spans="3:3">
      <c r="C327" s="1"/>
    </row>
    <row r="328" spans="3:3">
      <c r="C328" s="1"/>
    </row>
    <row r="329" spans="3:3">
      <c r="C329" s="1"/>
    </row>
    <row r="330" spans="3:3">
      <c r="C330" s="1"/>
    </row>
    <row r="331" spans="3:3">
      <c r="C331" s="1"/>
    </row>
    <row r="332" spans="3:3">
      <c r="C332" s="1"/>
    </row>
    <row r="333" spans="3:3">
      <c r="C333" s="1"/>
    </row>
    <row r="334" spans="3:3">
      <c r="C334" s="1"/>
    </row>
    <row r="335" spans="3:3">
      <c r="C335" s="1"/>
    </row>
    <row r="336" spans="3:3">
      <c r="C336" s="1"/>
    </row>
    <row r="337" spans="3:3">
      <c r="C337" s="1"/>
    </row>
    <row r="338" spans="3:3">
      <c r="C338" s="1"/>
    </row>
    <row r="339" spans="3:3">
      <c r="C339" s="1"/>
    </row>
    <row r="340" spans="3:3">
      <c r="C340" s="1"/>
    </row>
    <row r="341" spans="3:3">
      <c r="C341" s="1"/>
    </row>
    <row r="342" spans="3:3">
      <c r="C342" s="1"/>
    </row>
    <row r="343" spans="3:3">
      <c r="C343" s="1"/>
    </row>
    <row r="344" spans="3:3">
      <c r="C344" s="1"/>
    </row>
    <row r="345" spans="3:3">
      <c r="C345" s="1"/>
    </row>
    <row r="346" spans="3:3">
      <c r="C346" s="1"/>
    </row>
    <row r="347" spans="3:3">
      <c r="C347" s="1"/>
    </row>
    <row r="348" spans="3:3">
      <c r="C348" s="1"/>
    </row>
    <row r="349" spans="3:3">
      <c r="C349" s="1"/>
    </row>
    <row r="350" spans="3:3">
      <c r="C350" s="1"/>
    </row>
    <row r="351" spans="3:3">
      <c r="C351" s="1"/>
    </row>
    <row r="352" spans="3:3">
      <c r="C352" s="1"/>
    </row>
    <row r="353" spans="3:3">
      <c r="C353" s="1"/>
    </row>
    <row r="354" spans="3:3">
      <c r="C354" s="1"/>
    </row>
    <row r="355" spans="3:3">
      <c r="C355" s="1"/>
    </row>
    <row r="356" spans="3:3">
      <c r="C356" s="1"/>
    </row>
    <row r="357" spans="3:3">
      <c r="C357" s="1"/>
    </row>
    <row r="358" spans="3:3">
      <c r="C358" s="1"/>
    </row>
    <row r="359" spans="3:3">
      <c r="C359" s="1"/>
    </row>
    <row r="360" spans="3:3">
      <c r="C360" s="1"/>
    </row>
    <row r="361" spans="3:3">
      <c r="C361" s="1"/>
    </row>
    <row r="362" spans="3:3">
      <c r="C362" s="1"/>
    </row>
    <row r="363" spans="3:3">
      <c r="C363" s="1"/>
    </row>
    <row r="364" spans="3:3">
      <c r="C364" s="1"/>
    </row>
    <row r="365" spans="3:3">
      <c r="C365" s="1"/>
    </row>
    <row r="366" spans="3:3">
      <c r="C366" s="1"/>
    </row>
    <row r="367" spans="3:3">
      <c r="C367" s="1"/>
    </row>
    <row r="368" spans="3:3">
      <c r="C368" s="1"/>
    </row>
    <row r="369" spans="3:3">
      <c r="C369" s="1"/>
    </row>
    <row r="370" spans="3:3">
      <c r="C370" s="1"/>
    </row>
    <row r="371" spans="3:3">
      <c r="C371" s="1"/>
    </row>
    <row r="372" spans="3:3">
      <c r="C372" s="1"/>
    </row>
    <row r="373" spans="3:3">
      <c r="C373" s="1"/>
    </row>
    <row r="374" spans="3:3">
      <c r="C374" s="1"/>
    </row>
    <row r="375" spans="3:3">
      <c r="C375" s="1"/>
    </row>
    <row r="376" spans="3:3">
      <c r="C376" s="1"/>
    </row>
    <row r="377" spans="3:3">
      <c r="C377" s="1"/>
    </row>
    <row r="378" spans="3:3">
      <c r="C378" s="1"/>
    </row>
    <row r="379" spans="3:3">
      <c r="C379" s="1"/>
    </row>
    <row r="380" spans="3:3">
      <c r="C380" s="1"/>
    </row>
    <row r="381" spans="3:3">
      <c r="C381" s="1"/>
    </row>
    <row r="382" spans="3:3">
      <c r="C382" s="1"/>
    </row>
    <row r="383" spans="3:3">
      <c r="C383" s="1"/>
    </row>
    <row r="384" spans="3:3">
      <c r="C384" s="1"/>
    </row>
    <row r="385" spans="3:3">
      <c r="C385" s="1"/>
    </row>
    <row r="386" spans="3:3">
      <c r="C386" s="1"/>
    </row>
    <row r="387" spans="3:3">
      <c r="C387" s="1"/>
    </row>
    <row r="388" spans="3:3">
      <c r="C388" s="1"/>
    </row>
    <row r="389" spans="3:3">
      <c r="C389" s="1"/>
    </row>
    <row r="390" spans="3:3">
      <c r="C390" s="1"/>
    </row>
    <row r="391" spans="3:3">
      <c r="C391" s="1"/>
    </row>
    <row r="392" spans="3:3">
      <c r="C392" s="1"/>
    </row>
    <row r="393" spans="3:3">
      <c r="C393" s="1"/>
    </row>
    <row r="394" spans="3:3">
      <c r="C394" s="1"/>
    </row>
    <row r="395" spans="3:3">
      <c r="C395" s="1"/>
    </row>
    <row r="396" spans="3:3">
      <c r="C396" s="1"/>
    </row>
    <row r="397" spans="3:3">
      <c r="C397" s="1"/>
    </row>
    <row r="398" spans="3:3">
      <c r="C398" s="1"/>
    </row>
    <row r="399" spans="3:3">
      <c r="C399" s="1"/>
    </row>
    <row r="400" spans="3:3">
      <c r="C400" s="1"/>
    </row>
    <row r="401" spans="3:3">
      <c r="C401" s="1"/>
    </row>
    <row r="402" spans="3:3">
      <c r="C402" s="1"/>
    </row>
    <row r="403" spans="3:3">
      <c r="C403" s="1"/>
    </row>
    <row r="404" spans="3:3">
      <c r="C404" s="1"/>
    </row>
    <row r="405" spans="3:3">
      <c r="C405" s="1"/>
    </row>
    <row r="406" spans="3:3">
      <c r="C406" s="1"/>
    </row>
    <row r="407" spans="3:3">
      <c r="C407" s="1"/>
    </row>
    <row r="408" spans="3:3">
      <c r="C408" s="1"/>
    </row>
    <row r="409" spans="3:3">
      <c r="C409" s="1"/>
    </row>
    <row r="410" spans="3:3">
      <c r="C410" s="1"/>
    </row>
    <row r="411" spans="3:3">
      <c r="C411" s="1"/>
    </row>
    <row r="412" spans="3:3">
      <c r="C412" s="1"/>
    </row>
    <row r="413" spans="3:3">
      <c r="C413" s="1"/>
    </row>
    <row r="414" spans="3:3">
      <c r="C414" s="1"/>
    </row>
    <row r="415" spans="3:3">
      <c r="C415" s="1"/>
    </row>
    <row r="416" spans="3:3">
      <c r="C416" s="1"/>
    </row>
    <row r="417" spans="3:3">
      <c r="C417" s="1"/>
    </row>
    <row r="418" spans="3:3">
      <c r="C418" s="1"/>
    </row>
    <row r="419" spans="3:3">
      <c r="C419" s="1"/>
    </row>
    <row r="420" spans="3:3">
      <c r="C420" s="1"/>
    </row>
    <row r="421" spans="3:3">
      <c r="C421" s="1"/>
    </row>
    <row r="422" spans="3:3">
      <c r="C422" s="1"/>
    </row>
    <row r="423" spans="3:3">
      <c r="C423" s="1"/>
    </row>
    <row r="424" spans="3:3">
      <c r="C424" s="1"/>
    </row>
    <row r="425" spans="3:3">
      <c r="C425" s="1"/>
    </row>
    <row r="426" spans="3:3">
      <c r="C426" s="1"/>
    </row>
    <row r="427" spans="3:3">
      <c r="C427" s="1"/>
    </row>
    <row r="428" spans="3:3">
      <c r="C428" s="1"/>
    </row>
    <row r="429" spans="3:3">
      <c r="C429" s="1"/>
    </row>
    <row r="430" spans="3:3">
      <c r="C430" s="1"/>
    </row>
    <row r="431" spans="3:3">
      <c r="C431" s="1"/>
    </row>
    <row r="432" spans="3:3">
      <c r="C432" s="1"/>
    </row>
    <row r="433" spans="3:3">
      <c r="C433" s="1"/>
    </row>
    <row r="434" spans="3:3">
      <c r="C434" s="1"/>
    </row>
    <row r="435" spans="3:3">
      <c r="C435" s="1"/>
    </row>
    <row r="436" spans="3:3">
      <c r="C436" s="1"/>
    </row>
    <row r="437" spans="3:3">
      <c r="C437" s="1"/>
    </row>
    <row r="438" spans="3:3">
      <c r="C438" s="1"/>
    </row>
    <row r="439" spans="3:3">
      <c r="C439" s="1"/>
    </row>
    <row r="440" spans="3:3">
      <c r="C440" s="1"/>
    </row>
    <row r="441" spans="3:3">
      <c r="C441" s="1"/>
    </row>
    <row r="442" spans="3:3">
      <c r="C442" s="1"/>
    </row>
    <row r="443" spans="3:3">
      <c r="C443" s="1"/>
    </row>
    <row r="444" spans="3:3">
      <c r="C444" s="1"/>
    </row>
    <row r="445" spans="3:3">
      <c r="C445" s="1"/>
    </row>
    <row r="446" spans="3:3">
      <c r="C446" s="1"/>
    </row>
    <row r="447" spans="3:3">
      <c r="C447" s="1"/>
    </row>
    <row r="448" spans="3:3">
      <c r="C448" s="1"/>
    </row>
    <row r="449" spans="3:3">
      <c r="C449" s="1"/>
    </row>
    <row r="450" spans="3:3">
      <c r="C450" s="1"/>
    </row>
    <row r="451" spans="3:3">
      <c r="C451" s="1"/>
    </row>
    <row r="452" spans="3:3">
      <c r="C452" s="1"/>
    </row>
    <row r="453" spans="3:3">
      <c r="C453" s="1"/>
    </row>
    <row r="454" spans="3:3">
      <c r="C454" s="1"/>
    </row>
    <row r="455" spans="3:3">
      <c r="C455" s="1"/>
    </row>
    <row r="456" spans="3:3">
      <c r="C456" s="1"/>
    </row>
    <row r="457" spans="3:3">
      <c r="C457" s="1"/>
    </row>
    <row r="458" spans="3:3">
      <c r="C458" s="1"/>
    </row>
    <row r="459" spans="3:3">
      <c r="C459" s="1"/>
    </row>
    <row r="460" spans="3:3">
      <c r="C460" s="1"/>
    </row>
    <row r="461" spans="3:3">
      <c r="C461" s="1"/>
    </row>
    <row r="462" spans="3:3">
      <c r="C462" s="1"/>
    </row>
    <row r="463" spans="3:3">
      <c r="C463" s="1"/>
    </row>
    <row r="464" spans="3:3">
      <c r="C464" s="1"/>
    </row>
    <row r="465" spans="3:3">
      <c r="C465" s="1"/>
    </row>
    <row r="466" spans="3:3">
      <c r="C466" s="1"/>
    </row>
    <row r="467" spans="3:3">
      <c r="C467" s="1"/>
    </row>
    <row r="468" spans="3:3">
      <c r="C468" s="1"/>
    </row>
    <row r="469" spans="3:3">
      <c r="C469" s="1"/>
    </row>
    <row r="470" spans="3:3">
      <c r="C470" s="1"/>
    </row>
    <row r="471" spans="3:3">
      <c r="C471" s="1"/>
    </row>
    <row r="472" spans="3:3">
      <c r="C472" s="1"/>
    </row>
    <row r="473" spans="3:3">
      <c r="C473" s="1"/>
    </row>
    <row r="474" spans="3:3">
      <c r="C474" s="1"/>
    </row>
    <row r="475" spans="3:3">
      <c r="C475" s="1"/>
    </row>
    <row r="476" spans="3:3">
      <c r="C476" s="1"/>
    </row>
    <row r="477" spans="3:3">
      <c r="C477" s="1"/>
    </row>
    <row r="478" spans="3:3">
      <c r="C478" s="1"/>
    </row>
    <row r="479" spans="3:3">
      <c r="C479" s="1"/>
    </row>
    <row r="480" spans="3:3">
      <c r="C480" s="1"/>
    </row>
    <row r="481" spans="3:3">
      <c r="C481" s="1"/>
    </row>
    <row r="482" spans="3:3">
      <c r="C482" s="1"/>
    </row>
    <row r="483" spans="3:3">
      <c r="C483" s="1"/>
    </row>
    <row r="484" spans="3:3">
      <c r="C484" s="1"/>
    </row>
    <row r="485" spans="3:3">
      <c r="C485" s="1"/>
    </row>
    <row r="486" spans="3:3">
      <c r="C486" s="1"/>
    </row>
    <row r="487" spans="3:3">
      <c r="C487" s="1"/>
    </row>
    <row r="488" spans="3:3">
      <c r="C488" s="1"/>
    </row>
    <row r="489" spans="3:3">
      <c r="C489" s="1"/>
    </row>
    <row r="490" spans="3:3">
      <c r="C490" s="1"/>
    </row>
    <row r="491" spans="3:3">
      <c r="C491" s="1"/>
    </row>
    <row r="492" spans="3:3">
      <c r="C492" s="1"/>
    </row>
    <row r="493" spans="3:3">
      <c r="C493" s="1"/>
    </row>
    <row r="494" spans="3:3">
      <c r="C494" s="1"/>
    </row>
    <row r="495" spans="3:3">
      <c r="C495" s="1"/>
    </row>
    <row r="496" spans="3:3">
      <c r="C496" s="1"/>
    </row>
    <row r="497" spans="3:3">
      <c r="C497" s="1"/>
    </row>
    <row r="498" spans="3:3">
      <c r="C498" s="1"/>
    </row>
    <row r="499" spans="3:3">
      <c r="C499" s="1"/>
    </row>
    <row r="500" spans="3:3">
      <c r="C500" s="1"/>
    </row>
    <row r="501" spans="3:3">
      <c r="C501" s="1"/>
    </row>
    <row r="502" spans="3:3">
      <c r="C502" s="1"/>
    </row>
    <row r="503" spans="3:3">
      <c r="C503" s="1"/>
    </row>
    <row r="504" spans="3:3">
      <c r="C504" s="1"/>
    </row>
    <row r="505" spans="3:3">
      <c r="C505" s="1"/>
    </row>
    <row r="506" spans="3:3">
      <c r="C506" s="1"/>
    </row>
    <row r="507" spans="3:3">
      <c r="C507" s="1"/>
    </row>
    <row r="508" spans="3:3">
      <c r="C508" s="1"/>
    </row>
    <row r="509" spans="3:3">
      <c r="C509" s="1"/>
    </row>
    <row r="510" spans="3:3">
      <c r="C510" s="1"/>
    </row>
    <row r="511" spans="3:3">
      <c r="C511" s="1"/>
    </row>
    <row r="512" spans="3:3">
      <c r="C512" s="1"/>
    </row>
    <row r="513" spans="3:3">
      <c r="C513" s="1"/>
    </row>
    <row r="514" spans="3:3">
      <c r="C514" s="1"/>
    </row>
    <row r="515" spans="3:3">
      <c r="C515" s="1"/>
    </row>
    <row r="516" spans="3:3">
      <c r="C516" s="1"/>
    </row>
    <row r="517" spans="3:3">
      <c r="C517" s="1"/>
    </row>
    <row r="518" spans="3:3">
      <c r="C518" s="1"/>
    </row>
    <row r="519" spans="3:3">
      <c r="C519" s="1"/>
    </row>
    <row r="520" spans="3:3">
      <c r="C520" s="1"/>
    </row>
    <row r="521" spans="3:3">
      <c r="C521" s="1"/>
    </row>
    <row r="522" spans="3:3">
      <c r="C522" s="1"/>
    </row>
    <row r="523" spans="3:3">
      <c r="C523" s="1"/>
    </row>
    <row r="524" spans="3:3">
      <c r="C524" s="1"/>
    </row>
    <row r="525" spans="3:3">
      <c r="C525" s="1"/>
    </row>
    <row r="526" spans="3:3">
      <c r="C526" s="1"/>
    </row>
    <row r="527" spans="3:3">
      <c r="C527" s="1"/>
    </row>
    <row r="528" spans="3:3">
      <c r="C528" s="1"/>
    </row>
    <row r="529" spans="3:3">
      <c r="C529" s="1"/>
    </row>
    <row r="530" spans="3:3">
      <c r="C530" s="1"/>
    </row>
    <row r="531" spans="3:3">
      <c r="C531" s="1"/>
    </row>
    <row r="532" spans="3:3">
      <c r="C532" s="1"/>
    </row>
    <row r="533" spans="3:3">
      <c r="C533" s="1"/>
    </row>
    <row r="534" spans="3:3">
      <c r="C534" s="1"/>
    </row>
    <row r="535" spans="3:3">
      <c r="C535" s="1"/>
    </row>
    <row r="536" spans="3:3">
      <c r="C536" s="1"/>
    </row>
    <row r="537" spans="3:3">
      <c r="C537" s="1"/>
    </row>
    <row r="538" spans="3:3">
      <c r="C538" s="1"/>
    </row>
    <row r="539" spans="3:3">
      <c r="C539" s="1"/>
    </row>
    <row r="540" spans="3:3">
      <c r="C540" s="1"/>
    </row>
    <row r="541" spans="3:3">
      <c r="C541" s="1"/>
    </row>
    <row r="542" spans="3:3">
      <c r="C542" s="1"/>
    </row>
    <row r="543" spans="3:3">
      <c r="C543" s="1"/>
    </row>
    <row r="544" spans="3:3">
      <c r="C544" s="1"/>
    </row>
    <row r="545" spans="3:3">
      <c r="C545" s="1"/>
    </row>
    <row r="546" spans="3:3">
      <c r="C546" s="1"/>
    </row>
    <row r="547" spans="3:3">
      <c r="C547" s="1"/>
    </row>
    <row r="548" spans="3:3">
      <c r="C548" s="1"/>
    </row>
    <row r="549" spans="3:3">
      <c r="C549" s="1"/>
    </row>
    <row r="550" spans="3:3">
      <c r="C550" s="1"/>
    </row>
    <row r="551" spans="3:3">
      <c r="C551" s="1"/>
    </row>
    <row r="552" spans="3:3">
      <c r="C552" s="1"/>
    </row>
    <row r="553" spans="3:3">
      <c r="C553" s="1"/>
    </row>
    <row r="554" spans="3:3">
      <c r="C554" s="1"/>
    </row>
    <row r="555" spans="3:3">
      <c r="C555" s="1"/>
    </row>
    <row r="556" spans="3:3">
      <c r="C556" s="1"/>
    </row>
    <row r="557" spans="3:3">
      <c r="C557" s="1"/>
    </row>
    <row r="558" spans="3:3">
      <c r="C558" s="1"/>
    </row>
    <row r="559" spans="3:3">
      <c r="C559" s="1"/>
    </row>
    <row r="560" spans="3:3">
      <c r="C560" s="1"/>
    </row>
    <row r="561" spans="3:3">
      <c r="C561" s="1"/>
    </row>
    <row r="562" spans="3:3">
      <c r="C562" s="1"/>
    </row>
    <row r="563" spans="3:3">
      <c r="C563" s="1"/>
    </row>
    <row r="564" spans="3:3">
      <c r="C564" s="1"/>
    </row>
    <row r="565" spans="3:3">
      <c r="C565" s="1"/>
    </row>
    <row r="566" spans="3:3">
      <c r="C566" s="1"/>
    </row>
    <row r="567" spans="3:3">
      <c r="C567" s="1"/>
    </row>
    <row r="568" spans="3:3">
      <c r="C568" s="1"/>
    </row>
    <row r="569" spans="3:3">
      <c r="C569" s="1"/>
    </row>
    <row r="570" spans="3:3">
      <c r="C570" s="1"/>
    </row>
    <row r="571" spans="3:3">
      <c r="C571" s="1"/>
    </row>
    <row r="572" spans="3:3">
      <c r="C572" s="1"/>
    </row>
    <row r="573" spans="3:3">
      <c r="C573" s="1"/>
    </row>
    <row r="574" spans="3:3">
      <c r="C574" s="1"/>
    </row>
    <row r="575" spans="3:3">
      <c r="C575" s="1"/>
    </row>
    <row r="576" spans="3:3">
      <c r="C576" s="1"/>
    </row>
    <row r="577" spans="3:3">
      <c r="C577" s="1"/>
    </row>
    <row r="578" spans="3:3">
      <c r="C578" s="1"/>
    </row>
    <row r="579" spans="3:3">
      <c r="C579" s="1"/>
    </row>
    <row r="580" spans="3:3">
      <c r="C580" s="1"/>
    </row>
    <row r="581" spans="3:3">
      <c r="C581" s="1"/>
    </row>
    <row r="582" spans="3:3">
      <c r="C582" s="1"/>
    </row>
    <row r="583" spans="3:3">
      <c r="C583" s="1"/>
    </row>
    <row r="584" spans="3:3">
      <c r="C584" s="1"/>
    </row>
    <row r="585" spans="3:3">
      <c r="C585" s="1"/>
    </row>
    <row r="586" spans="3:3">
      <c r="C586" s="1"/>
    </row>
    <row r="587" spans="3:3">
      <c r="C587" s="1"/>
    </row>
    <row r="588" spans="3:3">
      <c r="C588" s="1"/>
    </row>
    <row r="589" spans="3:3">
      <c r="C589" s="1"/>
    </row>
    <row r="590" spans="3:3">
      <c r="C590" s="1"/>
    </row>
    <row r="591" spans="3:3">
      <c r="C591" s="1"/>
    </row>
    <row r="592" spans="3:3">
      <c r="C592" s="1"/>
    </row>
    <row r="593" spans="3:3">
      <c r="C593" s="1"/>
    </row>
    <row r="594" spans="3:3">
      <c r="C594" s="1"/>
    </row>
    <row r="595" spans="3:3">
      <c r="C595" s="1"/>
    </row>
    <row r="596" spans="3:3">
      <c r="C596" s="1"/>
    </row>
    <row r="597" spans="3:3">
      <c r="C597" s="1"/>
    </row>
    <row r="598" spans="3:3">
      <c r="C598" s="1"/>
    </row>
    <row r="599" spans="3:3">
      <c r="C599" s="1"/>
    </row>
    <row r="600" spans="3:3">
      <c r="C600" s="1"/>
    </row>
    <row r="601" spans="3:3">
      <c r="C601" s="1"/>
    </row>
    <row r="602" spans="3:3">
      <c r="C602" s="1"/>
    </row>
    <row r="603" spans="3:3">
      <c r="C603" s="1"/>
    </row>
    <row r="604" spans="3:3">
      <c r="C604" s="1"/>
    </row>
    <row r="605" spans="3:3">
      <c r="C605" s="1"/>
    </row>
    <row r="606" spans="3:3">
      <c r="C606" s="1"/>
    </row>
    <row r="607" spans="3:3">
      <c r="C607" s="1"/>
    </row>
    <row r="608" spans="3:3">
      <c r="C608" s="1"/>
    </row>
    <row r="609" spans="3:3">
      <c r="C609" s="1"/>
    </row>
    <row r="610" spans="3:3">
      <c r="C610" s="1"/>
    </row>
    <row r="611" spans="3:3">
      <c r="C611" s="1"/>
    </row>
    <row r="612" spans="3:3">
      <c r="C612" s="1"/>
    </row>
    <row r="613" spans="3:3">
      <c r="C613" s="1"/>
    </row>
    <row r="614" spans="3:3">
      <c r="C614" s="1"/>
    </row>
    <row r="615" spans="3:3">
      <c r="C615" s="1"/>
    </row>
    <row r="616" spans="3:3">
      <c r="C616" s="1"/>
    </row>
    <row r="617" spans="3:3">
      <c r="C617" s="1"/>
    </row>
    <row r="618" spans="3:3">
      <c r="C618" s="1"/>
    </row>
    <row r="619" spans="3:3">
      <c r="C619" s="1"/>
    </row>
    <row r="620" spans="3:3">
      <c r="C620" s="1"/>
    </row>
    <row r="621" spans="3:3">
      <c r="C621" s="1"/>
    </row>
    <row r="622" spans="3:3">
      <c r="C622" s="1"/>
    </row>
    <row r="623" spans="3:3">
      <c r="C623" s="1"/>
    </row>
    <row r="624" spans="3:3">
      <c r="C624" s="1"/>
    </row>
    <row r="625" spans="3:3">
      <c r="C625" s="1"/>
    </row>
    <row r="626" spans="3:3">
      <c r="C626" s="1"/>
    </row>
    <row r="627" spans="3:3">
      <c r="C627" s="1"/>
    </row>
    <row r="628" spans="3:3">
      <c r="C628" s="1"/>
    </row>
    <row r="629" spans="3:3">
      <c r="C629" s="1"/>
    </row>
    <row r="630" spans="3:3">
      <c r="C630" s="1"/>
    </row>
    <row r="631" spans="3:3">
      <c r="C631" s="1"/>
    </row>
    <row r="632" spans="3:3">
      <c r="C632" s="1"/>
    </row>
    <row r="633" spans="3:3">
      <c r="C633" s="1"/>
    </row>
    <row r="634" spans="3:3">
      <c r="C634" s="1"/>
    </row>
    <row r="635" spans="3:3">
      <c r="C635" s="1"/>
    </row>
    <row r="636" spans="3:3">
      <c r="C636" s="1"/>
    </row>
    <row r="637" spans="3:3">
      <c r="C637" s="1"/>
    </row>
  </sheetData>
  <sheetProtection sheet="1" objects="1" scenarios="1"/>
  <mergeCells count="2">
    <mergeCell ref="B6:K6"/>
    <mergeCell ref="B7:K7"/>
  </mergeCells>
  <phoneticPr fontId="4" type="noConversion"/>
  <dataValidations count="1">
    <dataValidation allowBlank="1" showInputMessage="1" showErrorMessage="1" sqref="C5:C1048576 A1:B1048576 AH39:XFD41 D42:XFD1048576 D39:AF41 D1:M38 O1:XFD38 N1:N11 N14:N38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8">
    <tabColor indexed="43"/>
    <pageSetUpPr fitToPage="1"/>
  </sheetPr>
  <dimension ref="B1:BG574"/>
  <sheetViews>
    <sheetView rightToLeft="1" zoomScale="85" zoomScaleNormal="85" workbookViewId="0">
      <selection activeCell="G11" sqref="G11:M15"/>
    </sheetView>
  </sheetViews>
  <sheetFormatPr defaultColWidth="9.140625" defaultRowHeight="18"/>
  <cols>
    <col min="1" max="1" width="6.28515625" style="1" customWidth="1"/>
    <col min="2" max="2" width="24.42578125" style="2" bestFit="1" customWidth="1"/>
    <col min="3" max="3" width="60.140625" style="2" bestFit="1" customWidth="1"/>
    <col min="4" max="4" width="33" style="2" bestFit="1" customWidth="1"/>
    <col min="5" max="5" width="12" style="1" bestFit="1" customWidth="1"/>
    <col min="6" max="6" width="11.28515625" style="1" bestFit="1" customWidth="1"/>
    <col min="7" max="8" width="7.28515625" style="1" bestFit="1" customWidth="1"/>
    <col min="9" max="9" width="8" style="1" bestFit="1" customWidth="1"/>
    <col min="10" max="10" width="10" style="1" customWidth="1"/>
    <col min="11" max="11" width="9.140625" style="1" bestFit="1" customWidth="1"/>
    <col min="12" max="12" width="9" style="1" bestFit="1" customWidth="1"/>
    <col min="13" max="13" width="7.5703125" style="1" customWidth="1"/>
    <col min="14" max="14" width="6.7109375" style="1" customWidth="1"/>
    <col min="15" max="15" width="7.7109375" style="1" customWidth="1"/>
    <col min="16" max="16" width="7.140625" style="1" customWidth="1"/>
    <col min="17" max="17" width="6" style="1" customWidth="1"/>
    <col min="18" max="18" width="7.85546875" style="1" customWidth="1"/>
    <col min="19" max="19" width="8.140625" style="1" customWidth="1"/>
    <col min="20" max="20" width="6.28515625" style="1" customWidth="1"/>
    <col min="21" max="21" width="8" style="1" customWidth="1"/>
    <col min="22" max="22" width="8.7109375" style="1" customWidth="1"/>
    <col min="23" max="23" width="10" style="1" customWidth="1"/>
    <col min="24" max="24" width="9.5703125" style="1" customWidth="1"/>
    <col min="25" max="25" width="6.140625" style="1" customWidth="1"/>
    <col min="26" max="27" width="5.7109375" style="1" customWidth="1"/>
    <col min="28" max="28" width="6.85546875" style="1" customWidth="1"/>
    <col min="29" max="29" width="6.42578125" style="1" customWidth="1"/>
    <col min="30" max="30" width="6.7109375" style="1" customWidth="1"/>
    <col min="31" max="31" width="7.28515625" style="1" customWidth="1"/>
    <col min="32" max="43" width="5.7109375" style="1" customWidth="1"/>
    <col min="44" max="16384" width="9.140625" style="1"/>
  </cols>
  <sheetData>
    <row r="1" spans="2:59">
      <c r="B1" s="47" t="s">
        <v>174</v>
      </c>
      <c r="C1" s="68" t="s" vm="1">
        <v>258</v>
      </c>
    </row>
    <row r="2" spans="2:59">
      <c r="B2" s="47" t="s">
        <v>173</v>
      </c>
      <c r="C2" s="68" t="s">
        <v>259</v>
      </c>
    </row>
    <row r="3" spans="2:59">
      <c r="B3" s="47" t="s">
        <v>175</v>
      </c>
      <c r="C3" s="68" t="s">
        <v>260</v>
      </c>
    </row>
    <row r="4" spans="2:59">
      <c r="B4" s="47" t="s">
        <v>176</v>
      </c>
      <c r="C4" s="68">
        <v>9454</v>
      </c>
    </row>
    <row r="6" spans="2:59" ht="26.25" customHeight="1">
      <c r="B6" s="134" t="s">
        <v>205</v>
      </c>
      <c r="C6" s="135"/>
      <c r="D6" s="135"/>
      <c r="E6" s="135"/>
      <c r="F6" s="135"/>
      <c r="G6" s="135"/>
      <c r="H6" s="135"/>
      <c r="I6" s="135"/>
      <c r="J6" s="135"/>
      <c r="K6" s="135"/>
      <c r="L6" s="136"/>
    </row>
    <row r="7" spans="2:59" ht="26.25" customHeight="1">
      <c r="B7" s="134" t="s">
        <v>94</v>
      </c>
      <c r="C7" s="135"/>
      <c r="D7" s="135"/>
      <c r="E7" s="135"/>
      <c r="F7" s="135"/>
      <c r="G7" s="135"/>
      <c r="H7" s="135"/>
      <c r="I7" s="135"/>
      <c r="J7" s="135"/>
      <c r="K7" s="135"/>
      <c r="L7" s="136"/>
    </row>
    <row r="8" spans="2:59" s="3" customFormat="1" ht="78.75">
      <c r="B8" s="22" t="s">
        <v>111</v>
      </c>
      <c r="C8" s="30" t="s">
        <v>44</v>
      </c>
      <c r="D8" s="30" t="s">
        <v>65</v>
      </c>
      <c r="E8" s="30" t="s">
        <v>98</v>
      </c>
      <c r="F8" s="30" t="s">
        <v>99</v>
      </c>
      <c r="G8" s="30" t="s">
        <v>233</v>
      </c>
      <c r="H8" s="30" t="s">
        <v>232</v>
      </c>
      <c r="I8" s="30" t="s">
        <v>106</v>
      </c>
      <c r="J8" s="30" t="s">
        <v>58</v>
      </c>
      <c r="K8" s="30" t="s">
        <v>177</v>
      </c>
      <c r="L8" s="31" t="s">
        <v>179</v>
      </c>
      <c r="M8" s="1"/>
      <c r="N8" s="1"/>
      <c r="O8" s="1"/>
      <c r="P8" s="1"/>
      <c r="BG8" s="1"/>
    </row>
    <row r="9" spans="2:59" s="3" customFormat="1" ht="24" customHeight="1">
      <c r="B9" s="15"/>
      <c r="C9" s="16"/>
      <c r="D9" s="16"/>
      <c r="E9" s="16"/>
      <c r="F9" s="16" t="s">
        <v>21</v>
      </c>
      <c r="G9" s="16" t="s">
        <v>240</v>
      </c>
      <c r="H9" s="16"/>
      <c r="I9" s="16" t="s">
        <v>236</v>
      </c>
      <c r="J9" s="32" t="s">
        <v>19</v>
      </c>
      <c r="K9" s="32" t="s">
        <v>19</v>
      </c>
      <c r="L9" s="33" t="s">
        <v>19</v>
      </c>
      <c r="M9" s="1"/>
      <c r="N9" s="1"/>
      <c r="O9" s="1"/>
      <c r="P9" s="1"/>
      <c r="BG9" s="1"/>
    </row>
    <row r="10" spans="2:59" s="4" customFormat="1" ht="18" customHeight="1">
      <c r="B10" s="18"/>
      <c r="C10" s="19" t="s">
        <v>0</v>
      </c>
      <c r="D10" s="19" t="s">
        <v>1</v>
      </c>
      <c r="E10" s="19" t="s">
        <v>2</v>
      </c>
      <c r="F10" s="19" t="s">
        <v>3</v>
      </c>
      <c r="G10" s="19" t="s">
        <v>4</v>
      </c>
      <c r="H10" s="19" t="s">
        <v>5</v>
      </c>
      <c r="I10" s="19" t="s">
        <v>6</v>
      </c>
      <c r="J10" s="19" t="s">
        <v>7</v>
      </c>
      <c r="K10" s="19" t="s">
        <v>8</v>
      </c>
      <c r="L10" s="20" t="s">
        <v>9</v>
      </c>
      <c r="M10" s="1"/>
      <c r="N10" s="1"/>
      <c r="O10" s="1"/>
      <c r="P10" s="1"/>
      <c r="BG10" s="1"/>
    </row>
    <row r="11" spans="2:59" s="4" customFormat="1" ht="18" customHeight="1">
      <c r="B11" s="90" t="s">
        <v>47</v>
      </c>
      <c r="C11" s="74"/>
      <c r="D11" s="74"/>
      <c r="E11" s="74"/>
      <c r="F11" s="74"/>
      <c r="G11" s="84"/>
      <c r="H11" s="86"/>
      <c r="I11" s="84">
        <v>0.44065163600000001</v>
      </c>
      <c r="J11" s="74"/>
      <c r="K11" s="85">
        <f>I11/$I$11</f>
        <v>1</v>
      </c>
      <c r="L11" s="85">
        <f>I11/'סכום נכסי הקרן'!$C$42</f>
        <v>6.9212551714556565E-6</v>
      </c>
      <c r="M11" s="116"/>
      <c r="N11" s="1"/>
      <c r="O11" s="1"/>
      <c r="P11" s="1"/>
      <c r="BG11" s="1"/>
    </row>
    <row r="12" spans="2:59" ht="21" customHeight="1">
      <c r="B12" s="94" t="s">
        <v>228</v>
      </c>
      <c r="C12" s="74"/>
      <c r="D12" s="74"/>
      <c r="E12" s="74"/>
      <c r="F12" s="74"/>
      <c r="G12" s="84"/>
      <c r="H12" s="86"/>
      <c r="I12" s="84">
        <v>0.44065163600000001</v>
      </c>
      <c r="J12" s="74"/>
      <c r="K12" s="85">
        <f t="shared" ref="K12:K13" si="0">I12/$I$11</f>
        <v>1</v>
      </c>
      <c r="L12" s="85">
        <f>I12/'סכום נכסי הקרן'!$C$42</f>
        <v>6.9212551714556565E-6</v>
      </c>
      <c r="M12" s="116"/>
    </row>
    <row r="13" spans="2:59">
      <c r="B13" s="73" t="s">
        <v>1971</v>
      </c>
      <c r="C13" s="74" t="s">
        <v>1972</v>
      </c>
      <c r="D13" s="87" t="s">
        <v>984</v>
      </c>
      <c r="E13" s="87" t="s">
        <v>158</v>
      </c>
      <c r="F13" s="103">
        <v>43879</v>
      </c>
      <c r="G13" s="84">
        <v>116.97224699999998</v>
      </c>
      <c r="H13" s="86">
        <v>108.68859999999999</v>
      </c>
      <c r="I13" s="84">
        <v>0.44065163600000001</v>
      </c>
      <c r="J13" s="85">
        <v>0</v>
      </c>
      <c r="K13" s="85">
        <f t="shared" si="0"/>
        <v>1</v>
      </c>
      <c r="L13" s="85">
        <f>I13/'סכום נכסי הקרן'!$C$42</f>
        <v>6.9212551714556565E-6</v>
      </c>
      <c r="M13" s="116"/>
    </row>
    <row r="14" spans="2:59">
      <c r="B14" s="90"/>
      <c r="C14" s="74"/>
      <c r="D14" s="74"/>
      <c r="E14" s="74"/>
      <c r="F14" s="74"/>
      <c r="G14" s="84"/>
      <c r="H14" s="86"/>
      <c r="I14" s="74"/>
      <c r="J14" s="74"/>
      <c r="K14" s="85"/>
      <c r="L14" s="74"/>
      <c r="M14" s="116"/>
    </row>
    <row r="15" spans="2:59">
      <c r="B15" s="90"/>
      <c r="C15" s="90"/>
      <c r="D15" s="90"/>
      <c r="E15" s="90"/>
      <c r="F15" s="90"/>
      <c r="G15" s="90"/>
      <c r="H15" s="90"/>
      <c r="I15" s="90"/>
      <c r="J15" s="90"/>
      <c r="K15" s="90"/>
      <c r="L15" s="90"/>
      <c r="M15" s="116"/>
    </row>
    <row r="16" spans="2:59">
      <c r="B16" s="90"/>
      <c r="C16" s="90"/>
      <c r="D16" s="90"/>
      <c r="E16" s="90"/>
      <c r="F16" s="90"/>
      <c r="G16" s="90"/>
      <c r="H16" s="90"/>
      <c r="I16" s="90"/>
      <c r="J16" s="90"/>
      <c r="K16" s="90"/>
      <c r="L16" s="90"/>
    </row>
    <row r="17" spans="2:12">
      <c r="B17" s="107"/>
      <c r="C17" s="90"/>
      <c r="D17" s="90"/>
      <c r="E17" s="90"/>
      <c r="F17" s="90"/>
      <c r="G17" s="90"/>
      <c r="H17" s="90"/>
      <c r="I17" s="90"/>
      <c r="J17" s="90"/>
      <c r="K17" s="90"/>
      <c r="L17" s="90"/>
    </row>
    <row r="18" spans="2:12">
      <c r="B18" s="107"/>
      <c r="C18" s="90"/>
      <c r="D18" s="90"/>
      <c r="E18" s="90"/>
      <c r="F18" s="90"/>
      <c r="G18" s="90"/>
      <c r="H18" s="90"/>
      <c r="I18" s="90"/>
      <c r="J18" s="90"/>
      <c r="K18" s="90"/>
      <c r="L18" s="90"/>
    </row>
    <row r="19" spans="2:12">
      <c r="B19" s="107"/>
      <c r="C19" s="90"/>
      <c r="D19" s="90"/>
      <c r="E19" s="90"/>
      <c r="F19" s="90"/>
      <c r="G19" s="90"/>
      <c r="H19" s="90"/>
      <c r="I19" s="90"/>
      <c r="J19" s="90"/>
      <c r="K19" s="90"/>
      <c r="L19" s="90"/>
    </row>
    <row r="20" spans="2:12">
      <c r="B20" s="90"/>
      <c r="C20" s="90"/>
      <c r="D20" s="90"/>
      <c r="E20" s="90"/>
      <c r="F20" s="90"/>
      <c r="G20" s="90"/>
      <c r="H20" s="90"/>
      <c r="I20" s="90"/>
      <c r="J20" s="90"/>
      <c r="K20" s="90"/>
      <c r="L20" s="90"/>
    </row>
    <row r="21" spans="2:12">
      <c r="B21" s="90"/>
      <c r="C21" s="90"/>
      <c r="D21" s="90"/>
      <c r="E21" s="90"/>
      <c r="F21" s="90"/>
      <c r="G21" s="90"/>
      <c r="H21" s="90"/>
      <c r="I21" s="90"/>
      <c r="J21" s="90"/>
      <c r="K21" s="90"/>
      <c r="L21" s="90"/>
    </row>
    <row r="22" spans="2:12">
      <c r="B22" s="90"/>
      <c r="C22" s="90"/>
      <c r="D22" s="90"/>
      <c r="E22" s="90"/>
      <c r="F22" s="90"/>
      <c r="G22" s="90"/>
      <c r="H22" s="90"/>
      <c r="I22" s="90"/>
      <c r="J22" s="90"/>
      <c r="K22" s="90"/>
      <c r="L22" s="90"/>
    </row>
    <row r="23" spans="2:12">
      <c r="B23" s="90"/>
      <c r="C23" s="90"/>
      <c r="D23" s="90"/>
      <c r="E23" s="90"/>
      <c r="F23" s="90"/>
      <c r="G23" s="90"/>
      <c r="H23" s="90"/>
      <c r="I23" s="90"/>
      <c r="J23" s="90"/>
      <c r="K23" s="90"/>
      <c r="L23" s="90"/>
    </row>
    <row r="24" spans="2:12">
      <c r="B24" s="90"/>
      <c r="C24" s="90"/>
      <c r="D24" s="90"/>
      <c r="E24" s="90"/>
      <c r="F24" s="90"/>
      <c r="G24" s="90"/>
      <c r="H24" s="90"/>
      <c r="I24" s="90"/>
      <c r="J24" s="90"/>
      <c r="K24" s="90"/>
      <c r="L24" s="90"/>
    </row>
    <row r="25" spans="2:12">
      <c r="B25" s="90"/>
      <c r="C25" s="90"/>
      <c r="D25" s="90"/>
      <c r="E25" s="90"/>
      <c r="F25" s="90"/>
      <c r="G25" s="90"/>
      <c r="H25" s="90"/>
      <c r="I25" s="90"/>
      <c r="J25" s="90"/>
      <c r="K25" s="90"/>
      <c r="L25" s="90"/>
    </row>
    <row r="26" spans="2:12">
      <c r="B26" s="90"/>
      <c r="C26" s="90"/>
      <c r="D26" s="90"/>
      <c r="E26" s="90"/>
      <c r="F26" s="90"/>
      <c r="G26" s="90"/>
      <c r="H26" s="90"/>
      <c r="I26" s="90"/>
      <c r="J26" s="90"/>
      <c r="K26" s="90"/>
      <c r="L26" s="90"/>
    </row>
    <row r="27" spans="2:12">
      <c r="B27" s="90"/>
      <c r="C27" s="90"/>
      <c r="D27" s="90"/>
      <c r="E27" s="90"/>
      <c r="F27" s="90"/>
      <c r="G27" s="90"/>
      <c r="H27" s="90"/>
      <c r="I27" s="90"/>
      <c r="J27" s="90"/>
      <c r="K27" s="90"/>
      <c r="L27" s="90"/>
    </row>
    <row r="28" spans="2:12">
      <c r="B28" s="90"/>
      <c r="C28" s="90"/>
      <c r="D28" s="90"/>
      <c r="E28" s="90"/>
      <c r="F28" s="90"/>
      <c r="G28" s="90"/>
      <c r="H28" s="90"/>
      <c r="I28" s="90"/>
      <c r="J28" s="90"/>
      <c r="K28" s="90"/>
      <c r="L28" s="90"/>
    </row>
    <row r="29" spans="2:12">
      <c r="B29" s="90"/>
      <c r="C29" s="90"/>
      <c r="D29" s="90"/>
      <c r="E29" s="90"/>
      <c r="F29" s="90"/>
      <c r="G29" s="90"/>
      <c r="H29" s="90"/>
      <c r="I29" s="90"/>
      <c r="J29" s="90"/>
      <c r="K29" s="90"/>
      <c r="L29" s="90"/>
    </row>
    <row r="30" spans="2:12">
      <c r="B30" s="90"/>
      <c r="C30" s="90"/>
      <c r="D30" s="90"/>
      <c r="E30" s="90"/>
      <c r="F30" s="90"/>
      <c r="G30" s="90"/>
      <c r="H30" s="90"/>
      <c r="I30" s="90"/>
      <c r="J30" s="90"/>
      <c r="K30" s="90"/>
      <c r="L30" s="90"/>
    </row>
    <row r="31" spans="2:12">
      <c r="B31" s="90"/>
      <c r="C31" s="90"/>
      <c r="D31" s="90"/>
      <c r="E31" s="90"/>
      <c r="F31" s="90"/>
      <c r="G31" s="90"/>
      <c r="H31" s="90"/>
      <c r="I31" s="90"/>
      <c r="J31" s="90"/>
      <c r="K31" s="90"/>
      <c r="L31" s="90"/>
    </row>
    <row r="32" spans="2:12">
      <c r="B32" s="90"/>
      <c r="C32" s="90"/>
      <c r="D32" s="90"/>
      <c r="E32" s="90"/>
      <c r="F32" s="90"/>
      <c r="G32" s="90"/>
      <c r="H32" s="90"/>
      <c r="I32" s="90"/>
      <c r="J32" s="90"/>
      <c r="K32" s="90"/>
      <c r="L32" s="90"/>
    </row>
    <row r="33" spans="2:12">
      <c r="B33" s="90"/>
      <c r="C33" s="90"/>
      <c r="D33" s="90"/>
      <c r="E33" s="90"/>
      <c r="F33" s="90"/>
      <c r="G33" s="90"/>
      <c r="H33" s="90"/>
      <c r="I33" s="90"/>
      <c r="J33" s="90"/>
      <c r="K33" s="90"/>
      <c r="L33" s="90"/>
    </row>
    <row r="34" spans="2:12">
      <c r="B34" s="90"/>
      <c r="C34" s="90"/>
      <c r="D34" s="90"/>
      <c r="E34" s="90"/>
      <c r="F34" s="90"/>
      <c r="G34" s="90"/>
      <c r="H34" s="90"/>
      <c r="I34" s="90"/>
      <c r="J34" s="90"/>
      <c r="K34" s="90"/>
      <c r="L34" s="90"/>
    </row>
    <row r="35" spans="2:12">
      <c r="B35" s="90"/>
      <c r="C35" s="90"/>
      <c r="D35" s="90"/>
      <c r="E35" s="90"/>
      <c r="F35" s="90"/>
      <c r="G35" s="90"/>
      <c r="H35" s="90"/>
      <c r="I35" s="90"/>
      <c r="J35" s="90"/>
      <c r="K35" s="90"/>
      <c r="L35" s="90"/>
    </row>
    <row r="36" spans="2:12">
      <c r="B36" s="90"/>
      <c r="C36" s="90"/>
      <c r="D36" s="90"/>
      <c r="E36" s="90"/>
      <c r="F36" s="90"/>
      <c r="G36" s="90"/>
      <c r="H36" s="90"/>
      <c r="I36" s="90"/>
      <c r="J36" s="90"/>
      <c r="K36" s="90"/>
      <c r="L36" s="90"/>
    </row>
    <row r="37" spans="2:12">
      <c r="B37" s="90"/>
      <c r="C37" s="90"/>
      <c r="D37" s="90"/>
      <c r="E37" s="90"/>
      <c r="F37" s="90"/>
      <c r="G37" s="90"/>
      <c r="H37" s="90"/>
      <c r="I37" s="90"/>
      <c r="J37" s="90"/>
      <c r="K37" s="90"/>
      <c r="L37" s="90"/>
    </row>
    <row r="38" spans="2:12">
      <c r="B38" s="90"/>
      <c r="C38" s="90"/>
      <c r="D38" s="90"/>
      <c r="E38" s="90"/>
      <c r="F38" s="90"/>
      <c r="G38" s="90"/>
      <c r="H38" s="90"/>
      <c r="I38" s="90"/>
      <c r="J38" s="90"/>
      <c r="K38" s="90"/>
      <c r="L38" s="90"/>
    </row>
    <row r="39" spans="2:12">
      <c r="B39" s="90"/>
      <c r="C39" s="90"/>
      <c r="D39" s="90"/>
      <c r="E39" s="90"/>
      <c r="F39" s="90"/>
      <c r="G39" s="90"/>
      <c r="H39" s="90"/>
      <c r="I39" s="90"/>
      <c r="J39" s="90"/>
      <c r="K39" s="90"/>
      <c r="L39" s="90"/>
    </row>
    <row r="40" spans="2:12">
      <c r="B40" s="90"/>
      <c r="C40" s="90"/>
      <c r="D40" s="90"/>
      <c r="E40" s="90"/>
      <c r="F40" s="90"/>
      <c r="G40" s="90"/>
      <c r="H40" s="90"/>
      <c r="I40" s="90"/>
      <c r="J40" s="90"/>
      <c r="K40" s="90"/>
      <c r="L40" s="90"/>
    </row>
    <row r="41" spans="2:12">
      <c r="B41" s="90"/>
      <c r="C41" s="90"/>
      <c r="D41" s="90"/>
      <c r="E41" s="90"/>
      <c r="F41" s="90"/>
      <c r="G41" s="90"/>
      <c r="H41" s="90"/>
      <c r="I41" s="90"/>
      <c r="J41" s="90"/>
      <c r="K41" s="90"/>
      <c r="L41" s="90"/>
    </row>
    <row r="42" spans="2:12">
      <c r="B42" s="90"/>
      <c r="C42" s="90"/>
      <c r="D42" s="90"/>
      <c r="E42" s="90"/>
      <c r="F42" s="90"/>
      <c r="G42" s="90"/>
      <c r="H42" s="90"/>
      <c r="I42" s="90"/>
      <c r="J42" s="90"/>
      <c r="K42" s="90"/>
      <c r="L42" s="90"/>
    </row>
    <row r="43" spans="2:12">
      <c r="B43" s="90"/>
      <c r="C43" s="90"/>
      <c r="D43" s="90"/>
      <c r="E43" s="90"/>
      <c r="F43" s="90"/>
      <c r="G43" s="90"/>
      <c r="H43" s="90"/>
      <c r="I43" s="90"/>
      <c r="J43" s="90"/>
      <c r="K43" s="90"/>
      <c r="L43" s="90"/>
    </row>
    <row r="44" spans="2:12">
      <c r="B44" s="90"/>
      <c r="C44" s="90"/>
      <c r="D44" s="90"/>
      <c r="E44" s="90"/>
      <c r="F44" s="90"/>
      <c r="G44" s="90"/>
      <c r="H44" s="90"/>
      <c r="I44" s="90"/>
      <c r="J44" s="90"/>
      <c r="K44" s="90"/>
      <c r="L44" s="90"/>
    </row>
    <row r="45" spans="2:12">
      <c r="B45" s="90"/>
      <c r="C45" s="90"/>
      <c r="D45" s="90"/>
      <c r="E45" s="90"/>
      <c r="F45" s="90"/>
      <c r="G45" s="90"/>
      <c r="H45" s="90"/>
      <c r="I45" s="90"/>
      <c r="J45" s="90"/>
      <c r="K45" s="90"/>
      <c r="L45" s="90"/>
    </row>
    <row r="46" spans="2:12">
      <c r="B46" s="90"/>
      <c r="C46" s="90"/>
      <c r="D46" s="90"/>
      <c r="E46" s="90"/>
      <c r="F46" s="90"/>
      <c r="G46" s="90"/>
      <c r="H46" s="90"/>
      <c r="I46" s="90"/>
      <c r="J46" s="90"/>
      <c r="K46" s="90"/>
      <c r="L46" s="90"/>
    </row>
    <row r="47" spans="2:12">
      <c r="B47" s="90"/>
      <c r="C47" s="90"/>
      <c r="D47" s="90"/>
      <c r="E47" s="90"/>
      <c r="F47" s="90"/>
      <c r="G47" s="90"/>
      <c r="H47" s="90"/>
      <c r="I47" s="90"/>
      <c r="J47" s="90"/>
      <c r="K47" s="90"/>
      <c r="L47" s="90"/>
    </row>
    <row r="48" spans="2:12">
      <c r="B48" s="90"/>
      <c r="C48" s="90"/>
      <c r="D48" s="90"/>
      <c r="E48" s="90"/>
      <c r="F48" s="90"/>
      <c r="G48" s="90"/>
      <c r="H48" s="90"/>
      <c r="I48" s="90"/>
      <c r="J48" s="90"/>
      <c r="K48" s="90"/>
      <c r="L48" s="90"/>
    </row>
    <row r="49" spans="2:12">
      <c r="B49" s="90"/>
      <c r="C49" s="90"/>
      <c r="D49" s="90"/>
      <c r="E49" s="90"/>
      <c r="F49" s="90"/>
      <c r="G49" s="90"/>
      <c r="H49" s="90"/>
      <c r="I49" s="90"/>
      <c r="J49" s="90"/>
      <c r="K49" s="90"/>
      <c r="L49" s="90"/>
    </row>
    <row r="50" spans="2:12">
      <c r="B50" s="90"/>
      <c r="C50" s="90"/>
      <c r="D50" s="90"/>
      <c r="E50" s="90"/>
      <c r="F50" s="90"/>
      <c r="G50" s="90"/>
      <c r="H50" s="90"/>
      <c r="I50" s="90"/>
      <c r="J50" s="90"/>
      <c r="K50" s="90"/>
      <c r="L50" s="90"/>
    </row>
    <row r="51" spans="2:12">
      <c r="B51" s="90"/>
      <c r="C51" s="90"/>
      <c r="D51" s="90"/>
      <c r="E51" s="90"/>
      <c r="F51" s="90"/>
      <c r="G51" s="90"/>
      <c r="H51" s="90"/>
      <c r="I51" s="90"/>
      <c r="J51" s="90"/>
      <c r="K51" s="90"/>
      <c r="L51" s="90"/>
    </row>
    <row r="52" spans="2:12">
      <c r="B52" s="90"/>
      <c r="C52" s="90"/>
      <c r="D52" s="90"/>
      <c r="E52" s="90"/>
      <c r="F52" s="90"/>
      <c r="G52" s="90"/>
      <c r="H52" s="90"/>
      <c r="I52" s="90"/>
      <c r="J52" s="90"/>
      <c r="K52" s="90"/>
      <c r="L52" s="90"/>
    </row>
    <row r="53" spans="2:12">
      <c r="B53" s="90"/>
      <c r="C53" s="90"/>
      <c r="D53" s="90"/>
      <c r="E53" s="90"/>
      <c r="F53" s="90"/>
      <c r="G53" s="90"/>
      <c r="H53" s="90"/>
      <c r="I53" s="90"/>
      <c r="J53" s="90"/>
      <c r="K53" s="90"/>
      <c r="L53" s="90"/>
    </row>
    <row r="54" spans="2:12">
      <c r="B54" s="90"/>
      <c r="C54" s="90"/>
      <c r="D54" s="90"/>
      <c r="E54" s="90"/>
      <c r="F54" s="90"/>
      <c r="G54" s="90"/>
      <c r="H54" s="90"/>
      <c r="I54" s="90"/>
      <c r="J54" s="90"/>
      <c r="K54" s="90"/>
      <c r="L54" s="90"/>
    </row>
    <row r="55" spans="2:12">
      <c r="B55" s="90"/>
      <c r="C55" s="90"/>
      <c r="D55" s="90"/>
      <c r="E55" s="90"/>
      <c r="F55" s="90"/>
      <c r="G55" s="90"/>
      <c r="H55" s="90"/>
      <c r="I55" s="90"/>
      <c r="J55" s="90"/>
      <c r="K55" s="90"/>
      <c r="L55" s="90"/>
    </row>
    <row r="56" spans="2:12">
      <c r="B56" s="90"/>
      <c r="C56" s="90"/>
      <c r="D56" s="90"/>
      <c r="E56" s="90"/>
      <c r="F56" s="90"/>
      <c r="G56" s="90"/>
      <c r="H56" s="90"/>
      <c r="I56" s="90"/>
      <c r="J56" s="90"/>
      <c r="K56" s="90"/>
      <c r="L56" s="90"/>
    </row>
    <row r="57" spans="2:12">
      <c r="B57" s="90"/>
      <c r="C57" s="90"/>
      <c r="D57" s="90"/>
      <c r="E57" s="90"/>
      <c r="F57" s="90"/>
      <c r="G57" s="90"/>
      <c r="H57" s="90"/>
      <c r="I57" s="90"/>
      <c r="J57" s="90"/>
      <c r="K57" s="90"/>
      <c r="L57" s="90"/>
    </row>
    <row r="58" spans="2:12">
      <c r="B58" s="90"/>
      <c r="C58" s="90"/>
      <c r="D58" s="90"/>
      <c r="E58" s="90"/>
      <c r="F58" s="90"/>
      <c r="G58" s="90"/>
      <c r="H58" s="90"/>
      <c r="I58" s="90"/>
      <c r="J58" s="90"/>
      <c r="K58" s="90"/>
      <c r="L58" s="90"/>
    </row>
    <row r="59" spans="2:12">
      <c r="B59" s="90"/>
      <c r="C59" s="90"/>
      <c r="D59" s="90"/>
      <c r="E59" s="90"/>
      <c r="F59" s="90"/>
      <c r="G59" s="90"/>
      <c r="H59" s="90"/>
      <c r="I59" s="90"/>
      <c r="J59" s="90"/>
      <c r="K59" s="90"/>
      <c r="L59" s="90"/>
    </row>
    <row r="60" spans="2:12">
      <c r="B60" s="90"/>
      <c r="C60" s="90"/>
      <c r="D60" s="90"/>
      <c r="E60" s="90"/>
      <c r="F60" s="90"/>
      <c r="G60" s="90"/>
      <c r="H60" s="90"/>
      <c r="I60" s="90"/>
      <c r="J60" s="90"/>
      <c r="K60" s="90"/>
      <c r="L60" s="90"/>
    </row>
    <row r="61" spans="2:12">
      <c r="B61" s="90"/>
      <c r="C61" s="90"/>
      <c r="D61" s="90"/>
      <c r="E61" s="90"/>
      <c r="F61" s="90"/>
      <c r="G61" s="90"/>
      <c r="H61" s="90"/>
      <c r="I61" s="90"/>
      <c r="J61" s="90"/>
      <c r="K61" s="90"/>
      <c r="L61" s="90"/>
    </row>
    <row r="62" spans="2:12">
      <c r="B62" s="90"/>
      <c r="C62" s="90"/>
      <c r="D62" s="90"/>
      <c r="E62" s="90"/>
      <c r="F62" s="90"/>
      <c r="G62" s="90"/>
      <c r="H62" s="90"/>
      <c r="I62" s="90"/>
      <c r="J62" s="90"/>
      <c r="K62" s="90"/>
      <c r="L62" s="90"/>
    </row>
    <row r="63" spans="2:12">
      <c r="B63" s="90"/>
      <c r="C63" s="90"/>
      <c r="D63" s="90"/>
      <c r="E63" s="90"/>
      <c r="F63" s="90"/>
      <c r="G63" s="90"/>
      <c r="H63" s="90"/>
      <c r="I63" s="90"/>
      <c r="J63" s="90"/>
      <c r="K63" s="90"/>
      <c r="L63" s="90"/>
    </row>
    <row r="64" spans="2:12">
      <c r="B64" s="90"/>
      <c r="C64" s="90"/>
      <c r="D64" s="90"/>
      <c r="E64" s="90"/>
      <c r="F64" s="90"/>
      <c r="G64" s="90"/>
      <c r="H64" s="90"/>
      <c r="I64" s="90"/>
      <c r="J64" s="90"/>
      <c r="K64" s="90"/>
      <c r="L64" s="90"/>
    </row>
    <row r="65" spans="2:12">
      <c r="B65" s="90"/>
      <c r="C65" s="90"/>
      <c r="D65" s="90"/>
      <c r="E65" s="90"/>
      <c r="F65" s="90"/>
      <c r="G65" s="90"/>
      <c r="H65" s="90"/>
      <c r="I65" s="90"/>
      <c r="J65" s="90"/>
      <c r="K65" s="90"/>
      <c r="L65" s="90"/>
    </row>
    <row r="66" spans="2:12">
      <c r="B66" s="90"/>
      <c r="C66" s="90"/>
      <c r="D66" s="90"/>
      <c r="E66" s="90"/>
      <c r="F66" s="90"/>
      <c r="G66" s="90"/>
      <c r="H66" s="90"/>
      <c r="I66" s="90"/>
      <c r="J66" s="90"/>
      <c r="K66" s="90"/>
      <c r="L66" s="90"/>
    </row>
    <row r="67" spans="2:12">
      <c r="B67" s="90"/>
      <c r="C67" s="90"/>
      <c r="D67" s="90"/>
      <c r="E67" s="90"/>
      <c r="F67" s="90"/>
      <c r="G67" s="90"/>
      <c r="H67" s="90"/>
      <c r="I67" s="90"/>
      <c r="J67" s="90"/>
      <c r="K67" s="90"/>
      <c r="L67" s="90"/>
    </row>
    <row r="68" spans="2:12">
      <c r="B68" s="90"/>
      <c r="C68" s="90"/>
      <c r="D68" s="90"/>
      <c r="E68" s="90"/>
      <c r="F68" s="90"/>
      <c r="G68" s="90"/>
      <c r="H68" s="90"/>
      <c r="I68" s="90"/>
      <c r="J68" s="90"/>
      <c r="K68" s="90"/>
      <c r="L68" s="90"/>
    </row>
    <row r="69" spans="2:12">
      <c r="B69" s="90"/>
      <c r="C69" s="90"/>
      <c r="D69" s="90"/>
      <c r="E69" s="90"/>
      <c r="F69" s="90"/>
      <c r="G69" s="90"/>
      <c r="H69" s="90"/>
      <c r="I69" s="90"/>
      <c r="J69" s="90"/>
      <c r="K69" s="90"/>
      <c r="L69" s="90"/>
    </row>
    <row r="70" spans="2:12">
      <c r="B70" s="90"/>
      <c r="C70" s="90"/>
      <c r="D70" s="90"/>
      <c r="E70" s="90"/>
      <c r="F70" s="90"/>
      <c r="G70" s="90"/>
      <c r="H70" s="90"/>
      <c r="I70" s="90"/>
      <c r="J70" s="90"/>
      <c r="K70" s="90"/>
      <c r="L70" s="90"/>
    </row>
    <row r="71" spans="2:12">
      <c r="B71" s="90"/>
      <c r="C71" s="90"/>
      <c r="D71" s="90"/>
      <c r="E71" s="90"/>
      <c r="F71" s="90"/>
      <c r="G71" s="90"/>
      <c r="H71" s="90"/>
      <c r="I71" s="90"/>
      <c r="J71" s="90"/>
      <c r="K71" s="90"/>
      <c r="L71" s="90"/>
    </row>
    <row r="72" spans="2:12">
      <c r="B72" s="90"/>
      <c r="C72" s="90"/>
      <c r="D72" s="90"/>
      <c r="E72" s="90"/>
      <c r="F72" s="90"/>
      <c r="G72" s="90"/>
      <c r="H72" s="90"/>
      <c r="I72" s="90"/>
      <c r="J72" s="90"/>
      <c r="K72" s="90"/>
      <c r="L72" s="90"/>
    </row>
    <row r="73" spans="2:12">
      <c r="B73" s="90"/>
      <c r="C73" s="90"/>
      <c r="D73" s="90"/>
      <c r="E73" s="90"/>
      <c r="F73" s="90"/>
      <c r="G73" s="90"/>
      <c r="H73" s="90"/>
      <c r="I73" s="90"/>
      <c r="J73" s="90"/>
      <c r="K73" s="90"/>
      <c r="L73" s="90"/>
    </row>
    <row r="74" spans="2:12">
      <c r="B74" s="90"/>
      <c r="C74" s="90"/>
      <c r="D74" s="90"/>
      <c r="E74" s="90"/>
      <c r="F74" s="90"/>
      <c r="G74" s="90"/>
      <c r="H74" s="90"/>
      <c r="I74" s="90"/>
      <c r="J74" s="90"/>
      <c r="K74" s="90"/>
      <c r="L74" s="90"/>
    </row>
    <row r="75" spans="2:12">
      <c r="B75" s="90"/>
      <c r="C75" s="90"/>
      <c r="D75" s="90"/>
      <c r="E75" s="90"/>
      <c r="F75" s="90"/>
      <c r="G75" s="90"/>
      <c r="H75" s="90"/>
      <c r="I75" s="90"/>
      <c r="J75" s="90"/>
      <c r="K75" s="90"/>
      <c r="L75" s="90"/>
    </row>
    <row r="76" spans="2:12">
      <c r="B76" s="90"/>
      <c r="C76" s="90"/>
      <c r="D76" s="90"/>
      <c r="E76" s="90"/>
      <c r="F76" s="90"/>
      <c r="G76" s="90"/>
      <c r="H76" s="90"/>
      <c r="I76" s="90"/>
      <c r="J76" s="90"/>
      <c r="K76" s="90"/>
      <c r="L76" s="90"/>
    </row>
    <row r="77" spans="2:12">
      <c r="B77" s="90"/>
      <c r="C77" s="90"/>
      <c r="D77" s="90"/>
      <c r="E77" s="90"/>
      <c r="F77" s="90"/>
      <c r="G77" s="90"/>
      <c r="H77" s="90"/>
      <c r="I77" s="90"/>
      <c r="J77" s="90"/>
      <c r="K77" s="90"/>
      <c r="L77" s="90"/>
    </row>
    <row r="78" spans="2:12">
      <c r="B78" s="90"/>
      <c r="C78" s="90"/>
      <c r="D78" s="90"/>
      <c r="E78" s="90"/>
      <c r="F78" s="90"/>
      <c r="G78" s="90"/>
      <c r="H78" s="90"/>
      <c r="I78" s="90"/>
      <c r="J78" s="90"/>
      <c r="K78" s="90"/>
      <c r="L78" s="90"/>
    </row>
    <row r="79" spans="2:12">
      <c r="B79" s="90"/>
      <c r="C79" s="90"/>
      <c r="D79" s="90"/>
      <c r="E79" s="90"/>
      <c r="F79" s="90"/>
      <c r="G79" s="90"/>
      <c r="H79" s="90"/>
      <c r="I79" s="90"/>
      <c r="J79" s="90"/>
      <c r="K79" s="90"/>
      <c r="L79" s="90"/>
    </row>
    <row r="80" spans="2:12">
      <c r="B80" s="90"/>
      <c r="C80" s="90"/>
      <c r="D80" s="90"/>
      <c r="E80" s="90"/>
      <c r="F80" s="90"/>
      <c r="G80" s="90"/>
      <c r="H80" s="90"/>
      <c r="I80" s="90"/>
      <c r="J80" s="90"/>
      <c r="K80" s="90"/>
      <c r="L80" s="90"/>
    </row>
    <row r="81" spans="2:12">
      <c r="B81" s="90"/>
      <c r="C81" s="90"/>
      <c r="D81" s="90"/>
      <c r="E81" s="90"/>
      <c r="F81" s="90"/>
      <c r="G81" s="90"/>
      <c r="H81" s="90"/>
      <c r="I81" s="90"/>
      <c r="J81" s="90"/>
      <c r="K81" s="90"/>
      <c r="L81" s="90"/>
    </row>
    <row r="82" spans="2:12">
      <c r="B82" s="90"/>
      <c r="C82" s="90"/>
      <c r="D82" s="90"/>
      <c r="E82" s="90"/>
      <c r="F82" s="90"/>
      <c r="G82" s="90"/>
      <c r="H82" s="90"/>
      <c r="I82" s="90"/>
      <c r="J82" s="90"/>
      <c r="K82" s="90"/>
      <c r="L82" s="90"/>
    </row>
    <row r="83" spans="2:12">
      <c r="B83" s="90"/>
      <c r="C83" s="90"/>
      <c r="D83" s="90"/>
      <c r="E83" s="90"/>
      <c r="F83" s="90"/>
      <c r="G83" s="90"/>
      <c r="H83" s="90"/>
      <c r="I83" s="90"/>
      <c r="J83" s="90"/>
      <c r="K83" s="90"/>
      <c r="L83" s="90"/>
    </row>
    <row r="84" spans="2:12">
      <c r="B84" s="90"/>
      <c r="C84" s="90"/>
      <c r="D84" s="90"/>
      <c r="E84" s="90"/>
      <c r="F84" s="90"/>
      <c r="G84" s="90"/>
      <c r="H84" s="90"/>
      <c r="I84" s="90"/>
      <c r="J84" s="90"/>
      <c r="K84" s="90"/>
      <c r="L84" s="90"/>
    </row>
    <row r="85" spans="2:12">
      <c r="B85" s="90"/>
      <c r="C85" s="90"/>
      <c r="D85" s="90"/>
      <c r="E85" s="90"/>
      <c r="F85" s="90"/>
      <c r="G85" s="90"/>
      <c r="H85" s="90"/>
      <c r="I85" s="90"/>
      <c r="J85" s="90"/>
      <c r="K85" s="90"/>
      <c r="L85" s="90"/>
    </row>
    <row r="86" spans="2:12">
      <c r="B86" s="90"/>
      <c r="C86" s="90"/>
      <c r="D86" s="90"/>
      <c r="E86" s="90"/>
      <c r="F86" s="90"/>
      <c r="G86" s="90"/>
      <c r="H86" s="90"/>
      <c r="I86" s="90"/>
      <c r="J86" s="90"/>
      <c r="K86" s="90"/>
      <c r="L86" s="90"/>
    </row>
    <row r="87" spans="2:12">
      <c r="B87" s="90"/>
      <c r="C87" s="90"/>
      <c r="D87" s="90"/>
      <c r="E87" s="90"/>
      <c r="F87" s="90"/>
      <c r="G87" s="90"/>
      <c r="H87" s="90"/>
      <c r="I87" s="90"/>
      <c r="J87" s="90"/>
      <c r="K87" s="90"/>
      <c r="L87" s="90"/>
    </row>
    <row r="88" spans="2:12">
      <c r="B88" s="90"/>
      <c r="C88" s="90"/>
      <c r="D88" s="90"/>
      <c r="E88" s="90"/>
      <c r="F88" s="90"/>
      <c r="G88" s="90"/>
      <c r="H88" s="90"/>
      <c r="I88" s="90"/>
      <c r="J88" s="90"/>
      <c r="K88" s="90"/>
      <c r="L88" s="90"/>
    </row>
    <row r="89" spans="2:12">
      <c r="B89" s="90"/>
      <c r="C89" s="90"/>
      <c r="D89" s="90"/>
      <c r="E89" s="90"/>
      <c r="F89" s="90"/>
      <c r="G89" s="90"/>
      <c r="H89" s="90"/>
      <c r="I89" s="90"/>
      <c r="J89" s="90"/>
      <c r="K89" s="90"/>
      <c r="L89" s="90"/>
    </row>
    <row r="90" spans="2:12">
      <c r="B90" s="90"/>
      <c r="C90" s="90"/>
      <c r="D90" s="90"/>
      <c r="E90" s="90"/>
      <c r="F90" s="90"/>
      <c r="G90" s="90"/>
      <c r="H90" s="90"/>
      <c r="I90" s="90"/>
      <c r="J90" s="90"/>
      <c r="K90" s="90"/>
      <c r="L90" s="90"/>
    </row>
    <row r="91" spans="2:12">
      <c r="B91" s="90"/>
      <c r="C91" s="90"/>
      <c r="D91" s="90"/>
      <c r="E91" s="90"/>
      <c r="F91" s="90"/>
      <c r="G91" s="90"/>
      <c r="H91" s="90"/>
      <c r="I91" s="90"/>
      <c r="J91" s="90"/>
      <c r="K91" s="90"/>
      <c r="L91" s="90"/>
    </row>
    <row r="92" spans="2:12">
      <c r="B92" s="90"/>
      <c r="C92" s="90"/>
      <c r="D92" s="90"/>
      <c r="E92" s="90"/>
      <c r="F92" s="90"/>
      <c r="G92" s="90"/>
      <c r="H92" s="90"/>
      <c r="I92" s="90"/>
      <c r="J92" s="90"/>
      <c r="K92" s="90"/>
      <c r="L92" s="90"/>
    </row>
    <row r="93" spans="2:12">
      <c r="B93" s="90"/>
      <c r="C93" s="90"/>
      <c r="D93" s="90"/>
      <c r="E93" s="90"/>
      <c r="F93" s="90"/>
      <c r="G93" s="90"/>
      <c r="H93" s="90"/>
      <c r="I93" s="90"/>
      <c r="J93" s="90"/>
      <c r="K93" s="90"/>
      <c r="L93" s="90"/>
    </row>
    <row r="94" spans="2:12">
      <c r="B94" s="90"/>
      <c r="C94" s="90"/>
      <c r="D94" s="90"/>
      <c r="E94" s="90"/>
      <c r="F94" s="90"/>
      <c r="G94" s="90"/>
      <c r="H94" s="90"/>
      <c r="I94" s="90"/>
      <c r="J94" s="90"/>
      <c r="K94" s="90"/>
      <c r="L94" s="90"/>
    </row>
    <row r="95" spans="2:12">
      <c r="B95" s="90"/>
      <c r="C95" s="90"/>
      <c r="D95" s="90"/>
      <c r="E95" s="90"/>
      <c r="F95" s="90"/>
      <c r="G95" s="90"/>
      <c r="H95" s="90"/>
      <c r="I95" s="90"/>
      <c r="J95" s="90"/>
      <c r="K95" s="90"/>
      <c r="L95" s="90"/>
    </row>
    <row r="96" spans="2:12">
      <c r="B96" s="90"/>
      <c r="C96" s="90"/>
      <c r="D96" s="90"/>
      <c r="E96" s="90"/>
      <c r="F96" s="90"/>
      <c r="G96" s="90"/>
      <c r="H96" s="90"/>
      <c r="I96" s="90"/>
      <c r="J96" s="90"/>
      <c r="K96" s="90"/>
      <c r="L96" s="90"/>
    </row>
    <row r="97" spans="2:12">
      <c r="B97" s="90"/>
      <c r="C97" s="90"/>
      <c r="D97" s="90"/>
      <c r="E97" s="90"/>
      <c r="F97" s="90"/>
      <c r="G97" s="90"/>
      <c r="H97" s="90"/>
      <c r="I97" s="90"/>
      <c r="J97" s="90"/>
      <c r="K97" s="90"/>
      <c r="L97" s="90"/>
    </row>
    <row r="98" spans="2:12">
      <c r="B98" s="90"/>
      <c r="C98" s="90"/>
      <c r="D98" s="90"/>
      <c r="E98" s="90"/>
      <c r="F98" s="90"/>
      <c r="G98" s="90"/>
      <c r="H98" s="90"/>
      <c r="I98" s="90"/>
      <c r="J98" s="90"/>
      <c r="K98" s="90"/>
      <c r="L98" s="90"/>
    </row>
    <row r="99" spans="2:12">
      <c r="B99" s="90"/>
      <c r="C99" s="90"/>
      <c r="D99" s="90"/>
      <c r="E99" s="90"/>
      <c r="F99" s="90"/>
      <c r="G99" s="90"/>
      <c r="H99" s="90"/>
      <c r="I99" s="90"/>
      <c r="J99" s="90"/>
      <c r="K99" s="90"/>
      <c r="L99" s="90"/>
    </row>
    <row r="100" spans="2:12">
      <c r="B100" s="90"/>
      <c r="C100" s="90"/>
      <c r="D100" s="90"/>
      <c r="E100" s="90"/>
      <c r="F100" s="90"/>
      <c r="G100" s="90"/>
      <c r="H100" s="90"/>
      <c r="I100" s="90"/>
      <c r="J100" s="90"/>
      <c r="K100" s="90"/>
      <c r="L100" s="90"/>
    </row>
    <row r="101" spans="2:12">
      <c r="B101" s="90"/>
      <c r="C101" s="90"/>
      <c r="D101" s="90"/>
      <c r="E101" s="90"/>
      <c r="F101" s="90"/>
      <c r="G101" s="90"/>
      <c r="H101" s="90"/>
      <c r="I101" s="90"/>
      <c r="J101" s="90"/>
      <c r="K101" s="90"/>
      <c r="L101" s="90"/>
    </row>
    <row r="102" spans="2:12">
      <c r="B102" s="90"/>
      <c r="C102" s="90"/>
      <c r="D102" s="90"/>
      <c r="E102" s="90"/>
      <c r="F102" s="90"/>
      <c r="G102" s="90"/>
      <c r="H102" s="90"/>
      <c r="I102" s="90"/>
      <c r="J102" s="90"/>
      <c r="K102" s="90"/>
      <c r="L102" s="90"/>
    </row>
    <row r="103" spans="2:12">
      <c r="B103" s="90"/>
      <c r="C103" s="90"/>
      <c r="D103" s="90"/>
      <c r="E103" s="90"/>
      <c r="F103" s="90"/>
      <c r="G103" s="90"/>
      <c r="H103" s="90"/>
      <c r="I103" s="90"/>
      <c r="J103" s="90"/>
      <c r="K103" s="90"/>
      <c r="L103" s="90"/>
    </row>
    <row r="104" spans="2:12">
      <c r="B104" s="90"/>
      <c r="C104" s="90"/>
      <c r="D104" s="90"/>
      <c r="E104" s="90"/>
      <c r="F104" s="90"/>
      <c r="G104" s="90"/>
      <c r="H104" s="90"/>
      <c r="I104" s="90"/>
      <c r="J104" s="90"/>
      <c r="K104" s="90"/>
      <c r="L104" s="90"/>
    </row>
    <row r="105" spans="2:12">
      <c r="B105" s="90"/>
      <c r="C105" s="90"/>
      <c r="D105" s="90"/>
      <c r="E105" s="90"/>
      <c r="F105" s="90"/>
      <c r="G105" s="90"/>
      <c r="H105" s="90"/>
      <c r="I105" s="90"/>
      <c r="J105" s="90"/>
      <c r="K105" s="90"/>
      <c r="L105" s="90"/>
    </row>
    <row r="106" spans="2:12">
      <c r="B106" s="90"/>
      <c r="C106" s="90"/>
      <c r="D106" s="90"/>
      <c r="E106" s="90"/>
      <c r="F106" s="90"/>
      <c r="G106" s="90"/>
      <c r="H106" s="90"/>
      <c r="I106" s="90"/>
      <c r="J106" s="90"/>
      <c r="K106" s="90"/>
      <c r="L106" s="90"/>
    </row>
    <row r="107" spans="2:12">
      <c r="B107" s="90"/>
      <c r="C107" s="90"/>
      <c r="D107" s="90"/>
      <c r="E107" s="90"/>
      <c r="F107" s="90"/>
      <c r="G107" s="90"/>
      <c r="H107" s="90"/>
      <c r="I107" s="90"/>
      <c r="J107" s="90"/>
      <c r="K107" s="90"/>
      <c r="L107" s="90"/>
    </row>
    <row r="108" spans="2:12">
      <c r="B108" s="90"/>
      <c r="C108" s="90"/>
      <c r="D108" s="90"/>
      <c r="E108" s="90"/>
      <c r="F108" s="90"/>
      <c r="G108" s="90"/>
      <c r="H108" s="90"/>
      <c r="I108" s="90"/>
      <c r="J108" s="90"/>
      <c r="K108" s="90"/>
      <c r="L108" s="90"/>
    </row>
    <row r="109" spans="2:12">
      <c r="B109" s="90"/>
      <c r="C109" s="90"/>
      <c r="D109" s="90"/>
      <c r="E109" s="90"/>
      <c r="F109" s="90"/>
      <c r="G109" s="90"/>
      <c r="H109" s="90"/>
      <c r="I109" s="90"/>
      <c r="J109" s="90"/>
      <c r="K109" s="90"/>
      <c r="L109" s="90"/>
    </row>
    <row r="110" spans="2:12">
      <c r="B110" s="90"/>
      <c r="C110" s="90"/>
      <c r="D110" s="90"/>
      <c r="E110" s="90"/>
      <c r="F110" s="90"/>
      <c r="G110" s="90"/>
      <c r="H110" s="90"/>
      <c r="I110" s="90"/>
      <c r="J110" s="90"/>
      <c r="K110" s="90"/>
      <c r="L110" s="90"/>
    </row>
    <row r="111" spans="2:12">
      <c r="B111" s="90"/>
      <c r="C111" s="90"/>
      <c r="D111" s="90"/>
      <c r="E111" s="90"/>
      <c r="F111" s="90"/>
      <c r="G111" s="90"/>
      <c r="H111" s="90"/>
      <c r="I111" s="90"/>
      <c r="J111" s="90"/>
      <c r="K111" s="90"/>
      <c r="L111" s="90"/>
    </row>
    <row r="112" spans="2:12">
      <c r="B112" s="90"/>
      <c r="C112" s="90"/>
      <c r="D112" s="90"/>
      <c r="E112" s="90"/>
      <c r="F112" s="90"/>
      <c r="G112" s="90"/>
      <c r="H112" s="90"/>
      <c r="I112" s="90"/>
      <c r="J112" s="90"/>
      <c r="K112" s="90"/>
      <c r="L112" s="90"/>
    </row>
    <row r="113" spans="2:12">
      <c r="B113" s="90"/>
      <c r="C113" s="90"/>
      <c r="D113" s="90"/>
      <c r="E113" s="90"/>
      <c r="F113" s="90"/>
      <c r="G113" s="90"/>
      <c r="H113" s="90"/>
      <c r="I113" s="90"/>
      <c r="J113" s="90"/>
      <c r="K113" s="90"/>
      <c r="L113" s="90"/>
    </row>
    <row r="114" spans="2:12">
      <c r="C114" s="1"/>
      <c r="D114" s="1"/>
    </row>
    <row r="115" spans="2:12">
      <c r="C115" s="1"/>
      <c r="D115" s="1"/>
    </row>
    <row r="116" spans="2:12">
      <c r="C116" s="1"/>
      <c r="D116" s="1"/>
    </row>
    <row r="117" spans="2:12">
      <c r="C117" s="1"/>
      <c r="D117" s="1"/>
    </row>
    <row r="118" spans="2:12">
      <c r="C118" s="1"/>
      <c r="D118" s="1"/>
    </row>
    <row r="119" spans="2:12">
      <c r="C119" s="1"/>
      <c r="D119" s="1"/>
    </row>
    <row r="120" spans="2:12">
      <c r="C120" s="1"/>
      <c r="D120" s="1"/>
    </row>
    <row r="121" spans="2:12">
      <c r="C121" s="1"/>
      <c r="D121" s="1"/>
    </row>
    <row r="122" spans="2:12">
      <c r="C122" s="1"/>
      <c r="D122" s="1"/>
    </row>
    <row r="123" spans="2:12">
      <c r="C123" s="1"/>
      <c r="D123" s="1"/>
    </row>
    <row r="124" spans="2:12">
      <c r="C124" s="1"/>
      <c r="D124" s="1"/>
    </row>
    <row r="125" spans="2:12">
      <c r="C125" s="1"/>
      <c r="D125" s="1"/>
    </row>
    <row r="126" spans="2:12">
      <c r="C126" s="1"/>
      <c r="D126" s="1"/>
    </row>
    <row r="127" spans="2:12">
      <c r="C127" s="1"/>
      <c r="D127" s="1"/>
    </row>
    <row r="128" spans="2:12">
      <c r="C128" s="1"/>
      <c r="D128" s="1"/>
    </row>
    <row r="129" spans="3:4">
      <c r="C129" s="1"/>
      <c r="D129" s="1"/>
    </row>
    <row r="130" spans="3:4">
      <c r="C130" s="1"/>
      <c r="D130" s="1"/>
    </row>
    <row r="131" spans="3:4">
      <c r="C131" s="1"/>
      <c r="D131" s="1"/>
    </row>
    <row r="132" spans="3:4">
      <c r="C132" s="1"/>
      <c r="D132" s="1"/>
    </row>
    <row r="133" spans="3:4">
      <c r="C133" s="1"/>
      <c r="D133" s="1"/>
    </row>
    <row r="134" spans="3:4">
      <c r="C134" s="1"/>
      <c r="D134" s="1"/>
    </row>
    <row r="135" spans="3:4">
      <c r="C135" s="1"/>
      <c r="D135" s="1"/>
    </row>
    <row r="136" spans="3:4">
      <c r="C136" s="1"/>
      <c r="D136" s="1"/>
    </row>
    <row r="137" spans="3:4">
      <c r="C137" s="1"/>
      <c r="D137" s="1"/>
    </row>
    <row r="138" spans="3:4">
      <c r="C138" s="1"/>
      <c r="D138" s="1"/>
    </row>
    <row r="139" spans="3:4">
      <c r="C139" s="1"/>
      <c r="D139" s="1"/>
    </row>
    <row r="140" spans="3:4">
      <c r="C140" s="1"/>
      <c r="D140" s="1"/>
    </row>
    <row r="141" spans="3:4">
      <c r="C141" s="1"/>
      <c r="D141" s="1"/>
    </row>
    <row r="142" spans="3:4">
      <c r="C142" s="1"/>
      <c r="D142" s="1"/>
    </row>
    <row r="143" spans="3:4">
      <c r="C143" s="1"/>
      <c r="D143" s="1"/>
    </row>
    <row r="144" spans="3:4">
      <c r="C144" s="1"/>
      <c r="D144" s="1"/>
    </row>
    <row r="145" spans="3:4">
      <c r="C145" s="1"/>
      <c r="D145" s="1"/>
    </row>
    <row r="146" spans="3:4">
      <c r="C146" s="1"/>
      <c r="D146" s="1"/>
    </row>
    <row r="147" spans="3:4">
      <c r="C147" s="1"/>
      <c r="D147" s="1"/>
    </row>
    <row r="148" spans="3:4">
      <c r="C148" s="1"/>
      <c r="D148" s="1"/>
    </row>
    <row r="149" spans="3:4">
      <c r="C149" s="1"/>
      <c r="D149" s="1"/>
    </row>
    <row r="150" spans="3:4">
      <c r="C150" s="1"/>
      <c r="D150" s="1"/>
    </row>
    <row r="151" spans="3:4">
      <c r="C151" s="1"/>
      <c r="D151" s="1"/>
    </row>
    <row r="152" spans="3:4">
      <c r="C152" s="1"/>
      <c r="D152" s="1"/>
    </row>
    <row r="153" spans="3:4">
      <c r="C153" s="1"/>
      <c r="D153" s="1"/>
    </row>
    <row r="154" spans="3:4">
      <c r="C154" s="1"/>
      <c r="D154" s="1"/>
    </row>
    <row r="155" spans="3:4">
      <c r="C155" s="1"/>
      <c r="D155" s="1"/>
    </row>
    <row r="156" spans="3:4">
      <c r="C156" s="1"/>
      <c r="D156" s="1"/>
    </row>
    <row r="157" spans="3:4">
      <c r="C157" s="1"/>
      <c r="D157" s="1"/>
    </row>
    <row r="158" spans="3:4">
      <c r="C158" s="1"/>
      <c r="D158" s="1"/>
    </row>
    <row r="159" spans="3:4">
      <c r="C159" s="1"/>
      <c r="D159" s="1"/>
    </row>
    <row r="160" spans="3:4">
      <c r="C160" s="1"/>
      <c r="D160" s="1"/>
    </row>
    <row r="161" spans="3:4">
      <c r="C161" s="1"/>
      <c r="D161" s="1"/>
    </row>
    <row r="162" spans="3:4">
      <c r="C162" s="1"/>
      <c r="D162" s="1"/>
    </row>
    <row r="163" spans="3:4">
      <c r="C163" s="1"/>
      <c r="D163" s="1"/>
    </row>
    <row r="164" spans="3:4">
      <c r="C164" s="1"/>
      <c r="D164" s="1"/>
    </row>
    <row r="165" spans="3:4">
      <c r="C165" s="1"/>
      <c r="D165" s="1"/>
    </row>
    <row r="166" spans="3:4">
      <c r="C166" s="1"/>
      <c r="D166" s="1"/>
    </row>
    <row r="167" spans="3:4">
      <c r="C167" s="1"/>
      <c r="D167" s="1"/>
    </row>
    <row r="168" spans="3:4">
      <c r="C168" s="1"/>
      <c r="D168" s="1"/>
    </row>
    <row r="169" spans="3:4">
      <c r="C169" s="1"/>
      <c r="D169" s="1"/>
    </row>
    <row r="170" spans="3:4">
      <c r="C170" s="1"/>
      <c r="D170" s="1"/>
    </row>
    <row r="171" spans="3:4">
      <c r="C171" s="1"/>
      <c r="D171" s="1"/>
    </row>
    <row r="172" spans="3:4">
      <c r="C172" s="1"/>
      <c r="D172" s="1"/>
    </row>
    <row r="173" spans="3:4">
      <c r="C173" s="1"/>
      <c r="D173" s="1"/>
    </row>
    <row r="174" spans="3:4">
      <c r="C174" s="1"/>
      <c r="D174" s="1"/>
    </row>
    <row r="175" spans="3:4">
      <c r="C175" s="1"/>
      <c r="D175" s="1"/>
    </row>
    <row r="176" spans="3:4">
      <c r="C176" s="1"/>
      <c r="D176" s="1"/>
    </row>
    <row r="177" spans="3:4">
      <c r="C177" s="1"/>
      <c r="D177" s="1"/>
    </row>
    <row r="178" spans="3:4">
      <c r="C178" s="1"/>
      <c r="D178" s="1"/>
    </row>
    <row r="179" spans="3:4">
      <c r="C179" s="1"/>
      <c r="D179" s="1"/>
    </row>
    <row r="180" spans="3:4">
      <c r="C180" s="1"/>
      <c r="D180" s="1"/>
    </row>
    <row r="181" spans="3:4">
      <c r="C181" s="1"/>
      <c r="D181" s="1"/>
    </row>
    <row r="182" spans="3:4">
      <c r="C182" s="1"/>
      <c r="D182" s="1"/>
    </row>
    <row r="183" spans="3:4">
      <c r="C183" s="1"/>
      <c r="D183" s="1"/>
    </row>
    <row r="184" spans="3:4">
      <c r="C184" s="1"/>
      <c r="D184" s="1"/>
    </row>
    <row r="185" spans="3:4">
      <c r="C185" s="1"/>
      <c r="D185" s="1"/>
    </row>
    <row r="186" spans="3:4">
      <c r="C186" s="1"/>
      <c r="D186" s="1"/>
    </row>
    <row r="187" spans="3:4">
      <c r="C187" s="1"/>
      <c r="D187" s="1"/>
    </row>
    <row r="188" spans="3:4">
      <c r="C188" s="1"/>
      <c r="D188" s="1"/>
    </row>
    <row r="189" spans="3:4">
      <c r="C189" s="1"/>
      <c r="D189" s="1"/>
    </row>
    <row r="190" spans="3:4">
      <c r="C190" s="1"/>
      <c r="D190" s="1"/>
    </row>
    <row r="191" spans="3:4">
      <c r="C191" s="1"/>
      <c r="D191" s="1"/>
    </row>
    <row r="192" spans="3:4">
      <c r="C192" s="1"/>
      <c r="D192" s="1"/>
    </row>
    <row r="193" spans="3:4">
      <c r="C193" s="1"/>
      <c r="D193" s="1"/>
    </row>
    <row r="194" spans="3:4">
      <c r="C194" s="1"/>
      <c r="D194" s="1"/>
    </row>
    <row r="195" spans="3:4">
      <c r="C195" s="1"/>
      <c r="D195" s="1"/>
    </row>
    <row r="196" spans="3:4">
      <c r="C196" s="1"/>
      <c r="D196" s="1"/>
    </row>
    <row r="197" spans="3:4">
      <c r="C197" s="1"/>
      <c r="D197" s="1"/>
    </row>
    <row r="198" spans="3:4">
      <c r="C198" s="1"/>
      <c r="D198" s="1"/>
    </row>
    <row r="199" spans="3:4">
      <c r="C199" s="1"/>
      <c r="D199" s="1"/>
    </row>
    <row r="200" spans="3:4">
      <c r="C200" s="1"/>
      <c r="D200" s="1"/>
    </row>
    <row r="201" spans="3:4">
      <c r="C201" s="1"/>
      <c r="D201" s="1"/>
    </row>
    <row r="202" spans="3:4">
      <c r="C202" s="1"/>
      <c r="D202" s="1"/>
    </row>
    <row r="203" spans="3:4">
      <c r="C203" s="1"/>
      <c r="D203" s="1"/>
    </row>
    <row r="204" spans="3:4">
      <c r="C204" s="1"/>
      <c r="D204" s="1"/>
    </row>
    <row r="205" spans="3:4">
      <c r="C205" s="1"/>
      <c r="D205" s="1"/>
    </row>
    <row r="206" spans="3:4">
      <c r="C206" s="1"/>
      <c r="D206" s="1"/>
    </row>
    <row r="207" spans="3:4">
      <c r="C207" s="1"/>
      <c r="D207" s="1"/>
    </row>
    <row r="208" spans="3:4">
      <c r="C208" s="1"/>
      <c r="D208" s="1"/>
    </row>
    <row r="209" spans="3:4">
      <c r="C209" s="1"/>
      <c r="D209" s="1"/>
    </row>
    <row r="210" spans="3:4">
      <c r="C210" s="1"/>
      <c r="D210" s="1"/>
    </row>
    <row r="211" spans="3:4">
      <c r="C211" s="1"/>
      <c r="D211" s="1"/>
    </row>
    <row r="212" spans="3:4">
      <c r="C212" s="1"/>
      <c r="D212" s="1"/>
    </row>
    <row r="213" spans="3:4">
      <c r="C213" s="1"/>
      <c r="D213" s="1"/>
    </row>
    <row r="214" spans="3:4">
      <c r="C214" s="1"/>
      <c r="D214" s="1"/>
    </row>
    <row r="215" spans="3:4">
      <c r="C215" s="1"/>
      <c r="D215" s="1"/>
    </row>
    <row r="216" spans="3:4">
      <c r="C216" s="1"/>
      <c r="D216" s="1"/>
    </row>
    <row r="217" spans="3:4">
      <c r="C217" s="1"/>
      <c r="D217" s="1"/>
    </row>
    <row r="218" spans="3:4">
      <c r="C218" s="1"/>
      <c r="D218" s="1"/>
    </row>
    <row r="219" spans="3:4">
      <c r="C219" s="1"/>
      <c r="D219" s="1"/>
    </row>
    <row r="220" spans="3:4">
      <c r="C220" s="1"/>
      <c r="D220" s="1"/>
    </row>
    <row r="221" spans="3:4">
      <c r="C221" s="1"/>
      <c r="D221" s="1"/>
    </row>
    <row r="222" spans="3:4">
      <c r="C222" s="1"/>
      <c r="D222" s="1"/>
    </row>
    <row r="223" spans="3:4">
      <c r="C223" s="1"/>
      <c r="D223" s="1"/>
    </row>
    <row r="224" spans="3:4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  <row r="474" spans="3:4">
      <c r="C474" s="1"/>
      <c r="D474" s="1"/>
    </row>
    <row r="475" spans="3:4">
      <c r="C475" s="1"/>
      <c r="D475" s="1"/>
    </row>
    <row r="476" spans="3:4">
      <c r="C476" s="1"/>
      <c r="D476" s="1"/>
    </row>
    <row r="477" spans="3:4">
      <c r="C477" s="1"/>
      <c r="D477" s="1"/>
    </row>
    <row r="478" spans="3:4">
      <c r="C478" s="1"/>
      <c r="D478" s="1"/>
    </row>
    <row r="479" spans="3:4">
      <c r="C479" s="1"/>
      <c r="D479" s="1"/>
    </row>
    <row r="480" spans="3:4">
      <c r="C480" s="1"/>
      <c r="D480" s="1"/>
    </row>
    <row r="481" spans="3:4">
      <c r="C481" s="1"/>
      <c r="D481" s="1"/>
    </row>
    <row r="482" spans="3:4">
      <c r="C482" s="1"/>
      <c r="D482" s="1"/>
    </row>
    <row r="483" spans="3:4">
      <c r="C483" s="1"/>
      <c r="D483" s="1"/>
    </row>
    <row r="484" spans="3:4">
      <c r="C484" s="1"/>
      <c r="D484" s="1"/>
    </row>
    <row r="485" spans="3:4">
      <c r="C485" s="1"/>
      <c r="D485" s="1"/>
    </row>
    <row r="486" spans="3:4">
      <c r="C486" s="1"/>
      <c r="D486" s="1"/>
    </row>
    <row r="487" spans="3:4">
      <c r="C487" s="1"/>
      <c r="D487" s="1"/>
    </row>
    <row r="488" spans="3:4">
      <c r="C488" s="1"/>
      <c r="D488" s="1"/>
    </row>
    <row r="489" spans="3:4">
      <c r="C489" s="1"/>
      <c r="D489" s="1"/>
    </row>
    <row r="490" spans="3:4">
      <c r="C490" s="1"/>
      <c r="D490" s="1"/>
    </row>
    <row r="491" spans="3:4">
      <c r="C491" s="1"/>
      <c r="D491" s="1"/>
    </row>
    <row r="492" spans="3:4">
      <c r="C492" s="1"/>
      <c r="D492" s="1"/>
    </row>
    <row r="493" spans="3:4">
      <c r="C493" s="1"/>
      <c r="D493" s="1"/>
    </row>
    <row r="494" spans="3:4">
      <c r="C494" s="1"/>
      <c r="D494" s="1"/>
    </row>
    <row r="495" spans="3:4">
      <c r="C495" s="1"/>
      <c r="D495" s="1"/>
    </row>
    <row r="496" spans="3:4">
      <c r="C496" s="1"/>
      <c r="D496" s="1"/>
    </row>
    <row r="497" spans="3:4">
      <c r="C497" s="1"/>
      <c r="D497" s="1"/>
    </row>
    <row r="498" spans="3:4">
      <c r="C498" s="1"/>
      <c r="D498" s="1"/>
    </row>
    <row r="499" spans="3:4">
      <c r="C499" s="1"/>
      <c r="D499" s="1"/>
    </row>
    <row r="500" spans="3:4">
      <c r="C500" s="1"/>
      <c r="D500" s="1"/>
    </row>
    <row r="501" spans="3:4">
      <c r="C501" s="1"/>
      <c r="D501" s="1"/>
    </row>
    <row r="502" spans="3:4">
      <c r="C502" s="1"/>
      <c r="D502" s="1"/>
    </row>
    <row r="503" spans="3:4">
      <c r="C503" s="1"/>
      <c r="D503" s="1"/>
    </row>
    <row r="504" spans="3:4">
      <c r="C504" s="1"/>
      <c r="D504" s="1"/>
    </row>
    <row r="505" spans="3:4">
      <c r="C505" s="1"/>
      <c r="D505" s="1"/>
    </row>
    <row r="506" spans="3:4">
      <c r="C506" s="1"/>
      <c r="D506" s="1"/>
    </row>
    <row r="507" spans="3:4">
      <c r="C507" s="1"/>
      <c r="D507" s="1"/>
    </row>
    <row r="508" spans="3:4">
      <c r="C508" s="1"/>
      <c r="D508" s="1"/>
    </row>
    <row r="509" spans="3:4">
      <c r="C509" s="1"/>
      <c r="D509" s="1"/>
    </row>
    <row r="510" spans="3:4">
      <c r="C510" s="1"/>
      <c r="D510" s="1"/>
    </row>
    <row r="511" spans="3:4">
      <c r="C511" s="1"/>
      <c r="D511" s="1"/>
    </row>
    <row r="512" spans="3:4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  <row r="565" spans="3:4">
      <c r="C565" s="1"/>
      <c r="D565" s="1"/>
    </row>
    <row r="566" spans="3:4">
      <c r="C566" s="1"/>
      <c r="D566" s="1"/>
    </row>
    <row r="567" spans="3:4">
      <c r="C567" s="1"/>
      <c r="D567" s="1"/>
    </row>
    <row r="568" spans="3:4">
      <c r="C568" s="1"/>
      <c r="D568" s="1"/>
    </row>
    <row r="569" spans="3:4">
      <c r="C569" s="1"/>
      <c r="D569" s="1"/>
    </row>
    <row r="570" spans="3:4">
      <c r="C570" s="1"/>
      <c r="D570" s="1"/>
    </row>
    <row r="571" spans="3:4">
      <c r="C571" s="1"/>
      <c r="D571" s="1"/>
    </row>
    <row r="572" spans="3:4">
      <c r="C572" s="1"/>
      <c r="D572" s="1"/>
    </row>
    <row r="573" spans="3:4">
      <c r="C573" s="1"/>
      <c r="D573" s="1"/>
    </row>
    <row r="574" spans="3:4">
      <c r="C574" s="1"/>
      <c r="D574" s="1"/>
    </row>
  </sheetData>
  <sheetProtection sheet="1" objects="1" scenarios="1"/>
  <mergeCells count="2">
    <mergeCell ref="B6:L6"/>
    <mergeCell ref="B7:L7"/>
  </mergeCells>
  <phoneticPr fontId="4" type="noConversion"/>
  <dataValidations count="1">
    <dataValidation allowBlank="1" showInputMessage="1" showErrorMessage="1" sqref="C5:C1048576 A1:B1048576 AH39:XFD41 D42:XFD1048576 D39:AF41 D1:XFD38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9">
    <tabColor indexed="43"/>
    <pageSetUpPr fitToPage="1"/>
  </sheetPr>
  <dimension ref="B1:BB47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60.140625" style="2" bestFit="1" customWidth="1"/>
    <col min="4" max="4" width="8.5703125" style="2" bestFit="1" customWidth="1"/>
    <col min="5" max="5" width="8" style="1" bestFit="1" customWidth="1"/>
    <col min="6" max="6" width="7.140625" style="1" bestFit="1" customWidth="1"/>
    <col min="7" max="7" width="7" style="1" bestFit="1" customWidth="1"/>
    <col min="8" max="8" width="6.42578125" style="1" bestFit="1" customWidth="1"/>
    <col min="9" max="9" width="8" style="1" bestFit="1" customWidth="1"/>
    <col min="10" max="10" width="9.42578125" style="1" bestFit="1" customWidth="1"/>
    <col min="11" max="11" width="7.7109375" style="1" bestFit="1" customWidth="1"/>
    <col min="12" max="12" width="11.5703125" style="1" customWidth="1"/>
    <col min="13" max="13" width="7.5703125" style="1" customWidth="1"/>
    <col min="14" max="14" width="6.7109375" style="1" customWidth="1"/>
    <col min="15" max="15" width="7.7109375" style="1" customWidth="1"/>
    <col min="16" max="16" width="7.140625" style="1" customWidth="1"/>
    <col min="17" max="17" width="6" style="1" customWidth="1"/>
    <col min="18" max="18" width="7.85546875" style="1" customWidth="1"/>
    <col min="19" max="19" width="8.140625" style="1" customWidth="1"/>
    <col min="20" max="20" width="6.28515625" style="1" customWidth="1"/>
    <col min="21" max="21" width="8" style="1" customWidth="1"/>
    <col min="22" max="22" width="8.7109375" style="1" customWidth="1"/>
    <col min="23" max="23" width="10" style="1" customWidth="1"/>
    <col min="24" max="24" width="9.5703125" style="1" customWidth="1"/>
    <col min="25" max="25" width="6.140625" style="1" customWidth="1"/>
    <col min="26" max="27" width="5.7109375" style="1" customWidth="1"/>
    <col min="28" max="28" width="6.85546875" style="1" customWidth="1"/>
    <col min="29" max="29" width="6.42578125" style="1" customWidth="1"/>
    <col min="30" max="30" width="6.7109375" style="1" customWidth="1"/>
    <col min="31" max="31" width="7.28515625" style="1" customWidth="1"/>
    <col min="32" max="43" width="5.7109375" style="1" customWidth="1"/>
    <col min="44" max="16384" width="9.140625" style="1"/>
  </cols>
  <sheetData>
    <row r="1" spans="2:54">
      <c r="B1" s="47" t="s">
        <v>174</v>
      </c>
      <c r="C1" s="68" t="s" vm="1">
        <v>258</v>
      </c>
    </row>
    <row r="2" spans="2:54">
      <c r="B2" s="47" t="s">
        <v>173</v>
      </c>
      <c r="C2" s="68" t="s">
        <v>259</v>
      </c>
    </row>
    <row r="3" spans="2:54">
      <c r="B3" s="47" t="s">
        <v>175</v>
      </c>
      <c r="C3" s="68" t="s">
        <v>260</v>
      </c>
    </row>
    <row r="4" spans="2:54">
      <c r="B4" s="47" t="s">
        <v>176</v>
      </c>
      <c r="C4" s="68">
        <v>9454</v>
      </c>
    </row>
    <row r="6" spans="2:54" ht="26.25" customHeight="1">
      <c r="B6" s="134" t="s">
        <v>205</v>
      </c>
      <c r="C6" s="135"/>
      <c r="D6" s="135"/>
      <c r="E6" s="135"/>
      <c r="F6" s="135"/>
      <c r="G6" s="135"/>
      <c r="H6" s="135"/>
      <c r="I6" s="135"/>
      <c r="J6" s="135"/>
      <c r="K6" s="135"/>
      <c r="L6" s="136"/>
    </row>
    <row r="7" spans="2:54" ht="26.25" customHeight="1">
      <c r="B7" s="134" t="s">
        <v>95</v>
      </c>
      <c r="C7" s="135"/>
      <c r="D7" s="135"/>
      <c r="E7" s="135"/>
      <c r="F7" s="135"/>
      <c r="G7" s="135"/>
      <c r="H7" s="135"/>
      <c r="I7" s="135"/>
      <c r="J7" s="135"/>
      <c r="K7" s="135"/>
      <c r="L7" s="136"/>
    </row>
    <row r="8" spans="2:54" s="3" customFormat="1" ht="78.75">
      <c r="B8" s="22" t="s">
        <v>111</v>
      </c>
      <c r="C8" s="30" t="s">
        <v>44</v>
      </c>
      <c r="D8" s="30" t="s">
        <v>65</v>
      </c>
      <c r="E8" s="30" t="s">
        <v>98</v>
      </c>
      <c r="F8" s="30" t="s">
        <v>99</v>
      </c>
      <c r="G8" s="30" t="s">
        <v>233</v>
      </c>
      <c r="H8" s="30" t="s">
        <v>232</v>
      </c>
      <c r="I8" s="30" t="s">
        <v>106</v>
      </c>
      <c r="J8" s="30" t="s">
        <v>58</v>
      </c>
      <c r="K8" s="30" t="s">
        <v>177</v>
      </c>
      <c r="L8" s="31" t="s">
        <v>179</v>
      </c>
      <c r="M8" s="1"/>
      <c r="AZ8" s="1"/>
    </row>
    <row r="9" spans="2:54" s="3" customFormat="1" ht="21" customHeight="1">
      <c r="B9" s="15"/>
      <c r="C9" s="16"/>
      <c r="D9" s="16"/>
      <c r="E9" s="16"/>
      <c r="F9" s="16" t="s">
        <v>21</v>
      </c>
      <c r="G9" s="16" t="s">
        <v>240</v>
      </c>
      <c r="H9" s="16"/>
      <c r="I9" s="16" t="s">
        <v>236</v>
      </c>
      <c r="J9" s="32" t="s">
        <v>19</v>
      </c>
      <c r="K9" s="32" t="s">
        <v>19</v>
      </c>
      <c r="L9" s="33" t="s">
        <v>19</v>
      </c>
      <c r="AZ9" s="1"/>
    </row>
    <row r="10" spans="2:54" s="4" customFormat="1" ht="18" customHeight="1">
      <c r="B10" s="18"/>
      <c r="C10" s="19" t="s">
        <v>0</v>
      </c>
      <c r="D10" s="19" t="s">
        <v>1</v>
      </c>
      <c r="E10" s="19" t="s">
        <v>2</v>
      </c>
      <c r="F10" s="19" t="s">
        <v>3</v>
      </c>
      <c r="G10" s="19" t="s">
        <v>4</v>
      </c>
      <c r="H10" s="19" t="s">
        <v>5</v>
      </c>
      <c r="I10" s="19" t="s">
        <v>6</v>
      </c>
      <c r="J10" s="19" t="s">
        <v>7</v>
      </c>
      <c r="K10" s="19" t="s">
        <v>8</v>
      </c>
      <c r="L10" s="20" t="s">
        <v>9</v>
      </c>
      <c r="AZ10" s="1"/>
    </row>
    <row r="11" spans="2:54" s="4" customFormat="1" ht="18" customHeight="1">
      <c r="B11" s="110" t="s">
        <v>49</v>
      </c>
      <c r="C11" s="90"/>
      <c r="D11" s="90"/>
      <c r="E11" s="90"/>
      <c r="F11" s="90"/>
      <c r="G11" s="90"/>
      <c r="H11" s="90"/>
      <c r="I11" s="111">
        <v>0</v>
      </c>
      <c r="J11" s="90"/>
      <c r="K11" s="90"/>
      <c r="L11" s="90"/>
      <c r="AZ11" s="1"/>
    </row>
    <row r="12" spans="2:54" ht="19.5" customHeight="1">
      <c r="B12" s="89" t="s">
        <v>249</v>
      </c>
      <c r="C12" s="90"/>
      <c r="D12" s="90"/>
      <c r="E12" s="90"/>
      <c r="F12" s="90"/>
      <c r="G12" s="90"/>
      <c r="H12" s="90"/>
      <c r="I12" s="90"/>
      <c r="J12" s="90"/>
      <c r="K12" s="90"/>
      <c r="L12" s="90"/>
    </row>
    <row r="13" spans="2:54">
      <c r="B13" s="89" t="s">
        <v>107</v>
      </c>
      <c r="C13" s="90"/>
      <c r="D13" s="90"/>
      <c r="E13" s="90"/>
      <c r="F13" s="90"/>
      <c r="G13" s="90"/>
      <c r="H13" s="90"/>
      <c r="I13" s="90"/>
      <c r="J13" s="90"/>
      <c r="K13" s="90"/>
      <c r="L13" s="90"/>
    </row>
    <row r="14" spans="2:54">
      <c r="B14" s="89" t="s">
        <v>231</v>
      </c>
      <c r="C14" s="90"/>
      <c r="D14" s="90"/>
      <c r="E14" s="90"/>
      <c r="F14" s="90"/>
      <c r="G14" s="90"/>
      <c r="H14" s="90"/>
      <c r="I14" s="90"/>
      <c r="J14" s="90"/>
      <c r="K14" s="90"/>
      <c r="L14" s="90"/>
    </row>
    <row r="15" spans="2:54">
      <c r="B15" s="89" t="s">
        <v>239</v>
      </c>
      <c r="C15" s="90"/>
      <c r="D15" s="90"/>
      <c r="E15" s="90"/>
      <c r="F15" s="90"/>
      <c r="G15" s="90"/>
      <c r="H15" s="90"/>
      <c r="I15" s="90"/>
      <c r="J15" s="90"/>
      <c r="K15" s="90"/>
      <c r="L15" s="90"/>
    </row>
    <row r="16" spans="2:54" s="7" customFormat="1">
      <c r="B16" s="90"/>
      <c r="C16" s="90"/>
      <c r="D16" s="90"/>
      <c r="E16" s="90"/>
      <c r="F16" s="90"/>
      <c r="G16" s="90"/>
      <c r="H16" s="90"/>
      <c r="I16" s="90"/>
      <c r="J16" s="90"/>
      <c r="K16" s="90"/>
      <c r="L16" s="90"/>
      <c r="AZ16" s="1"/>
      <c r="BB16" s="1"/>
    </row>
    <row r="17" spans="2:54" s="7" customFormat="1">
      <c r="B17" s="90"/>
      <c r="C17" s="90"/>
      <c r="D17" s="90"/>
      <c r="E17" s="90"/>
      <c r="F17" s="90"/>
      <c r="G17" s="90"/>
      <c r="H17" s="90"/>
      <c r="I17" s="90"/>
      <c r="J17" s="90"/>
      <c r="K17" s="90"/>
      <c r="L17" s="90"/>
      <c r="AZ17" s="1"/>
      <c r="BB17" s="1"/>
    </row>
    <row r="18" spans="2:54" s="7" customFormat="1">
      <c r="B18" s="90"/>
      <c r="C18" s="90"/>
      <c r="D18" s="90"/>
      <c r="E18" s="90"/>
      <c r="F18" s="90"/>
      <c r="G18" s="90"/>
      <c r="H18" s="90"/>
      <c r="I18" s="90"/>
      <c r="J18" s="90"/>
      <c r="K18" s="90"/>
      <c r="L18" s="90"/>
      <c r="AZ18" s="1"/>
      <c r="BB18" s="1"/>
    </row>
    <row r="19" spans="2:54">
      <c r="B19" s="90"/>
      <c r="C19" s="90"/>
      <c r="D19" s="90"/>
      <c r="E19" s="90"/>
      <c r="F19" s="90"/>
      <c r="G19" s="90"/>
      <c r="H19" s="90"/>
      <c r="I19" s="90"/>
      <c r="J19" s="90"/>
      <c r="K19" s="90"/>
      <c r="L19" s="90"/>
    </row>
    <row r="20" spans="2:54">
      <c r="B20" s="90"/>
      <c r="C20" s="90"/>
      <c r="D20" s="90"/>
      <c r="E20" s="90"/>
      <c r="F20" s="90"/>
      <c r="G20" s="90"/>
      <c r="H20" s="90"/>
      <c r="I20" s="90"/>
      <c r="J20" s="90"/>
      <c r="K20" s="90"/>
      <c r="L20" s="90"/>
    </row>
    <row r="21" spans="2:54">
      <c r="B21" s="90"/>
      <c r="C21" s="90"/>
      <c r="D21" s="90"/>
      <c r="E21" s="90"/>
      <c r="F21" s="90"/>
      <c r="G21" s="90"/>
      <c r="H21" s="90"/>
      <c r="I21" s="90"/>
      <c r="J21" s="90"/>
      <c r="K21" s="90"/>
      <c r="L21" s="90"/>
    </row>
    <row r="22" spans="2:54">
      <c r="B22" s="90"/>
      <c r="C22" s="90"/>
      <c r="D22" s="90"/>
      <c r="E22" s="90"/>
      <c r="F22" s="90"/>
      <c r="G22" s="90"/>
      <c r="H22" s="90"/>
      <c r="I22" s="90"/>
      <c r="J22" s="90"/>
      <c r="K22" s="90"/>
      <c r="L22" s="90"/>
    </row>
    <row r="23" spans="2:54">
      <c r="B23" s="90"/>
      <c r="C23" s="90"/>
      <c r="D23" s="90"/>
      <c r="E23" s="90"/>
      <c r="F23" s="90"/>
      <c r="G23" s="90"/>
      <c r="H23" s="90"/>
      <c r="I23" s="90"/>
      <c r="J23" s="90"/>
      <c r="K23" s="90"/>
      <c r="L23" s="90"/>
    </row>
    <row r="24" spans="2:54">
      <c r="B24" s="90"/>
      <c r="C24" s="90"/>
      <c r="D24" s="90"/>
      <c r="E24" s="90"/>
      <c r="F24" s="90"/>
      <c r="G24" s="90"/>
      <c r="H24" s="90"/>
      <c r="I24" s="90"/>
      <c r="J24" s="90"/>
      <c r="K24" s="90"/>
      <c r="L24" s="90"/>
    </row>
    <row r="25" spans="2:54">
      <c r="B25" s="90"/>
      <c r="C25" s="90"/>
      <c r="D25" s="90"/>
      <c r="E25" s="90"/>
      <c r="F25" s="90"/>
      <c r="G25" s="90"/>
      <c r="H25" s="90"/>
      <c r="I25" s="90"/>
      <c r="J25" s="90"/>
      <c r="K25" s="90"/>
      <c r="L25" s="90"/>
    </row>
    <row r="26" spans="2:54">
      <c r="B26" s="90"/>
      <c r="C26" s="90"/>
      <c r="D26" s="90"/>
      <c r="E26" s="90"/>
      <c r="F26" s="90"/>
      <c r="G26" s="90"/>
      <c r="H26" s="90"/>
      <c r="I26" s="90"/>
      <c r="J26" s="90"/>
      <c r="K26" s="90"/>
      <c r="L26" s="90"/>
    </row>
    <row r="27" spans="2:54">
      <c r="B27" s="90"/>
      <c r="C27" s="90"/>
      <c r="D27" s="90"/>
      <c r="E27" s="90"/>
      <c r="F27" s="90"/>
      <c r="G27" s="90"/>
      <c r="H27" s="90"/>
      <c r="I27" s="90"/>
      <c r="J27" s="90"/>
      <c r="K27" s="90"/>
      <c r="L27" s="90"/>
    </row>
    <row r="28" spans="2:54">
      <c r="B28" s="90"/>
      <c r="C28" s="90"/>
      <c r="D28" s="90"/>
      <c r="E28" s="90"/>
      <c r="F28" s="90"/>
      <c r="G28" s="90"/>
      <c r="H28" s="90"/>
      <c r="I28" s="90"/>
      <c r="J28" s="90"/>
      <c r="K28" s="90"/>
      <c r="L28" s="90"/>
    </row>
    <row r="29" spans="2:54">
      <c r="B29" s="90"/>
      <c r="C29" s="90"/>
      <c r="D29" s="90"/>
      <c r="E29" s="90"/>
      <c r="F29" s="90"/>
      <c r="G29" s="90"/>
      <c r="H29" s="90"/>
      <c r="I29" s="90"/>
      <c r="J29" s="90"/>
      <c r="K29" s="90"/>
      <c r="L29" s="90"/>
    </row>
    <row r="30" spans="2:54">
      <c r="B30" s="90"/>
      <c r="C30" s="90"/>
      <c r="D30" s="90"/>
      <c r="E30" s="90"/>
      <c r="F30" s="90"/>
      <c r="G30" s="90"/>
      <c r="H30" s="90"/>
      <c r="I30" s="90"/>
      <c r="J30" s="90"/>
      <c r="K30" s="90"/>
      <c r="L30" s="90"/>
    </row>
    <row r="31" spans="2:54">
      <c r="B31" s="90"/>
      <c r="C31" s="90"/>
      <c r="D31" s="90"/>
      <c r="E31" s="90"/>
      <c r="F31" s="90"/>
      <c r="G31" s="90"/>
      <c r="H31" s="90"/>
      <c r="I31" s="90"/>
      <c r="J31" s="90"/>
      <c r="K31" s="90"/>
      <c r="L31" s="90"/>
    </row>
    <row r="32" spans="2:54">
      <c r="B32" s="90"/>
      <c r="C32" s="90"/>
      <c r="D32" s="90"/>
      <c r="E32" s="90"/>
      <c r="F32" s="90"/>
      <c r="G32" s="90"/>
      <c r="H32" s="90"/>
      <c r="I32" s="90"/>
      <c r="J32" s="90"/>
      <c r="K32" s="90"/>
      <c r="L32" s="90"/>
    </row>
    <row r="33" spans="2:12">
      <c r="B33" s="90"/>
      <c r="C33" s="90"/>
      <c r="D33" s="90"/>
      <c r="E33" s="90"/>
      <c r="F33" s="90"/>
      <c r="G33" s="90"/>
      <c r="H33" s="90"/>
      <c r="I33" s="90"/>
      <c r="J33" s="90"/>
      <c r="K33" s="90"/>
      <c r="L33" s="90"/>
    </row>
    <row r="34" spans="2:12">
      <c r="B34" s="90"/>
      <c r="C34" s="90"/>
      <c r="D34" s="90"/>
      <c r="E34" s="90"/>
      <c r="F34" s="90"/>
      <c r="G34" s="90"/>
      <c r="H34" s="90"/>
      <c r="I34" s="90"/>
      <c r="J34" s="90"/>
      <c r="K34" s="90"/>
      <c r="L34" s="90"/>
    </row>
    <row r="35" spans="2:12">
      <c r="B35" s="90"/>
      <c r="C35" s="90"/>
      <c r="D35" s="90"/>
      <c r="E35" s="90"/>
      <c r="F35" s="90"/>
      <c r="G35" s="90"/>
      <c r="H35" s="90"/>
      <c r="I35" s="90"/>
      <c r="J35" s="90"/>
      <c r="K35" s="90"/>
      <c r="L35" s="90"/>
    </row>
    <row r="36" spans="2:12">
      <c r="B36" s="90"/>
      <c r="C36" s="90"/>
      <c r="D36" s="90"/>
      <c r="E36" s="90"/>
      <c r="F36" s="90"/>
      <c r="G36" s="90"/>
      <c r="H36" s="90"/>
      <c r="I36" s="90"/>
      <c r="J36" s="90"/>
      <c r="K36" s="90"/>
      <c r="L36" s="90"/>
    </row>
    <row r="37" spans="2:12">
      <c r="B37" s="90"/>
      <c r="C37" s="90"/>
      <c r="D37" s="90"/>
      <c r="E37" s="90"/>
      <c r="F37" s="90"/>
      <c r="G37" s="90"/>
      <c r="H37" s="90"/>
      <c r="I37" s="90"/>
      <c r="J37" s="90"/>
      <c r="K37" s="90"/>
      <c r="L37" s="90"/>
    </row>
    <row r="38" spans="2:12">
      <c r="B38" s="90"/>
      <c r="C38" s="90"/>
      <c r="D38" s="90"/>
      <c r="E38" s="90"/>
      <c r="F38" s="90"/>
      <c r="G38" s="90"/>
      <c r="H38" s="90"/>
      <c r="I38" s="90"/>
      <c r="J38" s="90"/>
      <c r="K38" s="90"/>
      <c r="L38" s="90"/>
    </row>
    <row r="39" spans="2:12">
      <c r="B39" s="90"/>
      <c r="C39" s="90"/>
      <c r="D39" s="90"/>
      <c r="E39" s="90"/>
      <c r="F39" s="90"/>
      <c r="G39" s="90"/>
      <c r="H39" s="90"/>
      <c r="I39" s="90"/>
      <c r="J39" s="90"/>
      <c r="K39" s="90"/>
      <c r="L39" s="90"/>
    </row>
    <row r="40" spans="2:12">
      <c r="B40" s="90"/>
      <c r="C40" s="90"/>
      <c r="D40" s="90"/>
      <c r="E40" s="90"/>
      <c r="F40" s="90"/>
      <c r="G40" s="90"/>
      <c r="H40" s="90"/>
      <c r="I40" s="90"/>
      <c r="J40" s="90"/>
      <c r="K40" s="90"/>
      <c r="L40" s="90"/>
    </row>
    <row r="41" spans="2:12">
      <c r="B41" s="90"/>
      <c r="C41" s="90"/>
      <c r="D41" s="90"/>
      <c r="E41" s="90"/>
      <c r="F41" s="90"/>
      <c r="G41" s="90"/>
      <c r="H41" s="90"/>
      <c r="I41" s="90"/>
      <c r="J41" s="90"/>
      <c r="K41" s="90"/>
      <c r="L41" s="90"/>
    </row>
    <row r="42" spans="2:12">
      <c r="B42" s="90"/>
      <c r="C42" s="90"/>
      <c r="D42" s="90"/>
      <c r="E42" s="90"/>
      <c r="F42" s="90"/>
      <c r="G42" s="90"/>
      <c r="H42" s="90"/>
      <c r="I42" s="90"/>
      <c r="J42" s="90"/>
      <c r="K42" s="90"/>
      <c r="L42" s="90"/>
    </row>
    <row r="43" spans="2:12">
      <c r="B43" s="90"/>
      <c r="C43" s="90"/>
      <c r="D43" s="90"/>
      <c r="E43" s="90"/>
      <c r="F43" s="90"/>
      <c r="G43" s="90"/>
      <c r="H43" s="90"/>
      <c r="I43" s="90"/>
      <c r="J43" s="90"/>
      <c r="K43" s="90"/>
      <c r="L43" s="90"/>
    </row>
    <row r="44" spans="2:12">
      <c r="B44" s="90"/>
      <c r="C44" s="90"/>
      <c r="D44" s="90"/>
      <c r="E44" s="90"/>
      <c r="F44" s="90"/>
      <c r="G44" s="90"/>
      <c r="H44" s="90"/>
      <c r="I44" s="90"/>
      <c r="J44" s="90"/>
      <c r="K44" s="90"/>
      <c r="L44" s="90"/>
    </row>
    <row r="45" spans="2:12">
      <c r="B45" s="90"/>
      <c r="C45" s="90"/>
      <c r="D45" s="90"/>
      <c r="E45" s="90"/>
      <c r="F45" s="90"/>
      <c r="G45" s="90"/>
      <c r="H45" s="90"/>
      <c r="I45" s="90"/>
      <c r="J45" s="90"/>
      <c r="K45" s="90"/>
      <c r="L45" s="90"/>
    </row>
    <row r="46" spans="2:12">
      <c r="B46" s="90"/>
      <c r="C46" s="90"/>
      <c r="D46" s="90"/>
      <c r="E46" s="90"/>
      <c r="F46" s="90"/>
      <c r="G46" s="90"/>
      <c r="H46" s="90"/>
      <c r="I46" s="90"/>
      <c r="J46" s="90"/>
      <c r="K46" s="90"/>
      <c r="L46" s="90"/>
    </row>
    <row r="47" spans="2:12">
      <c r="B47" s="90"/>
      <c r="C47" s="90"/>
      <c r="D47" s="90"/>
      <c r="E47" s="90"/>
      <c r="F47" s="90"/>
      <c r="G47" s="90"/>
      <c r="H47" s="90"/>
      <c r="I47" s="90"/>
      <c r="J47" s="90"/>
      <c r="K47" s="90"/>
      <c r="L47" s="90"/>
    </row>
    <row r="48" spans="2:12">
      <c r="B48" s="90"/>
      <c r="C48" s="90"/>
      <c r="D48" s="90"/>
      <c r="E48" s="90"/>
      <c r="F48" s="90"/>
      <c r="G48" s="90"/>
      <c r="H48" s="90"/>
      <c r="I48" s="90"/>
      <c r="J48" s="90"/>
      <c r="K48" s="90"/>
      <c r="L48" s="90"/>
    </row>
    <row r="49" spans="2:12">
      <c r="B49" s="90"/>
      <c r="C49" s="90"/>
      <c r="D49" s="90"/>
      <c r="E49" s="90"/>
      <c r="F49" s="90"/>
      <c r="G49" s="90"/>
      <c r="H49" s="90"/>
      <c r="I49" s="90"/>
      <c r="J49" s="90"/>
      <c r="K49" s="90"/>
      <c r="L49" s="90"/>
    </row>
    <row r="50" spans="2:12">
      <c r="B50" s="90"/>
      <c r="C50" s="90"/>
      <c r="D50" s="90"/>
      <c r="E50" s="90"/>
      <c r="F50" s="90"/>
      <c r="G50" s="90"/>
      <c r="H50" s="90"/>
      <c r="I50" s="90"/>
      <c r="J50" s="90"/>
      <c r="K50" s="90"/>
      <c r="L50" s="90"/>
    </row>
    <row r="51" spans="2:12">
      <c r="B51" s="90"/>
      <c r="C51" s="90"/>
      <c r="D51" s="90"/>
      <c r="E51" s="90"/>
      <c r="F51" s="90"/>
      <c r="G51" s="90"/>
      <c r="H51" s="90"/>
      <c r="I51" s="90"/>
      <c r="J51" s="90"/>
      <c r="K51" s="90"/>
      <c r="L51" s="90"/>
    </row>
    <row r="52" spans="2:12">
      <c r="B52" s="90"/>
      <c r="C52" s="90"/>
      <c r="D52" s="90"/>
      <c r="E52" s="90"/>
      <c r="F52" s="90"/>
      <c r="G52" s="90"/>
      <c r="H52" s="90"/>
      <c r="I52" s="90"/>
      <c r="J52" s="90"/>
      <c r="K52" s="90"/>
      <c r="L52" s="90"/>
    </row>
    <row r="53" spans="2:12">
      <c r="B53" s="90"/>
      <c r="C53" s="90"/>
      <c r="D53" s="90"/>
      <c r="E53" s="90"/>
      <c r="F53" s="90"/>
      <c r="G53" s="90"/>
      <c r="H53" s="90"/>
      <c r="I53" s="90"/>
      <c r="J53" s="90"/>
      <c r="K53" s="90"/>
      <c r="L53" s="90"/>
    </row>
    <row r="54" spans="2:12">
      <c r="B54" s="90"/>
      <c r="C54" s="90"/>
      <c r="D54" s="90"/>
      <c r="E54" s="90"/>
      <c r="F54" s="90"/>
      <c r="G54" s="90"/>
      <c r="H54" s="90"/>
      <c r="I54" s="90"/>
      <c r="J54" s="90"/>
      <c r="K54" s="90"/>
      <c r="L54" s="90"/>
    </row>
    <row r="55" spans="2:12">
      <c r="B55" s="90"/>
      <c r="C55" s="90"/>
      <c r="D55" s="90"/>
      <c r="E55" s="90"/>
      <c r="F55" s="90"/>
      <c r="G55" s="90"/>
      <c r="H55" s="90"/>
      <c r="I55" s="90"/>
      <c r="J55" s="90"/>
      <c r="K55" s="90"/>
      <c r="L55" s="90"/>
    </row>
    <row r="56" spans="2:12">
      <c r="B56" s="90"/>
      <c r="C56" s="90"/>
      <c r="D56" s="90"/>
      <c r="E56" s="90"/>
      <c r="F56" s="90"/>
      <c r="G56" s="90"/>
      <c r="H56" s="90"/>
      <c r="I56" s="90"/>
      <c r="J56" s="90"/>
      <c r="K56" s="90"/>
      <c r="L56" s="90"/>
    </row>
    <row r="57" spans="2:12">
      <c r="B57" s="90"/>
      <c r="C57" s="90"/>
      <c r="D57" s="90"/>
      <c r="E57" s="90"/>
      <c r="F57" s="90"/>
      <c r="G57" s="90"/>
      <c r="H57" s="90"/>
      <c r="I57" s="90"/>
      <c r="J57" s="90"/>
      <c r="K57" s="90"/>
      <c r="L57" s="90"/>
    </row>
    <row r="58" spans="2:12">
      <c r="B58" s="90"/>
      <c r="C58" s="90"/>
      <c r="D58" s="90"/>
      <c r="E58" s="90"/>
      <c r="F58" s="90"/>
      <c r="G58" s="90"/>
      <c r="H58" s="90"/>
      <c r="I58" s="90"/>
      <c r="J58" s="90"/>
      <c r="K58" s="90"/>
      <c r="L58" s="90"/>
    </row>
    <row r="59" spans="2:12">
      <c r="B59" s="90"/>
      <c r="C59" s="90"/>
      <c r="D59" s="90"/>
      <c r="E59" s="90"/>
      <c r="F59" s="90"/>
      <c r="G59" s="90"/>
      <c r="H59" s="90"/>
      <c r="I59" s="90"/>
      <c r="J59" s="90"/>
      <c r="K59" s="90"/>
      <c r="L59" s="90"/>
    </row>
    <row r="60" spans="2:12">
      <c r="B60" s="90"/>
      <c r="C60" s="90"/>
      <c r="D60" s="90"/>
      <c r="E60" s="90"/>
      <c r="F60" s="90"/>
      <c r="G60" s="90"/>
      <c r="H60" s="90"/>
      <c r="I60" s="90"/>
      <c r="J60" s="90"/>
      <c r="K60" s="90"/>
      <c r="L60" s="90"/>
    </row>
    <row r="61" spans="2:12">
      <c r="B61" s="90"/>
      <c r="C61" s="90"/>
      <c r="D61" s="90"/>
      <c r="E61" s="90"/>
      <c r="F61" s="90"/>
      <c r="G61" s="90"/>
      <c r="H61" s="90"/>
      <c r="I61" s="90"/>
      <c r="J61" s="90"/>
      <c r="K61" s="90"/>
      <c r="L61" s="90"/>
    </row>
    <row r="62" spans="2:12">
      <c r="B62" s="90"/>
      <c r="C62" s="90"/>
      <c r="D62" s="90"/>
      <c r="E62" s="90"/>
      <c r="F62" s="90"/>
      <c r="G62" s="90"/>
      <c r="H62" s="90"/>
      <c r="I62" s="90"/>
      <c r="J62" s="90"/>
      <c r="K62" s="90"/>
      <c r="L62" s="90"/>
    </row>
    <row r="63" spans="2:12">
      <c r="B63" s="90"/>
      <c r="C63" s="90"/>
      <c r="D63" s="90"/>
      <c r="E63" s="90"/>
      <c r="F63" s="90"/>
      <c r="G63" s="90"/>
      <c r="H63" s="90"/>
      <c r="I63" s="90"/>
      <c r="J63" s="90"/>
      <c r="K63" s="90"/>
      <c r="L63" s="90"/>
    </row>
    <row r="64" spans="2:12">
      <c r="B64" s="90"/>
      <c r="C64" s="90"/>
      <c r="D64" s="90"/>
      <c r="E64" s="90"/>
      <c r="F64" s="90"/>
      <c r="G64" s="90"/>
      <c r="H64" s="90"/>
      <c r="I64" s="90"/>
      <c r="J64" s="90"/>
      <c r="K64" s="90"/>
      <c r="L64" s="90"/>
    </row>
    <row r="65" spans="2:12">
      <c r="B65" s="90"/>
      <c r="C65" s="90"/>
      <c r="D65" s="90"/>
      <c r="E65" s="90"/>
      <c r="F65" s="90"/>
      <c r="G65" s="90"/>
      <c r="H65" s="90"/>
      <c r="I65" s="90"/>
      <c r="J65" s="90"/>
      <c r="K65" s="90"/>
      <c r="L65" s="90"/>
    </row>
    <row r="66" spans="2:12">
      <c r="B66" s="90"/>
      <c r="C66" s="90"/>
      <c r="D66" s="90"/>
      <c r="E66" s="90"/>
      <c r="F66" s="90"/>
      <c r="G66" s="90"/>
      <c r="H66" s="90"/>
      <c r="I66" s="90"/>
      <c r="J66" s="90"/>
      <c r="K66" s="90"/>
      <c r="L66" s="90"/>
    </row>
    <row r="67" spans="2:12">
      <c r="B67" s="90"/>
      <c r="C67" s="90"/>
      <c r="D67" s="90"/>
      <c r="E67" s="90"/>
      <c r="F67" s="90"/>
      <c r="G67" s="90"/>
      <c r="H67" s="90"/>
      <c r="I67" s="90"/>
      <c r="J67" s="90"/>
      <c r="K67" s="90"/>
      <c r="L67" s="90"/>
    </row>
    <row r="68" spans="2:12">
      <c r="B68" s="90"/>
      <c r="C68" s="90"/>
      <c r="D68" s="90"/>
      <c r="E68" s="90"/>
      <c r="F68" s="90"/>
      <c r="G68" s="90"/>
      <c r="H68" s="90"/>
      <c r="I68" s="90"/>
      <c r="J68" s="90"/>
      <c r="K68" s="90"/>
      <c r="L68" s="90"/>
    </row>
    <row r="69" spans="2:12">
      <c r="B69" s="90"/>
      <c r="C69" s="90"/>
      <c r="D69" s="90"/>
      <c r="E69" s="90"/>
      <c r="F69" s="90"/>
      <c r="G69" s="90"/>
      <c r="H69" s="90"/>
      <c r="I69" s="90"/>
      <c r="J69" s="90"/>
      <c r="K69" s="90"/>
      <c r="L69" s="90"/>
    </row>
    <row r="70" spans="2:12">
      <c r="B70" s="90"/>
      <c r="C70" s="90"/>
      <c r="D70" s="90"/>
      <c r="E70" s="90"/>
      <c r="F70" s="90"/>
      <c r="G70" s="90"/>
      <c r="H70" s="90"/>
      <c r="I70" s="90"/>
      <c r="J70" s="90"/>
      <c r="K70" s="90"/>
      <c r="L70" s="90"/>
    </row>
    <row r="71" spans="2:12">
      <c r="B71" s="90"/>
      <c r="C71" s="90"/>
      <c r="D71" s="90"/>
      <c r="E71" s="90"/>
      <c r="F71" s="90"/>
      <c r="G71" s="90"/>
      <c r="H71" s="90"/>
      <c r="I71" s="90"/>
      <c r="J71" s="90"/>
      <c r="K71" s="90"/>
      <c r="L71" s="90"/>
    </row>
    <row r="72" spans="2:12">
      <c r="B72" s="90"/>
      <c r="C72" s="90"/>
      <c r="D72" s="90"/>
      <c r="E72" s="90"/>
      <c r="F72" s="90"/>
      <c r="G72" s="90"/>
      <c r="H72" s="90"/>
      <c r="I72" s="90"/>
      <c r="J72" s="90"/>
      <c r="K72" s="90"/>
      <c r="L72" s="90"/>
    </row>
    <row r="73" spans="2:12">
      <c r="B73" s="90"/>
      <c r="C73" s="90"/>
      <c r="D73" s="90"/>
      <c r="E73" s="90"/>
      <c r="F73" s="90"/>
      <c r="G73" s="90"/>
      <c r="H73" s="90"/>
      <c r="I73" s="90"/>
      <c r="J73" s="90"/>
      <c r="K73" s="90"/>
      <c r="L73" s="90"/>
    </row>
    <row r="74" spans="2:12">
      <c r="B74" s="90"/>
      <c r="C74" s="90"/>
      <c r="D74" s="90"/>
      <c r="E74" s="90"/>
      <c r="F74" s="90"/>
      <c r="G74" s="90"/>
      <c r="H74" s="90"/>
      <c r="I74" s="90"/>
      <c r="J74" s="90"/>
      <c r="K74" s="90"/>
      <c r="L74" s="90"/>
    </row>
    <row r="75" spans="2:12">
      <c r="B75" s="90"/>
      <c r="C75" s="90"/>
      <c r="D75" s="90"/>
      <c r="E75" s="90"/>
      <c r="F75" s="90"/>
      <c r="G75" s="90"/>
      <c r="H75" s="90"/>
      <c r="I75" s="90"/>
      <c r="J75" s="90"/>
      <c r="K75" s="90"/>
      <c r="L75" s="90"/>
    </row>
    <row r="76" spans="2:12">
      <c r="B76" s="90"/>
      <c r="C76" s="90"/>
      <c r="D76" s="90"/>
      <c r="E76" s="90"/>
      <c r="F76" s="90"/>
      <c r="G76" s="90"/>
      <c r="H76" s="90"/>
      <c r="I76" s="90"/>
      <c r="J76" s="90"/>
      <c r="K76" s="90"/>
      <c r="L76" s="90"/>
    </row>
    <row r="77" spans="2:12">
      <c r="B77" s="90"/>
      <c r="C77" s="90"/>
      <c r="D77" s="90"/>
      <c r="E77" s="90"/>
      <c r="F77" s="90"/>
      <c r="G77" s="90"/>
      <c r="H77" s="90"/>
      <c r="I77" s="90"/>
      <c r="J77" s="90"/>
      <c r="K77" s="90"/>
      <c r="L77" s="90"/>
    </row>
    <row r="78" spans="2:12">
      <c r="B78" s="90"/>
      <c r="C78" s="90"/>
      <c r="D78" s="90"/>
      <c r="E78" s="90"/>
      <c r="F78" s="90"/>
      <c r="G78" s="90"/>
      <c r="H78" s="90"/>
      <c r="I78" s="90"/>
      <c r="J78" s="90"/>
      <c r="K78" s="90"/>
      <c r="L78" s="90"/>
    </row>
    <row r="79" spans="2:12">
      <c r="B79" s="90"/>
      <c r="C79" s="90"/>
      <c r="D79" s="90"/>
      <c r="E79" s="90"/>
      <c r="F79" s="90"/>
      <c r="G79" s="90"/>
      <c r="H79" s="90"/>
      <c r="I79" s="90"/>
      <c r="J79" s="90"/>
      <c r="K79" s="90"/>
      <c r="L79" s="90"/>
    </row>
    <row r="80" spans="2:12">
      <c r="B80" s="90"/>
      <c r="C80" s="90"/>
      <c r="D80" s="90"/>
      <c r="E80" s="90"/>
      <c r="F80" s="90"/>
      <c r="G80" s="90"/>
      <c r="H80" s="90"/>
      <c r="I80" s="90"/>
      <c r="J80" s="90"/>
      <c r="K80" s="90"/>
      <c r="L80" s="90"/>
    </row>
    <row r="81" spans="2:12">
      <c r="B81" s="90"/>
      <c r="C81" s="90"/>
      <c r="D81" s="90"/>
      <c r="E81" s="90"/>
      <c r="F81" s="90"/>
      <c r="G81" s="90"/>
      <c r="H81" s="90"/>
      <c r="I81" s="90"/>
      <c r="J81" s="90"/>
      <c r="K81" s="90"/>
      <c r="L81" s="90"/>
    </row>
    <row r="82" spans="2:12">
      <c r="B82" s="90"/>
      <c r="C82" s="90"/>
      <c r="D82" s="90"/>
      <c r="E82" s="90"/>
      <c r="F82" s="90"/>
      <c r="G82" s="90"/>
      <c r="H82" s="90"/>
      <c r="I82" s="90"/>
      <c r="J82" s="90"/>
      <c r="K82" s="90"/>
      <c r="L82" s="90"/>
    </row>
    <row r="83" spans="2:12">
      <c r="B83" s="90"/>
      <c r="C83" s="90"/>
      <c r="D83" s="90"/>
      <c r="E83" s="90"/>
      <c r="F83" s="90"/>
      <c r="G83" s="90"/>
      <c r="H83" s="90"/>
      <c r="I83" s="90"/>
      <c r="J83" s="90"/>
      <c r="K83" s="90"/>
      <c r="L83" s="90"/>
    </row>
    <row r="84" spans="2:12">
      <c r="B84" s="90"/>
      <c r="C84" s="90"/>
      <c r="D84" s="90"/>
      <c r="E84" s="90"/>
      <c r="F84" s="90"/>
      <c r="G84" s="90"/>
      <c r="H84" s="90"/>
      <c r="I84" s="90"/>
      <c r="J84" s="90"/>
      <c r="K84" s="90"/>
      <c r="L84" s="90"/>
    </row>
    <row r="85" spans="2:12">
      <c r="B85" s="90"/>
      <c r="C85" s="90"/>
      <c r="D85" s="90"/>
      <c r="E85" s="90"/>
      <c r="F85" s="90"/>
      <c r="G85" s="90"/>
      <c r="H85" s="90"/>
      <c r="I85" s="90"/>
      <c r="J85" s="90"/>
      <c r="K85" s="90"/>
      <c r="L85" s="90"/>
    </row>
    <row r="86" spans="2:12">
      <c r="B86" s="90"/>
      <c r="C86" s="90"/>
      <c r="D86" s="90"/>
      <c r="E86" s="90"/>
      <c r="F86" s="90"/>
      <c r="G86" s="90"/>
      <c r="H86" s="90"/>
      <c r="I86" s="90"/>
      <c r="J86" s="90"/>
      <c r="K86" s="90"/>
      <c r="L86" s="90"/>
    </row>
    <row r="87" spans="2:12">
      <c r="B87" s="90"/>
      <c r="C87" s="90"/>
      <c r="D87" s="90"/>
      <c r="E87" s="90"/>
      <c r="F87" s="90"/>
      <c r="G87" s="90"/>
      <c r="H87" s="90"/>
      <c r="I87" s="90"/>
      <c r="J87" s="90"/>
      <c r="K87" s="90"/>
      <c r="L87" s="90"/>
    </row>
    <row r="88" spans="2:12">
      <c r="B88" s="90"/>
      <c r="C88" s="90"/>
      <c r="D88" s="90"/>
      <c r="E88" s="90"/>
      <c r="F88" s="90"/>
      <c r="G88" s="90"/>
      <c r="H88" s="90"/>
      <c r="I88" s="90"/>
      <c r="J88" s="90"/>
      <c r="K88" s="90"/>
      <c r="L88" s="90"/>
    </row>
    <row r="89" spans="2:12">
      <c r="B89" s="90"/>
      <c r="C89" s="90"/>
      <c r="D89" s="90"/>
      <c r="E89" s="90"/>
      <c r="F89" s="90"/>
      <c r="G89" s="90"/>
      <c r="H89" s="90"/>
      <c r="I89" s="90"/>
      <c r="J89" s="90"/>
      <c r="K89" s="90"/>
      <c r="L89" s="90"/>
    </row>
    <row r="90" spans="2:12">
      <c r="B90" s="90"/>
      <c r="C90" s="90"/>
      <c r="D90" s="90"/>
      <c r="E90" s="90"/>
      <c r="F90" s="90"/>
      <c r="G90" s="90"/>
      <c r="H90" s="90"/>
      <c r="I90" s="90"/>
      <c r="J90" s="90"/>
      <c r="K90" s="90"/>
      <c r="L90" s="90"/>
    </row>
    <row r="91" spans="2:12">
      <c r="B91" s="90"/>
      <c r="C91" s="90"/>
      <c r="D91" s="90"/>
      <c r="E91" s="90"/>
      <c r="F91" s="90"/>
      <c r="G91" s="90"/>
      <c r="H91" s="90"/>
      <c r="I91" s="90"/>
      <c r="J91" s="90"/>
      <c r="K91" s="90"/>
      <c r="L91" s="90"/>
    </row>
    <row r="92" spans="2:12">
      <c r="B92" s="90"/>
      <c r="C92" s="90"/>
      <c r="D92" s="90"/>
      <c r="E92" s="90"/>
      <c r="F92" s="90"/>
      <c r="G92" s="90"/>
      <c r="H92" s="90"/>
      <c r="I92" s="90"/>
      <c r="J92" s="90"/>
      <c r="K92" s="90"/>
      <c r="L92" s="90"/>
    </row>
    <row r="93" spans="2:12">
      <c r="B93" s="90"/>
      <c r="C93" s="90"/>
      <c r="D93" s="90"/>
      <c r="E93" s="90"/>
      <c r="F93" s="90"/>
      <c r="G93" s="90"/>
      <c r="H93" s="90"/>
      <c r="I93" s="90"/>
      <c r="J93" s="90"/>
      <c r="K93" s="90"/>
      <c r="L93" s="90"/>
    </row>
    <row r="94" spans="2:12">
      <c r="B94" s="90"/>
      <c r="C94" s="90"/>
      <c r="D94" s="90"/>
      <c r="E94" s="90"/>
      <c r="F94" s="90"/>
      <c r="G94" s="90"/>
      <c r="H94" s="90"/>
      <c r="I94" s="90"/>
      <c r="J94" s="90"/>
      <c r="K94" s="90"/>
      <c r="L94" s="90"/>
    </row>
    <row r="95" spans="2:12">
      <c r="B95" s="90"/>
      <c r="C95" s="90"/>
      <c r="D95" s="90"/>
      <c r="E95" s="90"/>
      <c r="F95" s="90"/>
      <c r="G95" s="90"/>
      <c r="H95" s="90"/>
      <c r="I95" s="90"/>
      <c r="J95" s="90"/>
      <c r="K95" s="90"/>
      <c r="L95" s="90"/>
    </row>
    <row r="96" spans="2:12">
      <c r="B96" s="90"/>
      <c r="C96" s="90"/>
      <c r="D96" s="90"/>
      <c r="E96" s="90"/>
      <c r="F96" s="90"/>
      <c r="G96" s="90"/>
      <c r="H96" s="90"/>
      <c r="I96" s="90"/>
      <c r="J96" s="90"/>
      <c r="K96" s="90"/>
      <c r="L96" s="90"/>
    </row>
    <row r="97" spans="2:12">
      <c r="B97" s="90"/>
      <c r="C97" s="90"/>
      <c r="D97" s="90"/>
      <c r="E97" s="90"/>
      <c r="F97" s="90"/>
      <c r="G97" s="90"/>
      <c r="H97" s="90"/>
      <c r="I97" s="90"/>
      <c r="J97" s="90"/>
      <c r="K97" s="90"/>
      <c r="L97" s="90"/>
    </row>
    <row r="98" spans="2:12">
      <c r="B98" s="90"/>
      <c r="C98" s="90"/>
      <c r="D98" s="90"/>
      <c r="E98" s="90"/>
      <c r="F98" s="90"/>
      <c r="G98" s="90"/>
      <c r="H98" s="90"/>
      <c r="I98" s="90"/>
      <c r="J98" s="90"/>
      <c r="K98" s="90"/>
      <c r="L98" s="90"/>
    </row>
    <row r="99" spans="2:12">
      <c r="B99" s="90"/>
      <c r="C99" s="90"/>
      <c r="D99" s="90"/>
      <c r="E99" s="90"/>
      <c r="F99" s="90"/>
      <c r="G99" s="90"/>
      <c r="H99" s="90"/>
      <c r="I99" s="90"/>
      <c r="J99" s="90"/>
      <c r="K99" s="90"/>
      <c r="L99" s="90"/>
    </row>
    <row r="100" spans="2:12">
      <c r="B100" s="90"/>
      <c r="C100" s="90"/>
      <c r="D100" s="90"/>
      <c r="E100" s="90"/>
      <c r="F100" s="90"/>
      <c r="G100" s="90"/>
      <c r="H100" s="90"/>
      <c r="I100" s="90"/>
      <c r="J100" s="90"/>
      <c r="K100" s="90"/>
      <c r="L100" s="90"/>
    </row>
    <row r="101" spans="2:12">
      <c r="B101" s="90"/>
      <c r="C101" s="90"/>
      <c r="D101" s="90"/>
      <c r="E101" s="90"/>
      <c r="F101" s="90"/>
      <c r="G101" s="90"/>
      <c r="H101" s="90"/>
      <c r="I101" s="90"/>
      <c r="J101" s="90"/>
      <c r="K101" s="90"/>
      <c r="L101" s="90"/>
    </row>
    <row r="102" spans="2:12">
      <c r="B102" s="90"/>
      <c r="C102" s="90"/>
      <c r="D102" s="90"/>
      <c r="E102" s="90"/>
      <c r="F102" s="90"/>
      <c r="G102" s="90"/>
      <c r="H102" s="90"/>
      <c r="I102" s="90"/>
      <c r="J102" s="90"/>
      <c r="K102" s="90"/>
      <c r="L102" s="90"/>
    </row>
    <row r="103" spans="2:12">
      <c r="B103" s="90"/>
      <c r="C103" s="90"/>
      <c r="D103" s="90"/>
      <c r="E103" s="90"/>
      <c r="F103" s="90"/>
      <c r="G103" s="90"/>
      <c r="H103" s="90"/>
      <c r="I103" s="90"/>
      <c r="J103" s="90"/>
      <c r="K103" s="90"/>
      <c r="L103" s="90"/>
    </row>
    <row r="104" spans="2:12">
      <c r="B104" s="90"/>
      <c r="C104" s="90"/>
      <c r="D104" s="90"/>
      <c r="E104" s="90"/>
      <c r="F104" s="90"/>
      <c r="G104" s="90"/>
      <c r="H104" s="90"/>
      <c r="I104" s="90"/>
      <c r="J104" s="90"/>
      <c r="K104" s="90"/>
      <c r="L104" s="90"/>
    </row>
    <row r="105" spans="2:12">
      <c r="B105" s="90"/>
      <c r="C105" s="90"/>
      <c r="D105" s="90"/>
      <c r="E105" s="90"/>
      <c r="F105" s="90"/>
      <c r="G105" s="90"/>
      <c r="H105" s="90"/>
      <c r="I105" s="90"/>
      <c r="J105" s="90"/>
      <c r="K105" s="90"/>
      <c r="L105" s="90"/>
    </row>
    <row r="106" spans="2:12">
      <c r="B106" s="90"/>
      <c r="C106" s="90"/>
      <c r="D106" s="90"/>
      <c r="E106" s="90"/>
      <c r="F106" s="90"/>
      <c r="G106" s="90"/>
      <c r="H106" s="90"/>
      <c r="I106" s="90"/>
      <c r="J106" s="90"/>
      <c r="K106" s="90"/>
      <c r="L106" s="90"/>
    </row>
    <row r="107" spans="2:12">
      <c r="B107" s="90"/>
      <c r="C107" s="90"/>
      <c r="D107" s="90"/>
      <c r="E107" s="90"/>
      <c r="F107" s="90"/>
      <c r="G107" s="90"/>
      <c r="H107" s="90"/>
      <c r="I107" s="90"/>
      <c r="J107" s="90"/>
      <c r="K107" s="90"/>
      <c r="L107" s="90"/>
    </row>
    <row r="108" spans="2:12">
      <c r="B108" s="90"/>
      <c r="C108" s="90"/>
      <c r="D108" s="90"/>
      <c r="E108" s="90"/>
      <c r="F108" s="90"/>
      <c r="G108" s="90"/>
      <c r="H108" s="90"/>
      <c r="I108" s="90"/>
      <c r="J108" s="90"/>
      <c r="K108" s="90"/>
      <c r="L108" s="90"/>
    </row>
    <row r="109" spans="2:12">
      <c r="B109" s="90"/>
      <c r="C109" s="90"/>
      <c r="D109" s="90"/>
      <c r="E109" s="90"/>
      <c r="F109" s="90"/>
      <c r="G109" s="90"/>
      <c r="H109" s="90"/>
      <c r="I109" s="90"/>
      <c r="J109" s="90"/>
      <c r="K109" s="90"/>
      <c r="L109" s="90"/>
    </row>
    <row r="110" spans="2:12">
      <c r="B110" s="90"/>
      <c r="C110" s="90"/>
      <c r="D110" s="90"/>
      <c r="E110" s="90"/>
      <c r="F110" s="90"/>
      <c r="G110" s="90"/>
      <c r="H110" s="90"/>
      <c r="I110" s="90"/>
      <c r="J110" s="90"/>
      <c r="K110" s="90"/>
      <c r="L110" s="90"/>
    </row>
    <row r="111" spans="2:12">
      <c r="C111" s="1"/>
      <c r="D111" s="1"/>
    </row>
    <row r="112" spans="2:12">
      <c r="C112" s="1"/>
      <c r="D112" s="1"/>
    </row>
    <row r="113" spans="3:4">
      <c r="C113" s="1"/>
      <c r="D113" s="1"/>
    </row>
    <row r="114" spans="3:4">
      <c r="C114" s="1"/>
      <c r="D114" s="1"/>
    </row>
    <row r="115" spans="3:4">
      <c r="C115" s="1"/>
      <c r="D115" s="1"/>
    </row>
    <row r="116" spans="3:4">
      <c r="C116" s="1"/>
      <c r="D116" s="1"/>
    </row>
    <row r="117" spans="3:4">
      <c r="C117" s="1"/>
      <c r="D117" s="1"/>
    </row>
    <row r="118" spans="3:4">
      <c r="C118" s="1"/>
      <c r="D118" s="1"/>
    </row>
    <row r="119" spans="3:4">
      <c r="C119" s="1"/>
      <c r="D119" s="1"/>
    </row>
    <row r="120" spans="3:4">
      <c r="C120" s="1"/>
      <c r="D120" s="1"/>
    </row>
    <row r="121" spans="3:4">
      <c r="C121" s="1"/>
      <c r="D121" s="1"/>
    </row>
    <row r="122" spans="3:4">
      <c r="C122" s="1"/>
      <c r="D122" s="1"/>
    </row>
    <row r="123" spans="3:4">
      <c r="C123" s="1"/>
      <c r="D123" s="1"/>
    </row>
    <row r="124" spans="3:4">
      <c r="C124" s="1"/>
      <c r="D124" s="1"/>
    </row>
    <row r="125" spans="3:4">
      <c r="C125" s="1"/>
      <c r="D125" s="1"/>
    </row>
    <row r="126" spans="3:4">
      <c r="C126" s="1"/>
      <c r="D126" s="1"/>
    </row>
    <row r="127" spans="3:4">
      <c r="C127" s="1"/>
      <c r="D127" s="1"/>
    </row>
    <row r="128" spans="3:4">
      <c r="C128" s="1"/>
      <c r="D128" s="1"/>
    </row>
    <row r="129" spans="3:4">
      <c r="C129" s="1"/>
      <c r="D129" s="1"/>
    </row>
    <row r="130" spans="3:4">
      <c r="C130" s="1"/>
      <c r="D130" s="1"/>
    </row>
    <row r="131" spans="3:4">
      <c r="C131" s="1"/>
      <c r="D131" s="1"/>
    </row>
    <row r="132" spans="3:4">
      <c r="C132" s="1"/>
      <c r="D132" s="1"/>
    </row>
    <row r="133" spans="3:4">
      <c r="C133" s="1"/>
      <c r="D133" s="1"/>
    </row>
    <row r="134" spans="3:4">
      <c r="C134" s="1"/>
      <c r="D134" s="1"/>
    </row>
    <row r="135" spans="3:4">
      <c r="C135" s="1"/>
      <c r="D135" s="1"/>
    </row>
    <row r="136" spans="3:4">
      <c r="C136" s="1"/>
      <c r="D136" s="1"/>
    </row>
    <row r="137" spans="3:4">
      <c r="C137" s="1"/>
      <c r="D137" s="1"/>
    </row>
    <row r="138" spans="3:4">
      <c r="C138" s="1"/>
      <c r="D138" s="1"/>
    </row>
    <row r="139" spans="3:4">
      <c r="C139" s="1"/>
      <c r="D139" s="1"/>
    </row>
    <row r="140" spans="3:4">
      <c r="C140" s="1"/>
      <c r="D140" s="1"/>
    </row>
    <row r="141" spans="3:4">
      <c r="C141" s="1"/>
      <c r="D141" s="1"/>
    </row>
    <row r="142" spans="3:4">
      <c r="C142" s="1"/>
      <c r="D142" s="1"/>
    </row>
    <row r="143" spans="3:4">
      <c r="C143" s="1"/>
      <c r="D143" s="1"/>
    </row>
    <row r="144" spans="3:4">
      <c r="C144" s="1"/>
      <c r="D144" s="1"/>
    </row>
    <row r="145" spans="3:4">
      <c r="C145" s="1"/>
      <c r="D145" s="1"/>
    </row>
    <row r="146" spans="3:4">
      <c r="C146" s="1"/>
      <c r="D146" s="1"/>
    </row>
    <row r="147" spans="3:4">
      <c r="C147" s="1"/>
      <c r="D147" s="1"/>
    </row>
    <row r="148" spans="3:4">
      <c r="C148" s="1"/>
      <c r="D148" s="1"/>
    </row>
    <row r="149" spans="3:4">
      <c r="C149" s="1"/>
      <c r="D149" s="1"/>
    </row>
    <row r="150" spans="3:4">
      <c r="C150" s="1"/>
      <c r="D150" s="1"/>
    </row>
    <row r="151" spans="3:4">
      <c r="C151" s="1"/>
      <c r="D151" s="1"/>
    </row>
    <row r="152" spans="3:4">
      <c r="C152" s="1"/>
      <c r="D152" s="1"/>
    </row>
    <row r="153" spans="3:4">
      <c r="C153" s="1"/>
      <c r="D153" s="1"/>
    </row>
    <row r="154" spans="3:4">
      <c r="C154" s="1"/>
      <c r="D154" s="1"/>
    </row>
    <row r="155" spans="3:4">
      <c r="C155" s="1"/>
      <c r="D155" s="1"/>
    </row>
    <row r="156" spans="3:4">
      <c r="C156" s="1"/>
      <c r="D156" s="1"/>
    </row>
    <row r="157" spans="3:4">
      <c r="C157" s="1"/>
      <c r="D157" s="1"/>
    </row>
    <row r="158" spans="3:4">
      <c r="C158" s="1"/>
      <c r="D158" s="1"/>
    </row>
    <row r="159" spans="3:4">
      <c r="C159" s="1"/>
      <c r="D159" s="1"/>
    </row>
    <row r="160" spans="3:4">
      <c r="C160" s="1"/>
      <c r="D160" s="1"/>
    </row>
    <row r="161" spans="3:4">
      <c r="C161" s="1"/>
      <c r="D161" s="1"/>
    </row>
    <row r="162" spans="3:4">
      <c r="C162" s="1"/>
      <c r="D162" s="1"/>
    </row>
    <row r="163" spans="3:4">
      <c r="C163" s="1"/>
      <c r="D163" s="1"/>
    </row>
    <row r="164" spans="3:4">
      <c r="C164" s="1"/>
      <c r="D164" s="1"/>
    </row>
    <row r="165" spans="3:4">
      <c r="C165" s="1"/>
      <c r="D165" s="1"/>
    </row>
    <row r="166" spans="3:4">
      <c r="C166" s="1"/>
      <c r="D166" s="1"/>
    </row>
    <row r="167" spans="3:4">
      <c r="C167" s="1"/>
      <c r="D167" s="1"/>
    </row>
    <row r="168" spans="3:4">
      <c r="C168" s="1"/>
      <c r="D168" s="1"/>
    </row>
    <row r="169" spans="3:4">
      <c r="C169" s="1"/>
      <c r="D169" s="1"/>
    </row>
    <row r="170" spans="3:4">
      <c r="C170" s="1"/>
      <c r="D170" s="1"/>
    </row>
    <row r="171" spans="3:4">
      <c r="C171" s="1"/>
      <c r="D171" s="1"/>
    </row>
    <row r="172" spans="3:4">
      <c r="C172" s="1"/>
      <c r="D172" s="1"/>
    </row>
    <row r="173" spans="3:4">
      <c r="C173" s="1"/>
      <c r="D173" s="1"/>
    </row>
    <row r="174" spans="3:4">
      <c r="C174" s="1"/>
      <c r="D174" s="1"/>
    </row>
    <row r="175" spans="3:4">
      <c r="C175" s="1"/>
      <c r="D175" s="1"/>
    </row>
    <row r="176" spans="3:4">
      <c r="C176" s="1"/>
      <c r="D176" s="1"/>
    </row>
    <row r="177" spans="3:4">
      <c r="C177" s="1"/>
      <c r="D177" s="1"/>
    </row>
    <row r="178" spans="3:4">
      <c r="C178" s="1"/>
      <c r="D178" s="1"/>
    </row>
    <row r="179" spans="3:4">
      <c r="C179" s="1"/>
      <c r="D179" s="1"/>
    </row>
    <row r="180" spans="3:4">
      <c r="C180" s="1"/>
      <c r="D180" s="1"/>
    </row>
    <row r="181" spans="3:4">
      <c r="C181" s="1"/>
      <c r="D181" s="1"/>
    </row>
    <row r="182" spans="3:4">
      <c r="C182" s="1"/>
      <c r="D182" s="1"/>
    </row>
    <row r="183" spans="3:4">
      <c r="C183" s="1"/>
      <c r="D183" s="1"/>
    </row>
    <row r="184" spans="3:4">
      <c r="C184" s="1"/>
      <c r="D184" s="1"/>
    </row>
    <row r="185" spans="3:4">
      <c r="C185" s="1"/>
      <c r="D185" s="1"/>
    </row>
    <row r="186" spans="3:4">
      <c r="C186" s="1"/>
      <c r="D186" s="1"/>
    </row>
    <row r="187" spans="3:4">
      <c r="C187" s="1"/>
      <c r="D187" s="1"/>
    </row>
    <row r="188" spans="3:4">
      <c r="C188" s="1"/>
      <c r="D188" s="1"/>
    </row>
    <row r="189" spans="3:4">
      <c r="C189" s="1"/>
      <c r="D189" s="1"/>
    </row>
    <row r="190" spans="3:4">
      <c r="C190" s="1"/>
      <c r="D190" s="1"/>
    </row>
    <row r="191" spans="3:4">
      <c r="C191" s="1"/>
      <c r="D191" s="1"/>
    </row>
    <row r="192" spans="3:4">
      <c r="C192" s="1"/>
      <c r="D192" s="1"/>
    </row>
    <row r="193" spans="3:4">
      <c r="C193" s="1"/>
      <c r="D193" s="1"/>
    </row>
    <row r="194" spans="3:4">
      <c r="C194" s="1"/>
      <c r="D194" s="1"/>
    </row>
    <row r="195" spans="3:4">
      <c r="C195" s="1"/>
      <c r="D195" s="1"/>
    </row>
    <row r="196" spans="3:4">
      <c r="C196" s="1"/>
      <c r="D196" s="1"/>
    </row>
    <row r="197" spans="3:4">
      <c r="C197" s="1"/>
      <c r="D197" s="1"/>
    </row>
    <row r="198" spans="3:4">
      <c r="C198" s="1"/>
      <c r="D198" s="1"/>
    </row>
    <row r="199" spans="3:4">
      <c r="C199" s="1"/>
      <c r="D199" s="1"/>
    </row>
    <row r="200" spans="3:4">
      <c r="C200" s="1"/>
      <c r="D200" s="1"/>
    </row>
    <row r="201" spans="3:4">
      <c r="C201" s="1"/>
      <c r="D201" s="1"/>
    </row>
    <row r="202" spans="3:4">
      <c r="C202" s="1"/>
      <c r="D202" s="1"/>
    </row>
    <row r="203" spans="3:4">
      <c r="C203" s="1"/>
      <c r="D203" s="1"/>
    </row>
    <row r="204" spans="3:4">
      <c r="C204" s="1"/>
      <c r="D204" s="1"/>
    </row>
    <row r="205" spans="3:4">
      <c r="C205" s="1"/>
      <c r="D205" s="1"/>
    </row>
    <row r="206" spans="3:4">
      <c r="C206" s="1"/>
      <c r="D206" s="1"/>
    </row>
    <row r="207" spans="3:4">
      <c r="C207" s="1"/>
      <c r="D207" s="1"/>
    </row>
    <row r="208" spans="3:4">
      <c r="C208" s="1"/>
      <c r="D208" s="1"/>
    </row>
    <row r="209" spans="3:4">
      <c r="C209" s="1"/>
      <c r="D209" s="1"/>
    </row>
    <row r="210" spans="3:4">
      <c r="C210" s="1"/>
      <c r="D210" s="1"/>
    </row>
    <row r="211" spans="3:4">
      <c r="C211" s="1"/>
      <c r="D211" s="1"/>
    </row>
    <row r="212" spans="3:4">
      <c r="C212" s="1"/>
      <c r="D212" s="1"/>
    </row>
    <row r="213" spans="3:4">
      <c r="C213" s="1"/>
      <c r="D213" s="1"/>
    </row>
    <row r="214" spans="3:4">
      <c r="C214" s="1"/>
      <c r="D214" s="1"/>
    </row>
    <row r="215" spans="3:4">
      <c r="C215" s="1"/>
      <c r="D215" s="1"/>
    </row>
    <row r="216" spans="3:4">
      <c r="C216" s="1"/>
      <c r="D216" s="1"/>
    </row>
    <row r="217" spans="3:4">
      <c r="C217" s="1"/>
      <c r="D217" s="1"/>
    </row>
    <row r="218" spans="3:4">
      <c r="C218" s="1"/>
      <c r="D218" s="1"/>
    </row>
    <row r="219" spans="3:4">
      <c r="C219" s="1"/>
      <c r="D219" s="1"/>
    </row>
    <row r="220" spans="3:4">
      <c r="C220" s="1"/>
      <c r="D220" s="1"/>
    </row>
    <row r="221" spans="3:4">
      <c r="C221" s="1"/>
      <c r="D221" s="1"/>
    </row>
    <row r="222" spans="3:4">
      <c r="C222" s="1"/>
      <c r="D222" s="1"/>
    </row>
    <row r="223" spans="3:4">
      <c r="C223" s="1"/>
      <c r="D223" s="1"/>
    </row>
    <row r="224" spans="3:4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</sheetData>
  <sheetProtection sheet="1" objects="1" scenarios="1"/>
  <mergeCells count="2">
    <mergeCell ref="B6:L6"/>
    <mergeCell ref="B7:L7"/>
  </mergeCells>
  <phoneticPr fontId="4" type="noConversion"/>
  <dataValidations count="1">
    <dataValidation allowBlank="1" showInputMessage="1" showErrorMessage="1" sqref="C5:C1048576 A1:B1048576 D1:XFD43 D48:XFD1048576 D44:AF47 AH44:XFD47"/>
  </dataValidations>
  <pageMargins left="0" right="0" top="0.5" bottom="0.5" header="0" footer="0.25"/>
  <pageSetup paperSize="9" scale="93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1">
    <tabColor rgb="FFFF0000"/>
    <pageSetUpPr fitToPage="1"/>
  </sheetPr>
  <dimension ref="B1:AH509"/>
  <sheetViews>
    <sheetView rightToLeft="1" topLeftCell="A4" zoomScale="85" zoomScaleNormal="85" workbookViewId="0">
      <selection activeCell="J12" sqref="J12"/>
    </sheetView>
  </sheetViews>
  <sheetFormatPr defaultColWidth="9.140625" defaultRowHeight="18"/>
  <cols>
    <col min="1" max="1" width="6.28515625" style="1" customWidth="1"/>
    <col min="2" max="2" width="36.42578125" style="2" bestFit="1" customWidth="1"/>
    <col min="3" max="3" width="60.140625" style="2" customWidth="1"/>
    <col min="4" max="4" width="6.5703125" style="2" customWidth="1"/>
    <col min="5" max="5" width="5.7109375" style="1" customWidth="1"/>
    <col min="6" max="6" width="11.140625" style="1" customWidth="1"/>
    <col min="7" max="7" width="12.28515625" style="1" bestFit="1" customWidth="1"/>
    <col min="8" max="8" width="6.85546875" style="1" bestFit="1" customWidth="1"/>
    <col min="9" max="9" width="7.5703125" style="1" bestFit="1" customWidth="1"/>
    <col min="10" max="10" width="9" style="1" bestFit="1" customWidth="1"/>
    <col min="11" max="11" width="9.140625" style="1" bestFit="1" customWidth="1"/>
    <col min="12" max="12" width="9" style="1" customWidth="1"/>
    <col min="13" max="13" width="6.7109375" style="1" customWidth="1"/>
    <col min="14" max="14" width="7.7109375" style="1" customWidth="1"/>
    <col min="15" max="15" width="38.28515625" style="1" bestFit="1" customWidth="1"/>
    <col min="16" max="16" width="6" style="1" customWidth="1"/>
    <col min="17" max="17" width="7.85546875" style="1" customWidth="1"/>
    <col min="18" max="18" width="9.5703125" style="1" customWidth="1"/>
    <col min="19" max="19" width="6.140625" style="1" customWidth="1"/>
    <col min="20" max="21" width="5.7109375" style="1" customWidth="1"/>
    <col min="22" max="22" width="6.85546875" style="1" customWidth="1"/>
    <col min="23" max="23" width="6.42578125" style="1" customWidth="1"/>
    <col min="24" max="24" width="6.7109375" style="1" customWidth="1"/>
    <col min="25" max="25" width="7.28515625" style="1" customWidth="1"/>
    <col min="26" max="32" width="5.7109375" style="1" customWidth="1"/>
    <col min="33" max="33" width="3.42578125" style="1" customWidth="1"/>
    <col min="34" max="34" width="5.7109375" style="1" hidden="1" customWidth="1"/>
    <col min="35" max="35" width="10.140625" style="1" customWidth="1"/>
    <col min="36" max="36" width="13.85546875" style="1" customWidth="1"/>
    <col min="37" max="37" width="5.7109375" style="1" customWidth="1"/>
    <col min="38" max="16384" width="9.140625" style="1"/>
  </cols>
  <sheetData>
    <row r="1" spans="2:14">
      <c r="B1" s="47" t="s">
        <v>174</v>
      </c>
      <c r="C1" s="68" t="s" vm="1">
        <v>258</v>
      </c>
    </row>
    <row r="2" spans="2:14">
      <c r="B2" s="47" t="s">
        <v>173</v>
      </c>
      <c r="C2" s="68" t="s">
        <v>259</v>
      </c>
    </row>
    <row r="3" spans="2:14">
      <c r="B3" s="47" t="s">
        <v>175</v>
      </c>
      <c r="C3" s="68" t="s">
        <v>260</v>
      </c>
    </row>
    <row r="4" spans="2:14">
      <c r="B4" s="47" t="s">
        <v>176</v>
      </c>
      <c r="C4" s="68">
        <v>9454</v>
      </c>
    </row>
    <row r="6" spans="2:14" ht="26.25" customHeight="1">
      <c r="B6" s="134" t="s">
        <v>203</v>
      </c>
      <c r="C6" s="135"/>
      <c r="D6" s="135"/>
      <c r="E6" s="135"/>
      <c r="F6" s="135"/>
      <c r="G6" s="135"/>
      <c r="H6" s="135"/>
      <c r="I6" s="135"/>
      <c r="J6" s="135"/>
      <c r="K6" s="135"/>
      <c r="L6" s="136"/>
    </row>
    <row r="7" spans="2:14" s="3" customFormat="1" ht="63">
      <c r="B7" s="67" t="s">
        <v>110</v>
      </c>
      <c r="C7" s="50" t="s">
        <v>44</v>
      </c>
      <c r="D7" s="50" t="s">
        <v>112</v>
      </c>
      <c r="E7" s="50" t="s">
        <v>14</v>
      </c>
      <c r="F7" s="50" t="s">
        <v>66</v>
      </c>
      <c r="G7" s="50" t="s">
        <v>98</v>
      </c>
      <c r="H7" s="50" t="s">
        <v>16</v>
      </c>
      <c r="I7" s="50" t="s">
        <v>18</v>
      </c>
      <c r="J7" s="50" t="s">
        <v>61</v>
      </c>
      <c r="K7" s="50" t="s">
        <v>177</v>
      </c>
      <c r="L7" s="52" t="s">
        <v>178</v>
      </c>
      <c r="M7" s="1"/>
    </row>
    <row r="8" spans="2:14" s="3" customFormat="1" ht="28.5" customHeight="1">
      <c r="B8" s="15"/>
      <c r="C8" s="16"/>
      <c r="D8" s="16"/>
      <c r="E8" s="16"/>
      <c r="F8" s="16"/>
      <c r="G8" s="16"/>
      <c r="H8" s="16" t="s">
        <v>19</v>
      </c>
      <c r="I8" s="16" t="s">
        <v>19</v>
      </c>
      <c r="J8" s="16" t="s">
        <v>236</v>
      </c>
      <c r="K8" s="16" t="s">
        <v>19</v>
      </c>
      <c r="L8" s="17" t="s">
        <v>19</v>
      </c>
    </row>
    <row r="9" spans="2:14" s="4" customFormat="1" ht="18" customHeight="1">
      <c r="B9" s="18"/>
      <c r="C9" s="19" t="s">
        <v>0</v>
      </c>
      <c r="D9" s="19" t="s">
        <v>1</v>
      </c>
      <c r="E9" s="19" t="s">
        <v>2</v>
      </c>
      <c r="F9" s="19" t="s">
        <v>3</v>
      </c>
      <c r="G9" s="19" t="s">
        <v>4</v>
      </c>
      <c r="H9" s="19" t="s">
        <v>5</v>
      </c>
      <c r="I9" s="19" t="s">
        <v>6</v>
      </c>
      <c r="J9" s="19" t="s">
        <v>7</v>
      </c>
      <c r="K9" s="19" t="s">
        <v>8</v>
      </c>
      <c r="L9" s="20" t="s">
        <v>9</v>
      </c>
    </row>
    <row r="10" spans="2:14" s="4" customFormat="1" ht="18" customHeight="1">
      <c r="B10" s="69" t="s">
        <v>43</v>
      </c>
      <c r="C10" s="70"/>
      <c r="D10" s="70"/>
      <c r="E10" s="70"/>
      <c r="F10" s="70"/>
      <c r="G10" s="70"/>
      <c r="H10" s="70"/>
      <c r="I10" s="70"/>
      <c r="J10" s="78">
        <f>J11</f>
        <v>6732.4412038080009</v>
      </c>
      <c r="K10" s="79">
        <f>J10/$J$10</f>
        <v>1</v>
      </c>
      <c r="L10" s="79">
        <f>J10/'סכום נכסי הקרן'!$C$42</f>
        <v>0.10574553613679825</v>
      </c>
      <c r="M10" s="118"/>
      <c r="N10" s="118"/>
    </row>
    <row r="11" spans="2:14">
      <c r="B11" s="71" t="s">
        <v>227</v>
      </c>
      <c r="C11" s="72"/>
      <c r="D11" s="72"/>
      <c r="E11" s="72"/>
      <c r="F11" s="72"/>
      <c r="G11" s="72"/>
      <c r="H11" s="72"/>
      <c r="I11" s="72"/>
      <c r="J11" s="81">
        <f>J12+J20</f>
        <v>6732.4412038080009</v>
      </c>
      <c r="K11" s="82">
        <f t="shared" ref="K11:K18" si="0">J11/$J$10</f>
        <v>1</v>
      </c>
      <c r="L11" s="82">
        <f>J11/'סכום נכסי הקרן'!$C$42</f>
        <v>0.10574553613679825</v>
      </c>
      <c r="M11" s="116"/>
      <c r="N11" s="116"/>
    </row>
    <row r="12" spans="2:14">
      <c r="B12" s="91" t="s">
        <v>41</v>
      </c>
      <c r="C12" s="72"/>
      <c r="D12" s="72"/>
      <c r="E12" s="72"/>
      <c r="F12" s="72"/>
      <c r="G12" s="72"/>
      <c r="H12" s="72"/>
      <c r="I12" s="72"/>
      <c r="J12" s="81">
        <f>SUM(J13:J18)</f>
        <v>4255.1145154150008</v>
      </c>
      <c r="K12" s="82">
        <f t="shared" si="0"/>
        <v>0.63203144098877906</v>
      </c>
      <c r="L12" s="82">
        <f>J12/'סכום נכסי הקרן'!$C$42</f>
        <v>6.6834503582671609E-2</v>
      </c>
      <c r="M12" s="116"/>
      <c r="N12" s="116"/>
    </row>
    <row r="13" spans="2:14">
      <c r="B13" s="77" t="s">
        <v>2275</v>
      </c>
      <c r="C13" s="74" t="s">
        <v>2276</v>
      </c>
      <c r="D13" s="74">
        <v>11</v>
      </c>
      <c r="E13" s="74" t="s">
        <v>343</v>
      </c>
      <c r="F13" s="74" t="s">
        <v>344</v>
      </c>
      <c r="G13" s="87" t="s">
        <v>159</v>
      </c>
      <c r="H13" s="88">
        <v>0</v>
      </c>
      <c r="I13" s="88">
        <v>0</v>
      </c>
      <c r="J13" s="84">
        <v>33.601522147000004</v>
      </c>
      <c r="K13" s="85">
        <f t="shared" si="0"/>
        <v>4.9909863494974633E-3</v>
      </c>
      <c r="L13" s="85">
        <f>J13/'סכום נכסי הקרן'!$C$42</f>
        <v>5.2777452737905086E-4</v>
      </c>
      <c r="M13" s="116"/>
      <c r="N13" s="116"/>
    </row>
    <row r="14" spans="2:14">
      <c r="B14" s="77" t="s">
        <v>2277</v>
      </c>
      <c r="C14" s="74" t="s">
        <v>2278</v>
      </c>
      <c r="D14" s="74">
        <v>12</v>
      </c>
      <c r="E14" s="74" t="s">
        <v>343</v>
      </c>
      <c r="F14" s="74" t="s">
        <v>344</v>
      </c>
      <c r="G14" s="87" t="s">
        <v>159</v>
      </c>
      <c r="H14" s="88">
        <v>0</v>
      </c>
      <c r="I14" s="88">
        <v>0</v>
      </c>
      <c r="J14" s="84">
        <v>162.94004000000001</v>
      </c>
      <c r="K14" s="85">
        <f t="shared" si="0"/>
        <v>2.4202222502565329E-2</v>
      </c>
      <c r="L14" s="85">
        <f>J14/'סכום נכסי הקרן'!$C$42</f>
        <v>2.5592769942358539E-3</v>
      </c>
      <c r="M14" s="116"/>
      <c r="N14" s="116"/>
    </row>
    <row r="15" spans="2:14">
      <c r="B15" s="77" t="s">
        <v>2277</v>
      </c>
      <c r="C15" s="74" t="s">
        <v>2279</v>
      </c>
      <c r="D15" s="74">
        <v>12</v>
      </c>
      <c r="E15" s="74" t="s">
        <v>343</v>
      </c>
      <c r="F15" s="74" t="s">
        <v>344</v>
      </c>
      <c r="G15" s="87" t="s">
        <v>159</v>
      </c>
      <c r="H15" s="88">
        <v>0</v>
      </c>
      <c r="I15" s="88">
        <v>0</v>
      </c>
      <c r="J15" s="84">
        <v>567.67403722999995</v>
      </c>
      <c r="K15" s="85">
        <f t="shared" si="0"/>
        <v>8.4319197159703735E-2</v>
      </c>
      <c r="L15" s="85">
        <f>J15/'סכום נכסי הקרן'!$C$42</f>
        <v>8.9163787102772684E-3</v>
      </c>
      <c r="M15" s="116"/>
      <c r="N15" s="116"/>
    </row>
    <row r="16" spans="2:14">
      <c r="B16" s="77" t="s">
        <v>2280</v>
      </c>
      <c r="C16" s="74" t="s">
        <v>2281</v>
      </c>
      <c r="D16" s="74">
        <v>10</v>
      </c>
      <c r="E16" s="74" t="s">
        <v>343</v>
      </c>
      <c r="F16" s="74" t="s">
        <v>344</v>
      </c>
      <c r="G16" s="87" t="s">
        <v>159</v>
      </c>
      <c r="H16" s="88">
        <v>0</v>
      </c>
      <c r="I16" s="88">
        <v>0</v>
      </c>
      <c r="J16" s="84">
        <v>581.19860231300015</v>
      </c>
      <c r="K16" s="85">
        <f t="shared" si="0"/>
        <v>8.6328062097930064E-2</v>
      </c>
      <c r="L16" s="85">
        <f>J16/'סכום נכסי הקרן'!$C$42</f>
        <v>9.1288072101964289E-3</v>
      </c>
      <c r="M16" s="116"/>
      <c r="N16" s="116"/>
    </row>
    <row r="17" spans="2:14">
      <c r="B17" s="77" t="s">
        <v>2280</v>
      </c>
      <c r="C17" s="74" t="s">
        <v>2282</v>
      </c>
      <c r="D17" s="74">
        <v>10</v>
      </c>
      <c r="E17" s="74" t="s">
        <v>343</v>
      </c>
      <c r="F17" s="74" t="s">
        <v>344</v>
      </c>
      <c r="G17" s="87" t="s">
        <v>159</v>
      </c>
      <c r="H17" s="88">
        <v>0</v>
      </c>
      <c r="I17" s="88">
        <v>0</v>
      </c>
      <c r="J17" s="84">
        <v>2781.1793600000001</v>
      </c>
      <c r="K17" s="85">
        <f t="shared" si="0"/>
        <v>0.41310117323073098</v>
      </c>
      <c r="L17" s="85">
        <f>J17/'סכום נכסי הקרן'!$C$42</f>
        <v>4.3683605042024024E-2</v>
      </c>
      <c r="M17" s="116"/>
      <c r="N17" s="116"/>
    </row>
    <row r="18" spans="2:14">
      <c r="B18" s="77" t="s">
        <v>2283</v>
      </c>
      <c r="C18" s="74" t="s">
        <v>2284</v>
      </c>
      <c r="D18" s="74">
        <v>20</v>
      </c>
      <c r="E18" s="74" t="s">
        <v>343</v>
      </c>
      <c r="F18" s="74" t="s">
        <v>344</v>
      </c>
      <c r="G18" s="87" t="s">
        <v>159</v>
      </c>
      <c r="H18" s="88">
        <v>0</v>
      </c>
      <c r="I18" s="88">
        <v>0</v>
      </c>
      <c r="J18" s="84">
        <v>128.520953725</v>
      </c>
      <c r="K18" s="85">
        <f t="shared" si="0"/>
        <v>1.9089799648351332E-2</v>
      </c>
      <c r="L18" s="85">
        <f>J18/'סכום נכסי הקרן'!$C$42</f>
        <v>2.0186610985589745E-3</v>
      </c>
      <c r="M18" s="116"/>
      <c r="N18" s="116"/>
    </row>
    <row r="19" spans="2:14">
      <c r="B19" s="73"/>
      <c r="C19" s="74"/>
      <c r="D19" s="74"/>
      <c r="E19" s="74"/>
      <c r="F19" s="74"/>
      <c r="G19" s="74"/>
      <c r="H19" s="74"/>
      <c r="I19" s="74"/>
      <c r="J19" s="74"/>
      <c r="K19" s="85"/>
      <c r="L19" s="74"/>
      <c r="M19" s="116"/>
      <c r="N19" s="116"/>
    </row>
    <row r="20" spans="2:14">
      <c r="B20" s="91" t="s">
        <v>42</v>
      </c>
      <c r="C20" s="72"/>
      <c r="D20" s="72"/>
      <c r="E20" s="72"/>
      <c r="F20" s="72"/>
      <c r="G20" s="72"/>
      <c r="H20" s="72"/>
      <c r="I20" s="72"/>
      <c r="J20" s="81">
        <f>SUM(J21:J47)</f>
        <v>2477.326688393</v>
      </c>
      <c r="K20" s="82">
        <f t="shared" ref="K20:K47" si="1">J20/$J$10</f>
        <v>0.367968559011221</v>
      </c>
      <c r="L20" s="82">
        <f>J20/'סכום נכסי הקרן'!$C$42</f>
        <v>3.8911032554126652E-2</v>
      </c>
      <c r="M20" s="116"/>
      <c r="N20" s="116"/>
    </row>
    <row r="21" spans="2:14">
      <c r="B21" s="77" t="s">
        <v>2277</v>
      </c>
      <c r="C21" s="74" t="s">
        <v>2286</v>
      </c>
      <c r="D21" s="74">
        <v>12</v>
      </c>
      <c r="E21" s="74" t="s">
        <v>343</v>
      </c>
      <c r="F21" s="74" t="s">
        <v>344</v>
      </c>
      <c r="G21" s="87" t="s">
        <v>160</v>
      </c>
      <c r="H21" s="88">
        <v>0</v>
      </c>
      <c r="I21" s="88">
        <v>0</v>
      </c>
      <c r="J21" s="84">
        <v>9.120581069</v>
      </c>
      <c r="K21" s="85">
        <f t="shared" si="1"/>
        <v>1.3547212360118675E-3</v>
      </c>
      <c r="L21" s="85">
        <f>J21/'סכום נכסי הקרן'!$C$42</f>
        <v>1.4325572341798094E-4</v>
      </c>
      <c r="M21" s="116"/>
      <c r="N21" s="116"/>
    </row>
    <row r="22" spans="2:14">
      <c r="B22" s="77" t="s">
        <v>2277</v>
      </c>
      <c r="C22" s="74" t="s">
        <v>2287</v>
      </c>
      <c r="D22" s="74">
        <v>12</v>
      </c>
      <c r="E22" s="74" t="s">
        <v>343</v>
      </c>
      <c r="F22" s="74" t="s">
        <v>344</v>
      </c>
      <c r="G22" s="87" t="s">
        <v>161</v>
      </c>
      <c r="H22" s="88">
        <v>0</v>
      </c>
      <c r="I22" s="88">
        <v>0</v>
      </c>
      <c r="J22" s="84">
        <v>72.882638057999998</v>
      </c>
      <c r="K22" s="85">
        <f t="shared" si="1"/>
        <v>1.0825588497791284E-2</v>
      </c>
      <c r="L22" s="85">
        <f>J22/'סכום נכסי הקרן'!$C$42</f>
        <v>1.1447576596952957E-3</v>
      </c>
      <c r="M22" s="116"/>
      <c r="N22" s="116"/>
    </row>
    <row r="23" spans="2:14">
      <c r="B23" s="77" t="s">
        <v>2277</v>
      </c>
      <c r="C23" s="74" t="s">
        <v>2288</v>
      </c>
      <c r="D23" s="74">
        <v>12</v>
      </c>
      <c r="E23" s="74" t="s">
        <v>343</v>
      </c>
      <c r="F23" s="74" t="s">
        <v>344</v>
      </c>
      <c r="G23" s="87" t="s">
        <v>158</v>
      </c>
      <c r="H23" s="88">
        <v>0</v>
      </c>
      <c r="I23" s="88">
        <v>0</v>
      </c>
      <c r="J23" s="84">
        <v>141.56671461400001</v>
      </c>
      <c r="K23" s="85">
        <f t="shared" si="1"/>
        <v>2.1027545629945806E-2</v>
      </c>
      <c r="L23" s="85">
        <f>J23/'סכום נכסי הקרן'!$C$42</f>
        <v>2.2235690862796084E-3</v>
      </c>
      <c r="M23" s="116"/>
      <c r="N23" s="116"/>
    </row>
    <row r="24" spans="2:14">
      <c r="B24" s="77" t="s">
        <v>2277</v>
      </c>
      <c r="C24" s="74" t="s">
        <v>2289</v>
      </c>
      <c r="D24" s="74">
        <v>12</v>
      </c>
      <c r="E24" s="74" t="s">
        <v>343</v>
      </c>
      <c r="F24" s="74" t="s">
        <v>344</v>
      </c>
      <c r="G24" s="87" t="s">
        <v>168</v>
      </c>
      <c r="H24" s="88">
        <v>0</v>
      </c>
      <c r="I24" s="88">
        <v>0</v>
      </c>
      <c r="J24" s="84">
        <v>8.6312999999999998E-5</v>
      </c>
      <c r="K24" s="85">
        <f t="shared" si="1"/>
        <v>1.2820461016604152E-8</v>
      </c>
      <c r="L24" s="85">
        <f>J24/'סכום נכסי הקרן'!$C$42</f>
        <v>1.3557065237217276E-9</v>
      </c>
      <c r="M24" s="116"/>
      <c r="N24" s="116"/>
    </row>
    <row r="25" spans="2:14">
      <c r="B25" s="77" t="s">
        <v>2280</v>
      </c>
      <c r="C25" s="74" t="s">
        <v>2290</v>
      </c>
      <c r="D25" s="74">
        <v>10</v>
      </c>
      <c r="E25" s="74" t="s">
        <v>343</v>
      </c>
      <c r="F25" s="74" t="s">
        <v>344</v>
      </c>
      <c r="G25" s="87" t="s">
        <v>168</v>
      </c>
      <c r="H25" s="88">
        <v>0</v>
      </c>
      <c r="I25" s="88">
        <v>0</v>
      </c>
      <c r="J25" s="84">
        <v>0.22962194599999999</v>
      </c>
      <c r="K25" s="85">
        <f t="shared" si="1"/>
        <v>3.4106788169218816E-5</v>
      </c>
      <c r="L25" s="85">
        <f>J25/'סכום נכסי הקרן'!$C$42</f>
        <v>3.6066406008582513E-6</v>
      </c>
      <c r="M25" s="116"/>
      <c r="N25" s="116"/>
    </row>
    <row r="26" spans="2:14">
      <c r="B26" s="77" t="s">
        <v>2280</v>
      </c>
      <c r="C26" s="74" t="s">
        <v>2291</v>
      </c>
      <c r="D26" s="74">
        <v>10</v>
      </c>
      <c r="E26" s="74" t="s">
        <v>343</v>
      </c>
      <c r="F26" s="74" t="s">
        <v>344</v>
      </c>
      <c r="G26" s="87" t="s">
        <v>161</v>
      </c>
      <c r="H26" s="88">
        <v>0</v>
      </c>
      <c r="I26" s="88">
        <v>0</v>
      </c>
      <c r="J26" s="84">
        <v>0.62</v>
      </c>
      <c r="K26" s="85">
        <f t="shared" si="1"/>
        <v>9.2091409524574215E-5</v>
      </c>
      <c r="L26" s="85">
        <f>J26/'סכום נכסי הקרן'!$C$42</f>
        <v>9.7382554737695491E-6</v>
      </c>
      <c r="M26" s="116"/>
      <c r="N26" s="116"/>
    </row>
    <row r="27" spans="2:14">
      <c r="B27" s="77" t="s">
        <v>2280</v>
      </c>
      <c r="C27" s="74" t="s">
        <v>2292</v>
      </c>
      <c r="D27" s="74">
        <v>10</v>
      </c>
      <c r="E27" s="74" t="s">
        <v>343</v>
      </c>
      <c r="F27" s="74" t="s">
        <v>344</v>
      </c>
      <c r="G27" s="87" t="s">
        <v>1553</v>
      </c>
      <c r="H27" s="88">
        <v>0</v>
      </c>
      <c r="I27" s="88">
        <v>0</v>
      </c>
      <c r="J27" s="84">
        <v>1.0392490000000001E-3</v>
      </c>
      <c r="K27" s="85">
        <f t="shared" si="1"/>
        <v>1.5436436331774878E-7</v>
      </c>
      <c r="L27" s="85">
        <f>J27/'סכום נכסי הקרן'!$C$42</f>
        <v>1.6323342359450859E-8</v>
      </c>
      <c r="M27" s="116"/>
      <c r="N27" s="116"/>
    </row>
    <row r="28" spans="2:14">
      <c r="B28" s="77" t="s">
        <v>2280</v>
      </c>
      <c r="C28" s="74" t="s">
        <v>2293</v>
      </c>
      <c r="D28" s="74">
        <v>10</v>
      </c>
      <c r="E28" s="74" t="s">
        <v>343</v>
      </c>
      <c r="F28" s="74" t="s">
        <v>344</v>
      </c>
      <c r="G28" s="87" t="s">
        <v>161</v>
      </c>
      <c r="H28" s="88">
        <v>0</v>
      </c>
      <c r="I28" s="88">
        <v>0</v>
      </c>
      <c r="J28" s="84">
        <v>25.340065901999999</v>
      </c>
      <c r="K28" s="85">
        <f t="shared" si="1"/>
        <v>3.7638748167109371E-3</v>
      </c>
      <c r="L28" s="85">
        <f>J28/'סכום נכסי הקרן'!$C$42</f>
        <v>3.9801296044489131E-4</v>
      </c>
      <c r="M28" s="116"/>
      <c r="N28" s="116"/>
    </row>
    <row r="29" spans="2:14">
      <c r="B29" s="77" t="s">
        <v>2280</v>
      </c>
      <c r="C29" s="74" t="s">
        <v>2294</v>
      </c>
      <c r="D29" s="74">
        <v>10</v>
      </c>
      <c r="E29" s="74" t="s">
        <v>343</v>
      </c>
      <c r="F29" s="74" t="s">
        <v>344</v>
      </c>
      <c r="G29" s="87" t="s">
        <v>158</v>
      </c>
      <c r="H29" s="88">
        <v>0</v>
      </c>
      <c r="I29" s="88">
        <v>0</v>
      </c>
      <c r="J29" s="84">
        <v>1529.69</v>
      </c>
      <c r="K29" s="85">
        <f t="shared" si="1"/>
        <v>0.22721178747684828</v>
      </c>
      <c r="L29" s="85">
        <f>J29/'סכום נכסי הקרן'!$C$42</f>
        <v>2.4026632283339587E-2</v>
      </c>
      <c r="M29" s="119"/>
      <c r="N29" s="116"/>
    </row>
    <row r="30" spans="2:14">
      <c r="B30" s="77" t="s">
        <v>2280</v>
      </c>
      <c r="C30" s="74" t="s">
        <v>2295</v>
      </c>
      <c r="D30" s="74">
        <v>10</v>
      </c>
      <c r="E30" s="74" t="s">
        <v>343</v>
      </c>
      <c r="F30" s="74" t="s">
        <v>344</v>
      </c>
      <c r="G30" s="87" t="s">
        <v>163</v>
      </c>
      <c r="H30" s="88">
        <v>0</v>
      </c>
      <c r="I30" s="88">
        <v>0</v>
      </c>
      <c r="J30" s="84">
        <v>1.3969051E-2</v>
      </c>
      <c r="K30" s="85">
        <f t="shared" si="1"/>
        <v>2.0748864456623595E-6</v>
      </c>
      <c r="L30" s="85">
        <f>J30/'סכום נכסי הקרן'!$C$42</f>
        <v>2.1940997961954193E-7</v>
      </c>
      <c r="M30" s="116"/>
      <c r="N30" s="116"/>
    </row>
    <row r="31" spans="2:14">
      <c r="B31" s="77" t="s">
        <v>2280</v>
      </c>
      <c r="C31" s="74" t="s">
        <v>2296</v>
      </c>
      <c r="D31" s="74">
        <v>10</v>
      </c>
      <c r="E31" s="74" t="s">
        <v>343</v>
      </c>
      <c r="F31" s="74" t="s">
        <v>344</v>
      </c>
      <c r="G31" s="87" t="s">
        <v>158</v>
      </c>
      <c r="H31" s="88">
        <v>0</v>
      </c>
      <c r="I31" s="88">
        <v>0</v>
      </c>
      <c r="J31" s="84">
        <v>577.08949401200005</v>
      </c>
      <c r="K31" s="85">
        <f t="shared" si="1"/>
        <v>8.5717717621594219E-2</v>
      </c>
      <c r="L31" s="85">
        <f>J31/'סכום נכסי הקרן'!$C$42</f>
        <v>9.0642660063181609E-3</v>
      </c>
      <c r="M31" s="116"/>
      <c r="N31" s="116"/>
    </row>
    <row r="32" spans="2:14">
      <c r="B32" s="77" t="s">
        <v>2280</v>
      </c>
      <c r="C32" s="74" t="s">
        <v>2297</v>
      </c>
      <c r="D32" s="74">
        <v>10</v>
      </c>
      <c r="E32" s="74" t="s">
        <v>343</v>
      </c>
      <c r="F32" s="74" t="s">
        <v>344</v>
      </c>
      <c r="G32" s="87" t="s">
        <v>165</v>
      </c>
      <c r="H32" s="88">
        <v>0</v>
      </c>
      <c r="I32" s="88">
        <v>0</v>
      </c>
      <c r="J32" s="84">
        <v>3.3454600000000001E-2</v>
      </c>
      <c r="K32" s="85">
        <f t="shared" si="1"/>
        <v>4.9691633372271294E-6</v>
      </c>
      <c r="L32" s="85">
        <f>J32/'סכום נכסי הקרן'!$C$42</f>
        <v>5.2546684124640451E-7</v>
      </c>
      <c r="M32" s="116"/>
      <c r="N32" s="116"/>
    </row>
    <row r="33" spans="2:14">
      <c r="B33" s="77" t="s">
        <v>2280</v>
      </c>
      <c r="C33" s="74" t="s">
        <v>2298</v>
      </c>
      <c r="D33" s="74">
        <v>10</v>
      </c>
      <c r="E33" s="74" t="s">
        <v>343</v>
      </c>
      <c r="F33" s="74" t="s">
        <v>344</v>
      </c>
      <c r="G33" s="87" t="s">
        <v>160</v>
      </c>
      <c r="H33" s="88">
        <v>0</v>
      </c>
      <c r="I33" s="88">
        <v>0</v>
      </c>
      <c r="J33" s="84">
        <v>3.7152600000000002</v>
      </c>
      <c r="K33" s="85">
        <f t="shared" si="1"/>
        <v>5.5184440346817674E-4</v>
      </c>
      <c r="L33" s="85">
        <f>J33/'סכום נכסי הקרן'!$C$42</f>
        <v>5.8355082308833969E-5</v>
      </c>
      <c r="M33" s="116"/>
      <c r="N33" s="116"/>
    </row>
    <row r="34" spans="2:14">
      <c r="B34" s="77" t="s">
        <v>2280</v>
      </c>
      <c r="C34" s="74" t="s">
        <v>2299</v>
      </c>
      <c r="D34" s="74">
        <v>10</v>
      </c>
      <c r="E34" s="74" t="s">
        <v>343</v>
      </c>
      <c r="F34" s="74" t="s">
        <v>344</v>
      </c>
      <c r="G34" s="87" t="s">
        <v>167</v>
      </c>
      <c r="H34" s="88">
        <v>0</v>
      </c>
      <c r="I34" s="88">
        <v>0</v>
      </c>
      <c r="J34" s="84">
        <v>0.30073</v>
      </c>
      <c r="K34" s="85">
        <f t="shared" si="1"/>
        <v>4.4668789655363227E-5</v>
      </c>
      <c r="L34" s="85">
        <f>J34/'סכום נכסי הקרן'!$C$42</f>
        <v>4.7235251106882528E-6</v>
      </c>
      <c r="M34" s="116"/>
      <c r="N34" s="116"/>
    </row>
    <row r="35" spans="2:14">
      <c r="B35" s="77" t="s">
        <v>2280</v>
      </c>
      <c r="C35" s="74" t="s">
        <v>2300</v>
      </c>
      <c r="D35" s="74">
        <v>10</v>
      </c>
      <c r="E35" s="74" t="s">
        <v>343</v>
      </c>
      <c r="F35" s="74" t="s">
        <v>344</v>
      </c>
      <c r="G35" s="87" t="s">
        <v>160</v>
      </c>
      <c r="H35" s="88">
        <v>0</v>
      </c>
      <c r="I35" s="88">
        <v>0</v>
      </c>
      <c r="J35" s="84">
        <v>42.661687538999999</v>
      </c>
      <c r="K35" s="85">
        <f t="shared" si="1"/>
        <v>6.3367337712314084E-3</v>
      </c>
      <c r="L35" s="85">
        <f>J35/'סכום נכסי הקרן'!$C$42</f>
        <v>6.7008130999502086E-4</v>
      </c>
      <c r="M35" s="116"/>
      <c r="N35" s="116"/>
    </row>
    <row r="36" spans="2:14">
      <c r="B36" s="77" t="s">
        <v>2280</v>
      </c>
      <c r="C36" s="74" t="s">
        <v>2301</v>
      </c>
      <c r="D36" s="74">
        <v>10</v>
      </c>
      <c r="E36" s="74" t="s">
        <v>343</v>
      </c>
      <c r="F36" s="74" t="s">
        <v>344</v>
      </c>
      <c r="G36" s="87" t="s">
        <v>162</v>
      </c>
      <c r="H36" s="88">
        <v>0</v>
      </c>
      <c r="I36" s="88">
        <v>0</v>
      </c>
      <c r="J36" s="84">
        <v>5.8834630000000011E-3</v>
      </c>
      <c r="K36" s="85">
        <f t="shared" si="1"/>
        <v>8.7389742025109685E-7</v>
      </c>
      <c r="L36" s="85">
        <f>J36/'סכום נכסי הקרן'!$C$42</f>
        <v>9.2410751233017139E-8</v>
      </c>
      <c r="M36" s="116"/>
      <c r="N36" s="116"/>
    </row>
    <row r="37" spans="2:14">
      <c r="B37" s="77" t="s">
        <v>2280</v>
      </c>
      <c r="C37" s="74" t="s">
        <v>2302</v>
      </c>
      <c r="D37" s="74">
        <v>10</v>
      </c>
      <c r="E37" s="74" t="s">
        <v>343</v>
      </c>
      <c r="F37" s="74" t="s">
        <v>344</v>
      </c>
      <c r="G37" s="87" t="s">
        <v>162</v>
      </c>
      <c r="H37" s="88">
        <v>0</v>
      </c>
      <c r="I37" s="88">
        <v>0</v>
      </c>
      <c r="J37" s="84">
        <v>9.487000000000001E-2</v>
      </c>
      <c r="K37" s="85">
        <f t="shared" si="1"/>
        <v>1.4091471002574768E-5</v>
      </c>
      <c r="L37" s="85">
        <f>J37/'סכום נכסי הקרן'!$C$42</f>
        <v>1.490110156123415E-6</v>
      </c>
      <c r="M37" s="116"/>
      <c r="N37" s="116"/>
    </row>
    <row r="38" spans="2:14">
      <c r="B38" s="77" t="s">
        <v>2283</v>
      </c>
      <c r="C38" s="74" t="s">
        <v>2303</v>
      </c>
      <c r="D38" s="74">
        <v>20</v>
      </c>
      <c r="E38" s="74" t="s">
        <v>343</v>
      </c>
      <c r="F38" s="74" t="s">
        <v>344</v>
      </c>
      <c r="G38" s="87" t="s">
        <v>160</v>
      </c>
      <c r="H38" s="88">
        <v>0</v>
      </c>
      <c r="I38" s="88">
        <v>0</v>
      </c>
      <c r="J38" s="84">
        <v>0.58369929399999998</v>
      </c>
      <c r="K38" s="85">
        <f t="shared" si="1"/>
        <v>8.6699501166062647E-5</v>
      </c>
      <c r="L38" s="85">
        <f>J38/'סכום נכסי הקרן'!$C$42</f>
        <v>9.1680852335982598E-6</v>
      </c>
      <c r="M38" s="116"/>
      <c r="N38" s="116"/>
    </row>
    <row r="39" spans="2:14">
      <c r="B39" s="77" t="s">
        <v>2283</v>
      </c>
      <c r="C39" s="74" t="s">
        <v>2285</v>
      </c>
      <c r="D39" s="74">
        <v>20</v>
      </c>
      <c r="E39" s="74" t="s">
        <v>343</v>
      </c>
      <c r="F39" s="74" t="s">
        <v>344</v>
      </c>
      <c r="G39" s="87" t="s">
        <v>161</v>
      </c>
      <c r="H39" s="88">
        <v>0</v>
      </c>
      <c r="I39" s="88">
        <v>0</v>
      </c>
      <c r="J39" s="84">
        <v>1.5211665659999998</v>
      </c>
      <c r="K39" s="85">
        <f>J39/$J$10</f>
        <v>2.2594576320096165E-4</v>
      </c>
      <c r="L39" s="85">
        <f>J39/'סכום נכסי הקרן'!$C$42</f>
        <v>2.3892755867523755E-5</v>
      </c>
      <c r="M39" s="116"/>
      <c r="N39" s="116"/>
    </row>
    <row r="40" spans="2:14">
      <c r="B40" s="77" t="s">
        <v>2283</v>
      </c>
      <c r="C40" s="74" t="s">
        <v>2304</v>
      </c>
      <c r="D40" s="74">
        <v>20</v>
      </c>
      <c r="E40" s="74" t="s">
        <v>343</v>
      </c>
      <c r="F40" s="74" t="s">
        <v>344</v>
      </c>
      <c r="G40" s="87" t="s">
        <v>165</v>
      </c>
      <c r="H40" s="88">
        <v>0</v>
      </c>
      <c r="I40" s="88">
        <v>0</v>
      </c>
      <c r="J40" s="84">
        <v>0.208010311</v>
      </c>
      <c r="K40" s="85">
        <f t="shared" si="1"/>
        <v>3.0896714089733942E-5</v>
      </c>
      <c r="L40" s="85">
        <f>J40/'סכום נכסי הקרן'!$C$42</f>
        <v>3.2671895962842844E-6</v>
      </c>
      <c r="M40" s="116"/>
      <c r="N40" s="116"/>
    </row>
    <row r="41" spans="2:14">
      <c r="B41" s="77" t="s">
        <v>2283</v>
      </c>
      <c r="C41" s="74" t="s">
        <v>2305</v>
      </c>
      <c r="D41" s="74">
        <v>20</v>
      </c>
      <c r="E41" s="74" t="s">
        <v>343</v>
      </c>
      <c r="F41" s="74" t="s">
        <v>344</v>
      </c>
      <c r="G41" s="87" t="s">
        <v>162</v>
      </c>
      <c r="H41" s="88">
        <v>0</v>
      </c>
      <c r="I41" s="88">
        <v>0</v>
      </c>
      <c r="J41" s="84">
        <v>2.5888141E-2</v>
      </c>
      <c r="K41" s="85">
        <f t="shared" si="1"/>
        <v>3.8452828946143871E-6</v>
      </c>
      <c r="L41" s="85">
        <f>J41/'סכום נכסי הקרן'!$C$42</f>
        <v>4.0662150128865789E-7</v>
      </c>
      <c r="M41" s="116"/>
      <c r="N41" s="116"/>
    </row>
    <row r="42" spans="2:14">
      <c r="B42" s="77" t="s">
        <v>2283</v>
      </c>
      <c r="C42" s="74" t="s">
        <v>2306</v>
      </c>
      <c r="D42" s="74">
        <v>20</v>
      </c>
      <c r="E42" s="74" t="s">
        <v>343</v>
      </c>
      <c r="F42" s="74" t="s">
        <v>344</v>
      </c>
      <c r="G42" s="87" t="s">
        <v>160</v>
      </c>
      <c r="H42" s="88">
        <v>0</v>
      </c>
      <c r="I42" s="88">
        <v>0</v>
      </c>
      <c r="J42" s="84">
        <v>0.52887823300000003</v>
      </c>
      <c r="K42" s="85">
        <f t="shared" si="1"/>
        <v>7.8556680554574485E-5</v>
      </c>
      <c r="L42" s="85">
        <f>J42/'סכום נכסי הקרן'!$C$42</f>
        <v>8.3070183023706734E-6</v>
      </c>
      <c r="M42" s="116"/>
      <c r="N42" s="116"/>
    </row>
    <row r="43" spans="2:14">
      <c r="B43" s="77" t="s">
        <v>2283</v>
      </c>
      <c r="C43" s="74" t="s">
        <v>2307</v>
      </c>
      <c r="D43" s="74">
        <v>20</v>
      </c>
      <c r="E43" s="74" t="s">
        <v>343</v>
      </c>
      <c r="F43" s="74" t="s">
        <v>344</v>
      </c>
      <c r="G43" s="87" t="s">
        <v>158</v>
      </c>
      <c r="H43" s="88">
        <v>0</v>
      </c>
      <c r="I43" s="88">
        <v>0</v>
      </c>
      <c r="J43" s="84">
        <v>9.0896944629999989</v>
      </c>
      <c r="K43" s="85">
        <f t="shared" si="1"/>
        <v>1.3501335084603026E-3</v>
      </c>
      <c r="L43" s="85">
        <f>J43/'סכום נכסי הקרן'!$C$42</f>
        <v>1.4277059170839115E-4</v>
      </c>
      <c r="M43" s="116"/>
      <c r="N43" s="116"/>
    </row>
    <row r="44" spans="2:14">
      <c r="B44" s="77" t="s">
        <v>2283</v>
      </c>
      <c r="C44" s="74" t="s">
        <v>2308</v>
      </c>
      <c r="D44" s="74">
        <v>20</v>
      </c>
      <c r="E44" s="74" t="s">
        <v>343</v>
      </c>
      <c r="F44" s="74" t="s">
        <v>344</v>
      </c>
      <c r="G44" s="87" t="s">
        <v>168</v>
      </c>
      <c r="H44" s="88">
        <v>0</v>
      </c>
      <c r="I44" s="88">
        <v>0</v>
      </c>
      <c r="J44" s="84">
        <v>9.7977000000000003E-4</v>
      </c>
      <c r="K44" s="85">
        <f t="shared" si="1"/>
        <v>1.4552967791918078E-7</v>
      </c>
      <c r="L44" s="85">
        <f>J44/'סכום נכסי הקרן'!$C$42</f>
        <v>1.5389113815379342E-8</v>
      </c>
      <c r="M44" s="116"/>
      <c r="N44" s="116"/>
    </row>
    <row r="45" spans="2:14">
      <c r="B45" s="77" t="s">
        <v>2275</v>
      </c>
      <c r="C45" s="74" t="s">
        <v>2309</v>
      </c>
      <c r="D45" s="74">
        <v>11</v>
      </c>
      <c r="E45" s="74" t="s">
        <v>343</v>
      </c>
      <c r="F45" s="74" t="s">
        <v>344</v>
      </c>
      <c r="G45" s="87" t="s">
        <v>160</v>
      </c>
      <c r="H45" s="88">
        <v>0</v>
      </c>
      <c r="I45" s="88">
        <v>0</v>
      </c>
      <c r="J45" s="84">
        <v>18.594087277</v>
      </c>
      <c r="K45" s="85">
        <f t="shared" si="1"/>
        <v>2.7618640421965836E-3</v>
      </c>
      <c r="L45" s="85">
        <f>J45/'סכום נכסי הקרן'!$C$42</f>
        <v>2.9205479387902256E-4</v>
      </c>
      <c r="M45" s="116"/>
      <c r="N45" s="116"/>
    </row>
    <row r="46" spans="2:14">
      <c r="B46" s="77" t="s">
        <v>2275</v>
      </c>
      <c r="C46" s="74" t="s">
        <v>2310</v>
      </c>
      <c r="D46" s="74">
        <v>11</v>
      </c>
      <c r="E46" s="74" t="s">
        <v>343</v>
      </c>
      <c r="F46" s="74" t="s">
        <v>344</v>
      </c>
      <c r="G46" s="87" t="s">
        <v>161</v>
      </c>
      <c r="H46" s="88">
        <v>0</v>
      </c>
      <c r="I46" s="88">
        <v>0</v>
      </c>
      <c r="J46" s="84">
        <v>9.8111049999999988E-3</v>
      </c>
      <c r="K46" s="85">
        <f t="shared" si="1"/>
        <v>1.4572878845864476E-6</v>
      </c>
      <c r="L46" s="85">
        <f>J46/'סכום נכסי הקרן'!$C$42</f>
        <v>1.541016886612545E-7</v>
      </c>
      <c r="M46" s="116"/>
      <c r="N46" s="116"/>
    </row>
    <row r="47" spans="2:14">
      <c r="B47" s="77" t="s">
        <v>2275</v>
      </c>
      <c r="C47" s="74" t="s">
        <v>2311</v>
      </c>
      <c r="D47" s="74">
        <v>11</v>
      </c>
      <c r="E47" s="74" t="s">
        <v>343</v>
      </c>
      <c r="F47" s="74" t="s">
        <v>344</v>
      </c>
      <c r="G47" s="87" t="s">
        <v>158</v>
      </c>
      <c r="H47" s="88">
        <v>0</v>
      </c>
      <c r="I47" s="88">
        <v>0</v>
      </c>
      <c r="J47" s="84">
        <v>43.398377417000006</v>
      </c>
      <c r="K47" s="85">
        <f t="shared" si="1"/>
        <v>6.4461576571144853E-3</v>
      </c>
      <c r="L47" s="85">
        <f>J47/'סכום נכסי הקרן'!$C$42</f>
        <v>6.8165239747389856E-4</v>
      </c>
      <c r="M47" s="116"/>
      <c r="N47" s="116"/>
    </row>
    <row r="48" spans="2:14">
      <c r="B48" s="73"/>
      <c r="C48" s="74"/>
      <c r="D48" s="74"/>
      <c r="E48" s="74"/>
      <c r="F48" s="74"/>
      <c r="G48" s="74"/>
      <c r="H48" s="74"/>
      <c r="I48" s="74"/>
      <c r="J48" s="74"/>
      <c r="K48" s="85"/>
      <c r="L48" s="74"/>
      <c r="M48" s="116"/>
      <c r="N48" s="116"/>
    </row>
    <row r="49" spans="2:14">
      <c r="D49" s="1"/>
      <c r="G49" s="116"/>
      <c r="H49" s="116"/>
      <c r="I49" s="116"/>
      <c r="J49" s="116"/>
      <c r="K49" s="116"/>
      <c r="L49" s="116"/>
      <c r="M49" s="116"/>
      <c r="N49" s="116"/>
    </row>
    <row r="50" spans="2:14">
      <c r="B50" s="89" t="s">
        <v>249</v>
      </c>
      <c r="D50" s="1"/>
      <c r="G50" s="116"/>
      <c r="H50" s="116"/>
      <c r="I50" s="116"/>
      <c r="J50" s="116"/>
      <c r="K50" s="116"/>
      <c r="L50" s="116"/>
      <c r="M50" s="116"/>
      <c r="N50" s="116"/>
    </row>
    <row r="51" spans="2:14">
      <c r="B51" s="107"/>
      <c r="D51" s="1"/>
      <c r="G51" s="116"/>
      <c r="H51" s="116"/>
      <c r="I51" s="116"/>
      <c r="J51" s="116"/>
      <c r="K51" s="116"/>
      <c r="L51" s="116"/>
      <c r="M51" s="116"/>
      <c r="N51" s="116"/>
    </row>
    <row r="52" spans="2:14">
      <c r="D52" s="1"/>
      <c r="G52" s="116"/>
      <c r="H52" s="116"/>
      <c r="I52" s="116"/>
      <c r="J52" s="116"/>
      <c r="K52" s="116"/>
      <c r="L52" s="116"/>
      <c r="M52" s="116"/>
      <c r="N52" s="116"/>
    </row>
    <row r="53" spans="2:14">
      <c r="D53" s="1"/>
      <c r="G53" s="116"/>
      <c r="H53" s="116"/>
      <c r="I53" s="116"/>
      <c r="J53" s="116"/>
      <c r="K53" s="116"/>
      <c r="L53" s="116"/>
      <c r="M53" s="116"/>
      <c r="N53" s="116"/>
    </row>
    <row r="54" spans="2:14">
      <c r="D54" s="1"/>
      <c r="G54" s="116"/>
      <c r="H54" s="116"/>
      <c r="I54" s="116"/>
      <c r="J54" s="116"/>
      <c r="K54" s="116"/>
      <c r="L54" s="116"/>
      <c r="M54" s="116"/>
      <c r="N54" s="116"/>
    </row>
    <row r="55" spans="2:14">
      <c r="D55" s="1"/>
      <c r="G55" s="116"/>
      <c r="H55" s="116"/>
      <c r="I55" s="116"/>
      <c r="J55" s="116"/>
      <c r="K55" s="116"/>
      <c r="L55" s="116"/>
      <c r="M55" s="116"/>
      <c r="N55" s="116"/>
    </row>
    <row r="56" spans="2:14">
      <c r="D56" s="1"/>
      <c r="G56" s="116"/>
      <c r="H56" s="116"/>
      <c r="I56" s="116"/>
      <c r="J56" s="116"/>
      <c r="K56" s="116"/>
      <c r="L56" s="116"/>
      <c r="M56" s="116"/>
      <c r="N56" s="116"/>
    </row>
    <row r="57" spans="2:14">
      <c r="D57" s="1"/>
      <c r="G57" s="116"/>
      <c r="H57" s="116"/>
      <c r="I57" s="116"/>
      <c r="J57" s="116"/>
      <c r="K57" s="116"/>
      <c r="L57" s="116"/>
      <c r="M57" s="116"/>
      <c r="N57" s="116"/>
    </row>
    <row r="58" spans="2:14">
      <c r="D58" s="1"/>
      <c r="G58" s="116"/>
      <c r="H58" s="116"/>
      <c r="I58" s="116"/>
      <c r="J58" s="116"/>
      <c r="K58" s="116"/>
      <c r="L58" s="116"/>
      <c r="M58" s="116"/>
      <c r="N58" s="116"/>
    </row>
    <row r="59" spans="2:14">
      <c r="D59" s="1"/>
      <c r="G59" s="116"/>
      <c r="H59" s="116"/>
      <c r="I59" s="116"/>
      <c r="J59" s="116"/>
      <c r="K59" s="116"/>
      <c r="L59" s="116"/>
      <c r="M59" s="116"/>
      <c r="N59" s="116"/>
    </row>
    <row r="60" spans="2:14">
      <c r="D60" s="1"/>
      <c r="G60" s="116"/>
      <c r="H60" s="116"/>
      <c r="I60" s="116"/>
      <c r="J60" s="116"/>
      <c r="K60" s="116"/>
      <c r="L60" s="116"/>
      <c r="M60" s="116"/>
      <c r="N60" s="116"/>
    </row>
    <row r="61" spans="2:14">
      <c r="D61" s="1"/>
      <c r="G61" s="116"/>
      <c r="H61" s="116"/>
      <c r="I61" s="116"/>
      <c r="J61" s="116"/>
      <c r="K61" s="116"/>
      <c r="L61" s="116"/>
      <c r="M61" s="116"/>
      <c r="N61" s="116"/>
    </row>
    <row r="62" spans="2:14">
      <c r="D62" s="1"/>
      <c r="G62" s="116"/>
      <c r="H62" s="116"/>
      <c r="I62" s="116"/>
      <c r="J62" s="116"/>
      <c r="K62" s="116"/>
      <c r="L62" s="116"/>
      <c r="M62" s="116"/>
      <c r="N62" s="116"/>
    </row>
    <row r="63" spans="2:14">
      <c r="D63" s="1"/>
      <c r="G63" s="116"/>
      <c r="H63" s="116"/>
      <c r="I63" s="116"/>
      <c r="J63" s="116"/>
      <c r="K63" s="116"/>
      <c r="L63" s="116"/>
      <c r="M63" s="116"/>
      <c r="N63" s="116"/>
    </row>
    <row r="64" spans="2:14">
      <c r="D64" s="1"/>
      <c r="G64" s="116"/>
      <c r="H64" s="116"/>
      <c r="I64" s="116"/>
      <c r="J64" s="116"/>
      <c r="K64" s="116"/>
      <c r="L64" s="116"/>
      <c r="M64" s="116"/>
      <c r="N64" s="116"/>
    </row>
    <row r="65" spans="4:14">
      <c r="D65" s="1"/>
      <c r="G65" s="116"/>
      <c r="H65" s="116"/>
      <c r="I65" s="116"/>
      <c r="J65" s="116"/>
      <c r="K65" s="116"/>
      <c r="L65" s="116"/>
      <c r="M65" s="116"/>
      <c r="N65" s="116"/>
    </row>
    <row r="66" spans="4:14">
      <c r="D66" s="1"/>
      <c r="G66" s="116"/>
      <c r="H66" s="116"/>
      <c r="I66" s="116"/>
      <c r="J66" s="116"/>
      <c r="K66" s="116"/>
      <c r="L66" s="116"/>
      <c r="M66" s="116"/>
      <c r="N66" s="116"/>
    </row>
    <row r="67" spans="4:14">
      <c r="D67" s="1"/>
      <c r="G67" s="116"/>
      <c r="H67" s="116"/>
      <c r="I67" s="116"/>
      <c r="J67" s="116"/>
      <c r="K67" s="116"/>
      <c r="L67" s="116"/>
      <c r="M67" s="116"/>
      <c r="N67" s="116"/>
    </row>
    <row r="68" spans="4:14">
      <c r="D68" s="1"/>
      <c r="G68" s="116"/>
      <c r="H68" s="116"/>
      <c r="I68" s="116"/>
      <c r="J68" s="116"/>
      <c r="K68" s="116"/>
      <c r="L68" s="116"/>
      <c r="M68" s="116"/>
      <c r="N68" s="116"/>
    </row>
    <row r="69" spans="4:14">
      <c r="D69" s="1"/>
      <c r="G69" s="116"/>
      <c r="H69" s="116"/>
      <c r="I69" s="116"/>
      <c r="J69" s="116"/>
      <c r="K69" s="116"/>
      <c r="L69" s="116"/>
      <c r="M69" s="116"/>
      <c r="N69" s="116"/>
    </row>
    <row r="70" spans="4:14">
      <c r="D70" s="1"/>
      <c r="G70" s="116"/>
      <c r="H70" s="116"/>
      <c r="I70" s="116"/>
      <c r="J70" s="116"/>
      <c r="K70" s="116"/>
      <c r="L70" s="116"/>
      <c r="M70" s="116"/>
      <c r="N70" s="116"/>
    </row>
    <row r="71" spans="4:14">
      <c r="D71" s="1"/>
      <c r="G71" s="116"/>
      <c r="H71" s="116"/>
      <c r="I71" s="116"/>
      <c r="J71" s="116"/>
      <c r="K71" s="116"/>
      <c r="L71" s="116"/>
      <c r="M71" s="116"/>
      <c r="N71" s="116"/>
    </row>
    <row r="72" spans="4:14">
      <c r="D72" s="1"/>
      <c r="G72" s="116"/>
      <c r="H72" s="116"/>
      <c r="I72" s="116"/>
      <c r="J72" s="116"/>
      <c r="K72" s="116"/>
      <c r="L72" s="116"/>
      <c r="M72" s="116"/>
      <c r="N72" s="116"/>
    </row>
    <row r="73" spans="4:14">
      <c r="D73" s="1"/>
      <c r="G73" s="116"/>
      <c r="H73" s="116"/>
      <c r="I73" s="116"/>
      <c r="J73" s="116"/>
      <c r="K73" s="116"/>
      <c r="L73" s="116"/>
      <c r="M73" s="116"/>
      <c r="N73" s="116"/>
    </row>
    <row r="74" spans="4:14">
      <c r="D74" s="1"/>
      <c r="G74" s="116"/>
      <c r="H74" s="116"/>
      <c r="I74" s="116"/>
      <c r="J74" s="116"/>
      <c r="K74" s="116"/>
      <c r="L74" s="116"/>
      <c r="M74" s="116"/>
      <c r="N74" s="116"/>
    </row>
    <row r="75" spans="4:14">
      <c r="D75" s="1"/>
      <c r="G75" s="116"/>
      <c r="H75" s="116"/>
      <c r="I75" s="116"/>
      <c r="J75" s="116"/>
      <c r="K75" s="116"/>
      <c r="L75" s="116"/>
      <c r="M75" s="116"/>
      <c r="N75" s="116"/>
    </row>
    <row r="76" spans="4:14">
      <c r="D76" s="1"/>
      <c r="G76" s="116"/>
      <c r="H76" s="116"/>
      <c r="I76" s="116"/>
      <c r="J76" s="116"/>
      <c r="K76" s="116"/>
      <c r="L76" s="116"/>
      <c r="M76" s="116"/>
      <c r="N76" s="116"/>
    </row>
    <row r="77" spans="4:14">
      <c r="D77" s="1"/>
      <c r="G77" s="116"/>
      <c r="H77" s="116"/>
      <c r="I77" s="116"/>
      <c r="J77" s="116"/>
      <c r="K77" s="116"/>
      <c r="L77" s="116"/>
      <c r="M77" s="116"/>
      <c r="N77" s="116"/>
    </row>
    <row r="78" spans="4:14">
      <c r="D78" s="1"/>
      <c r="G78" s="116"/>
      <c r="H78" s="116"/>
      <c r="I78" s="116"/>
      <c r="J78" s="116"/>
      <c r="K78" s="116"/>
      <c r="L78" s="116"/>
      <c r="M78" s="116"/>
      <c r="N78" s="116"/>
    </row>
    <row r="79" spans="4:14">
      <c r="D79" s="1"/>
      <c r="G79" s="116"/>
      <c r="H79" s="116"/>
      <c r="I79" s="116"/>
      <c r="J79" s="116"/>
      <c r="K79" s="116"/>
      <c r="L79" s="116"/>
      <c r="M79" s="116"/>
      <c r="N79" s="116"/>
    </row>
    <row r="80" spans="4:14">
      <c r="D80" s="1"/>
      <c r="G80" s="116"/>
      <c r="H80" s="116"/>
      <c r="I80" s="116"/>
      <c r="J80" s="116"/>
      <c r="K80" s="116"/>
      <c r="L80" s="116"/>
      <c r="M80" s="116"/>
      <c r="N80" s="116"/>
    </row>
    <row r="81" spans="4:14">
      <c r="D81" s="1"/>
      <c r="G81" s="116"/>
      <c r="H81" s="116"/>
      <c r="I81" s="116"/>
      <c r="J81" s="116"/>
      <c r="K81" s="116"/>
      <c r="L81" s="116"/>
      <c r="M81" s="116"/>
      <c r="N81" s="116"/>
    </row>
    <row r="82" spans="4:14">
      <c r="D82" s="1"/>
      <c r="G82" s="116"/>
      <c r="H82" s="116"/>
      <c r="I82" s="116"/>
      <c r="J82" s="116"/>
      <c r="K82" s="116"/>
      <c r="L82" s="116"/>
      <c r="M82" s="116"/>
      <c r="N82" s="116"/>
    </row>
    <row r="83" spans="4:14">
      <c r="D83" s="1"/>
      <c r="G83" s="116"/>
      <c r="H83" s="116"/>
      <c r="I83" s="116"/>
      <c r="J83" s="116"/>
      <c r="K83" s="116"/>
      <c r="L83" s="116"/>
      <c r="M83" s="116"/>
      <c r="N83" s="116"/>
    </row>
    <row r="84" spans="4:14">
      <c r="D84" s="1"/>
      <c r="G84" s="116"/>
      <c r="H84" s="116"/>
      <c r="I84" s="116"/>
      <c r="J84" s="116"/>
      <c r="K84" s="116"/>
      <c r="L84" s="116"/>
      <c r="M84" s="116"/>
      <c r="N84" s="116"/>
    </row>
    <row r="85" spans="4:14">
      <c r="D85" s="1"/>
      <c r="G85" s="116"/>
      <c r="H85" s="116"/>
      <c r="I85" s="116"/>
      <c r="J85" s="116"/>
      <c r="K85" s="116"/>
      <c r="L85" s="116"/>
      <c r="M85" s="116"/>
      <c r="N85" s="116"/>
    </row>
    <row r="86" spans="4:14">
      <c r="D86" s="1"/>
      <c r="G86" s="116"/>
      <c r="H86" s="116"/>
      <c r="I86" s="116"/>
      <c r="J86" s="116"/>
      <c r="K86" s="116"/>
      <c r="L86" s="116"/>
      <c r="M86" s="116"/>
      <c r="N86" s="116"/>
    </row>
    <row r="87" spans="4:14">
      <c r="D87" s="1"/>
      <c r="G87" s="116"/>
      <c r="H87" s="116"/>
      <c r="I87" s="116"/>
      <c r="J87" s="116"/>
      <c r="K87" s="116"/>
      <c r="L87" s="116"/>
      <c r="M87" s="116"/>
      <c r="N87" s="116"/>
    </row>
    <row r="88" spans="4:14">
      <c r="D88" s="1"/>
      <c r="G88" s="116"/>
      <c r="H88" s="116"/>
      <c r="I88" s="116"/>
      <c r="J88" s="116"/>
      <c r="K88" s="116"/>
      <c r="L88" s="116"/>
      <c r="M88" s="116"/>
      <c r="N88" s="116"/>
    </row>
    <row r="89" spans="4:14">
      <c r="D89" s="1"/>
      <c r="G89" s="116"/>
      <c r="H89" s="116"/>
      <c r="I89" s="116"/>
      <c r="J89" s="116"/>
      <c r="K89" s="116"/>
      <c r="L89" s="116"/>
      <c r="M89" s="116"/>
      <c r="N89" s="116"/>
    </row>
    <row r="90" spans="4:14">
      <c r="D90" s="1"/>
      <c r="G90" s="116"/>
      <c r="H90" s="116"/>
      <c r="I90" s="116"/>
      <c r="J90" s="116"/>
      <c r="K90" s="116"/>
      <c r="L90" s="116"/>
      <c r="M90" s="116"/>
      <c r="N90" s="116"/>
    </row>
    <row r="91" spans="4:14">
      <c r="D91" s="1"/>
      <c r="G91" s="116"/>
      <c r="H91" s="116"/>
      <c r="I91" s="116"/>
      <c r="J91" s="116"/>
      <c r="K91" s="116"/>
      <c r="L91" s="116"/>
      <c r="M91" s="116"/>
      <c r="N91" s="116"/>
    </row>
    <row r="92" spans="4:14">
      <c r="D92" s="1"/>
      <c r="G92" s="116"/>
      <c r="H92" s="116"/>
      <c r="I92" s="116"/>
      <c r="J92" s="116"/>
      <c r="K92" s="116"/>
      <c r="L92" s="116"/>
      <c r="M92" s="116"/>
      <c r="N92" s="116"/>
    </row>
    <row r="93" spans="4:14">
      <c r="D93" s="1"/>
      <c r="G93" s="116"/>
      <c r="H93" s="116"/>
      <c r="I93" s="116"/>
      <c r="J93" s="116"/>
      <c r="K93" s="116"/>
      <c r="L93" s="116"/>
      <c r="M93" s="116"/>
      <c r="N93" s="116"/>
    </row>
    <row r="94" spans="4:14">
      <c r="D94" s="1"/>
      <c r="G94" s="116"/>
      <c r="H94" s="116"/>
      <c r="I94" s="116"/>
      <c r="J94" s="116"/>
      <c r="K94" s="116"/>
      <c r="L94" s="116"/>
      <c r="M94" s="116"/>
      <c r="N94" s="116"/>
    </row>
    <row r="95" spans="4:14">
      <c r="D95" s="1"/>
      <c r="G95" s="116"/>
      <c r="H95" s="116"/>
      <c r="I95" s="116"/>
      <c r="J95" s="116"/>
      <c r="K95" s="116"/>
      <c r="L95" s="116"/>
      <c r="M95" s="116"/>
      <c r="N95" s="116"/>
    </row>
    <row r="96" spans="4:14">
      <c r="D96" s="1"/>
      <c r="G96" s="116"/>
      <c r="H96" s="116"/>
      <c r="I96" s="116"/>
      <c r="J96" s="116"/>
      <c r="K96" s="116"/>
      <c r="L96" s="116"/>
      <c r="M96" s="116"/>
      <c r="N96" s="116"/>
    </row>
    <row r="97" spans="4:14">
      <c r="D97" s="1"/>
      <c r="G97" s="116"/>
      <c r="H97" s="116"/>
      <c r="I97" s="116"/>
      <c r="J97" s="116"/>
      <c r="K97" s="116"/>
      <c r="L97" s="116"/>
      <c r="M97" s="116"/>
      <c r="N97" s="116"/>
    </row>
    <row r="98" spans="4:14">
      <c r="D98" s="1"/>
      <c r="G98" s="116"/>
      <c r="H98" s="116"/>
      <c r="I98" s="116"/>
      <c r="J98" s="116"/>
      <c r="K98" s="116"/>
      <c r="L98" s="116"/>
      <c r="M98" s="116"/>
      <c r="N98" s="116"/>
    </row>
    <row r="99" spans="4:14">
      <c r="D99" s="1"/>
      <c r="G99" s="116"/>
      <c r="H99" s="116"/>
      <c r="I99" s="116"/>
      <c r="J99" s="116"/>
      <c r="K99" s="116"/>
      <c r="L99" s="116"/>
      <c r="M99" s="116"/>
      <c r="N99" s="116"/>
    </row>
    <row r="100" spans="4:14">
      <c r="D100" s="1"/>
      <c r="G100" s="116"/>
      <c r="H100" s="116"/>
      <c r="I100" s="116"/>
      <c r="J100" s="116"/>
      <c r="K100" s="116"/>
      <c r="L100" s="116"/>
      <c r="M100" s="116"/>
      <c r="N100" s="116"/>
    </row>
    <row r="101" spans="4:14">
      <c r="D101" s="1"/>
      <c r="G101" s="116"/>
      <c r="H101" s="116"/>
      <c r="I101" s="116"/>
      <c r="J101" s="116"/>
      <c r="K101" s="116"/>
      <c r="L101" s="116"/>
      <c r="M101" s="116"/>
      <c r="N101" s="116"/>
    </row>
    <row r="102" spans="4:14">
      <c r="D102" s="1"/>
      <c r="G102" s="116"/>
      <c r="H102" s="116"/>
      <c r="I102" s="116"/>
      <c r="J102" s="116"/>
      <c r="K102" s="116"/>
      <c r="L102" s="116"/>
      <c r="M102" s="116"/>
      <c r="N102" s="116"/>
    </row>
    <row r="103" spans="4:14">
      <c r="D103" s="1"/>
      <c r="G103" s="116"/>
      <c r="H103" s="116"/>
      <c r="I103" s="116"/>
      <c r="J103" s="116"/>
      <c r="K103" s="116"/>
      <c r="L103" s="116"/>
      <c r="M103" s="116"/>
      <c r="N103" s="116"/>
    </row>
    <row r="104" spans="4:14">
      <c r="D104" s="1"/>
      <c r="G104" s="116"/>
      <c r="H104" s="116"/>
      <c r="I104" s="116"/>
      <c r="J104" s="116"/>
      <c r="K104" s="116"/>
      <c r="L104" s="116"/>
      <c r="M104" s="116"/>
      <c r="N104" s="116"/>
    </row>
    <row r="105" spans="4:14">
      <c r="D105" s="1"/>
      <c r="G105" s="116"/>
      <c r="H105" s="116"/>
      <c r="I105" s="116"/>
      <c r="J105" s="116"/>
      <c r="K105" s="116"/>
      <c r="L105" s="116"/>
      <c r="M105" s="116"/>
      <c r="N105" s="116"/>
    </row>
    <row r="106" spans="4:14">
      <c r="D106" s="1"/>
      <c r="G106" s="116"/>
      <c r="H106" s="116"/>
      <c r="I106" s="116"/>
      <c r="J106" s="116"/>
      <c r="K106" s="116"/>
      <c r="L106" s="116"/>
      <c r="M106" s="116"/>
      <c r="N106" s="116"/>
    </row>
    <row r="107" spans="4:14">
      <c r="D107" s="1"/>
      <c r="G107" s="116"/>
      <c r="H107" s="116"/>
      <c r="I107" s="116"/>
      <c r="J107" s="116"/>
      <c r="K107" s="116"/>
      <c r="L107" s="116"/>
      <c r="M107" s="116"/>
      <c r="N107" s="116"/>
    </row>
    <row r="108" spans="4:14">
      <c r="D108" s="1"/>
      <c r="G108" s="116"/>
      <c r="H108" s="116"/>
      <c r="I108" s="116"/>
      <c r="J108" s="116"/>
      <c r="K108" s="116"/>
      <c r="L108" s="116"/>
      <c r="M108" s="116"/>
      <c r="N108" s="116"/>
    </row>
    <row r="109" spans="4:14">
      <c r="D109" s="1"/>
      <c r="G109" s="116"/>
      <c r="H109" s="116"/>
      <c r="I109" s="116"/>
      <c r="J109" s="116"/>
      <c r="K109" s="116"/>
      <c r="L109" s="116"/>
      <c r="M109" s="116"/>
      <c r="N109" s="116"/>
    </row>
    <row r="110" spans="4:14">
      <c r="D110" s="1"/>
      <c r="G110" s="116"/>
      <c r="H110" s="116"/>
      <c r="I110" s="116"/>
      <c r="J110" s="116"/>
      <c r="K110" s="116"/>
      <c r="L110" s="116"/>
      <c r="M110" s="116"/>
      <c r="N110" s="116"/>
    </row>
    <row r="111" spans="4:14">
      <c r="D111" s="1"/>
      <c r="G111" s="116"/>
      <c r="H111" s="116"/>
      <c r="I111" s="116"/>
      <c r="J111" s="116"/>
      <c r="K111" s="116"/>
      <c r="L111" s="116"/>
      <c r="M111" s="116"/>
      <c r="N111" s="116"/>
    </row>
    <row r="112" spans="4:14">
      <c r="D112" s="1"/>
      <c r="G112" s="116"/>
      <c r="H112" s="116"/>
      <c r="I112" s="116"/>
      <c r="J112" s="116"/>
      <c r="K112" s="116"/>
      <c r="L112" s="116"/>
      <c r="M112" s="116"/>
      <c r="N112" s="116"/>
    </row>
    <row r="113" spans="4:14">
      <c r="D113" s="1"/>
      <c r="G113" s="116"/>
      <c r="H113" s="116"/>
      <c r="I113" s="116"/>
      <c r="J113" s="116"/>
      <c r="K113" s="116"/>
      <c r="L113" s="116"/>
      <c r="M113" s="116"/>
      <c r="N113" s="116"/>
    </row>
    <row r="114" spans="4:14">
      <c r="D114" s="1"/>
      <c r="G114" s="116"/>
      <c r="H114" s="116"/>
      <c r="I114" s="116"/>
      <c r="J114" s="116"/>
      <c r="K114" s="116"/>
      <c r="L114" s="116"/>
      <c r="M114" s="116"/>
      <c r="N114" s="116"/>
    </row>
    <row r="115" spans="4:14">
      <c r="D115" s="1"/>
      <c r="G115" s="116"/>
      <c r="H115" s="116"/>
      <c r="I115" s="116"/>
      <c r="J115" s="116"/>
      <c r="K115" s="116"/>
      <c r="L115" s="116"/>
      <c r="M115" s="116"/>
      <c r="N115" s="116"/>
    </row>
    <row r="116" spans="4:14">
      <c r="D116" s="1"/>
      <c r="G116" s="116"/>
      <c r="H116" s="116"/>
      <c r="I116" s="116"/>
      <c r="J116" s="116"/>
      <c r="K116" s="116"/>
      <c r="L116" s="116"/>
      <c r="M116" s="116"/>
      <c r="N116" s="116"/>
    </row>
    <row r="117" spans="4:14">
      <c r="D117" s="1"/>
      <c r="G117" s="116"/>
      <c r="H117" s="116"/>
      <c r="I117" s="116"/>
      <c r="J117" s="116"/>
      <c r="K117" s="116"/>
      <c r="L117" s="116"/>
      <c r="M117" s="116"/>
      <c r="N117" s="116"/>
    </row>
    <row r="118" spans="4:14">
      <c r="D118" s="1"/>
      <c r="G118" s="116"/>
      <c r="H118" s="116"/>
      <c r="I118" s="116"/>
      <c r="J118" s="116"/>
      <c r="K118" s="116"/>
      <c r="L118" s="116"/>
      <c r="M118" s="116"/>
      <c r="N118" s="116"/>
    </row>
    <row r="119" spans="4:14">
      <c r="D119" s="1"/>
      <c r="G119" s="116"/>
      <c r="H119" s="116"/>
      <c r="I119" s="116"/>
      <c r="J119" s="116"/>
      <c r="K119" s="116"/>
      <c r="L119" s="116"/>
      <c r="M119" s="116"/>
      <c r="N119" s="116"/>
    </row>
    <row r="120" spans="4:14">
      <c r="D120" s="1"/>
      <c r="G120" s="116"/>
      <c r="H120" s="116"/>
      <c r="I120" s="116"/>
      <c r="J120" s="116"/>
      <c r="K120" s="116"/>
      <c r="L120" s="116"/>
      <c r="M120" s="116"/>
      <c r="N120" s="116"/>
    </row>
    <row r="121" spans="4:14">
      <c r="D121" s="1"/>
      <c r="G121" s="116"/>
      <c r="H121" s="116"/>
      <c r="I121" s="116"/>
      <c r="J121" s="116"/>
      <c r="K121" s="116"/>
      <c r="L121" s="116"/>
      <c r="M121" s="116"/>
      <c r="N121" s="116"/>
    </row>
    <row r="122" spans="4:14">
      <c r="D122" s="1"/>
      <c r="G122" s="116"/>
      <c r="H122" s="116"/>
      <c r="I122" s="116"/>
      <c r="J122" s="116"/>
      <c r="K122" s="116"/>
      <c r="L122" s="116"/>
      <c r="M122" s="116"/>
      <c r="N122" s="116"/>
    </row>
    <row r="123" spans="4:14">
      <c r="D123" s="1"/>
      <c r="G123" s="116"/>
      <c r="H123" s="116"/>
      <c r="I123" s="116"/>
      <c r="J123" s="116"/>
      <c r="K123" s="116"/>
      <c r="L123" s="116"/>
      <c r="M123" s="116"/>
      <c r="N123" s="116"/>
    </row>
    <row r="124" spans="4:14">
      <c r="D124" s="1"/>
      <c r="G124" s="116"/>
      <c r="H124" s="116"/>
      <c r="I124" s="116"/>
      <c r="J124" s="116"/>
      <c r="K124" s="116"/>
      <c r="L124" s="116"/>
      <c r="M124" s="116"/>
      <c r="N124" s="116"/>
    </row>
    <row r="125" spans="4:14">
      <c r="D125" s="1"/>
      <c r="G125" s="116"/>
      <c r="H125" s="116"/>
      <c r="I125" s="116"/>
      <c r="J125" s="116"/>
      <c r="K125" s="116"/>
      <c r="L125" s="116"/>
      <c r="M125" s="116"/>
      <c r="N125" s="116"/>
    </row>
    <row r="126" spans="4:14">
      <c r="D126" s="1"/>
      <c r="G126" s="116"/>
      <c r="H126" s="116"/>
      <c r="I126" s="116"/>
      <c r="J126" s="116"/>
      <c r="K126" s="116"/>
      <c r="L126" s="116"/>
      <c r="M126" s="116"/>
      <c r="N126" s="116"/>
    </row>
    <row r="127" spans="4:14">
      <c r="D127" s="1"/>
      <c r="G127" s="116"/>
      <c r="H127" s="116"/>
      <c r="I127" s="116"/>
      <c r="J127" s="116"/>
      <c r="K127" s="116"/>
      <c r="L127" s="116"/>
      <c r="M127" s="116"/>
      <c r="N127" s="116"/>
    </row>
    <row r="128" spans="4:14">
      <c r="D128" s="1"/>
      <c r="G128" s="116"/>
      <c r="H128" s="116"/>
      <c r="I128" s="116"/>
      <c r="J128" s="116"/>
      <c r="K128" s="116"/>
      <c r="L128" s="116"/>
      <c r="M128" s="116"/>
      <c r="N128" s="116"/>
    </row>
    <row r="129" spans="4:14">
      <c r="D129" s="1"/>
      <c r="G129" s="116"/>
      <c r="H129" s="116"/>
      <c r="I129" s="116"/>
      <c r="J129" s="116"/>
      <c r="K129" s="116"/>
      <c r="L129" s="116"/>
      <c r="M129" s="116"/>
      <c r="N129" s="116"/>
    </row>
    <row r="130" spans="4:14">
      <c r="D130" s="1"/>
      <c r="G130" s="116"/>
      <c r="H130" s="116"/>
      <c r="I130" s="116"/>
      <c r="J130" s="116"/>
      <c r="K130" s="116"/>
      <c r="L130" s="116"/>
      <c r="M130" s="116"/>
      <c r="N130" s="116"/>
    </row>
    <row r="131" spans="4:14">
      <c r="D131" s="1"/>
      <c r="G131" s="116"/>
      <c r="H131" s="116"/>
      <c r="I131" s="116"/>
      <c r="J131" s="116"/>
      <c r="K131" s="116"/>
      <c r="L131" s="116"/>
      <c r="M131" s="116"/>
      <c r="N131" s="116"/>
    </row>
    <row r="132" spans="4:14">
      <c r="D132" s="1"/>
      <c r="G132" s="116"/>
      <c r="H132" s="116"/>
      <c r="I132" s="116"/>
      <c r="J132" s="116"/>
      <c r="K132" s="116"/>
      <c r="L132" s="116"/>
      <c r="M132" s="116"/>
      <c r="N132" s="116"/>
    </row>
    <row r="133" spans="4:14">
      <c r="D133" s="1"/>
      <c r="G133" s="116"/>
      <c r="H133" s="116"/>
      <c r="I133" s="116"/>
      <c r="J133" s="116"/>
      <c r="K133" s="116"/>
      <c r="L133" s="116"/>
      <c r="M133" s="116"/>
      <c r="N133" s="116"/>
    </row>
    <row r="134" spans="4:14">
      <c r="D134" s="1"/>
      <c r="G134" s="116"/>
      <c r="H134" s="116"/>
      <c r="I134" s="116"/>
      <c r="J134" s="116"/>
      <c r="K134" s="116"/>
      <c r="L134" s="116"/>
      <c r="M134" s="116"/>
      <c r="N134" s="116"/>
    </row>
    <row r="135" spans="4:14">
      <c r="D135" s="1"/>
      <c r="G135" s="116"/>
      <c r="H135" s="116"/>
      <c r="I135" s="116"/>
      <c r="J135" s="116"/>
      <c r="K135" s="116"/>
      <c r="L135" s="116"/>
      <c r="M135" s="116"/>
      <c r="N135" s="116"/>
    </row>
    <row r="136" spans="4:14">
      <c r="D136" s="1"/>
      <c r="G136" s="116"/>
      <c r="H136" s="116"/>
      <c r="I136" s="116"/>
      <c r="J136" s="116"/>
      <c r="K136" s="116"/>
      <c r="L136" s="116"/>
      <c r="M136" s="116"/>
      <c r="N136" s="116"/>
    </row>
    <row r="137" spans="4:14">
      <c r="D137" s="1"/>
      <c r="G137" s="116"/>
      <c r="H137" s="116"/>
      <c r="I137" s="116"/>
      <c r="J137" s="116"/>
      <c r="K137" s="116"/>
      <c r="L137" s="116"/>
      <c r="M137" s="116"/>
      <c r="N137" s="116"/>
    </row>
    <row r="138" spans="4:14">
      <c r="D138" s="1"/>
      <c r="G138" s="116"/>
      <c r="H138" s="116"/>
      <c r="I138" s="116"/>
      <c r="J138" s="116"/>
      <c r="K138" s="116"/>
      <c r="L138" s="116"/>
      <c r="M138" s="116"/>
      <c r="N138" s="116"/>
    </row>
    <row r="139" spans="4:14">
      <c r="D139" s="1"/>
      <c r="G139" s="116"/>
      <c r="H139" s="116"/>
      <c r="I139" s="116"/>
      <c r="J139" s="116"/>
      <c r="K139" s="116"/>
      <c r="L139" s="116"/>
      <c r="M139" s="116"/>
      <c r="N139" s="116"/>
    </row>
    <row r="140" spans="4:14">
      <c r="D140" s="1"/>
      <c r="G140" s="116"/>
      <c r="H140" s="116"/>
      <c r="I140" s="116"/>
      <c r="J140" s="116"/>
      <c r="K140" s="116"/>
      <c r="L140" s="116"/>
      <c r="M140" s="116"/>
      <c r="N140" s="116"/>
    </row>
    <row r="141" spans="4:14">
      <c r="D141" s="1"/>
      <c r="G141" s="116"/>
      <c r="H141" s="116"/>
      <c r="I141" s="116"/>
      <c r="J141" s="116"/>
      <c r="K141" s="116"/>
      <c r="L141" s="116"/>
      <c r="M141" s="116"/>
      <c r="N141" s="116"/>
    </row>
    <row r="142" spans="4:14">
      <c r="D142" s="1"/>
      <c r="G142" s="116"/>
      <c r="H142" s="116"/>
      <c r="I142" s="116"/>
      <c r="J142" s="116"/>
      <c r="K142" s="116"/>
      <c r="L142" s="116"/>
      <c r="M142" s="116"/>
      <c r="N142" s="116"/>
    </row>
    <row r="143" spans="4:14">
      <c r="D143" s="1"/>
      <c r="G143" s="116"/>
      <c r="H143" s="116"/>
      <c r="I143" s="116"/>
      <c r="J143" s="116"/>
      <c r="K143" s="116"/>
      <c r="L143" s="116"/>
      <c r="M143" s="116"/>
      <c r="N143" s="116"/>
    </row>
    <row r="144" spans="4:14">
      <c r="D144" s="1"/>
      <c r="G144" s="116"/>
      <c r="H144" s="116"/>
      <c r="I144" s="116"/>
      <c r="J144" s="116"/>
      <c r="K144" s="116"/>
      <c r="L144" s="116"/>
      <c r="M144" s="116"/>
      <c r="N144" s="116"/>
    </row>
    <row r="145" spans="4:14">
      <c r="D145" s="1"/>
      <c r="G145" s="116"/>
      <c r="H145" s="116"/>
      <c r="I145" s="116"/>
      <c r="J145" s="116"/>
      <c r="K145" s="116"/>
      <c r="L145" s="116"/>
      <c r="M145" s="116"/>
      <c r="N145" s="116"/>
    </row>
    <row r="146" spans="4:14">
      <c r="D146" s="1"/>
      <c r="G146" s="116"/>
      <c r="H146" s="116"/>
      <c r="I146" s="116"/>
      <c r="J146" s="116"/>
      <c r="K146" s="116"/>
      <c r="L146" s="116"/>
      <c r="M146" s="116"/>
      <c r="N146" s="116"/>
    </row>
    <row r="147" spans="4:14">
      <c r="D147" s="1"/>
      <c r="G147" s="116"/>
      <c r="H147" s="116"/>
      <c r="I147" s="116"/>
      <c r="J147" s="116"/>
      <c r="K147" s="116"/>
      <c r="L147" s="116"/>
      <c r="M147" s="116"/>
      <c r="N147" s="116"/>
    </row>
    <row r="148" spans="4:14">
      <c r="D148" s="1"/>
      <c r="G148" s="116"/>
      <c r="H148" s="116"/>
      <c r="I148" s="116"/>
      <c r="J148" s="116"/>
      <c r="K148" s="116"/>
      <c r="L148" s="116"/>
      <c r="M148" s="116"/>
      <c r="N148" s="116"/>
    </row>
    <row r="149" spans="4:14">
      <c r="D149" s="1"/>
      <c r="G149" s="116"/>
      <c r="H149" s="116"/>
      <c r="I149" s="116"/>
      <c r="J149" s="116"/>
      <c r="K149" s="116"/>
      <c r="L149" s="116"/>
      <c r="M149" s="116"/>
      <c r="N149" s="116"/>
    </row>
    <row r="150" spans="4:14">
      <c r="D150" s="1"/>
      <c r="G150" s="116"/>
      <c r="H150" s="116"/>
      <c r="I150" s="116"/>
      <c r="J150" s="116"/>
      <c r="K150" s="116"/>
      <c r="L150" s="116"/>
      <c r="M150" s="116"/>
      <c r="N150" s="116"/>
    </row>
    <row r="151" spans="4:14">
      <c r="D151" s="1"/>
      <c r="G151" s="116"/>
      <c r="H151" s="116"/>
      <c r="I151" s="116"/>
      <c r="J151" s="116"/>
      <c r="K151" s="116"/>
      <c r="L151" s="116"/>
      <c r="M151" s="116"/>
      <c r="N151" s="116"/>
    </row>
    <row r="152" spans="4:14">
      <c r="D152" s="1"/>
      <c r="G152" s="116"/>
      <c r="H152" s="116"/>
      <c r="I152" s="116"/>
      <c r="J152" s="116"/>
      <c r="K152" s="116"/>
      <c r="L152" s="116"/>
      <c r="M152" s="116"/>
      <c r="N152" s="116"/>
    </row>
    <row r="153" spans="4:14">
      <c r="D153" s="1"/>
      <c r="G153" s="116"/>
      <c r="H153" s="116"/>
      <c r="I153" s="116"/>
      <c r="J153" s="116"/>
      <c r="K153" s="116"/>
      <c r="L153" s="116"/>
      <c r="M153" s="116"/>
      <c r="N153" s="116"/>
    </row>
    <row r="154" spans="4:14">
      <c r="D154" s="1"/>
      <c r="G154" s="116"/>
      <c r="H154" s="116"/>
      <c r="I154" s="116"/>
      <c r="J154" s="116"/>
      <c r="K154" s="116"/>
      <c r="L154" s="116"/>
      <c r="M154" s="116"/>
      <c r="N154" s="116"/>
    </row>
    <row r="155" spans="4:14">
      <c r="D155" s="1"/>
      <c r="G155" s="116"/>
      <c r="H155" s="116"/>
      <c r="I155" s="116"/>
      <c r="J155" s="116"/>
      <c r="K155" s="116"/>
      <c r="L155" s="116"/>
      <c r="M155" s="116"/>
      <c r="N155" s="116"/>
    </row>
    <row r="156" spans="4:14">
      <c r="D156" s="1"/>
      <c r="G156" s="116"/>
      <c r="H156" s="116"/>
      <c r="I156" s="116"/>
      <c r="J156" s="116"/>
      <c r="K156" s="116"/>
      <c r="L156" s="116"/>
      <c r="M156" s="116"/>
      <c r="N156" s="116"/>
    </row>
    <row r="157" spans="4:14">
      <c r="D157" s="1"/>
      <c r="G157" s="116"/>
      <c r="H157" s="116"/>
      <c r="I157" s="116"/>
      <c r="J157" s="116"/>
      <c r="K157" s="116"/>
      <c r="L157" s="116"/>
      <c r="M157" s="116"/>
      <c r="N157" s="116"/>
    </row>
    <row r="158" spans="4:14">
      <c r="D158" s="1"/>
      <c r="G158" s="116"/>
      <c r="H158" s="116"/>
      <c r="I158" s="116"/>
      <c r="J158" s="116"/>
      <c r="K158" s="116"/>
      <c r="L158" s="116"/>
      <c r="M158" s="116"/>
      <c r="N158" s="116"/>
    </row>
    <row r="159" spans="4:14">
      <c r="D159" s="1"/>
      <c r="G159" s="116"/>
      <c r="H159" s="116"/>
      <c r="I159" s="116"/>
      <c r="J159" s="116"/>
      <c r="K159" s="116"/>
      <c r="L159" s="116"/>
      <c r="M159" s="116"/>
      <c r="N159" s="116"/>
    </row>
    <row r="160" spans="4:14">
      <c r="D160" s="1"/>
      <c r="G160" s="116"/>
      <c r="H160" s="116"/>
      <c r="I160" s="116"/>
      <c r="J160" s="116"/>
      <c r="K160" s="116"/>
      <c r="L160" s="116"/>
      <c r="M160" s="116"/>
      <c r="N160" s="116"/>
    </row>
    <row r="161" spans="4:14">
      <c r="D161" s="1"/>
      <c r="G161" s="116"/>
      <c r="H161" s="116"/>
      <c r="I161" s="116"/>
      <c r="J161" s="116"/>
      <c r="K161" s="116"/>
      <c r="L161" s="116"/>
      <c r="M161" s="116"/>
      <c r="N161" s="116"/>
    </row>
    <row r="162" spans="4:14">
      <c r="D162" s="1"/>
      <c r="G162" s="116"/>
      <c r="H162" s="116"/>
      <c r="I162" s="116"/>
      <c r="J162" s="116"/>
      <c r="K162" s="116"/>
      <c r="L162" s="116"/>
      <c r="M162" s="116"/>
      <c r="N162" s="116"/>
    </row>
    <row r="163" spans="4:14">
      <c r="D163" s="1"/>
      <c r="G163" s="116"/>
      <c r="H163" s="116"/>
      <c r="I163" s="116"/>
      <c r="J163" s="116"/>
      <c r="K163" s="116"/>
      <c r="L163" s="116"/>
      <c r="M163" s="116"/>
      <c r="N163" s="116"/>
    </row>
    <row r="164" spans="4:14">
      <c r="D164" s="1"/>
      <c r="G164" s="116"/>
      <c r="H164" s="116"/>
      <c r="I164" s="116"/>
      <c r="J164" s="116"/>
      <c r="K164" s="116"/>
      <c r="L164" s="116"/>
      <c r="M164" s="116"/>
      <c r="N164" s="116"/>
    </row>
    <row r="165" spans="4:14">
      <c r="D165" s="1"/>
      <c r="G165" s="116"/>
      <c r="H165" s="116"/>
      <c r="I165" s="116"/>
      <c r="J165" s="116"/>
      <c r="K165" s="116"/>
      <c r="L165" s="116"/>
      <c r="M165" s="116"/>
      <c r="N165" s="116"/>
    </row>
    <row r="166" spans="4:14">
      <c r="D166" s="1"/>
      <c r="G166" s="116"/>
      <c r="H166" s="116"/>
      <c r="I166" s="116"/>
      <c r="J166" s="116"/>
      <c r="K166" s="116"/>
      <c r="L166" s="116"/>
      <c r="M166" s="116"/>
      <c r="N166" s="116"/>
    </row>
    <row r="167" spans="4:14">
      <c r="D167" s="1"/>
      <c r="G167" s="116"/>
      <c r="H167" s="116"/>
      <c r="I167" s="116"/>
      <c r="J167" s="116"/>
      <c r="K167" s="116"/>
      <c r="L167" s="116"/>
      <c r="M167" s="116"/>
      <c r="N167" s="116"/>
    </row>
    <row r="168" spans="4:14">
      <c r="D168" s="1"/>
      <c r="G168" s="116"/>
      <c r="H168" s="116"/>
      <c r="I168" s="116"/>
      <c r="J168" s="116"/>
      <c r="K168" s="116"/>
      <c r="L168" s="116"/>
      <c r="M168" s="116"/>
      <c r="N168" s="116"/>
    </row>
    <row r="169" spans="4:14">
      <c r="D169" s="1"/>
      <c r="G169" s="116"/>
      <c r="H169" s="116"/>
      <c r="I169" s="116"/>
      <c r="J169" s="116"/>
      <c r="K169" s="116"/>
      <c r="L169" s="116"/>
      <c r="M169" s="116"/>
      <c r="N169" s="116"/>
    </row>
    <row r="170" spans="4:14">
      <c r="D170" s="1"/>
      <c r="G170" s="116"/>
      <c r="H170" s="116"/>
      <c r="I170" s="116"/>
      <c r="J170" s="116"/>
      <c r="K170" s="116"/>
      <c r="L170" s="116"/>
      <c r="M170" s="116"/>
      <c r="N170" s="116"/>
    </row>
    <row r="171" spans="4:14">
      <c r="D171" s="1"/>
      <c r="G171" s="116"/>
      <c r="H171" s="116"/>
      <c r="I171" s="116"/>
      <c r="J171" s="116"/>
      <c r="K171" s="116"/>
      <c r="L171" s="116"/>
      <c r="M171" s="116"/>
      <c r="N171" s="116"/>
    </row>
    <row r="172" spans="4:14">
      <c r="D172" s="1"/>
      <c r="G172" s="116"/>
      <c r="H172" s="116"/>
      <c r="I172" s="116"/>
      <c r="J172" s="116"/>
      <c r="K172" s="116"/>
      <c r="L172" s="116"/>
      <c r="M172" s="116"/>
      <c r="N172" s="116"/>
    </row>
    <row r="173" spans="4:14">
      <c r="D173" s="1"/>
      <c r="G173" s="116"/>
      <c r="H173" s="116"/>
      <c r="I173" s="116"/>
      <c r="J173" s="116"/>
      <c r="K173" s="116"/>
      <c r="L173" s="116"/>
      <c r="M173" s="116"/>
      <c r="N173" s="116"/>
    </row>
    <row r="174" spans="4:14">
      <c r="D174" s="1"/>
      <c r="G174" s="116"/>
      <c r="H174" s="116"/>
      <c r="I174" s="116"/>
      <c r="J174" s="116"/>
      <c r="K174" s="116"/>
      <c r="L174" s="116"/>
      <c r="M174" s="116"/>
      <c r="N174" s="116"/>
    </row>
    <row r="175" spans="4:14">
      <c r="D175" s="1"/>
      <c r="G175" s="116"/>
      <c r="H175" s="116"/>
      <c r="I175" s="116"/>
      <c r="J175" s="116"/>
      <c r="K175" s="116"/>
      <c r="L175" s="116"/>
      <c r="M175" s="116"/>
      <c r="N175" s="116"/>
    </row>
    <row r="176" spans="4:14">
      <c r="D176" s="1"/>
      <c r="G176" s="116"/>
      <c r="H176" s="116"/>
      <c r="I176" s="116"/>
      <c r="J176" s="116"/>
      <c r="K176" s="116"/>
      <c r="L176" s="116"/>
      <c r="M176" s="116"/>
      <c r="N176" s="116"/>
    </row>
    <row r="177" spans="4:14">
      <c r="D177" s="1"/>
      <c r="G177" s="116"/>
      <c r="H177" s="116"/>
      <c r="I177" s="116"/>
      <c r="J177" s="116"/>
      <c r="K177" s="116"/>
      <c r="L177" s="116"/>
      <c r="M177" s="116"/>
      <c r="N177" s="116"/>
    </row>
    <row r="178" spans="4:14">
      <c r="D178" s="1"/>
      <c r="G178" s="116"/>
      <c r="H178" s="116"/>
      <c r="I178" s="116"/>
      <c r="J178" s="116"/>
      <c r="K178" s="116"/>
      <c r="L178" s="116"/>
      <c r="M178" s="116"/>
      <c r="N178" s="116"/>
    </row>
    <row r="179" spans="4:14">
      <c r="D179" s="1"/>
      <c r="G179" s="116"/>
      <c r="H179" s="116"/>
      <c r="I179" s="116"/>
      <c r="J179" s="116"/>
      <c r="K179" s="116"/>
      <c r="L179" s="116"/>
      <c r="M179" s="116"/>
      <c r="N179" s="116"/>
    </row>
    <row r="180" spans="4:14">
      <c r="D180" s="1"/>
      <c r="G180" s="116"/>
      <c r="H180" s="116"/>
      <c r="I180" s="116"/>
      <c r="J180" s="116"/>
      <c r="K180" s="116"/>
      <c r="L180" s="116"/>
      <c r="M180" s="116"/>
      <c r="N180" s="116"/>
    </row>
    <row r="181" spans="4:14">
      <c r="D181" s="1"/>
      <c r="G181" s="116"/>
      <c r="H181" s="116"/>
      <c r="I181" s="116"/>
      <c r="J181" s="116"/>
      <c r="K181" s="116"/>
      <c r="L181" s="116"/>
      <c r="M181" s="116"/>
      <c r="N181" s="116"/>
    </row>
    <row r="182" spans="4:14">
      <c r="D182" s="1"/>
      <c r="G182" s="116"/>
      <c r="H182" s="116"/>
      <c r="I182" s="116"/>
      <c r="J182" s="116"/>
      <c r="K182" s="116"/>
      <c r="L182" s="116"/>
      <c r="M182" s="116"/>
      <c r="N182" s="116"/>
    </row>
    <row r="183" spans="4:14">
      <c r="D183" s="1"/>
      <c r="G183" s="116"/>
      <c r="H183" s="116"/>
      <c r="I183" s="116"/>
      <c r="J183" s="116"/>
      <c r="K183" s="116"/>
      <c r="L183" s="116"/>
      <c r="M183" s="116"/>
      <c r="N183" s="116"/>
    </row>
    <row r="184" spans="4:14">
      <c r="D184" s="1"/>
      <c r="G184" s="116"/>
      <c r="H184" s="116"/>
      <c r="I184" s="116"/>
      <c r="J184" s="116"/>
      <c r="K184" s="116"/>
      <c r="L184" s="116"/>
      <c r="M184" s="116"/>
      <c r="N184" s="116"/>
    </row>
    <row r="185" spans="4:14">
      <c r="D185" s="1"/>
      <c r="G185" s="116"/>
      <c r="H185" s="116"/>
      <c r="I185" s="116"/>
      <c r="J185" s="116"/>
      <c r="K185" s="116"/>
      <c r="L185" s="116"/>
      <c r="M185" s="116"/>
      <c r="N185" s="116"/>
    </row>
    <row r="186" spans="4:14">
      <c r="D186" s="1"/>
      <c r="G186" s="116"/>
      <c r="H186" s="116"/>
      <c r="I186" s="116"/>
      <c r="J186" s="116"/>
      <c r="K186" s="116"/>
      <c r="L186" s="116"/>
      <c r="M186" s="116"/>
      <c r="N186" s="116"/>
    </row>
    <row r="187" spans="4:14">
      <c r="D187" s="1"/>
      <c r="G187" s="116"/>
      <c r="H187" s="116"/>
      <c r="I187" s="116"/>
      <c r="J187" s="116"/>
      <c r="K187" s="116"/>
      <c r="L187" s="116"/>
      <c r="M187" s="116"/>
      <c r="N187" s="116"/>
    </row>
    <row r="188" spans="4:14">
      <c r="D188" s="1"/>
      <c r="G188" s="116"/>
      <c r="H188" s="116"/>
      <c r="I188" s="116"/>
      <c r="J188" s="116"/>
      <c r="K188" s="116"/>
      <c r="L188" s="116"/>
      <c r="M188" s="116"/>
      <c r="N188" s="116"/>
    </row>
    <row r="189" spans="4:14">
      <c r="D189" s="1"/>
      <c r="G189" s="116"/>
      <c r="H189" s="116"/>
      <c r="I189" s="116"/>
      <c r="J189" s="116"/>
      <c r="K189" s="116"/>
      <c r="L189" s="116"/>
      <c r="M189" s="116"/>
      <c r="N189" s="116"/>
    </row>
    <row r="190" spans="4:14">
      <c r="D190" s="1"/>
      <c r="G190" s="116"/>
      <c r="H190" s="116"/>
      <c r="I190" s="116"/>
      <c r="J190" s="116"/>
      <c r="K190" s="116"/>
      <c r="L190" s="116"/>
      <c r="M190" s="116"/>
      <c r="N190" s="116"/>
    </row>
    <row r="191" spans="4:14">
      <c r="D191" s="1"/>
      <c r="G191" s="116"/>
      <c r="H191" s="116"/>
      <c r="I191" s="116"/>
      <c r="J191" s="116"/>
      <c r="K191" s="116"/>
      <c r="L191" s="116"/>
      <c r="M191" s="116"/>
      <c r="N191" s="116"/>
    </row>
    <row r="192" spans="4:14">
      <c r="D192" s="1"/>
      <c r="G192" s="116"/>
      <c r="H192" s="116"/>
      <c r="I192" s="116"/>
      <c r="J192" s="116"/>
      <c r="K192" s="116"/>
      <c r="L192" s="116"/>
      <c r="M192" s="116"/>
      <c r="N192" s="116"/>
    </row>
    <row r="193" spans="4:14">
      <c r="D193" s="1"/>
      <c r="G193" s="116"/>
      <c r="H193" s="116"/>
      <c r="I193" s="116"/>
      <c r="J193" s="116"/>
      <c r="K193" s="116"/>
      <c r="L193" s="116"/>
      <c r="M193" s="116"/>
      <c r="N193" s="116"/>
    </row>
    <row r="194" spans="4:14">
      <c r="D194" s="1"/>
      <c r="G194" s="116"/>
      <c r="H194" s="116"/>
      <c r="I194" s="116"/>
      <c r="J194" s="116"/>
      <c r="K194" s="116"/>
      <c r="L194" s="116"/>
      <c r="M194" s="116"/>
      <c r="N194" s="116"/>
    </row>
    <row r="195" spans="4:14">
      <c r="D195" s="1"/>
    </row>
    <row r="196" spans="4:14">
      <c r="D196" s="1"/>
    </row>
    <row r="197" spans="4:14">
      <c r="D197" s="1"/>
    </row>
    <row r="198" spans="4:14">
      <c r="D198" s="1"/>
    </row>
    <row r="199" spans="4:14">
      <c r="D199" s="1"/>
    </row>
    <row r="200" spans="4:14">
      <c r="D200" s="1"/>
    </row>
    <row r="201" spans="4:14">
      <c r="D201" s="1"/>
    </row>
    <row r="202" spans="4:14">
      <c r="D202" s="1"/>
    </row>
    <row r="203" spans="4:14">
      <c r="D203" s="1"/>
    </row>
    <row r="204" spans="4:14">
      <c r="D204" s="1"/>
    </row>
    <row r="205" spans="4:14">
      <c r="D205" s="1"/>
    </row>
    <row r="206" spans="4:14">
      <c r="D206" s="1"/>
    </row>
    <row r="207" spans="4:14">
      <c r="D207" s="1"/>
    </row>
    <row r="208" spans="4:1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4:4">
      <c r="D385" s="1"/>
    </row>
    <row r="386" spans="4:4">
      <c r="D386" s="1"/>
    </row>
    <row r="387" spans="4:4">
      <c r="D387" s="1"/>
    </row>
    <row r="388" spans="4:4">
      <c r="D388" s="1"/>
    </row>
    <row r="389" spans="4:4">
      <c r="D389" s="1"/>
    </row>
    <row r="390" spans="4:4">
      <c r="D390" s="1"/>
    </row>
    <row r="391" spans="4:4">
      <c r="D391" s="1"/>
    </row>
    <row r="392" spans="4:4">
      <c r="D392" s="1"/>
    </row>
    <row r="393" spans="4:4">
      <c r="D393" s="1"/>
    </row>
    <row r="394" spans="4:4">
      <c r="D394" s="1"/>
    </row>
    <row r="395" spans="4:4">
      <c r="D395" s="1"/>
    </row>
    <row r="396" spans="4:4">
      <c r="D396" s="1"/>
    </row>
    <row r="397" spans="4:4">
      <c r="D397" s="1"/>
    </row>
    <row r="398" spans="4:4">
      <c r="D398" s="1"/>
    </row>
    <row r="399" spans="4:4">
      <c r="D399" s="1"/>
    </row>
    <row r="400" spans="4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  <row r="410" spans="4:4">
      <c r="D410" s="1"/>
    </row>
    <row r="411" spans="4:4">
      <c r="D411" s="1"/>
    </row>
    <row r="412" spans="4:4">
      <c r="D412" s="1"/>
    </row>
    <row r="413" spans="4:4">
      <c r="D413" s="1"/>
    </row>
    <row r="414" spans="4:4">
      <c r="D414" s="1"/>
    </row>
    <row r="415" spans="4:4">
      <c r="D415" s="1"/>
    </row>
    <row r="416" spans="4:4">
      <c r="D416" s="1"/>
    </row>
    <row r="417" spans="4:4">
      <c r="D417" s="1"/>
    </row>
    <row r="418" spans="4:4">
      <c r="D418" s="1"/>
    </row>
    <row r="419" spans="4:4">
      <c r="D419" s="1"/>
    </row>
    <row r="420" spans="4:4">
      <c r="D420" s="1"/>
    </row>
    <row r="421" spans="4:4">
      <c r="D421" s="1"/>
    </row>
    <row r="422" spans="4:4">
      <c r="D422" s="1"/>
    </row>
    <row r="423" spans="4:4">
      <c r="D423" s="1"/>
    </row>
    <row r="424" spans="4:4">
      <c r="D424" s="1"/>
    </row>
    <row r="425" spans="4:4">
      <c r="D425" s="1"/>
    </row>
    <row r="426" spans="4:4">
      <c r="D426" s="1"/>
    </row>
    <row r="427" spans="4:4">
      <c r="D427" s="1"/>
    </row>
    <row r="428" spans="4:4">
      <c r="D428" s="1"/>
    </row>
    <row r="429" spans="4:4">
      <c r="D429" s="1"/>
    </row>
    <row r="430" spans="4:4">
      <c r="D430" s="1"/>
    </row>
    <row r="431" spans="4:4">
      <c r="D431" s="1"/>
    </row>
    <row r="432" spans="4:4">
      <c r="D432" s="1"/>
    </row>
    <row r="433" spans="4:4">
      <c r="D433" s="1"/>
    </row>
    <row r="434" spans="4:4">
      <c r="D434" s="1"/>
    </row>
    <row r="435" spans="4:4">
      <c r="D435" s="1"/>
    </row>
    <row r="436" spans="4:4">
      <c r="D436" s="1"/>
    </row>
    <row r="437" spans="4:4">
      <c r="D437" s="1"/>
    </row>
    <row r="438" spans="4:4">
      <c r="D438" s="1"/>
    </row>
    <row r="439" spans="4:4">
      <c r="D439" s="1"/>
    </row>
    <row r="440" spans="4:4">
      <c r="D440" s="1"/>
    </row>
    <row r="441" spans="4:4">
      <c r="D441" s="1"/>
    </row>
    <row r="442" spans="4:4">
      <c r="D442" s="1"/>
    </row>
    <row r="443" spans="4:4">
      <c r="D443" s="1"/>
    </row>
    <row r="444" spans="4:4">
      <c r="D444" s="1"/>
    </row>
    <row r="445" spans="4:4">
      <c r="D445" s="1"/>
    </row>
    <row r="446" spans="4:4">
      <c r="D446" s="1"/>
    </row>
    <row r="447" spans="4:4">
      <c r="D447" s="1"/>
    </row>
    <row r="448" spans="4:4">
      <c r="D448" s="1"/>
    </row>
    <row r="449" spans="4:4">
      <c r="D449" s="1"/>
    </row>
    <row r="450" spans="4:4">
      <c r="D450" s="1"/>
    </row>
    <row r="451" spans="4:4">
      <c r="D451" s="1"/>
    </row>
    <row r="452" spans="4:4">
      <c r="D452" s="1"/>
    </row>
    <row r="453" spans="4:4">
      <c r="D453" s="1"/>
    </row>
    <row r="454" spans="4:4">
      <c r="D454" s="1"/>
    </row>
    <row r="455" spans="4:4">
      <c r="D455" s="1"/>
    </row>
    <row r="456" spans="4:4">
      <c r="D456" s="1"/>
    </row>
    <row r="457" spans="4:4">
      <c r="D457" s="1"/>
    </row>
    <row r="458" spans="4:4">
      <c r="D458" s="1"/>
    </row>
    <row r="459" spans="4:4">
      <c r="D459" s="1"/>
    </row>
    <row r="460" spans="4:4">
      <c r="D460" s="1"/>
    </row>
    <row r="461" spans="4:4">
      <c r="D461" s="1"/>
    </row>
    <row r="462" spans="4:4">
      <c r="D462" s="1"/>
    </row>
    <row r="463" spans="4:4">
      <c r="D463" s="1"/>
    </row>
    <row r="464" spans="4:4">
      <c r="D464" s="1"/>
    </row>
    <row r="465" spans="4:4">
      <c r="D465" s="1"/>
    </row>
    <row r="466" spans="4:4">
      <c r="D466" s="1"/>
    </row>
    <row r="467" spans="4:4">
      <c r="D467" s="1"/>
    </row>
    <row r="468" spans="4:4">
      <c r="D468" s="1"/>
    </row>
    <row r="469" spans="4:4">
      <c r="D469" s="1"/>
    </row>
    <row r="470" spans="4:4">
      <c r="D470" s="1"/>
    </row>
    <row r="471" spans="4:4">
      <c r="D471" s="1"/>
    </row>
    <row r="472" spans="4:4">
      <c r="D472" s="1"/>
    </row>
    <row r="473" spans="4:4">
      <c r="D473" s="1"/>
    </row>
    <row r="474" spans="4:4">
      <c r="D474" s="1"/>
    </row>
    <row r="475" spans="4:4">
      <c r="D475" s="1"/>
    </row>
    <row r="476" spans="4:4">
      <c r="D476" s="1"/>
    </row>
    <row r="477" spans="4:4">
      <c r="D477" s="1"/>
    </row>
    <row r="478" spans="4:4">
      <c r="D478" s="1"/>
    </row>
    <row r="479" spans="4:4">
      <c r="D479" s="1"/>
    </row>
    <row r="480" spans="4:4">
      <c r="D480" s="1"/>
    </row>
    <row r="481" spans="4:4">
      <c r="D481" s="1"/>
    </row>
    <row r="482" spans="4:4">
      <c r="D482" s="1"/>
    </row>
    <row r="483" spans="4:4">
      <c r="D483" s="1"/>
    </row>
    <row r="484" spans="4:4">
      <c r="D484" s="1"/>
    </row>
    <row r="485" spans="4:4">
      <c r="D485" s="1"/>
    </row>
    <row r="486" spans="4:4">
      <c r="D486" s="1"/>
    </row>
    <row r="487" spans="4:4">
      <c r="D487" s="1"/>
    </row>
    <row r="488" spans="4:4">
      <c r="D488" s="1"/>
    </row>
    <row r="489" spans="4:4">
      <c r="D489" s="1"/>
    </row>
    <row r="490" spans="4:4">
      <c r="D490" s="1"/>
    </row>
    <row r="491" spans="4:4">
      <c r="D491" s="1"/>
    </row>
    <row r="492" spans="4:4">
      <c r="D492" s="1"/>
    </row>
    <row r="493" spans="4:4">
      <c r="D493" s="1"/>
    </row>
    <row r="494" spans="4:4">
      <c r="D494" s="1"/>
    </row>
    <row r="495" spans="4:4">
      <c r="D495" s="1"/>
    </row>
    <row r="496" spans="4:4">
      <c r="D496" s="1"/>
    </row>
    <row r="497" spans="4:5">
      <c r="D497" s="1"/>
    </row>
    <row r="498" spans="4:5">
      <c r="D498" s="1"/>
    </row>
    <row r="499" spans="4:5">
      <c r="D499" s="1"/>
    </row>
    <row r="500" spans="4:5">
      <c r="D500" s="1"/>
    </row>
    <row r="501" spans="4:5">
      <c r="D501" s="1"/>
    </row>
    <row r="502" spans="4:5">
      <c r="D502" s="1"/>
    </row>
    <row r="503" spans="4:5">
      <c r="D503" s="1"/>
    </row>
    <row r="504" spans="4:5">
      <c r="D504" s="1"/>
    </row>
    <row r="505" spans="4:5">
      <c r="D505" s="1"/>
    </row>
    <row r="506" spans="4:5">
      <c r="D506" s="1"/>
    </row>
    <row r="507" spans="4:5">
      <c r="D507" s="1"/>
    </row>
    <row r="508" spans="4:5">
      <c r="D508" s="1"/>
    </row>
    <row r="509" spans="4:5">
      <c r="E509" s="2"/>
    </row>
  </sheetData>
  <sheetProtection sheet="1" objects="1" scenarios="1"/>
  <mergeCells count="1">
    <mergeCell ref="B6:L6"/>
  </mergeCells>
  <phoneticPr fontId="4" type="noConversion"/>
  <dataValidations count="1">
    <dataValidation allowBlank="1" showInputMessage="1" showErrorMessage="1" sqref="E10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0">
    <tabColor indexed="43"/>
    <pageSetUpPr fitToPage="1"/>
  </sheetPr>
  <dimension ref="B1:AY557"/>
  <sheetViews>
    <sheetView rightToLeft="1" topLeftCell="A2" zoomScale="85" zoomScaleNormal="85" workbookViewId="0">
      <selection activeCell="E23" sqref="E23"/>
    </sheetView>
  </sheetViews>
  <sheetFormatPr defaultColWidth="9.140625" defaultRowHeight="18"/>
  <cols>
    <col min="1" max="1" width="6.28515625" style="1" customWidth="1"/>
    <col min="2" max="2" width="47" style="2" bestFit="1" customWidth="1"/>
    <col min="3" max="3" width="60.140625" style="2" bestFit="1" customWidth="1"/>
    <col min="4" max="4" width="8.5703125" style="2" bestFit="1" customWidth="1"/>
    <col min="5" max="5" width="12.28515625" style="1" bestFit="1" customWidth="1"/>
    <col min="6" max="6" width="11.28515625" style="1" bestFit="1" customWidth="1"/>
    <col min="7" max="7" width="13.140625" style="1" bestFit="1" customWidth="1"/>
    <col min="8" max="8" width="6.42578125" style="1" bestFit="1" customWidth="1"/>
    <col min="9" max="9" width="8" style="1" bestFit="1" customWidth="1"/>
    <col min="10" max="10" width="10" style="1" bestFit="1" customWidth="1"/>
    <col min="11" max="11" width="10.42578125" style="1" bestFit="1" customWidth="1"/>
    <col min="12" max="12" width="7.5703125" style="1" customWidth="1"/>
    <col min="13" max="13" width="6.7109375" style="1" customWidth="1"/>
    <col min="14" max="14" width="7.7109375" style="1" customWidth="1"/>
    <col min="15" max="15" width="7.140625" style="1" customWidth="1"/>
    <col min="16" max="16" width="6" style="1" customWidth="1"/>
    <col min="17" max="17" width="7.85546875" style="1" customWidth="1"/>
    <col min="18" max="18" width="8.140625" style="1" customWidth="1"/>
    <col min="19" max="19" width="6.28515625" style="1" customWidth="1"/>
    <col min="20" max="20" width="8" style="1" customWidth="1"/>
    <col min="21" max="21" width="8.7109375" style="1" customWidth="1"/>
    <col min="22" max="22" width="10" style="1" customWidth="1"/>
    <col min="23" max="23" width="9.5703125" style="1" customWidth="1"/>
    <col min="24" max="24" width="6.140625" style="1" customWidth="1"/>
    <col min="25" max="26" width="5.7109375" style="1" customWidth="1"/>
    <col min="27" max="27" width="6.85546875" style="1" customWidth="1"/>
    <col min="28" max="28" width="6.42578125" style="1" customWidth="1"/>
    <col min="29" max="29" width="6.7109375" style="1" customWidth="1"/>
    <col min="30" max="30" width="7.28515625" style="1" customWidth="1"/>
    <col min="31" max="42" width="5.7109375" style="1" customWidth="1"/>
    <col min="43" max="16384" width="9.140625" style="1"/>
  </cols>
  <sheetData>
    <row r="1" spans="2:51">
      <c r="B1" s="47" t="s">
        <v>174</v>
      </c>
      <c r="C1" s="68" t="s" vm="1">
        <v>258</v>
      </c>
    </row>
    <row r="2" spans="2:51">
      <c r="B2" s="47" t="s">
        <v>173</v>
      </c>
      <c r="C2" s="68" t="s">
        <v>259</v>
      </c>
    </row>
    <row r="3" spans="2:51">
      <c r="B3" s="47" t="s">
        <v>175</v>
      </c>
      <c r="C3" s="68" t="s">
        <v>260</v>
      </c>
    </row>
    <row r="4" spans="2:51">
      <c r="B4" s="47" t="s">
        <v>176</v>
      </c>
      <c r="C4" s="68">
        <v>9454</v>
      </c>
    </row>
    <row r="6" spans="2:51" ht="26.25" customHeight="1">
      <c r="B6" s="134" t="s">
        <v>205</v>
      </c>
      <c r="C6" s="135"/>
      <c r="D6" s="135"/>
      <c r="E6" s="135"/>
      <c r="F6" s="135"/>
      <c r="G6" s="135"/>
      <c r="H6" s="135"/>
      <c r="I6" s="135"/>
      <c r="J6" s="135"/>
      <c r="K6" s="136"/>
    </row>
    <row r="7" spans="2:51" ht="26.25" customHeight="1">
      <c r="B7" s="134" t="s">
        <v>96</v>
      </c>
      <c r="C7" s="135"/>
      <c r="D7" s="135"/>
      <c r="E7" s="135"/>
      <c r="F7" s="135"/>
      <c r="G7" s="135"/>
      <c r="H7" s="135"/>
      <c r="I7" s="135"/>
      <c r="J7" s="135"/>
      <c r="K7" s="136"/>
    </row>
    <row r="8" spans="2:51" s="3" customFormat="1" ht="63">
      <c r="B8" s="22" t="s">
        <v>111</v>
      </c>
      <c r="C8" s="30" t="s">
        <v>44</v>
      </c>
      <c r="D8" s="30" t="s">
        <v>65</v>
      </c>
      <c r="E8" s="30" t="s">
        <v>98</v>
      </c>
      <c r="F8" s="30" t="s">
        <v>99</v>
      </c>
      <c r="G8" s="30" t="s">
        <v>233</v>
      </c>
      <c r="H8" s="30" t="s">
        <v>232</v>
      </c>
      <c r="I8" s="30" t="s">
        <v>106</v>
      </c>
      <c r="J8" s="30" t="s">
        <v>177</v>
      </c>
      <c r="K8" s="31" t="s">
        <v>179</v>
      </c>
      <c r="L8" s="1"/>
      <c r="AW8" s="1"/>
    </row>
    <row r="9" spans="2:51" s="3" customFormat="1" ht="22.5" customHeight="1">
      <c r="B9" s="15"/>
      <c r="C9" s="16"/>
      <c r="D9" s="16"/>
      <c r="E9" s="16"/>
      <c r="F9" s="16" t="s">
        <v>21</v>
      </c>
      <c r="G9" s="16" t="s">
        <v>240</v>
      </c>
      <c r="H9" s="16"/>
      <c r="I9" s="16" t="s">
        <v>236</v>
      </c>
      <c r="J9" s="32" t="s">
        <v>19</v>
      </c>
      <c r="K9" s="17" t="s">
        <v>19</v>
      </c>
      <c r="AW9" s="1"/>
    </row>
    <row r="10" spans="2:51" s="4" customFormat="1" ht="18" customHeight="1">
      <c r="B10" s="18"/>
      <c r="C10" s="19" t="s">
        <v>0</v>
      </c>
      <c r="D10" s="19" t="s">
        <v>1</v>
      </c>
      <c r="E10" s="19" t="s">
        <v>2</v>
      </c>
      <c r="F10" s="19" t="s">
        <v>3</v>
      </c>
      <c r="G10" s="19" t="s">
        <v>4</v>
      </c>
      <c r="H10" s="19" t="s">
        <v>5</v>
      </c>
      <c r="I10" s="19" t="s">
        <v>6</v>
      </c>
      <c r="J10" s="19" t="s">
        <v>7</v>
      </c>
      <c r="K10" s="20" t="s">
        <v>8</v>
      </c>
      <c r="AW10" s="1"/>
    </row>
    <row r="11" spans="2:51" s="4" customFormat="1" ht="18" customHeight="1">
      <c r="B11" s="69" t="s">
        <v>48</v>
      </c>
      <c r="C11" s="70"/>
      <c r="D11" s="70"/>
      <c r="E11" s="70"/>
      <c r="F11" s="70"/>
      <c r="G11" s="78"/>
      <c r="H11" s="80"/>
      <c r="I11" s="78">
        <v>58.648256710999952</v>
      </c>
      <c r="J11" s="79">
        <f>I11/$I$11</f>
        <v>1</v>
      </c>
      <c r="K11" s="79">
        <f>I11/'סכום נכסי הקרן'!$C$42</f>
        <v>9.211801724886081E-4</v>
      </c>
      <c r="L11" s="118"/>
      <c r="M11" s="118"/>
      <c r="AW11" s="1"/>
    </row>
    <row r="12" spans="2:51" ht="19.5" customHeight="1">
      <c r="B12" s="71" t="s">
        <v>34</v>
      </c>
      <c r="C12" s="72"/>
      <c r="D12" s="72"/>
      <c r="E12" s="72"/>
      <c r="F12" s="72"/>
      <c r="G12" s="81"/>
      <c r="H12" s="83"/>
      <c r="I12" s="81">
        <v>-45.348044583000004</v>
      </c>
      <c r="J12" s="82">
        <f t="shared" ref="J12:J73" si="0">I12/$I$11</f>
        <v>-0.77322067399992489</v>
      </c>
      <c r="K12" s="82">
        <f>I12/'סכום נכסי הקרן'!$C$42</f>
        <v>-7.1227555384700868E-4</v>
      </c>
      <c r="L12" s="116"/>
      <c r="M12" s="116"/>
    </row>
    <row r="13" spans="2:51">
      <c r="B13" s="91" t="s">
        <v>1973</v>
      </c>
      <c r="C13" s="72"/>
      <c r="D13" s="72"/>
      <c r="E13" s="72"/>
      <c r="F13" s="72"/>
      <c r="G13" s="81"/>
      <c r="H13" s="83"/>
      <c r="I13" s="81">
        <v>-17.318849152999995</v>
      </c>
      <c r="J13" s="82">
        <f t="shared" si="0"/>
        <v>-0.29530032304867648</v>
      </c>
      <c r="K13" s="82">
        <f>I13/'סכום נכסי הקרן'!$C$42</f>
        <v>-2.7202480252192153E-4</v>
      </c>
      <c r="L13" s="116"/>
      <c r="M13" s="116"/>
    </row>
    <row r="14" spans="2:51">
      <c r="B14" s="77" t="s">
        <v>1974</v>
      </c>
      <c r="C14" s="74" t="s">
        <v>1975</v>
      </c>
      <c r="D14" s="87" t="s">
        <v>699</v>
      </c>
      <c r="E14" s="87" t="s">
        <v>158</v>
      </c>
      <c r="F14" s="103">
        <v>43887</v>
      </c>
      <c r="G14" s="84">
        <v>39349.737072000004</v>
      </c>
      <c r="H14" s="86">
        <v>-1.8695999999999999</v>
      </c>
      <c r="I14" s="84">
        <v>-0.73567654700000007</v>
      </c>
      <c r="J14" s="85">
        <f t="shared" si="0"/>
        <v>-1.2543877486848097E-2</v>
      </c>
      <c r="K14" s="85">
        <f>I14/'סכום נכסי הקרן'!$C$42</f>
        <v>-1.1555171227010696E-5</v>
      </c>
      <c r="L14" s="116"/>
      <c r="M14" s="116"/>
    </row>
    <row r="15" spans="2:51">
      <c r="B15" s="77" t="s">
        <v>1976</v>
      </c>
      <c r="C15" s="74" t="s">
        <v>1977</v>
      </c>
      <c r="D15" s="87" t="s">
        <v>699</v>
      </c>
      <c r="E15" s="87" t="s">
        <v>158</v>
      </c>
      <c r="F15" s="103">
        <v>43887</v>
      </c>
      <c r="G15" s="84">
        <v>52123.965615000001</v>
      </c>
      <c r="H15" s="86">
        <v>-1.8666</v>
      </c>
      <c r="I15" s="84">
        <v>-0.97293935899999995</v>
      </c>
      <c r="J15" s="85">
        <f t="shared" si="0"/>
        <v>-1.6589399473446197E-2</v>
      </c>
      <c r="K15" s="85">
        <f>I15/'סכום נכסי הקרן'!$C$42</f>
        <v>-1.528182586843159E-5</v>
      </c>
      <c r="L15" s="116"/>
      <c r="M15" s="116"/>
    </row>
    <row r="16" spans="2:51" s="7" customFormat="1">
      <c r="B16" s="77" t="s">
        <v>1978</v>
      </c>
      <c r="C16" s="74" t="s">
        <v>1979</v>
      </c>
      <c r="D16" s="87" t="s">
        <v>699</v>
      </c>
      <c r="E16" s="87" t="s">
        <v>158</v>
      </c>
      <c r="F16" s="103">
        <v>43893</v>
      </c>
      <c r="G16" s="84">
        <v>49237.834994999997</v>
      </c>
      <c r="H16" s="86">
        <v>-1.6365000000000001</v>
      </c>
      <c r="I16" s="84">
        <v>-0.80577293399999994</v>
      </c>
      <c r="J16" s="85">
        <f t="shared" si="0"/>
        <v>-1.3739077326212677E-2</v>
      </c>
      <c r="K16" s="85">
        <f>I16/'סכום נכסי הקרן'!$C$42</f>
        <v>-1.2656165621194919E-5</v>
      </c>
      <c r="L16" s="127"/>
      <c r="M16" s="127"/>
      <c r="AW16" s="1"/>
      <c r="AY16" s="1"/>
    </row>
    <row r="17" spans="2:51" s="7" customFormat="1">
      <c r="B17" s="77" t="s">
        <v>1980</v>
      </c>
      <c r="C17" s="74" t="s">
        <v>1981</v>
      </c>
      <c r="D17" s="87" t="s">
        <v>699</v>
      </c>
      <c r="E17" s="87" t="s">
        <v>158</v>
      </c>
      <c r="F17" s="103">
        <v>43893</v>
      </c>
      <c r="G17" s="84">
        <v>54684.713159999999</v>
      </c>
      <c r="H17" s="86">
        <v>-1.5469999999999999</v>
      </c>
      <c r="I17" s="84">
        <v>-0.84595396</v>
      </c>
      <c r="J17" s="85">
        <f t="shared" si="0"/>
        <v>-1.442419617293304E-2</v>
      </c>
      <c r="K17" s="85">
        <f>I17/'סכום נכסי הקרן'!$C$42</f>
        <v>-1.3287283518591979E-5</v>
      </c>
      <c r="L17" s="127"/>
      <c r="M17" s="127"/>
      <c r="AW17" s="1"/>
      <c r="AY17" s="1"/>
    </row>
    <row r="18" spans="2:51" s="7" customFormat="1">
      <c r="B18" s="77" t="s">
        <v>1982</v>
      </c>
      <c r="C18" s="74" t="s">
        <v>1983</v>
      </c>
      <c r="D18" s="87" t="s">
        <v>699</v>
      </c>
      <c r="E18" s="87" t="s">
        <v>158</v>
      </c>
      <c r="F18" s="103">
        <v>43888</v>
      </c>
      <c r="G18" s="84">
        <v>52260.484049999999</v>
      </c>
      <c r="H18" s="86">
        <v>-1.6006</v>
      </c>
      <c r="I18" s="84">
        <v>-0.83645839700000002</v>
      </c>
      <c r="J18" s="85">
        <f t="shared" si="0"/>
        <v>-1.4262289178036481E-2</v>
      </c>
      <c r="K18" s="85">
        <f>I18/'סכום נכסי הקרן'!$C$42</f>
        <v>-1.3138138005106053E-5</v>
      </c>
      <c r="L18" s="127"/>
      <c r="M18" s="127"/>
      <c r="AW18" s="1"/>
      <c r="AY18" s="1"/>
    </row>
    <row r="19" spans="2:51">
      <c r="B19" s="77" t="s">
        <v>1984</v>
      </c>
      <c r="C19" s="74" t="s">
        <v>1985</v>
      </c>
      <c r="D19" s="87" t="s">
        <v>699</v>
      </c>
      <c r="E19" s="87" t="s">
        <v>158</v>
      </c>
      <c r="F19" s="103">
        <v>44005</v>
      </c>
      <c r="G19" s="84">
        <v>54906.535060000002</v>
      </c>
      <c r="H19" s="86">
        <v>-1.3897999999999999</v>
      </c>
      <c r="I19" s="84">
        <v>-0.76311045700000002</v>
      </c>
      <c r="J19" s="85">
        <f t="shared" si="0"/>
        <v>-1.3011647741899078E-2</v>
      </c>
      <c r="K19" s="85">
        <f>I19/'סכום נכסי הקרן'!$C$42</f>
        <v>-1.19860719112436E-5</v>
      </c>
      <c r="L19" s="116"/>
      <c r="M19" s="116"/>
    </row>
    <row r="20" spans="2:51">
      <c r="B20" s="77" t="s">
        <v>1986</v>
      </c>
      <c r="C20" s="74" t="s">
        <v>1987</v>
      </c>
      <c r="D20" s="87" t="s">
        <v>699</v>
      </c>
      <c r="E20" s="87" t="s">
        <v>158</v>
      </c>
      <c r="F20" s="103">
        <v>43992</v>
      </c>
      <c r="G20" s="84">
        <v>83862.200880000004</v>
      </c>
      <c r="H20" s="86">
        <v>-1.3408</v>
      </c>
      <c r="I20" s="84">
        <v>-1.12445624</v>
      </c>
      <c r="J20" s="85">
        <f t="shared" si="0"/>
        <v>-1.9172884294599998E-2</v>
      </c>
      <c r="K20" s="85">
        <f>I20/'סכום נכסי הקרן'!$C$42</f>
        <v>-1.7661680861603753E-5</v>
      </c>
      <c r="L20" s="116"/>
      <c r="M20" s="116"/>
    </row>
    <row r="21" spans="2:51">
      <c r="B21" s="77" t="s">
        <v>1988</v>
      </c>
      <c r="C21" s="74" t="s">
        <v>1989</v>
      </c>
      <c r="D21" s="87" t="s">
        <v>699</v>
      </c>
      <c r="E21" s="87" t="s">
        <v>158</v>
      </c>
      <c r="F21" s="103">
        <v>44006</v>
      </c>
      <c r="G21" s="84">
        <v>44009.506635999998</v>
      </c>
      <c r="H21" s="86">
        <v>-1.2856000000000001</v>
      </c>
      <c r="I21" s="84">
        <v>-0.56578041000000001</v>
      </c>
      <c r="J21" s="85">
        <f t="shared" si="0"/>
        <v>-9.6470115520736928E-3</v>
      </c>
      <c r="K21" s="85">
        <f>I21/'סכום נכסי הקרן'!$C$42</f>
        <v>-8.8866357655388398E-6</v>
      </c>
      <c r="L21" s="116"/>
      <c r="M21" s="116"/>
    </row>
    <row r="22" spans="2:51">
      <c r="B22" s="77" t="s">
        <v>1990</v>
      </c>
      <c r="C22" s="74" t="s">
        <v>1991</v>
      </c>
      <c r="D22" s="87" t="s">
        <v>699</v>
      </c>
      <c r="E22" s="87" t="s">
        <v>158</v>
      </c>
      <c r="F22" s="103">
        <v>43992</v>
      </c>
      <c r="G22" s="84">
        <v>83950.554384000003</v>
      </c>
      <c r="H22" s="86">
        <v>-1.2342</v>
      </c>
      <c r="I22" s="84">
        <v>-1.0361224340000001</v>
      </c>
      <c r="J22" s="85">
        <f t="shared" si="0"/>
        <v>-1.7666721776670766E-2</v>
      </c>
      <c r="K22" s="85">
        <f>I22/'סכום נכסי הקרן'!$C$42</f>
        <v>-1.6274233813541825E-5</v>
      </c>
      <c r="L22" s="116"/>
      <c r="M22" s="116"/>
    </row>
    <row r="23" spans="2:51">
      <c r="B23" s="77" t="s">
        <v>1992</v>
      </c>
      <c r="C23" s="74" t="s">
        <v>1993</v>
      </c>
      <c r="D23" s="87" t="s">
        <v>699</v>
      </c>
      <c r="E23" s="87" t="s">
        <v>158</v>
      </c>
      <c r="F23" s="103">
        <v>43889</v>
      </c>
      <c r="G23" s="84">
        <v>105134.5341</v>
      </c>
      <c r="H23" s="86">
        <v>-0.99939999999999996</v>
      </c>
      <c r="I23" s="84">
        <v>-1.050730502</v>
      </c>
      <c r="J23" s="85">
        <f t="shared" si="0"/>
        <v>-1.7915801098362862E-2</v>
      </c>
      <c r="K23" s="85">
        <f>I23/'סכום נכסי הקרן'!$C$42</f>
        <v>-1.6503680746061495E-5</v>
      </c>
      <c r="L23" s="116"/>
      <c r="M23" s="116"/>
    </row>
    <row r="24" spans="2:51">
      <c r="B24" s="77" t="s">
        <v>1994</v>
      </c>
      <c r="C24" s="74" t="s">
        <v>1995</v>
      </c>
      <c r="D24" s="87" t="s">
        <v>699</v>
      </c>
      <c r="E24" s="87" t="s">
        <v>158</v>
      </c>
      <c r="F24" s="103">
        <v>44005</v>
      </c>
      <c r="G24" s="84">
        <v>55126.88175</v>
      </c>
      <c r="H24" s="86">
        <v>-1.081</v>
      </c>
      <c r="I24" s="84">
        <v>-0.59591675999999993</v>
      </c>
      <c r="J24" s="85">
        <f t="shared" si="0"/>
        <v>-1.0160860585106376E-2</v>
      </c>
      <c r="K24" s="85">
        <f>I24/'סכום נכסי הקרן'!$C$42</f>
        <v>-9.359983306420991E-6</v>
      </c>
      <c r="L24" s="116"/>
      <c r="M24" s="116"/>
    </row>
    <row r="25" spans="2:51">
      <c r="B25" s="77" t="s">
        <v>1996</v>
      </c>
      <c r="C25" s="74" t="s">
        <v>1997</v>
      </c>
      <c r="D25" s="87" t="s">
        <v>699</v>
      </c>
      <c r="E25" s="87" t="s">
        <v>158</v>
      </c>
      <c r="F25" s="103">
        <v>44000</v>
      </c>
      <c r="G25" s="84">
        <v>49657.619565000001</v>
      </c>
      <c r="H25" s="86">
        <v>-0.94210000000000005</v>
      </c>
      <c r="I25" s="84">
        <v>-0.46783461399999998</v>
      </c>
      <c r="J25" s="85">
        <f t="shared" si="0"/>
        <v>-7.9769568651518654E-3</v>
      </c>
      <c r="K25" s="85">
        <f>I25/'סכום נכסי הקרן'!$C$42</f>
        <v>-7.3482145009747806E-6</v>
      </c>
      <c r="L25" s="116"/>
      <c r="M25" s="116"/>
    </row>
    <row r="26" spans="2:51">
      <c r="B26" s="77" t="s">
        <v>1998</v>
      </c>
      <c r="C26" s="74" t="s">
        <v>1999</v>
      </c>
      <c r="D26" s="87" t="s">
        <v>699</v>
      </c>
      <c r="E26" s="87" t="s">
        <v>158</v>
      </c>
      <c r="F26" s="103">
        <v>43892</v>
      </c>
      <c r="G26" s="84">
        <v>105272.58645</v>
      </c>
      <c r="H26" s="86">
        <v>-0.88349999999999995</v>
      </c>
      <c r="I26" s="84">
        <v>-0.93005660199999995</v>
      </c>
      <c r="J26" s="85">
        <f t="shared" si="0"/>
        <v>-1.5858213937765014E-2</v>
      </c>
      <c r="K26" s="85">
        <f>I26/'סכום נכסי הקרן'!$C$42</f>
        <v>-1.4608272250551625E-5</v>
      </c>
      <c r="L26" s="116"/>
      <c r="M26" s="116"/>
    </row>
    <row r="27" spans="2:51">
      <c r="B27" s="77" t="s">
        <v>2000</v>
      </c>
      <c r="C27" s="74" t="s">
        <v>2001</v>
      </c>
      <c r="D27" s="87" t="s">
        <v>699</v>
      </c>
      <c r="E27" s="87" t="s">
        <v>158</v>
      </c>
      <c r="F27" s="103">
        <v>44011</v>
      </c>
      <c r="G27" s="84">
        <v>44162.623460000003</v>
      </c>
      <c r="H27" s="86">
        <v>-0.93100000000000005</v>
      </c>
      <c r="I27" s="84">
        <v>-0.41113925000000001</v>
      </c>
      <c r="J27" s="85">
        <f t="shared" si="0"/>
        <v>-7.0102552583270143E-3</v>
      </c>
      <c r="K27" s="85">
        <f>I27/'סכום נכסי הקרן'!$C$42</f>
        <v>-6.4577081480548508E-6</v>
      </c>
      <c r="L27" s="116"/>
      <c r="M27" s="116"/>
    </row>
    <row r="28" spans="2:51">
      <c r="B28" s="77" t="s">
        <v>2002</v>
      </c>
      <c r="C28" s="74" t="s">
        <v>2003</v>
      </c>
      <c r="D28" s="87" t="s">
        <v>699</v>
      </c>
      <c r="E28" s="87" t="s">
        <v>158</v>
      </c>
      <c r="F28" s="103">
        <v>44011</v>
      </c>
      <c r="G28" s="84">
        <v>110584.534095</v>
      </c>
      <c r="H28" s="86">
        <v>-0.90890000000000004</v>
      </c>
      <c r="I28" s="84">
        <v>-1.0051248560000001</v>
      </c>
      <c r="J28" s="85">
        <f t="shared" si="0"/>
        <v>-1.7138188112784617E-2</v>
      </c>
      <c r="K28" s="85">
        <f>I28/'סכום נכסי הקרן'!$C$42</f>
        <v>-1.5787359081877147E-5</v>
      </c>
      <c r="L28" s="116"/>
      <c r="M28" s="116"/>
    </row>
    <row r="29" spans="2:51">
      <c r="B29" s="77" t="s">
        <v>2004</v>
      </c>
      <c r="C29" s="74" t="s">
        <v>2005</v>
      </c>
      <c r="D29" s="87" t="s">
        <v>699</v>
      </c>
      <c r="E29" s="87" t="s">
        <v>158</v>
      </c>
      <c r="F29" s="103">
        <v>44000</v>
      </c>
      <c r="G29" s="84">
        <v>52720.658550000007</v>
      </c>
      <c r="H29" s="86">
        <v>-0.75929999999999997</v>
      </c>
      <c r="I29" s="84">
        <v>-0.40029205100000004</v>
      </c>
      <c r="J29" s="85">
        <f t="shared" si="0"/>
        <v>-6.825301781304644E-3</v>
      </c>
      <c r="K29" s="85">
        <f>I29/'סכום נכסי הקרן'!$C$42</f>
        <v>-6.2873326721890161E-6</v>
      </c>
      <c r="L29" s="116"/>
      <c r="M29" s="116"/>
    </row>
    <row r="30" spans="2:51">
      <c r="B30" s="77" t="s">
        <v>2006</v>
      </c>
      <c r="C30" s="74" t="s">
        <v>2007</v>
      </c>
      <c r="D30" s="87" t="s">
        <v>699</v>
      </c>
      <c r="E30" s="87" t="s">
        <v>158</v>
      </c>
      <c r="F30" s="103">
        <v>44000</v>
      </c>
      <c r="G30" s="84">
        <v>60823.567453000003</v>
      </c>
      <c r="H30" s="86">
        <v>-0.72489999999999999</v>
      </c>
      <c r="I30" s="84">
        <v>-0.44090573599999994</v>
      </c>
      <c r="J30" s="85">
        <f t="shared" si="0"/>
        <v>-7.5177978123483515E-3</v>
      </c>
      <c r="K30" s="85">
        <f>I30/'סכום נכסי הקרן'!$C$42</f>
        <v>-6.9252462855135343E-6</v>
      </c>
      <c r="L30" s="116"/>
      <c r="M30" s="116"/>
    </row>
    <row r="31" spans="2:51">
      <c r="B31" s="77" t="s">
        <v>2008</v>
      </c>
      <c r="C31" s="74" t="s">
        <v>2009</v>
      </c>
      <c r="D31" s="87" t="s">
        <v>699</v>
      </c>
      <c r="E31" s="87" t="s">
        <v>158</v>
      </c>
      <c r="F31" s="103">
        <v>43991</v>
      </c>
      <c r="G31" s="84">
        <v>38707.032420000003</v>
      </c>
      <c r="H31" s="86">
        <v>-0.77649999999999997</v>
      </c>
      <c r="I31" s="84">
        <v>-0.30055331299999999</v>
      </c>
      <c r="J31" s="85">
        <f t="shared" si="0"/>
        <v>-5.1246759896211684E-3</v>
      </c>
      <c r="K31" s="85">
        <f>I31/'סכום נכסי הקרן'!$C$42</f>
        <v>-4.7207499120674562E-6</v>
      </c>
      <c r="L31" s="116"/>
      <c r="M31" s="116"/>
    </row>
    <row r="32" spans="2:51">
      <c r="B32" s="77" t="s">
        <v>2010</v>
      </c>
      <c r="C32" s="74" t="s">
        <v>2011</v>
      </c>
      <c r="D32" s="87" t="s">
        <v>699</v>
      </c>
      <c r="E32" s="87" t="s">
        <v>158</v>
      </c>
      <c r="F32" s="103">
        <v>44000</v>
      </c>
      <c r="G32" s="84">
        <v>38746.437485000002</v>
      </c>
      <c r="H32" s="86">
        <v>-0.66090000000000004</v>
      </c>
      <c r="I32" s="84">
        <v>-0.25607859799999999</v>
      </c>
      <c r="J32" s="85">
        <f t="shared" si="0"/>
        <v>-4.3663462882089447E-3</v>
      </c>
      <c r="K32" s="85">
        <f>I32/'סכום נכסי הקרן'!$C$42</f>
        <v>-4.0221916269173097E-6</v>
      </c>
      <c r="L32" s="116"/>
      <c r="M32" s="116"/>
    </row>
    <row r="33" spans="2:13">
      <c r="B33" s="77" t="s">
        <v>2012</v>
      </c>
      <c r="C33" s="74" t="s">
        <v>2013</v>
      </c>
      <c r="D33" s="87" t="s">
        <v>699</v>
      </c>
      <c r="E33" s="87" t="s">
        <v>158</v>
      </c>
      <c r="F33" s="103">
        <v>43991</v>
      </c>
      <c r="G33" s="84">
        <v>16606.098576</v>
      </c>
      <c r="H33" s="86">
        <v>-0.67110000000000003</v>
      </c>
      <c r="I33" s="84">
        <v>-0.111440763</v>
      </c>
      <c r="J33" s="85">
        <f t="shared" si="0"/>
        <v>-1.9001547403044699E-3</v>
      </c>
      <c r="K33" s="85">
        <f>I33/'סכום נכסי הקרן'!$C$42</f>
        <v>-1.750384871428718E-6</v>
      </c>
      <c r="L33" s="116"/>
      <c r="M33" s="116"/>
    </row>
    <row r="34" spans="2:13">
      <c r="B34" s="77" t="s">
        <v>2014</v>
      </c>
      <c r="C34" s="74" t="s">
        <v>2015</v>
      </c>
      <c r="D34" s="87" t="s">
        <v>699</v>
      </c>
      <c r="E34" s="87" t="s">
        <v>158</v>
      </c>
      <c r="F34" s="103">
        <v>43992</v>
      </c>
      <c r="G34" s="84">
        <v>48752.268091999998</v>
      </c>
      <c r="H34" s="86">
        <v>-0.58109999999999995</v>
      </c>
      <c r="I34" s="84">
        <v>-0.28330973700000001</v>
      </c>
      <c r="J34" s="85">
        <f t="shared" si="0"/>
        <v>-4.8306591344404442E-3</v>
      </c>
      <c r="K34" s="85">
        <f>I34/'סכום נכסי הקרן'!$C$42</f>
        <v>-4.4499074146975185E-6</v>
      </c>
      <c r="L34" s="116"/>
      <c r="M34" s="116"/>
    </row>
    <row r="35" spans="2:13">
      <c r="B35" s="77" t="s">
        <v>2016</v>
      </c>
      <c r="C35" s="74" t="s">
        <v>2017</v>
      </c>
      <c r="D35" s="87" t="s">
        <v>699</v>
      </c>
      <c r="E35" s="87" t="s">
        <v>158</v>
      </c>
      <c r="F35" s="103">
        <v>44012</v>
      </c>
      <c r="G35" s="84">
        <v>96856.352838000006</v>
      </c>
      <c r="H35" s="86">
        <v>-0.48230000000000001</v>
      </c>
      <c r="I35" s="84">
        <v>-0.46709911899999995</v>
      </c>
      <c r="J35" s="85">
        <f t="shared" si="0"/>
        <v>-7.9644160831875456E-3</v>
      </c>
      <c r="K35" s="85">
        <f>I35/'סכום נכסי הקרן'!$C$42</f>
        <v>-7.3366621812817481E-6</v>
      </c>
      <c r="L35" s="116"/>
      <c r="M35" s="116"/>
    </row>
    <row r="36" spans="2:13">
      <c r="B36" s="77" t="s">
        <v>2018</v>
      </c>
      <c r="C36" s="74" t="s">
        <v>2019</v>
      </c>
      <c r="D36" s="87" t="s">
        <v>699</v>
      </c>
      <c r="E36" s="87" t="s">
        <v>158</v>
      </c>
      <c r="F36" s="103">
        <v>43990</v>
      </c>
      <c r="G36" s="84">
        <v>84573.937439999994</v>
      </c>
      <c r="H36" s="86">
        <v>-0.53839999999999999</v>
      </c>
      <c r="I36" s="84">
        <v>-0.45535969399999998</v>
      </c>
      <c r="J36" s="85">
        <f t="shared" si="0"/>
        <v>-7.7642494344523907E-3</v>
      </c>
      <c r="K36" s="85">
        <f>I36/'סכום נכסי הקרן'!$C$42</f>
        <v>-7.152272633273431E-6</v>
      </c>
      <c r="L36" s="116"/>
      <c r="M36" s="116"/>
    </row>
    <row r="37" spans="2:13">
      <c r="B37" s="77" t="s">
        <v>2020</v>
      </c>
      <c r="C37" s="74" t="s">
        <v>2021</v>
      </c>
      <c r="D37" s="87" t="s">
        <v>699</v>
      </c>
      <c r="E37" s="87" t="s">
        <v>158</v>
      </c>
      <c r="F37" s="103">
        <v>43991</v>
      </c>
      <c r="G37" s="84">
        <v>49887.777312000006</v>
      </c>
      <c r="H37" s="86">
        <v>-0.53090000000000004</v>
      </c>
      <c r="I37" s="84">
        <v>-0.26485108600000001</v>
      </c>
      <c r="J37" s="85">
        <f t="shared" si="0"/>
        <v>-4.5159242721416653E-3</v>
      </c>
      <c r="K37" s="85">
        <f>I37/'סכום נכסי הקרן'!$C$42</f>
        <v>-4.1599798999569516E-6</v>
      </c>
      <c r="L37" s="116"/>
      <c r="M37" s="116"/>
    </row>
    <row r="38" spans="2:13">
      <c r="B38" s="77" t="s">
        <v>2022</v>
      </c>
      <c r="C38" s="74" t="s">
        <v>2023</v>
      </c>
      <c r="D38" s="87" t="s">
        <v>699</v>
      </c>
      <c r="E38" s="87" t="s">
        <v>158</v>
      </c>
      <c r="F38" s="103">
        <v>43991</v>
      </c>
      <c r="G38" s="84">
        <v>51006.752487999998</v>
      </c>
      <c r="H38" s="86">
        <v>-0.51049999999999995</v>
      </c>
      <c r="I38" s="84">
        <v>-0.26038030900000003</v>
      </c>
      <c r="J38" s="85">
        <f t="shared" si="0"/>
        <v>-4.4396939244600534E-3</v>
      </c>
      <c r="K38" s="85">
        <f>I38/'סכום נכסי הקרן'!$C$42</f>
        <v>-4.0897580151307371E-6</v>
      </c>
      <c r="L38" s="116"/>
      <c r="M38" s="116"/>
    </row>
    <row r="39" spans="2:13">
      <c r="B39" s="77" t="s">
        <v>2024</v>
      </c>
      <c r="C39" s="74" t="s">
        <v>2025</v>
      </c>
      <c r="D39" s="87" t="s">
        <v>699</v>
      </c>
      <c r="E39" s="87" t="s">
        <v>158</v>
      </c>
      <c r="F39" s="103">
        <v>43895</v>
      </c>
      <c r="G39" s="84">
        <v>79324.880309999993</v>
      </c>
      <c r="H39" s="86">
        <v>-0.49180000000000001</v>
      </c>
      <c r="I39" s="84">
        <v>-0.390091415</v>
      </c>
      <c r="J39" s="85">
        <f t="shared" si="0"/>
        <v>-6.6513727240393016E-3</v>
      </c>
      <c r="K39" s="85">
        <f>I39/'סכום נכסי הקרן'!$C$42</f>
        <v>-6.1271126732165464E-6</v>
      </c>
      <c r="L39" s="116"/>
      <c r="M39" s="116"/>
    </row>
    <row r="40" spans="2:13">
      <c r="B40" s="77" t="s">
        <v>2026</v>
      </c>
      <c r="C40" s="74" t="s">
        <v>1977</v>
      </c>
      <c r="D40" s="87" t="s">
        <v>699</v>
      </c>
      <c r="E40" s="87" t="s">
        <v>158</v>
      </c>
      <c r="F40" s="103">
        <v>43999</v>
      </c>
      <c r="G40" s="84">
        <v>49906.595241000003</v>
      </c>
      <c r="H40" s="86">
        <v>-0.50149999999999995</v>
      </c>
      <c r="I40" s="84">
        <v>-0.25029564599999998</v>
      </c>
      <c r="J40" s="85">
        <f t="shared" si="0"/>
        <v>-4.267742300225183E-3</v>
      </c>
      <c r="K40" s="85">
        <f>I40/'סכום נכסי הקרן'!$C$42</f>
        <v>-3.9313595882583634E-6</v>
      </c>
      <c r="L40" s="116"/>
      <c r="M40" s="116"/>
    </row>
    <row r="41" spans="2:13">
      <c r="B41" s="77" t="s">
        <v>2027</v>
      </c>
      <c r="C41" s="74" t="s">
        <v>2028</v>
      </c>
      <c r="D41" s="87" t="s">
        <v>699</v>
      </c>
      <c r="E41" s="87" t="s">
        <v>158</v>
      </c>
      <c r="F41" s="103">
        <v>43895</v>
      </c>
      <c r="G41" s="84">
        <v>74049.439842000007</v>
      </c>
      <c r="H41" s="86">
        <v>-0.47939999999999999</v>
      </c>
      <c r="I41" s="84">
        <v>-0.35501169599999993</v>
      </c>
      <c r="J41" s="85">
        <f t="shared" si="0"/>
        <v>-6.053235269197944E-3</v>
      </c>
      <c r="K41" s="85">
        <f>I41/'סכום נכסי הקרן'!$C$42</f>
        <v>-5.5761203093938878E-6</v>
      </c>
      <c r="L41" s="116"/>
      <c r="M41" s="116"/>
    </row>
    <row r="42" spans="2:13">
      <c r="B42" s="77" t="s">
        <v>2029</v>
      </c>
      <c r="C42" s="74" t="s">
        <v>1983</v>
      </c>
      <c r="D42" s="87" t="s">
        <v>699</v>
      </c>
      <c r="E42" s="87" t="s">
        <v>158</v>
      </c>
      <c r="F42" s="103">
        <v>44012</v>
      </c>
      <c r="G42" s="84">
        <v>27742.774130000002</v>
      </c>
      <c r="H42" s="86">
        <v>-0.3629</v>
      </c>
      <c r="I42" s="84">
        <v>-0.10066968000000001</v>
      </c>
      <c r="J42" s="85">
        <f t="shared" si="0"/>
        <v>-1.7164991023700556E-3</v>
      </c>
      <c r="K42" s="85">
        <f>I42/'סכום נכסי הקרן'!$C$42</f>
        <v>-1.5812049391977888E-6</v>
      </c>
      <c r="L42" s="116"/>
      <c r="M42" s="116"/>
    </row>
    <row r="43" spans="2:13">
      <c r="B43" s="77" t="s">
        <v>2030</v>
      </c>
      <c r="C43" s="74" t="s">
        <v>2031</v>
      </c>
      <c r="D43" s="87" t="s">
        <v>699</v>
      </c>
      <c r="E43" s="87" t="s">
        <v>158</v>
      </c>
      <c r="F43" s="103">
        <v>44012</v>
      </c>
      <c r="G43" s="84">
        <v>83137.790231999999</v>
      </c>
      <c r="H43" s="86">
        <v>-0.33850000000000002</v>
      </c>
      <c r="I43" s="84">
        <v>-0.28144198799999998</v>
      </c>
      <c r="J43" s="85">
        <f t="shared" si="0"/>
        <v>-4.7988125100948357E-3</v>
      </c>
      <c r="K43" s="85">
        <f>I43/'סכום נכסי הקרן'!$C$42</f>
        <v>-4.4205709357896513E-6</v>
      </c>
      <c r="L43" s="116"/>
      <c r="M43" s="116"/>
    </row>
    <row r="44" spans="2:13">
      <c r="B44" s="77" t="s">
        <v>2032</v>
      </c>
      <c r="C44" s="74" t="s">
        <v>2033</v>
      </c>
      <c r="D44" s="87" t="s">
        <v>699</v>
      </c>
      <c r="E44" s="87" t="s">
        <v>158</v>
      </c>
      <c r="F44" s="103">
        <v>43990</v>
      </c>
      <c r="G44" s="84">
        <v>105962.84819999998</v>
      </c>
      <c r="H44" s="86">
        <v>-0.30559999999999998</v>
      </c>
      <c r="I44" s="84">
        <v>-0.32381094700000002</v>
      </c>
      <c r="J44" s="85">
        <f t="shared" si="0"/>
        <v>-5.5212373761702391E-3</v>
      </c>
      <c r="K44" s="85">
        <f>I44/'סכום נכסי הקרן'!$C$42</f>
        <v>-5.086054398531051E-6</v>
      </c>
      <c r="L44" s="116"/>
      <c r="M44" s="116"/>
    </row>
    <row r="45" spans="2:13">
      <c r="B45" s="77" t="s">
        <v>2034</v>
      </c>
      <c r="C45" s="74" t="s">
        <v>2035</v>
      </c>
      <c r="D45" s="87" t="s">
        <v>699</v>
      </c>
      <c r="E45" s="87" t="s">
        <v>158</v>
      </c>
      <c r="F45" s="103">
        <v>43991</v>
      </c>
      <c r="G45" s="84">
        <v>77822.751657000001</v>
      </c>
      <c r="H45" s="86">
        <v>-0.27129999999999999</v>
      </c>
      <c r="I45" s="84">
        <v>-0.21109523999999999</v>
      </c>
      <c r="J45" s="85">
        <f t="shared" si="0"/>
        <v>-3.5993438140917047E-3</v>
      </c>
      <c r="K45" s="85">
        <f>I45/'סכום נכסי הקרן'!$C$42</f>
        <v>-3.3156441555108009E-6</v>
      </c>
      <c r="L45" s="116"/>
      <c r="M45" s="116"/>
    </row>
    <row r="46" spans="2:13">
      <c r="B46" s="77" t="s">
        <v>2036</v>
      </c>
      <c r="C46" s="74" t="s">
        <v>2037</v>
      </c>
      <c r="D46" s="87" t="s">
        <v>699</v>
      </c>
      <c r="E46" s="87" t="s">
        <v>158</v>
      </c>
      <c r="F46" s="103">
        <v>43990</v>
      </c>
      <c r="G46" s="84">
        <v>50055.691140000003</v>
      </c>
      <c r="H46" s="86">
        <v>-0.21820000000000001</v>
      </c>
      <c r="I46" s="84">
        <v>-0.10923883399999998</v>
      </c>
      <c r="J46" s="85">
        <f t="shared" si="0"/>
        <v>-1.8626100778799681E-3</v>
      </c>
      <c r="K46" s="85">
        <f>I46/'סכום נכסי הקרן'!$C$42</f>
        <v>-1.7157994728204888E-6</v>
      </c>
      <c r="L46" s="116"/>
      <c r="M46" s="116"/>
    </row>
    <row r="47" spans="2:13">
      <c r="B47" s="77" t="s">
        <v>2038</v>
      </c>
      <c r="C47" s="74" t="s">
        <v>2039</v>
      </c>
      <c r="D47" s="87" t="s">
        <v>699</v>
      </c>
      <c r="E47" s="87" t="s">
        <v>158</v>
      </c>
      <c r="F47" s="103">
        <v>43990</v>
      </c>
      <c r="G47" s="84">
        <v>26698.298652000005</v>
      </c>
      <c r="H47" s="86">
        <v>-0.21099999999999999</v>
      </c>
      <c r="I47" s="84">
        <v>-5.6330868999999999E-2</v>
      </c>
      <c r="J47" s="85">
        <f t="shared" si="0"/>
        <v>-9.6048667358657723E-4</v>
      </c>
      <c r="K47" s="85">
        <f>I47/'סכום נכסי הקרן'!$C$42</f>
        <v>-8.8478127964749268E-7</v>
      </c>
      <c r="L47" s="116"/>
      <c r="M47" s="116"/>
    </row>
    <row r="48" spans="2:13">
      <c r="B48" s="77" t="s">
        <v>2040</v>
      </c>
      <c r="C48" s="74" t="s">
        <v>2041</v>
      </c>
      <c r="D48" s="87" t="s">
        <v>699</v>
      </c>
      <c r="E48" s="87" t="s">
        <v>158</v>
      </c>
      <c r="F48" s="103">
        <v>43990</v>
      </c>
      <c r="G48" s="84">
        <v>16694.8806</v>
      </c>
      <c r="H48" s="86">
        <v>-0.1603</v>
      </c>
      <c r="I48" s="84">
        <v>-2.6763729999999999E-2</v>
      </c>
      <c r="J48" s="85">
        <f t="shared" si="0"/>
        <v>-4.5634314642774792E-4</v>
      </c>
      <c r="K48" s="85">
        <f>I48/'סכום נכסי הקרן'!$C$42</f>
        <v>-4.2037425834030696E-7</v>
      </c>
      <c r="L48" s="116"/>
      <c r="M48" s="116"/>
    </row>
    <row r="49" spans="2:13">
      <c r="B49" s="77" t="s">
        <v>2040</v>
      </c>
      <c r="C49" s="74" t="s">
        <v>2042</v>
      </c>
      <c r="D49" s="87" t="s">
        <v>699</v>
      </c>
      <c r="E49" s="87" t="s">
        <v>158</v>
      </c>
      <c r="F49" s="103">
        <v>43990</v>
      </c>
      <c r="G49" s="84">
        <v>37151.421300000002</v>
      </c>
      <c r="H49" s="86">
        <v>-0.1603</v>
      </c>
      <c r="I49" s="84">
        <v>-5.9557815E-2</v>
      </c>
      <c r="J49" s="85">
        <f t="shared" si="0"/>
        <v>-1.0155087011960485E-3</v>
      </c>
      <c r="K49" s="85">
        <f>I49/'סכום נכסי הקרן'!$C$42</f>
        <v>-9.3546648053145837E-7</v>
      </c>
      <c r="L49" s="116"/>
      <c r="M49" s="116"/>
    </row>
    <row r="50" spans="2:13">
      <c r="B50" s="77" t="s">
        <v>2043</v>
      </c>
      <c r="C50" s="74" t="s">
        <v>2044</v>
      </c>
      <c r="D50" s="87" t="s">
        <v>699</v>
      </c>
      <c r="E50" s="87" t="s">
        <v>158</v>
      </c>
      <c r="F50" s="103">
        <v>43994</v>
      </c>
      <c r="G50" s="84">
        <v>106260.42771</v>
      </c>
      <c r="H50" s="86">
        <v>-6.5500000000000003E-2</v>
      </c>
      <c r="I50" s="84">
        <v>-6.958868E-2</v>
      </c>
      <c r="J50" s="85">
        <f t="shared" si="0"/>
        <v>-1.1865430262132256E-3</v>
      </c>
      <c r="K50" s="85">
        <f>I50/'סכום נכסי הקרן'!$C$42</f>
        <v>-1.0930199095522541E-6</v>
      </c>
      <c r="L50" s="116"/>
      <c r="M50" s="116"/>
    </row>
    <row r="51" spans="2:13">
      <c r="B51" s="77" t="s">
        <v>2045</v>
      </c>
      <c r="C51" s="74" t="s">
        <v>2046</v>
      </c>
      <c r="D51" s="87" t="s">
        <v>699</v>
      </c>
      <c r="E51" s="87" t="s">
        <v>158</v>
      </c>
      <c r="F51" s="103">
        <v>43985</v>
      </c>
      <c r="G51" s="84">
        <v>44578.869616000004</v>
      </c>
      <c r="H51" s="86">
        <v>-3.9300000000000002E-2</v>
      </c>
      <c r="I51" s="84">
        <v>-1.7524306999999999E-2</v>
      </c>
      <c r="J51" s="85">
        <f t="shared" si="0"/>
        <v>-2.9880354477293736E-4</v>
      </c>
      <c r="K51" s="85">
        <f>I51/'סכום נכסי הקרן'!$C$42</f>
        <v>-2.7525190091414198E-7</v>
      </c>
      <c r="L51" s="116"/>
      <c r="M51" s="116"/>
    </row>
    <row r="52" spans="2:13">
      <c r="B52" s="77" t="s">
        <v>2047</v>
      </c>
      <c r="C52" s="74" t="s">
        <v>2048</v>
      </c>
      <c r="D52" s="87" t="s">
        <v>699</v>
      </c>
      <c r="E52" s="87" t="s">
        <v>158</v>
      </c>
      <c r="F52" s="103">
        <v>43896</v>
      </c>
      <c r="G52" s="84">
        <v>106303.37733</v>
      </c>
      <c r="H52" s="86">
        <v>1.89E-2</v>
      </c>
      <c r="I52" s="84">
        <v>2.0099944000000002E-2</v>
      </c>
      <c r="J52" s="85">
        <f t="shared" si="0"/>
        <v>3.4272022950394186E-4</v>
      </c>
      <c r="K52" s="85">
        <f>I52/'סכום נכסי הקרן'!$C$42</f>
        <v>3.1570708012977652E-7</v>
      </c>
      <c r="L52" s="116"/>
      <c r="M52" s="116"/>
    </row>
    <row r="53" spans="2:13">
      <c r="B53" s="77" t="s">
        <v>2049</v>
      </c>
      <c r="C53" s="74" t="s">
        <v>2050</v>
      </c>
      <c r="D53" s="87" t="s">
        <v>699</v>
      </c>
      <c r="E53" s="87" t="s">
        <v>158</v>
      </c>
      <c r="F53" s="103">
        <v>43985</v>
      </c>
      <c r="G53" s="84">
        <v>50161.361048999999</v>
      </c>
      <c r="H53" s="86">
        <v>-2.0299999999999999E-2</v>
      </c>
      <c r="I53" s="84">
        <v>-1.0168376E-2</v>
      </c>
      <c r="J53" s="85">
        <f t="shared" si="0"/>
        <v>-1.7337899828986458E-4</v>
      </c>
      <c r="K53" s="85">
        <f>I53/'סכום נכסי הקרן'!$C$42</f>
        <v>-1.5971329555055954E-7</v>
      </c>
      <c r="L53" s="116"/>
      <c r="M53" s="116"/>
    </row>
    <row r="54" spans="2:13">
      <c r="B54" s="77" t="s">
        <v>2051</v>
      </c>
      <c r="C54" s="74" t="s">
        <v>2052</v>
      </c>
      <c r="D54" s="87" t="s">
        <v>699</v>
      </c>
      <c r="E54" s="87" t="s">
        <v>158</v>
      </c>
      <c r="F54" s="103">
        <v>43896</v>
      </c>
      <c r="G54" s="84">
        <v>106324.85214</v>
      </c>
      <c r="H54" s="86">
        <v>3.1699999999999999E-2</v>
      </c>
      <c r="I54" s="84">
        <v>3.3757772000000005E-2</v>
      </c>
      <c r="J54" s="85">
        <f t="shared" si="0"/>
        <v>5.7559719407087619E-4</v>
      </c>
      <c r="K54" s="85">
        <f>I54/'סכום נכסי הקרן'!$C$42</f>
        <v>5.3022872251816851E-7</v>
      </c>
      <c r="L54" s="116"/>
      <c r="M54" s="116"/>
    </row>
    <row r="55" spans="2:13">
      <c r="B55" s="77" t="s">
        <v>2053</v>
      </c>
      <c r="C55" s="74" t="s">
        <v>2054</v>
      </c>
      <c r="D55" s="87" t="s">
        <v>699</v>
      </c>
      <c r="E55" s="87" t="s">
        <v>158</v>
      </c>
      <c r="F55" s="103">
        <v>43998</v>
      </c>
      <c r="G55" s="84">
        <v>22302.301768000001</v>
      </c>
      <c r="H55" s="86">
        <v>1.7500000000000002E-2</v>
      </c>
      <c r="I55" s="84">
        <v>3.9120350000000003E-3</v>
      </c>
      <c r="J55" s="85">
        <f t="shared" si="0"/>
        <v>6.6703346687306848E-5</v>
      </c>
      <c r="K55" s="85">
        <f>I55/'סכום נכסי הקרן'!$C$42</f>
        <v>6.1445800406980745E-8</v>
      </c>
      <c r="L55" s="116"/>
      <c r="M55" s="116"/>
    </row>
    <row r="56" spans="2:13">
      <c r="B56" s="77" t="s">
        <v>2055</v>
      </c>
      <c r="C56" s="74" t="s">
        <v>2056</v>
      </c>
      <c r="D56" s="87" t="s">
        <v>699</v>
      </c>
      <c r="E56" s="87" t="s">
        <v>158</v>
      </c>
      <c r="F56" s="103">
        <v>43986</v>
      </c>
      <c r="G56" s="84">
        <v>50216.367302999999</v>
      </c>
      <c r="H56" s="86">
        <v>0.1258</v>
      </c>
      <c r="I56" s="84">
        <v>6.3190029999999994E-2</v>
      </c>
      <c r="J56" s="85">
        <f t="shared" si="0"/>
        <v>1.0774408915746713E-3</v>
      </c>
      <c r="K56" s="85">
        <f>I56/'סכום נכסי הקרן'!$C$42</f>
        <v>9.9251718634703544E-7</v>
      </c>
      <c r="L56" s="116"/>
      <c r="M56" s="116"/>
    </row>
    <row r="57" spans="2:13">
      <c r="B57" s="77" t="s">
        <v>2057</v>
      </c>
      <c r="C57" s="74" t="s">
        <v>2058</v>
      </c>
      <c r="D57" s="87" t="s">
        <v>699</v>
      </c>
      <c r="E57" s="87" t="s">
        <v>158</v>
      </c>
      <c r="F57" s="103">
        <v>43986</v>
      </c>
      <c r="G57" s="84">
        <v>44676.658512000002</v>
      </c>
      <c r="H57" s="86">
        <v>0.215</v>
      </c>
      <c r="I57" s="84">
        <v>9.6050576000000012E-2</v>
      </c>
      <c r="J57" s="85">
        <f t="shared" si="0"/>
        <v>1.6377396599068044E-3</v>
      </c>
      <c r="K57" s="85">
        <f>I57/'סכום נכסי הקרן'!$C$42</f>
        <v>1.5086533024043844E-6</v>
      </c>
      <c r="L57" s="116"/>
      <c r="M57" s="116"/>
    </row>
    <row r="58" spans="2:13">
      <c r="B58" s="77" t="s">
        <v>2059</v>
      </c>
      <c r="C58" s="74" t="s">
        <v>2060</v>
      </c>
      <c r="D58" s="87" t="s">
        <v>699</v>
      </c>
      <c r="E58" s="87" t="s">
        <v>158</v>
      </c>
      <c r="F58" s="103">
        <v>43984</v>
      </c>
      <c r="G58" s="84">
        <v>50303.219282999999</v>
      </c>
      <c r="H58" s="86">
        <v>0.26340000000000002</v>
      </c>
      <c r="I58" s="84">
        <v>0.13247972899999999</v>
      </c>
      <c r="J58" s="85">
        <f t="shared" si="0"/>
        <v>2.258886051000939E-3</v>
      </c>
      <c r="K58" s="85">
        <f>I58/'סכום נכסי הקרן'!$C$42</f>
        <v>2.0808410420931555E-6</v>
      </c>
      <c r="L58" s="116"/>
      <c r="M58" s="116"/>
    </row>
    <row r="59" spans="2:13">
      <c r="B59" s="77" t="s">
        <v>2061</v>
      </c>
      <c r="C59" s="74" t="s">
        <v>2062</v>
      </c>
      <c r="D59" s="87" t="s">
        <v>699</v>
      </c>
      <c r="E59" s="87" t="s">
        <v>158</v>
      </c>
      <c r="F59" s="103">
        <v>43997</v>
      </c>
      <c r="G59" s="84">
        <v>53441.598599999998</v>
      </c>
      <c r="H59" s="86">
        <v>0.54459999999999997</v>
      </c>
      <c r="I59" s="84">
        <v>0.29103681999999997</v>
      </c>
      <c r="J59" s="85">
        <f t="shared" si="0"/>
        <v>4.9624121213719501E-3</v>
      </c>
      <c r="K59" s="85">
        <f>I59/'סכום נכסי הקרן'!$C$42</f>
        <v>4.5712756539249721E-6</v>
      </c>
      <c r="L59" s="116"/>
      <c r="M59" s="116"/>
    </row>
    <row r="60" spans="2:13">
      <c r="B60" s="77" t="s">
        <v>2063</v>
      </c>
      <c r="C60" s="74" t="s">
        <v>2064</v>
      </c>
      <c r="D60" s="87" t="s">
        <v>699</v>
      </c>
      <c r="E60" s="87" t="s">
        <v>158</v>
      </c>
      <c r="F60" s="103">
        <v>43957</v>
      </c>
      <c r="G60" s="84">
        <v>44885.103263999998</v>
      </c>
      <c r="H60" s="86">
        <v>0.67930000000000001</v>
      </c>
      <c r="I60" s="84">
        <v>0.304908387</v>
      </c>
      <c r="J60" s="85">
        <f t="shared" si="0"/>
        <v>5.1989335079897095E-3</v>
      </c>
      <c r="K60" s="85">
        <f>I60/'סכום נכסי הקרן'!$C$42</f>
        <v>4.7891544656467648E-6</v>
      </c>
      <c r="L60" s="116"/>
      <c r="M60" s="116"/>
    </row>
    <row r="61" spans="2:13">
      <c r="B61" s="77" t="s">
        <v>2065</v>
      </c>
      <c r="C61" s="74" t="s">
        <v>2066</v>
      </c>
      <c r="D61" s="87" t="s">
        <v>699</v>
      </c>
      <c r="E61" s="87" t="s">
        <v>158</v>
      </c>
      <c r="F61" s="103">
        <v>43963</v>
      </c>
      <c r="G61" s="84">
        <v>32133.064986000001</v>
      </c>
      <c r="H61" s="86">
        <v>0.77190000000000003</v>
      </c>
      <c r="I61" s="84">
        <v>0.24804383900000002</v>
      </c>
      <c r="J61" s="85">
        <f t="shared" si="0"/>
        <v>4.2293471777393411E-3</v>
      </c>
      <c r="K61" s="85">
        <f>I61/'סכום נכסי הקרן'!$C$42</f>
        <v>3.895990762704134E-6</v>
      </c>
      <c r="L61" s="116"/>
      <c r="M61" s="116"/>
    </row>
    <row r="62" spans="2:13">
      <c r="B62" s="77" t="s">
        <v>2067</v>
      </c>
      <c r="C62" s="74" t="s">
        <v>2068</v>
      </c>
      <c r="D62" s="87" t="s">
        <v>699</v>
      </c>
      <c r="E62" s="87" t="s">
        <v>158</v>
      </c>
      <c r="F62" s="103">
        <v>43984</v>
      </c>
      <c r="G62" s="84">
        <v>61799.285113999998</v>
      </c>
      <c r="H62" s="86">
        <v>0.78390000000000004</v>
      </c>
      <c r="I62" s="84">
        <v>0.48443790400000003</v>
      </c>
      <c r="J62" s="85">
        <f t="shared" si="0"/>
        <v>8.2600563284797486E-3</v>
      </c>
      <c r="K62" s="85">
        <f>I62/'סכום נכסי הקרן'!$C$42</f>
        <v>7.6090001134345933E-6</v>
      </c>
      <c r="L62" s="116"/>
      <c r="M62" s="116"/>
    </row>
    <row r="63" spans="2:13">
      <c r="B63" s="77" t="s">
        <v>2069</v>
      </c>
      <c r="C63" s="74" t="s">
        <v>2070</v>
      </c>
      <c r="D63" s="87" t="s">
        <v>699</v>
      </c>
      <c r="E63" s="87" t="s">
        <v>158</v>
      </c>
      <c r="F63" s="103">
        <v>43963</v>
      </c>
      <c r="G63" s="84">
        <v>112283.160192</v>
      </c>
      <c r="H63" s="86">
        <v>0.87980000000000003</v>
      </c>
      <c r="I63" s="84">
        <v>0.98785753799999987</v>
      </c>
      <c r="J63" s="85">
        <f t="shared" si="0"/>
        <v>1.6843766437387032E-2</v>
      </c>
      <c r="K63" s="85">
        <f>I63/'סכום נכסי הקרן'!$C$42</f>
        <v>1.5516143672150015E-5</v>
      </c>
      <c r="L63" s="116"/>
      <c r="M63" s="116"/>
    </row>
    <row r="64" spans="2:13">
      <c r="B64" s="77" t="s">
        <v>2071</v>
      </c>
      <c r="C64" s="74" t="s">
        <v>2072</v>
      </c>
      <c r="D64" s="87" t="s">
        <v>699</v>
      </c>
      <c r="E64" s="87" t="s">
        <v>158</v>
      </c>
      <c r="F64" s="103">
        <v>43963</v>
      </c>
      <c r="G64" s="84">
        <v>28150.495924999999</v>
      </c>
      <c r="H64" s="86">
        <v>1.0298</v>
      </c>
      <c r="I64" s="84">
        <v>0.28990577200000001</v>
      </c>
      <c r="J64" s="85">
        <f t="shared" si="0"/>
        <v>4.9431268422617212E-3</v>
      </c>
      <c r="K64" s="85">
        <f>I64/'סכום נכסי הקרן'!$C$42</f>
        <v>4.5535104371877213E-6</v>
      </c>
      <c r="L64" s="116"/>
      <c r="M64" s="116"/>
    </row>
    <row r="65" spans="2:13">
      <c r="B65" s="77" t="s">
        <v>2073</v>
      </c>
      <c r="C65" s="74" t="s">
        <v>2074</v>
      </c>
      <c r="D65" s="87" t="s">
        <v>699</v>
      </c>
      <c r="E65" s="87" t="s">
        <v>158</v>
      </c>
      <c r="F65" s="103">
        <v>43983</v>
      </c>
      <c r="G65" s="84">
        <v>45062.66731199999</v>
      </c>
      <c r="H65" s="86">
        <v>1.0348999999999999</v>
      </c>
      <c r="I65" s="84">
        <v>0.4663437809999999</v>
      </c>
      <c r="J65" s="85">
        <f t="shared" si="0"/>
        <v>7.9515369620958131E-3</v>
      </c>
      <c r="K65" s="85">
        <f>I65/'סכום נכסי הקרן'!$C$42</f>
        <v>7.3247981902929634E-6</v>
      </c>
      <c r="L65" s="116"/>
      <c r="M65" s="116"/>
    </row>
    <row r="66" spans="2:13">
      <c r="B66" s="77" t="s">
        <v>2075</v>
      </c>
      <c r="C66" s="74" t="s">
        <v>2076</v>
      </c>
      <c r="D66" s="87" t="s">
        <v>699</v>
      </c>
      <c r="E66" s="87" t="s">
        <v>158</v>
      </c>
      <c r="F66" s="103">
        <v>43983</v>
      </c>
      <c r="G66" s="84">
        <v>60852.839786999997</v>
      </c>
      <c r="H66" s="86">
        <v>1.0722</v>
      </c>
      <c r="I66" s="84">
        <v>0.652480222</v>
      </c>
      <c r="J66" s="85">
        <f t="shared" si="0"/>
        <v>1.112531315662486E-2</v>
      </c>
      <c r="K66" s="85">
        <f>I66/'סכום נכסי הקרן'!$C$42</f>
        <v>1.0248417892609469E-5</v>
      </c>
      <c r="L66" s="116"/>
      <c r="M66" s="116"/>
    </row>
    <row r="67" spans="2:13">
      <c r="B67" s="77" t="s">
        <v>2077</v>
      </c>
      <c r="C67" s="74" t="s">
        <v>2078</v>
      </c>
      <c r="D67" s="87" t="s">
        <v>699</v>
      </c>
      <c r="E67" s="87" t="s">
        <v>158</v>
      </c>
      <c r="F67" s="103">
        <v>43962</v>
      </c>
      <c r="G67" s="84">
        <v>98520.425766</v>
      </c>
      <c r="H67" s="86">
        <v>1.1097999999999999</v>
      </c>
      <c r="I67" s="84">
        <v>1.093404649</v>
      </c>
      <c r="J67" s="85">
        <f t="shared" si="0"/>
        <v>1.8643429665573048E-2</v>
      </c>
      <c r="K67" s="85">
        <f>I67/'סכום נכסי הקרן'!$C$42</f>
        <v>1.7173957755111811E-5</v>
      </c>
      <c r="L67" s="116"/>
      <c r="M67" s="116"/>
    </row>
    <row r="68" spans="2:13">
      <c r="B68" s="77" t="s">
        <v>2079</v>
      </c>
      <c r="C68" s="74" t="s">
        <v>2080</v>
      </c>
      <c r="D68" s="87" t="s">
        <v>699</v>
      </c>
      <c r="E68" s="87" t="s">
        <v>158</v>
      </c>
      <c r="F68" s="103">
        <v>43962</v>
      </c>
      <c r="G68" s="84">
        <v>28194.7261</v>
      </c>
      <c r="H68" s="86">
        <v>1.1409</v>
      </c>
      <c r="I68" s="84">
        <v>0.321660049</v>
      </c>
      <c r="J68" s="85">
        <f t="shared" si="0"/>
        <v>5.4845628333854649E-3</v>
      </c>
      <c r="K68" s="85">
        <f>I68/'סכום נכסי הקרן'!$C$42</f>
        <v>5.0522705368826318E-6</v>
      </c>
      <c r="L68" s="116"/>
      <c r="M68" s="116"/>
    </row>
    <row r="69" spans="2:13">
      <c r="B69" s="77" t="s">
        <v>2081</v>
      </c>
      <c r="C69" s="74" t="s">
        <v>2082</v>
      </c>
      <c r="D69" s="87" t="s">
        <v>699</v>
      </c>
      <c r="E69" s="87" t="s">
        <v>158</v>
      </c>
      <c r="F69" s="103">
        <v>43956</v>
      </c>
      <c r="G69" s="84">
        <v>33849.111671999999</v>
      </c>
      <c r="H69" s="86">
        <v>1.2209000000000001</v>
      </c>
      <c r="I69" s="84">
        <v>0.41327679000000006</v>
      </c>
      <c r="J69" s="85">
        <f t="shared" si="0"/>
        <v>7.0467020364560415E-3</v>
      </c>
      <c r="K69" s="85">
        <f>I69/'סכום נכסי הקרן'!$C$42</f>
        <v>6.4912821974184018E-6</v>
      </c>
      <c r="L69" s="116"/>
      <c r="M69" s="116"/>
    </row>
    <row r="70" spans="2:13">
      <c r="B70" s="77" t="s">
        <v>2083</v>
      </c>
      <c r="C70" s="74" t="s">
        <v>2084</v>
      </c>
      <c r="D70" s="87" t="s">
        <v>699</v>
      </c>
      <c r="E70" s="87" t="s">
        <v>158</v>
      </c>
      <c r="F70" s="103">
        <v>43964</v>
      </c>
      <c r="G70" s="84">
        <v>70446.021659999999</v>
      </c>
      <c r="H70" s="86">
        <v>1.2194</v>
      </c>
      <c r="I70" s="84">
        <v>0.85902307699999991</v>
      </c>
      <c r="J70" s="85">
        <f t="shared" si="0"/>
        <v>1.4647035140924884E-2</v>
      </c>
      <c r="K70" s="85">
        <f>I70/'סכום נכסי הקרן'!$C$42</f>
        <v>1.3492558357563888E-5</v>
      </c>
      <c r="L70" s="116"/>
      <c r="M70" s="116"/>
    </row>
    <row r="71" spans="2:13">
      <c r="B71" s="77" t="s">
        <v>2085</v>
      </c>
      <c r="C71" s="74" t="s">
        <v>2086</v>
      </c>
      <c r="D71" s="87" t="s">
        <v>699</v>
      </c>
      <c r="E71" s="87" t="s">
        <v>158</v>
      </c>
      <c r="F71" s="103">
        <v>43964</v>
      </c>
      <c r="G71" s="84">
        <v>33868.894623</v>
      </c>
      <c r="H71" s="86">
        <v>1.2490000000000001</v>
      </c>
      <c r="I71" s="84">
        <v>0.42300780099999996</v>
      </c>
      <c r="J71" s="85">
        <f t="shared" si="0"/>
        <v>7.2126236093333265E-3</v>
      </c>
      <c r="K71" s="85">
        <f>I71/'סכום נכסי הקרן'!$C$42</f>
        <v>6.6441258605410811E-6</v>
      </c>
      <c r="L71" s="116"/>
      <c r="M71" s="116"/>
    </row>
    <row r="72" spans="2:13">
      <c r="B72" s="77" t="s">
        <v>2087</v>
      </c>
      <c r="C72" s="74" t="s">
        <v>2088</v>
      </c>
      <c r="D72" s="87" t="s">
        <v>699</v>
      </c>
      <c r="E72" s="87" t="s">
        <v>158</v>
      </c>
      <c r="F72" s="103">
        <v>43962</v>
      </c>
      <c r="G72" s="84">
        <v>84568.957200000004</v>
      </c>
      <c r="H72" s="86">
        <v>1.2535000000000001</v>
      </c>
      <c r="I72" s="84">
        <v>1.0600816199999998</v>
      </c>
      <c r="J72" s="85">
        <f t="shared" si="0"/>
        <v>1.8075245189703534E-2</v>
      </c>
      <c r="K72" s="85">
        <f>I72/'סכום נכסי הקרן'!$C$42</f>
        <v>1.6650557481624985E-5</v>
      </c>
      <c r="L72" s="116"/>
      <c r="M72" s="116"/>
    </row>
    <row r="73" spans="2:13">
      <c r="B73" s="77" t="s">
        <v>2089</v>
      </c>
      <c r="C73" s="74" t="s">
        <v>2090</v>
      </c>
      <c r="D73" s="87" t="s">
        <v>699</v>
      </c>
      <c r="E73" s="87" t="s">
        <v>158</v>
      </c>
      <c r="F73" s="103">
        <v>43965</v>
      </c>
      <c r="G73" s="84">
        <v>108048.97259999999</v>
      </c>
      <c r="H73" s="86">
        <v>1.6247</v>
      </c>
      <c r="I73" s="84">
        <v>1.7555201819999999</v>
      </c>
      <c r="J73" s="85">
        <f t="shared" si="0"/>
        <v>2.9933032633018365E-2</v>
      </c>
      <c r="K73" s="85">
        <f>I73/'סכום נכסי הקרן'!$C$42</f>
        <v>2.7573716163990993E-5</v>
      </c>
      <c r="L73" s="116"/>
      <c r="M73" s="116"/>
    </row>
    <row r="74" spans="2:13">
      <c r="B74" s="77" t="s">
        <v>2091</v>
      </c>
      <c r="C74" s="74" t="s">
        <v>2092</v>
      </c>
      <c r="D74" s="87" t="s">
        <v>699</v>
      </c>
      <c r="E74" s="87" t="s">
        <v>158</v>
      </c>
      <c r="F74" s="103">
        <v>43970</v>
      </c>
      <c r="G74" s="84">
        <v>113176.23407999999</v>
      </c>
      <c r="H74" s="86">
        <v>1.6257999999999999</v>
      </c>
      <c r="I74" s="84">
        <v>1.8400121539999998</v>
      </c>
      <c r="J74" s="85">
        <f t="shared" ref="J74:J123" si="1">I74/$I$11</f>
        <v>3.1373688787835544E-2</v>
      </c>
      <c r="K74" s="85">
        <f>I74/'סכום נכסי הקרן'!$C$42</f>
        <v>2.8900820049182254E-5</v>
      </c>
      <c r="L74" s="116"/>
      <c r="M74" s="116"/>
    </row>
    <row r="75" spans="2:13">
      <c r="B75" s="77" t="s">
        <v>2093</v>
      </c>
      <c r="C75" s="74" t="s">
        <v>2094</v>
      </c>
      <c r="D75" s="87" t="s">
        <v>699</v>
      </c>
      <c r="E75" s="87" t="s">
        <v>158</v>
      </c>
      <c r="F75" s="103">
        <v>43969</v>
      </c>
      <c r="G75" s="84">
        <v>34059.486468000003</v>
      </c>
      <c r="H75" s="86">
        <v>1.8019000000000001</v>
      </c>
      <c r="I75" s="84">
        <v>0.61372821300000002</v>
      </c>
      <c r="J75" s="85">
        <f t="shared" si="1"/>
        <v>1.0464560200386832E-2</v>
      </c>
      <c r="K75" s="85">
        <f>I75/'סכום נכסי הקרן'!$C$42</f>
        <v>9.6397453704097643E-6</v>
      </c>
      <c r="L75" s="116"/>
      <c r="M75" s="116"/>
    </row>
    <row r="76" spans="2:13">
      <c r="B76" s="77" t="s">
        <v>2095</v>
      </c>
      <c r="C76" s="74" t="s">
        <v>2096</v>
      </c>
      <c r="D76" s="87" t="s">
        <v>699</v>
      </c>
      <c r="E76" s="87" t="s">
        <v>158</v>
      </c>
      <c r="F76" s="103">
        <v>43942</v>
      </c>
      <c r="G76" s="84">
        <v>48793.222584000003</v>
      </c>
      <c r="H76" s="86">
        <v>1.9367000000000001</v>
      </c>
      <c r="I76" s="84">
        <v>0.94496257699999997</v>
      </c>
      <c r="J76" s="85">
        <f t="shared" si="1"/>
        <v>1.6112372813679297E-2</v>
      </c>
      <c r="K76" s="85">
        <f>I76/'סכום נכסי הקרן'!$C$42</f>
        <v>1.4842398367705854E-5</v>
      </c>
      <c r="L76" s="116"/>
      <c r="M76" s="116"/>
    </row>
    <row r="77" spans="2:13">
      <c r="B77" s="77" t="s">
        <v>2097</v>
      </c>
      <c r="C77" s="74" t="s">
        <v>2098</v>
      </c>
      <c r="D77" s="87" t="s">
        <v>699</v>
      </c>
      <c r="E77" s="87" t="s">
        <v>158</v>
      </c>
      <c r="F77" s="103">
        <v>43920</v>
      </c>
      <c r="G77" s="84">
        <v>7965.677596999999</v>
      </c>
      <c r="H77" s="86">
        <v>2.2949999999999999</v>
      </c>
      <c r="I77" s="84">
        <v>0.182812275</v>
      </c>
      <c r="J77" s="85">
        <f t="shared" si="1"/>
        <v>3.1170964876388574E-3</v>
      </c>
      <c r="K77" s="85">
        <f>I77/'סכום נכסי הקרן'!$C$42</f>
        <v>2.8714074801467969E-6</v>
      </c>
      <c r="L77" s="116"/>
      <c r="M77" s="116"/>
    </row>
    <row r="78" spans="2:13">
      <c r="B78" s="77" t="s">
        <v>2099</v>
      </c>
      <c r="C78" s="74" t="s">
        <v>2100</v>
      </c>
      <c r="D78" s="87" t="s">
        <v>699</v>
      </c>
      <c r="E78" s="87" t="s">
        <v>158</v>
      </c>
      <c r="F78" s="103">
        <v>43920</v>
      </c>
      <c r="G78" s="84">
        <v>43418.384424000003</v>
      </c>
      <c r="H78" s="86">
        <v>2.3115999999999999</v>
      </c>
      <c r="I78" s="84">
        <v>1.0036425020000002</v>
      </c>
      <c r="J78" s="85">
        <f t="shared" si="1"/>
        <v>1.7112912783505786E-2</v>
      </c>
      <c r="K78" s="85">
        <f>I78/'סכום נכסי הקרן'!$C$42</f>
        <v>1.5764075949692367E-5</v>
      </c>
      <c r="L78" s="116"/>
      <c r="M78" s="116"/>
    </row>
    <row r="79" spans="2:13">
      <c r="B79" s="77" t="s">
        <v>2101</v>
      </c>
      <c r="C79" s="74" t="s">
        <v>2102</v>
      </c>
      <c r="D79" s="87" t="s">
        <v>699</v>
      </c>
      <c r="E79" s="87" t="s">
        <v>158</v>
      </c>
      <c r="F79" s="103">
        <v>43941</v>
      </c>
      <c r="G79" s="84">
        <v>32738.654628</v>
      </c>
      <c r="H79" s="86">
        <v>2.5981000000000001</v>
      </c>
      <c r="I79" s="84">
        <v>0.85057124299999998</v>
      </c>
      <c r="J79" s="85">
        <f t="shared" si="1"/>
        <v>1.4502924565880038E-2</v>
      </c>
      <c r="K79" s="85">
        <f>I79/'סכום נכסי הקרן'!$C$42</f>
        <v>1.3359806553186645E-5</v>
      </c>
      <c r="L79" s="116"/>
      <c r="M79" s="116"/>
    </row>
    <row r="80" spans="2:13">
      <c r="B80" s="77" t="s">
        <v>2103</v>
      </c>
      <c r="C80" s="74" t="s">
        <v>2104</v>
      </c>
      <c r="D80" s="87" t="s">
        <v>699</v>
      </c>
      <c r="E80" s="87" t="s">
        <v>158</v>
      </c>
      <c r="F80" s="103">
        <v>43941</v>
      </c>
      <c r="G80" s="84">
        <v>45771.636808000003</v>
      </c>
      <c r="H80" s="86">
        <v>2.6008</v>
      </c>
      <c r="I80" s="84">
        <v>1.1904295579999999</v>
      </c>
      <c r="J80" s="85">
        <f t="shared" si="1"/>
        <v>2.0297782487654493E-2</v>
      </c>
      <c r="K80" s="85">
        <f>I80/'סכום נכסי הקרן'!$C$42</f>
        <v>1.8697914773113816E-5</v>
      </c>
      <c r="L80" s="116"/>
      <c r="M80" s="116"/>
    </row>
    <row r="81" spans="2:13">
      <c r="B81" s="77" t="s">
        <v>2105</v>
      </c>
      <c r="C81" s="74" t="s">
        <v>2106</v>
      </c>
      <c r="D81" s="87" t="s">
        <v>699</v>
      </c>
      <c r="E81" s="87" t="s">
        <v>158</v>
      </c>
      <c r="F81" s="103">
        <v>43941</v>
      </c>
      <c r="G81" s="84">
        <v>54641.120130000003</v>
      </c>
      <c r="H81" s="86">
        <v>2.7031999999999998</v>
      </c>
      <c r="I81" s="84">
        <v>1.4770584340000001</v>
      </c>
      <c r="J81" s="85">
        <f t="shared" si="1"/>
        <v>2.5185035614587431E-2</v>
      </c>
      <c r="K81" s="85">
        <f>I81/'סכום נכסי הקרן'!$C$42</f>
        <v>2.3199955451577389E-5</v>
      </c>
      <c r="L81" s="116"/>
      <c r="M81" s="116"/>
    </row>
    <row r="82" spans="2:13">
      <c r="B82" s="77" t="s">
        <v>2107</v>
      </c>
      <c r="C82" s="74" t="s">
        <v>2108</v>
      </c>
      <c r="D82" s="87" t="s">
        <v>699</v>
      </c>
      <c r="E82" s="87" t="s">
        <v>158</v>
      </c>
      <c r="F82" s="103">
        <v>43915</v>
      </c>
      <c r="G82" s="84">
        <v>54783.774225000001</v>
      </c>
      <c r="H82" s="86">
        <v>2.9548999999999999</v>
      </c>
      <c r="I82" s="84">
        <v>1.6188025429999999</v>
      </c>
      <c r="J82" s="85">
        <f t="shared" si="1"/>
        <v>2.760188680418834E-2</v>
      </c>
      <c r="K82" s="85">
        <f>I82/'סכום נכסי הקרן'!$C$42</f>
        <v>2.5426310847293252E-5</v>
      </c>
      <c r="L82" s="116"/>
      <c r="M82" s="116"/>
    </row>
    <row r="83" spans="2:13">
      <c r="B83" s="77" t="s">
        <v>2109</v>
      </c>
      <c r="C83" s="74" t="s">
        <v>2110</v>
      </c>
      <c r="D83" s="87" t="s">
        <v>699</v>
      </c>
      <c r="E83" s="87" t="s">
        <v>158</v>
      </c>
      <c r="F83" s="103">
        <v>43916</v>
      </c>
      <c r="G83" s="84">
        <v>57627.897100000002</v>
      </c>
      <c r="H83" s="86">
        <v>3.3652000000000002</v>
      </c>
      <c r="I83" s="84">
        <v>1.9393001560000003</v>
      </c>
      <c r="J83" s="85">
        <f t="shared" si="1"/>
        <v>3.3066629167790233E-2</v>
      </c>
      <c r="K83" s="85">
        <f>I83/'סכום נכסי הקרן'!$C$42</f>
        <v>3.0460323160401847E-5</v>
      </c>
      <c r="L83" s="116"/>
      <c r="M83" s="116"/>
    </row>
    <row r="84" spans="2:13">
      <c r="B84" s="77" t="s">
        <v>2111</v>
      </c>
      <c r="C84" s="74" t="s">
        <v>2112</v>
      </c>
      <c r="D84" s="87" t="s">
        <v>699</v>
      </c>
      <c r="E84" s="87" t="s">
        <v>158</v>
      </c>
      <c r="F84" s="103">
        <v>43908</v>
      </c>
      <c r="G84" s="84">
        <v>48894.447999999997</v>
      </c>
      <c r="H84" s="86">
        <v>8.7894000000000005</v>
      </c>
      <c r="I84" s="84">
        <v>4.2975094049999996</v>
      </c>
      <c r="J84" s="85">
        <f t="shared" si="1"/>
        <v>7.3275995673268951E-2</v>
      </c>
      <c r="K84" s="85">
        <f>I84/'סכום נכסי הקרן'!$C$42</f>
        <v>6.75003943335764E-5</v>
      </c>
      <c r="L84" s="116"/>
      <c r="M84" s="116"/>
    </row>
    <row r="85" spans="2:13">
      <c r="B85" s="77" t="s">
        <v>2113</v>
      </c>
      <c r="C85" s="74" t="s">
        <v>2114</v>
      </c>
      <c r="D85" s="87" t="s">
        <v>699</v>
      </c>
      <c r="E85" s="87" t="s">
        <v>158</v>
      </c>
      <c r="F85" s="103">
        <v>43908</v>
      </c>
      <c r="G85" s="84">
        <v>30679.336800000001</v>
      </c>
      <c r="H85" s="86">
        <v>9.2668999999999997</v>
      </c>
      <c r="I85" s="84">
        <v>2.843023606</v>
      </c>
      <c r="J85" s="85">
        <f t="shared" si="1"/>
        <v>4.8475841660725237E-2</v>
      </c>
      <c r="K85" s="85">
        <f>I85/'סכום נכסי הקרן'!$C$42</f>
        <v>4.4654984182557326E-5</v>
      </c>
      <c r="L85" s="116"/>
      <c r="M85" s="116"/>
    </row>
    <row r="86" spans="2:13">
      <c r="B86" s="77" t="s">
        <v>2115</v>
      </c>
      <c r="C86" s="74" t="s">
        <v>2116</v>
      </c>
      <c r="D86" s="87" t="s">
        <v>699</v>
      </c>
      <c r="E86" s="87" t="s">
        <v>158</v>
      </c>
      <c r="F86" s="103">
        <v>44011</v>
      </c>
      <c r="G86" s="84">
        <v>42532.395120000001</v>
      </c>
      <c r="H86" s="86">
        <v>1.0507</v>
      </c>
      <c r="I86" s="84">
        <v>0.44690343199999999</v>
      </c>
      <c r="J86" s="85">
        <f t="shared" si="1"/>
        <v>7.620063358442156E-3</v>
      </c>
      <c r="K86" s="85">
        <f>I86/'סכום נכסי הקרן'!$C$42</f>
        <v>7.0194512789038671E-6</v>
      </c>
      <c r="L86" s="116"/>
      <c r="M86" s="116"/>
    </row>
    <row r="87" spans="2:13">
      <c r="B87" s="77" t="s">
        <v>2117</v>
      </c>
      <c r="C87" s="74" t="s">
        <v>2118</v>
      </c>
      <c r="D87" s="87" t="s">
        <v>699</v>
      </c>
      <c r="E87" s="87" t="s">
        <v>158</v>
      </c>
      <c r="F87" s="103">
        <v>43889</v>
      </c>
      <c r="G87" s="84">
        <v>53165.493900000009</v>
      </c>
      <c r="H87" s="86">
        <v>0.80030000000000001</v>
      </c>
      <c r="I87" s="84">
        <v>0.42548202400000001</v>
      </c>
      <c r="J87" s="85">
        <f t="shared" si="1"/>
        <v>7.2548111037066413E-3</v>
      </c>
      <c r="K87" s="85">
        <f>I87/'סכום נכסי הקרן'!$C$42</f>
        <v>6.6829881438847531E-6</v>
      </c>
      <c r="L87" s="116"/>
      <c r="M87" s="116"/>
    </row>
    <row r="88" spans="2:13">
      <c r="B88" s="77" t="s">
        <v>2119</v>
      </c>
      <c r="C88" s="74" t="s">
        <v>2120</v>
      </c>
      <c r="D88" s="87" t="s">
        <v>699</v>
      </c>
      <c r="E88" s="87" t="s">
        <v>158</v>
      </c>
      <c r="F88" s="103">
        <v>44004</v>
      </c>
      <c r="G88" s="84">
        <v>106330.98780000002</v>
      </c>
      <c r="H88" s="86">
        <v>0.7661</v>
      </c>
      <c r="I88" s="84">
        <v>0.81458828800000005</v>
      </c>
      <c r="J88" s="85">
        <f t="shared" si="1"/>
        <v>1.3889386209960738E-2</v>
      </c>
      <c r="K88" s="85">
        <f>I88/'סכום נכסי הקרן'!$C$42</f>
        <v>1.2794627184652527E-5</v>
      </c>
      <c r="L88" s="116"/>
      <c r="M88" s="116"/>
    </row>
    <row r="89" spans="2:13">
      <c r="B89" s="77" t="s">
        <v>2121</v>
      </c>
      <c r="C89" s="74" t="s">
        <v>2122</v>
      </c>
      <c r="D89" s="87" t="s">
        <v>699</v>
      </c>
      <c r="E89" s="87" t="s">
        <v>158</v>
      </c>
      <c r="F89" s="103">
        <v>44004</v>
      </c>
      <c r="G89" s="84">
        <v>85064.790240000002</v>
      </c>
      <c r="H89" s="86">
        <v>0.73719999999999997</v>
      </c>
      <c r="I89" s="84">
        <v>0.62713176299999995</v>
      </c>
      <c r="J89" s="85">
        <f t="shared" si="1"/>
        <v>1.0693101520311282E-2</v>
      </c>
      <c r="K89" s="85">
        <f>I89/'סכום נכסי הקרן'!$C$42</f>
        <v>9.8502731029185441E-6</v>
      </c>
      <c r="L89" s="116"/>
      <c r="M89" s="116"/>
    </row>
    <row r="90" spans="2:13">
      <c r="B90" s="77" t="s">
        <v>2123</v>
      </c>
      <c r="C90" s="74" t="s">
        <v>2124</v>
      </c>
      <c r="D90" s="87" t="s">
        <v>699</v>
      </c>
      <c r="E90" s="87" t="s">
        <v>158</v>
      </c>
      <c r="F90" s="103">
        <v>43999</v>
      </c>
      <c r="G90" s="84">
        <v>106330.98780000002</v>
      </c>
      <c r="H90" s="86">
        <v>0.4405</v>
      </c>
      <c r="I90" s="84">
        <v>0.46839271999999998</v>
      </c>
      <c r="J90" s="85">
        <f t="shared" si="1"/>
        <v>7.9864730218340684E-3</v>
      </c>
      <c r="K90" s="85">
        <f>I90/'סכום נכסי הקרן'!$C$42</f>
        <v>7.3569805958287227E-6</v>
      </c>
      <c r="L90" s="116"/>
      <c r="M90" s="116"/>
    </row>
    <row r="91" spans="2:13">
      <c r="B91" s="77" t="s">
        <v>2125</v>
      </c>
      <c r="C91" s="74" t="s">
        <v>2126</v>
      </c>
      <c r="D91" s="87" t="s">
        <v>699</v>
      </c>
      <c r="E91" s="87" t="s">
        <v>158</v>
      </c>
      <c r="F91" s="103">
        <v>43985</v>
      </c>
      <c r="G91" s="84">
        <v>106330.98780000002</v>
      </c>
      <c r="H91" s="86">
        <v>0.2238</v>
      </c>
      <c r="I91" s="84">
        <v>0.23798699500000003</v>
      </c>
      <c r="J91" s="85">
        <f t="shared" si="1"/>
        <v>4.0578698898540945E-3</v>
      </c>
      <c r="K91" s="85">
        <f>I91/'סכום נכסי הקרן'!$C$42</f>
        <v>3.7380292850721239E-6</v>
      </c>
      <c r="L91" s="116"/>
      <c r="M91" s="116"/>
    </row>
    <row r="92" spans="2:13">
      <c r="B92" s="77" t="s">
        <v>2127</v>
      </c>
      <c r="C92" s="74" t="s">
        <v>2128</v>
      </c>
      <c r="D92" s="87" t="s">
        <v>699</v>
      </c>
      <c r="E92" s="87" t="s">
        <v>158</v>
      </c>
      <c r="F92" s="103">
        <v>43984</v>
      </c>
      <c r="G92" s="84">
        <v>79748.240850000002</v>
      </c>
      <c r="H92" s="86">
        <v>2.18E-2</v>
      </c>
      <c r="I92" s="84">
        <v>1.7407371000000001E-2</v>
      </c>
      <c r="J92" s="85">
        <f t="shared" si="1"/>
        <v>2.9680969181706483E-4</v>
      </c>
      <c r="K92" s="85">
        <f>I92/'סכום נכסי הקרן'!$C$42</f>
        <v>2.7341520310433443E-7</v>
      </c>
      <c r="L92" s="116"/>
      <c r="M92" s="116"/>
    </row>
    <row r="93" spans="2:13">
      <c r="B93" s="77" t="s">
        <v>2129</v>
      </c>
      <c r="C93" s="74" t="s">
        <v>2130</v>
      </c>
      <c r="D93" s="87" t="s">
        <v>699</v>
      </c>
      <c r="E93" s="87" t="s">
        <v>158</v>
      </c>
      <c r="F93" s="103">
        <v>43997</v>
      </c>
      <c r="G93" s="84">
        <v>42532.395120000001</v>
      </c>
      <c r="H93" s="86">
        <v>-0.39290000000000003</v>
      </c>
      <c r="I93" s="84">
        <v>-0.16709068599999999</v>
      </c>
      <c r="J93" s="85">
        <f t="shared" si="1"/>
        <v>-2.84903073629912E-3</v>
      </c>
      <c r="K93" s="85">
        <f>I93/'סכום נכסי הקרן'!$C$42</f>
        <v>-2.6244706250893693E-6</v>
      </c>
      <c r="L93" s="116"/>
      <c r="M93" s="116"/>
    </row>
    <row r="94" spans="2:13">
      <c r="B94" s="77" t="s">
        <v>2131</v>
      </c>
      <c r="C94" s="74" t="s">
        <v>2132</v>
      </c>
      <c r="D94" s="87" t="s">
        <v>699</v>
      </c>
      <c r="E94" s="87" t="s">
        <v>158</v>
      </c>
      <c r="F94" s="103">
        <v>43997</v>
      </c>
      <c r="G94" s="84">
        <v>106330.98780000002</v>
      </c>
      <c r="H94" s="86">
        <v>-0.38869999999999999</v>
      </c>
      <c r="I94" s="84">
        <v>-0.41329795899999999</v>
      </c>
      <c r="J94" s="85">
        <f t="shared" si="1"/>
        <v>-7.0470629849511386E-3</v>
      </c>
      <c r="K94" s="85">
        <f>I94/'סכום נכסי הקרן'!$C$42</f>
        <v>-6.491614696015376E-6</v>
      </c>
      <c r="L94" s="116"/>
      <c r="M94" s="116"/>
    </row>
    <row r="95" spans="2:13">
      <c r="B95" s="77" t="s">
        <v>2133</v>
      </c>
      <c r="C95" s="74" t="s">
        <v>2134</v>
      </c>
      <c r="D95" s="87" t="s">
        <v>699</v>
      </c>
      <c r="E95" s="87" t="s">
        <v>158</v>
      </c>
      <c r="F95" s="103">
        <v>43978</v>
      </c>
      <c r="G95" s="84">
        <v>53165.493900000009</v>
      </c>
      <c r="H95" s="86">
        <v>-0.62170000000000003</v>
      </c>
      <c r="I95" s="84">
        <v>-0.33053048299999999</v>
      </c>
      <c r="J95" s="85">
        <f t="shared" si="1"/>
        <v>-5.6358108754834711E-3</v>
      </c>
      <c r="K95" s="85">
        <f>I95/'סכום נכסי הקרן'!$C$42</f>
        <v>-5.1915972343910373E-6</v>
      </c>
      <c r="L95" s="116"/>
      <c r="M95" s="116"/>
    </row>
    <row r="96" spans="2:13">
      <c r="B96" s="77" t="s">
        <v>2135</v>
      </c>
      <c r="C96" s="74" t="s">
        <v>2136</v>
      </c>
      <c r="D96" s="87" t="s">
        <v>699</v>
      </c>
      <c r="E96" s="87" t="s">
        <v>158</v>
      </c>
      <c r="F96" s="103">
        <v>43978</v>
      </c>
      <c r="G96" s="84">
        <v>106330.98780000002</v>
      </c>
      <c r="H96" s="86">
        <v>-0.7702</v>
      </c>
      <c r="I96" s="84">
        <v>-0.81900490500000001</v>
      </c>
      <c r="J96" s="85">
        <f t="shared" si="1"/>
        <v>-1.3964693086033179E-2</v>
      </c>
      <c r="K96" s="85">
        <f>I96/'סכום נכסי הקרן'!$C$42</f>
        <v>-1.2863998385742516E-5</v>
      </c>
      <c r="L96" s="116"/>
      <c r="M96" s="116"/>
    </row>
    <row r="97" spans="2:13">
      <c r="B97" s="77" t="s">
        <v>2137</v>
      </c>
      <c r="C97" s="74" t="s">
        <v>2138</v>
      </c>
      <c r="D97" s="87" t="s">
        <v>699</v>
      </c>
      <c r="E97" s="87" t="s">
        <v>158</v>
      </c>
      <c r="F97" s="103">
        <v>43976</v>
      </c>
      <c r="G97" s="84">
        <v>74431.691460000002</v>
      </c>
      <c r="H97" s="86">
        <v>-1.3576999999999999</v>
      </c>
      <c r="I97" s="84">
        <v>-1.0105837</v>
      </c>
      <c r="J97" s="85">
        <f t="shared" si="1"/>
        <v>-1.7231265798399373E-2</v>
      </c>
      <c r="K97" s="85">
        <f>I97/'סכום נכסי הקרן'!$C$42</f>
        <v>-1.5873100400366588E-5</v>
      </c>
      <c r="L97" s="116"/>
      <c r="M97" s="116"/>
    </row>
    <row r="98" spans="2:13">
      <c r="B98" s="77" t="s">
        <v>2139</v>
      </c>
      <c r="C98" s="74" t="s">
        <v>2140</v>
      </c>
      <c r="D98" s="87" t="s">
        <v>699</v>
      </c>
      <c r="E98" s="87" t="s">
        <v>158</v>
      </c>
      <c r="F98" s="103">
        <v>44012</v>
      </c>
      <c r="G98" s="84">
        <v>27873.052100000001</v>
      </c>
      <c r="H98" s="86">
        <v>5.7799999999999997E-2</v>
      </c>
      <c r="I98" s="84">
        <v>1.6096724999999999E-2</v>
      </c>
      <c r="J98" s="85">
        <f t="shared" si="1"/>
        <v>2.7446212219605379E-4</v>
      </c>
      <c r="K98" s="85">
        <f>I98/'סכום נכסי הקרן'!$C$42</f>
        <v>2.5282906506615022E-7</v>
      </c>
      <c r="L98" s="116"/>
      <c r="M98" s="116"/>
    </row>
    <row r="99" spans="2:13">
      <c r="B99" s="77" t="s">
        <v>2139</v>
      </c>
      <c r="C99" s="74" t="s">
        <v>2141</v>
      </c>
      <c r="D99" s="87" t="s">
        <v>699</v>
      </c>
      <c r="E99" s="87" t="s">
        <v>158</v>
      </c>
      <c r="F99" s="103">
        <v>44012</v>
      </c>
      <c r="G99" s="84">
        <v>83508.83352</v>
      </c>
      <c r="H99" s="86">
        <v>2.8899999999999999E-2</v>
      </c>
      <c r="I99" s="84">
        <v>2.4132808000000002E-2</v>
      </c>
      <c r="J99" s="85">
        <f t="shared" si="1"/>
        <v>4.1148380793173175E-4</v>
      </c>
      <c r="K99" s="85">
        <f>I99/'סכום נכסי הקרן'!$C$42</f>
        <v>3.7905072516682195E-7</v>
      </c>
      <c r="L99" s="116"/>
      <c r="M99" s="116"/>
    </row>
    <row r="100" spans="2:13">
      <c r="B100" s="77" t="s">
        <v>2139</v>
      </c>
      <c r="C100" s="74" t="s">
        <v>2142</v>
      </c>
      <c r="D100" s="87" t="s">
        <v>699</v>
      </c>
      <c r="E100" s="87" t="s">
        <v>158</v>
      </c>
      <c r="F100" s="103">
        <v>44012</v>
      </c>
      <c r="G100" s="84">
        <v>97426.972439999983</v>
      </c>
      <c r="H100" s="86">
        <v>0.17319999999999999</v>
      </c>
      <c r="I100" s="84">
        <v>0.16870126400000002</v>
      </c>
      <c r="J100" s="85">
        <f t="shared" si="1"/>
        <v>2.8764923880228266E-3</v>
      </c>
      <c r="K100" s="85">
        <f>I100/'סכום נכסי הקרן'!$C$42</f>
        <v>2.6497677541610355E-6</v>
      </c>
      <c r="L100" s="116"/>
      <c r="M100" s="116"/>
    </row>
    <row r="101" spans="2:13">
      <c r="B101" s="77" t="s">
        <v>2143</v>
      </c>
      <c r="C101" s="74" t="s">
        <v>2144</v>
      </c>
      <c r="D101" s="87" t="s">
        <v>699</v>
      </c>
      <c r="E101" s="87" t="s">
        <v>158</v>
      </c>
      <c r="F101" s="103">
        <v>43894</v>
      </c>
      <c r="G101" s="84">
        <v>72059.801655000003</v>
      </c>
      <c r="H101" s="86">
        <v>-1.7673000000000001</v>
      </c>
      <c r="I101" s="84">
        <v>-1.2735395779999998</v>
      </c>
      <c r="J101" s="85">
        <f t="shared" si="1"/>
        <v>-2.1714875248135673E-2</v>
      </c>
      <c r="K101" s="85">
        <f>I101/'סכום נכסי הקרן'!$C$42</f>
        <v>-2.0003312526646226E-5</v>
      </c>
      <c r="L101" s="116"/>
      <c r="M101" s="116"/>
    </row>
    <row r="102" spans="2:13">
      <c r="B102" s="77" t="s">
        <v>2145</v>
      </c>
      <c r="C102" s="74" t="s">
        <v>2146</v>
      </c>
      <c r="D102" s="87" t="s">
        <v>699</v>
      </c>
      <c r="E102" s="87" t="s">
        <v>158</v>
      </c>
      <c r="F102" s="103">
        <v>43888</v>
      </c>
      <c r="G102" s="84">
        <v>79319.454884999999</v>
      </c>
      <c r="H102" s="86">
        <v>-1.849</v>
      </c>
      <c r="I102" s="84">
        <v>-1.466606928</v>
      </c>
      <c r="J102" s="85">
        <f t="shared" si="1"/>
        <v>-2.5006829021823697E-2</v>
      </c>
      <c r="K102" s="85">
        <f>I102/'סכום נכסי הקרן'!$C$42</f>
        <v>-2.3035795071716684E-5</v>
      </c>
      <c r="L102" s="116"/>
      <c r="M102" s="116"/>
    </row>
    <row r="103" spans="2:13">
      <c r="B103" s="77" t="s">
        <v>2147</v>
      </c>
      <c r="C103" s="74" t="s">
        <v>1975</v>
      </c>
      <c r="D103" s="87" t="s">
        <v>699</v>
      </c>
      <c r="E103" s="87" t="s">
        <v>158</v>
      </c>
      <c r="F103" s="103">
        <v>43894</v>
      </c>
      <c r="G103" s="84">
        <v>82566.569214000003</v>
      </c>
      <c r="H103" s="86">
        <v>-1.2388999999999999</v>
      </c>
      <c r="I103" s="84">
        <v>-1.022924205</v>
      </c>
      <c r="J103" s="85">
        <f t="shared" si="1"/>
        <v>-1.7441681345119035E-2</v>
      </c>
      <c r="K103" s="85">
        <f>I103/'סכום נכסי הקרן'!$C$42</f>
        <v>-1.6066931029988089E-5</v>
      </c>
      <c r="L103" s="116"/>
      <c r="M103" s="116"/>
    </row>
    <row r="104" spans="2:13">
      <c r="B104" s="77" t="s">
        <v>2148</v>
      </c>
      <c r="C104" s="74" t="s">
        <v>2149</v>
      </c>
      <c r="D104" s="87" t="s">
        <v>699</v>
      </c>
      <c r="E104" s="87" t="s">
        <v>158</v>
      </c>
      <c r="F104" s="103">
        <v>43895</v>
      </c>
      <c r="G104" s="84">
        <v>86993.642376000003</v>
      </c>
      <c r="H104" s="86">
        <v>-1.1478999999999999</v>
      </c>
      <c r="I104" s="84">
        <v>-0.99857241699999999</v>
      </c>
      <c r="J104" s="85">
        <f t="shared" si="1"/>
        <v>-1.7026463751866467E-2</v>
      </c>
      <c r="K104" s="85">
        <f>I104/'סכום נכסי הקרן'!$C$42</f>
        <v>-1.5684440815815387E-5</v>
      </c>
      <c r="L104" s="116"/>
      <c r="M104" s="116"/>
    </row>
    <row r="105" spans="2:13">
      <c r="B105" s="77" t="s">
        <v>2150</v>
      </c>
      <c r="C105" s="74" t="s">
        <v>2151</v>
      </c>
      <c r="D105" s="87" t="s">
        <v>699</v>
      </c>
      <c r="E105" s="87" t="s">
        <v>158</v>
      </c>
      <c r="F105" s="103">
        <v>43895</v>
      </c>
      <c r="G105" s="84">
        <v>87014.008440000005</v>
      </c>
      <c r="H105" s="86">
        <v>-1.137</v>
      </c>
      <c r="I105" s="84">
        <v>-0.989392202</v>
      </c>
      <c r="J105" s="85">
        <f t="shared" si="1"/>
        <v>-1.6869933694285435E-2</v>
      </c>
      <c r="K105" s="85">
        <f>I105/'סכום נכסי הקרן'!$C$42</f>
        <v>-1.5540248430373238E-5</v>
      </c>
      <c r="L105" s="116"/>
      <c r="M105" s="116"/>
    </row>
    <row r="106" spans="2:13">
      <c r="B106" s="77" t="s">
        <v>2152</v>
      </c>
      <c r="C106" s="74" t="s">
        <v>1997</v>
      </c>
      <c r="D106" s="87" t="s">
        <v>699</v>
      </c>
      <c r="E106" s="87" t="s">
        <v>158</v>
      </c>
      <c r="F106" s="103">
        <v>44011</v>
      </c>
      <c r="G106" s="84">
        <v>87384.670804999987</v>
      </c>
      <c r="H106" s="86">
        <v>-0.92190000000000005</v>
      </c>
      <c r="I106" s="84">
        <v>-0.80555800999999994</v>
      </c>
      <c r="J106" s="85">
        <f t="shared" si="1"/>
        <v>-1.3735412698957701E-2</v>
      </c>
      <c r="K106" s="85">
        <f>I106/'סכום נכסי הקרן'!$C$42</f>
        <v>-1.2652789839228072E-5</v>
      </c>
      <c r="L106" s="116"/>
      <c r="M106" s="116"/>
    </row>
    <row r="107" spans="2:13">
      <c r="B107" s="77" t="s">
        <v>2153</v>
      </c>
      <c r="C107" s="74" t="s">
        <v>2009</v>
      </c>
      <c r="D107" s="87" t="s">
        <v>699</v>
      </c>
      <c r="E107" s="87" t="s">
        <v>158</v>
      </c>
      <c r="F107" s="103">
        <v>43985</v>
      </c>
      <c r="G107" s="84">
        <v>29438.296925999995</v>
      </c>
      <c r="H107" s="86">
        <v>9.2499999999999999E-2</v>
      </c>
      <c r="I107" s="84">
        <v>2.7234884000000001E-2</v>
      </c>
      <c r="J107" s="85">
        <f t="shared" si="1"/>
        <v>4.6437670149694117E-4</v>
      </c>
      <c r="K107" s="85">
        <f>I107/'סכום נכסי הקרן'!$C$42</f>
        <v>4.2777460998464315E-7</v>
      </c>
      <c r="L107" s="116"/>
      <c r="M107" s="116"/>
    </row>
    <row r="108" spans="2:13">
      <c r="B108" s="77" t="s">
        <v>2154</v>
      </c>
      <c r="C108" s="74" t="s">
        <v>2035</v>
      </c>
      <c r="D108" s="87" t="s">
        <v>699</v>
      </c>
      <c r="E108" s="87" t="s">
        <v>158</v>
      </c>
      <c r="F108" s="103">
        <v>43985</v>
      </c>
      <c r="G108" s="84">
        <v>14722.118514</v>
      </c>
      <c r="H108" s="86">
        <v>0.12189999999999999</v>
      </c>
      <c r="I108" s="84">
        <v>1.7952829999999999E-2</v>
      </c>
      <c r="J108" s="85">
        <f t="shared" si="1"/>
        <v>3.0611020696601205E-4</v>
      </c>
      <c r="K108" s="85">
        <f>I108/'סכום נכסי הקרן'!$C$42</f>
        <v>2.8198265325347448E-7</v>
      </c>
      <c r="L108" s="116"/>
      <c r="M108" s="116"/>
    </row>
    <row r="109" spans="2:13">
      <c r="B109" s="77" t="s">
        <v>2155</v>
      </c>
      <c r="C109" s="74" t="s">
        <v>2041</v>
      </c>
      <c r="D109" s="87" t="s">
        <v>699</v>
      </c>
      <c r="E109" s="87" t="s">
        <v>158</v>
      </c>
      <c r="F109" s="103">
        <v>43984</v>
      </c>
      <c r="G109" s="84">
        <v>59283.915132000002</v>
      </c>
      <c r="H109" s="86">
        <v>0.7853</v>
      </c>
      <c r="I109" s="84">
        <v>0.46556204500000004</v>
      </c>
      <c r="J109" s="85">
        <f t="shared" si="1"/>
        <v>7.9382077338486373E-3</v>
      </c>
      <c r="K109" s="85">
        <f>I109/'סכום נכסי הקרן'!$C$42</f>
        <v>7.3125195695170899E-6</v>
      </c>
      <c r="L109" s="116"/>
      <c r="M109" s="116"/>
    </row>
    <row r="110" spans="2:13">
      <c r="B110" s="77" t="s">
        <v>2156</v>
      </c>
      <c r="C110" s="74" t="s">
        <v>2060</v>
      </c>
      <c r="D110" s="87" t="s">
        <v>699</v>
      </c>
      <c r="E110" s="87" t="s">
        <v>158</v>
      </c>
      <c r="F110" s="103">
        <v>43964</v>
      </c>
      <c r="G110" s="84">
        <v>178355.80548000001</v>
      </c>
      <c r="H110" s="86">
        <v>1.0931999999999999</v>
      </c>
      <c r="I110" s="84">
        <v>1.9497869430000001</v>
      </c>
      <c r="J110" s="85">
        <f t="shared" si="1"/>
        <v>3.3245437330011923E-2</v>
      </c>
      <c r="K110" s="85">
        <f>I110/'סכום נכסי הקרן'!$C$42</f>
        <v>3.0625037694119594E-5</v>
      </c>
      <c r="L110" s="116"/>
      <c r="M110" s="116"/>
    </row>
    <row r="111" spans="2:13">
      <c r="B111" s="77" t="s">
        <v>2157</v>
      </c>
      <c r="C111" s="74" t="s">
        <v>2158</v>
      </c>
      <c r="D111" s="87" t="s">
        <v>699</v>
      </c>
      <c r="E111" s="87" t="s">
        <v>158</v>
      </c>
      <c r="F111" s="103">
        <v>43948</v>
      </c>
      <c r="G111" s="84">
        <v>104214.33750800001</v>
      </c>
      <c r="H111" s="86">
        <v>1.2210000000000001</v>
      </c>
      <c r="I111" s="84">
        <v>1.272496928</v>
      </c>
      <c r="J111" s="85">
        <f t="shared" si="1"/>
        <v>2.1697097226102767E-2</v>
      </c>
      <c r="K111" s="85">
        <f>I111/'סכום נכסי הקרן'!$C$42</f>
        <v>1.9986935765243445E-5</v>
      </c>
      <c r="L111" s="116"/>
      <c r="M111" s="116"/>
    </row>
    <row r="112" spans="2:13">
      <c r="B112" s="77" t="s">
        <v>2159</v>
      </c>
      <c r="C112" s="74" t="s">
        <v>2104</v>
      </c>
      <c r="D112" s="87" t="s">
        <v>699</v>
      </c>
      <c r="E112" s="87" t="s">
        <v>158</v>
      </c>
      <c r="F112" s="103">
        <v>43941</v>
      </c>
      <c r="G112" s="84">
        <v>59700.570857999992</v>
      </c>
      <c r="H112" s="86">
        <v>1.7393000000000001</v>
      </c>
      <c r="I112" s="84">
        <v>1.0383793700000001</v>
      </c>
      <c r="J112" s="85">
        <f t="shared" si="1"/>
        <v>1.7705204352736433E-2</v>
      </c>
      <c r="K112" s="85">
        <f>I112/'סכום נכסי הקרן'!$C$42</f>
        <v>1.6309683199599801E-5</v>
      </c>
      <c r="L112" s="116"/>
      <c r="M112" s="116"/>
    </row>
    <row r="113" spans="2:13">
      <c r="B113" s="77" t="s">
        <v>2160</v>
      </c>
      <c r="C113" s="74" t="s">
        <v>2037</v>
      </c>
      <c r="D113" s="87" t="s">
        <v>699</v>
      </c>
      <c r="E113" s="87" t="s">
        <v>158</v>
      </c>
      <c r="F113" s="103">
        <v>43969</v>
      </c>
      <c r="G113" s="84">
        <v>59961.086759999998</v>
      </c>
      <c r="H113" s="86">
        <v>1.8994</v>
      </c>
      <c r="I113" s="84">
        <v>1.1389000630000001</v>
      </c>
      <c r="J113" s="85">
        <f t="shared" si="1"/>
        <v>1.9419163106793425E-2</v>
      </c>
      <c r="K113" s="85">
        <f>I113/'סכום נכסי הקרן'!$C$42</f>
        <v>1.7888548020300382E-5</v>
      </c>
      <c r="L113" s="116"/>
      <c r="M113" s="116"/>
    </row>
    <row r="114" spans="2:13">
      <c r="B114" s="77" t="s">
        <v>2161</v>
      </c>
      <c r="C114" s="74" t="s">
        <v>2046</v>
      </c>
      <c r="D114" s="87" t="s">
        <v>699</v>
      </c>
      <c r="E114" s="87" t="s">
        <v>158</v>
      </c>
      <c r="F114" s="103">
        <v>43965</v>
      </c>
      <c r="G114" s="84">
        <v>74987.423355000006</v>
      </c>
      <c r="H114" s="86">
        <v>1.9446000000000001</v>
      </c>
      <c r="I114" s="84">
        <v>1.4581978690000001</v>
      </c>
      <c r="J114" s="85">
        <f t="shared" si="1"/>
        <v>2.4863447794970919E-2</v>
      </c>
      <c r="K114" s="85">
        <f>I114/'סכום נכסי הקרן'!$C$42</f>
        <v>2.2903715128432814E-5</v>
      </c>
      <c r="L114" s="116"/>
      <c r="M114" s="116"/>
    </row>
    <row r="115" spans="2:13">
      <c r="B115" s="77" t="s">
        <v>2162</v>
      </c>
      <c r="C115" s="74" t="s">
        <v>2163</v>
      </c>
      <c r="D115" s="87" t="s">
        <v>699</v>
      </c>
      <c r="E115" s="87" t="s">
        <v>158</v>
      </c>
      <c r="F115" s="103">
        <v>43927</v>
      </c>
      <c r="G115" s="84">
        <v>76224.237450000001</v>
      </c>
      <c r="H115" s="86">
        <v>3.5346000000000002</v>
      </c>
      <c r="I115" s="84">
        <v>2.6942593660000003</v>
      </c>
      <c r="J115" s="85">
        <f t="shared" si="1"/>
        <v>4.5939291585024557E-2</v>
      </c>
      <c r="K115" s="85">
        <f>I115/'סכום נכסי הקרן'!$C$42</f>
        <v>4.2318364546297389E-5</v>
      </c>
      <c r="L115" s="116"/>
      <c r="M115" s="116"/>
    </row>
    <row r="116" spans="2:13">
      <c r="B116" s="77" t="s">
        <v>2164</v>
      </c>
      <c r="C116" s="74" t="s">
        <v>2165</v>
      </c>
      <c r="D116" s="87" t="s">
        <v>699</v>
      </c>
      <c r="E116" s="87" t="s">
        <v>158</v>
      </c>
      <c r="F116" s="103">
        <v>43801</v>
      </c>
      <c r="G116" s="84">
        <v>102180</v>
      </c>
      <c r="H116" s="86">
        <v>-1.6617999999999999</v>
      </c>
      <c r="I116" s="84">
        <v>-1.6980200000000001</v>
      </c>
      <c r="J116" s="85">
        <f t="shared" si="1"/>
        <v>-2.8952608231260911E-2</v>
      </c>
      <c r="K116" s="85">
        <f>I116/'סכום נכסי הקרן'!$C$42</f>
        <v>-2.6670568644468017E-5</v>
      </c>
      <c r="L116" s="116"/>
      <c r="M116" s="116"/>
    </row>
    <row r="117" spans="2:13">
      <c r="B117" s="77" t="s">
        <v>2166</v>
      </c>
      <c r="C117" s="74" t="s">
        <v>2167</v>
      </c>
      <c r="D117" s="87" t="s">
        <v>699</v>
      </c>
      <c r="E117" s="87" t="s">
        <v>158</v>
      </c>
      <c r="F117" s="103">
        <v>43802</v>
      </c>
      <c r="G117" s="84">
        <v>102534</v>
      </c>
      <c r="H117" s="86">
        <v>-1.3109</v>
      </c>
      <c r="I117" s="84">
        <v>-1.3440999999999999</v>
      </c>
      <c r="J117" s="85">
        <f t="shared" si="1"/>
        <v>-2.2917987257887292E-2</v>
      </c>
      <c r="K117" s="85">
        <f>I117/'סכום נכסי הקרן'!$C$42</f>
        <v>-2.1111595455312338E-5</v>
      </c>
      <c r="L117" s="116"/>
      <c r="M117" s="116"/>
    </row>
    <row r="118" spans="2:13">
      <c r="B118" s="77" t="s">
        <v>2168</v>
      </c>
      <c r="C118" s="74" t="s">
        <v>2169</v>
      </c>
      <c r="D118" s="87" t="s">
        <v>699</v>
      </c>
      <c r="E118" s="87" t="s">
        <v>158</v>
      </c>
      <c r="F118" s="103">
        <v>44007</v>
      </c>
      <c r="G118" s="84">
        <v>240303</v>
      </c>
      <c r="H118" s="86">
        <v>-0.92090000000000005</v>
      </c>
      <c r="I118" s="84">
        <v>-2.2130399999999999</v>
      </c>
      <c r="J118" s="85">
        <f t="shared" si="1"/>
        <v>-3.7734113920984226E-2</v>
      </c>
      <c r="K118" s="85">
        <f>I118/'סכום נכסי הקרן'!$C$42</f>
        <v>-3.4759917570437041E-5</v>
      </c>
      <c r="L118" s="116"/>
      <c r="M118" s="116"/>
    </row>
    <row r="119" spans="2:13">
      <c r="B119" s="77" t="s">
        <v>2170</v>
      </c>
      <c r="C119" s="74" t="s">
        <v>2171</v>
      </c>
      <c r="D119" s="87" t="s">
        <v>699</v>
      </c>
      <c r="E119" s="87" t="s">
        <v>158</v>
      </c>
      <c r="F119" s="103">
        <v>43992</v>
      </c>
      <c r="G119" s="84">
        <v>4292672.8</v>
      </c>
      <c r="H119" s="86">
        <v>-0.64249999999999996</v>
      </c>
      <c r="I119" s="84">
        <v>-27.579139999999999</v>
      </c>
      <c r="J119" s="85">
        <f t="shared" si="1"/>
        <v>-0.47024654348894412</v>
      </c>
      <c r="K119" s="85">
        <f>I119/'סכום נכסי הקרן'!$C$42</f>
        <v>-4.3318179204331731E-4</v>
      </c>
      <c r="L119" s="116"/>
      <c r="M119" s="116"/>
    </row>
    <row r="120" spans="2:13">
      <c r="B120" s="77" t="s">
        <v>2172</v>
      </c>
      <c r="C120" s="74" t="s">
        <v>2173</v>
      </c>
      <c r="D120" s="87" t="s">
        <v>699</v>
      </c>
      <c r="E120" s="87" t="s">
        <v>158</v>
      </c>
      <c r="F120" s="103">
        <v>43657</v>
      </c>
      <c r="G120" s="84">
        <v>908739</v>
      </c>
      <c r="H120" s="86">
        <v>-0.30740000000000001</v>
      </c>
      <c r="I120" s="84">
        <v>-2.7934399999999999</v>
      </c>
      <c r="J120" s="85">
        <f t="shared" si="1"/>
        <v>-4.7630401254127437E-2</v>
      </c>
      <c r="K120" s="85">
        <f>I120/'סכום נכסי הקרן'!$C$42</f>
        <v>-4.3876181242978726E-5</v>
      </c>
      <c r="L120" s="116"/>
      <c r="M120" s="116"/>
    </row>
    <row r="121" spans="2:13">
      <c r="B121" s="77" t="s">
        <v>2174</v>
      </c>
      <c r="C121" s="74" t="s">
        <v>2175</v>
      </c>
      <c r="D121" s="87" t="s">
        <v>699</v>
      </c>
      <c r="E121" s="87" t="s">
        <v>158</v>
      </c>
      <c r="F121" s="103">
        <v>43986</v>
      </c>
      <c r="G121" s="84">
        <v>103980</v>
      </c>
      <c r="H121" s="86">
        <v>9.7699999999999995E-2</v>
      </c>
      <c r="I121" s="84">
        <v>0.10156</v>
      </c>
      <c r="J121" s="85">
        <f t="shared" si="1"/>
        <v>1.7316797752481466E-3</v>
      </c>
      <c r="K121" s="85">
        <f>I121/'סכום נכסי הקרן'!$C$42</f>
        <v>1.5951890740581217E-6</v>
      </c>
      <c r="L121" s="116"/>
      <c r="M121" s="116"/>
    </row>
    <row r="122" spans="2:13">
      <c r="B122" s="77" t="s">
        <v>2176</v>
      </c>
      <c r="C122" s="74" t="s">
        <v>2177</v>
      </c>
      <c r="D122" s="87" t="s">
        <v>699</v>
      </c>
      <c r="E122" s="87" t="s">
        <v>158</v>
      </c>
      <c r="F122" s="103">
        <v>43643</v>
      </c>
      <c r="G122" s="84">
        <v>97823.6</v>
      </c>
      <c r="H122" s="86">
        <v>0.88959999999999995</v>
      </c>
      <c r="I122" s="84">
        <v>0.87021000000000004</v>
      </c>
      <c r="J122" s="85">
        <f t="shared" si="1"/>
        <v>1.4837781185690131E-2</v>
      </c>
      <c r="K122" s="85">
        <f>I122/'סכום נכסי הקרן'!$C$42</f>
        <v>1.3668269831982259E-5</v>
      </c>
      <c r="L122" s="116"/>
      <c r="M122" s="116"/>
    </row>
    <row r="123" spans="2:13">
      <c r="B123" s="77" t="s">
        <v>2178</v>
      </c>
      <c r="C123" s="74" t="s">
        <v>2179</v>
      </c>
      <c r="D123" s="87" t="s">
        <v>699</v>
      </c>
      <c r="E123" s="87" t="s">
        <v>158</v>
      </c>
      <c r="F123" s="103">
        <v>43642</v>
      </c>
      <c r="G123" s="84">
        <v>192615.5</v>
      </c>
      <c r="H123" s="86">
        <v>1.1272</v>
      </c>
      <c r="I123" s="84">
        <v>2.17123</v>
      </c>
      <c r="J123" s="85">
        <f t="shared" si="1"/>
        <v>3.7021219755927856E-2</v>
      </c>
      <c r="K123" s="85">
        <f>I123/'סכום נכסי הקרן'!$C$42</f>
        <v>3.410321360050429E-5</v>
      </c>
      <c r="L123" s="116"/>
      <c r="M123" s="116"/>
    </row>
    <row r="124" spans="2:13">
      <c r="B124" s="73"/>
      <c r="C124" s="74"/>
      <c r="D124" s="74"/>
      <c r="E124" s="74"/>
      <c r="F124" s="74"/>
      <c r="G124" s="84"/>
      <c r="H124" s="86"/>
      <c r="I124" s="74"/>
      <c r="J124" s="85"/>
      <c r="K124" s="74"/>
      <c r="L124" s="116"/>
      <c r="M124" s="116"/>
    </row>
    <row r="125" spans="2:13">
      <c r="B125" s="91" t="s">
        <v>224</v>
      </c>
      <c r="C125" s="72"/>
      <c r="D125" s="72"/>
      <c r="E125" s="72"/>
      <c r="F125" s="72"/>
      <c r="G125" s="81"/>
      <c r="H125" s="83"/>
      <c r="I125" s="81">
        <v>-26.399996549000004</v>
      </c>
      <c r="J125" s="82">
        <f t="shared" ref="J125:J186" si="2">I125/$I$11</f>
        <v>-0.4501411982131171</v>
      </c>
      <c r="K125" s="82">
        <f>I125/'סכום נכסי הקרן'!$C$42</f>
        <v>-4.1466114661418795E-4</v>
      </c>
      <c r="L125" s="116"/>
      <c r="M125" s="116"/>
    </row>
    <row r="126" spans="2:13">
      <c r="B126" s="77" t="s">
        <v>2180</v>
      </c>
      <c r="C126" s="74" t="s">
        <v>2181</v>
      </c>
      <c r="D126" s="87" t="s">
        <v>699</v>
      </c>
      <c r="E126" s="87" t="s">
        <v>160</v>
      </c>
      <c r="F126" s="103">
        <v>43899</v>
      </c>
      <c r="G126" s="84">
        <v>22155.892802999999</v>
      </c>
      <c r="H126" s="86">
        <v>-3.0228000000000002</v>
      </c>
      <c r="I126" s="84">
        <v>-0.66973627099999999</v>
      </c>
      <c r="J126" s="85">
        <f t="shared" si="2"/>
        <v>-1.1419542686498738E-2</v>
      </c>
      <c r="K126" s="85">
        <f>I126/'סכום נכסי הקרן'!$C$42</f>
        <v>-1.051945630168993E-5</v>
      </c>
      <c r="L126" s="116"/>
      <c r="M126" s="116"/>
    </row>
    <row r="127" spans="2:13">
      <c r="B127" s="77" t="s">
        <v>2182</v>
      </c>
      <c r="C127" s="74" t="s">
        <v>2183</v>
      </c>
      <c r="D127" s="87" t="s">
        <v>699</v>
      </c>
      <c r="E127" s="87" t="s">
        <v>161</v>
      </c>
      <c r="F127" s="103">
        <v>43943</v>
      </c>
      <c r="G127" s="84">
        <v>53508.507971999999</v>
      </c>
      <c r="H127" s="86">
        <v>-0.83030000000000004</v>
      </c>
      <c r="I127" s="84">
        <v>-0.44429223699999998</v>
      </c>
      <c r="J127" s="85">
        <f t="shared" si="2"/>
        <v>-7.5755403811801521E-3</v>
      </c>
      <c r="K127" s="85">
        <f>I127/'סכום נכסי הקרן'!$C$42</f>
        <v>-6.9784375950299478E-6</v>
      </c>
      <c r="L127" s="116"/>
      <c r="M127" s="116"/>
    </row>
    <row r="128" spans="2:13">
      <c r="B128" s="77" t="s">
        <v>2184</v>
      </c>
      <c r="C128" s="74" t="s">
        <v>2185</v>
      </c>
      <c r="D128" s="87" t="s">
        <v>699</v>
      </c>
      <c r="E128" s="87" t="s">
        <v>161</v>
      </c>
      <c r="F128" s="103">
        <v>43983</v>
      </c>
      <c r="G128" s="84">
        <v>26101.711206</v>
      </c>
      <c r="H128" s="86">
        <v>-1.4549000000000001</v>
      </c>
      <c r="I128" s="84">
        <v>-0.37974824400000001</v>
      </c>
      <c r="J128" s="85">
        <f t="shared" si="2"/>
        <v>-6.47501333025599E-3</v>
      </c>
      <c r="K128" s="85">
        <f>I128/'סכום נכסי הקרן'!$C$42</f>
        <v>-5.9646538964312493E-6</v>
      </c>
      <c r="L128" s="116"/>
      <c r="M128" s="116"/>
    </row>
    <row r="129" spans="2:13">
      <c r="B129" s="77" t="s">
        <v>2186</v>
      </c>
      <c r="C129" s="74" t="s">
        <v>2187</v>
      </c>
      <c r="D129" s="87" t="s">
        <v>699</v>
      </c>
      <c r="E129" s="87" t="s">
        <v>160</v>
      </c>
      <c r="F129" s="103">
        <v>43958</v>
      </c>
      <c r="G129" s="84">
        <v>34556.826717999997</v>
      </c>
      <c r="H129" s="86">
        <v>-3.5047999999999999</v>
      </c>
      <c r="I129" s="84">
        <v>-1.2111462739999999</v>
      </c>
      <c r="J129" s="85">
        <f t="shared" si="2"/>
        <v>-2.0651019176378002E-2</v>
      </c>
      <c r="K129" s="85">
        <f>I129/'סכום נכסי הקרן'!$C$42</f>
        <v>-1.9023309406961441E-5</v>
      </c>
      <c r="L129" s="116"/>
      <c r="M129" s="116"/>
    </row>
    <row r="130" spans="2:13">
      <c r="B130" s="77" t="s">
        <v>2188</v>
      </c>
      <c r="C130" s="74" t="s">
        <v>2189</v>
      </c>
      <c r="D130" s="87" t="s">
        <v>699</v>
      </c>
      <c r="E130" s="87" t="s">
        <v>160</v>
      </c>
      <c r="F130" s="103">
        <v>43962</v>
      </c>
      <c r="G130" s="84">
        <v>69120.033295000001</v>
      </c>
      <c r="H130" s="86">
        <v>-3.4380000000000002</v>
      </c>
      <c r="I130" s="84">
        <v>-2.3763298900000001</v>
      </c>
      <c r="J130" s="85">
        <f t="shared" si="2"/>
        <v>-4.0518338025114738E-2</v>
      </c>
      <c r="K130" s="85">
        <f>I130/'סכום נכסי הקרן'!$C$42</f>
        <v>-3.7324689610926926E-5</v>
      </c>
      <c r="L130" s="116"/>
      <c r="M130" s="116"/>
    </row>
    <row r="131" spans="2:13">
      <c r="B131" s="77" t="s">
        <v>2190</v>
      </c>
      <c r="C131" s="74" t="s">
        <v>2191</v>
      </c>
      <c r="D131" s="87" t="s">
        <v>699</v>
      </c>
      <c r="E131" s="87" t="s">
        <v>160</v>
      </c>
      <c r="F131" s="103">
        <v>43948</v>
      </c>
      <c r="G131" s="84">
        <v>64748.426127999999</v>
      </c>
      <c r="H131" s="86">
        <v>-3.16</v>
      </c>
      <c r="I131" s="84">
        <v>-2.046071499</v>
      </c>
      <c r="J131" s="85">
        <f t="shared" si="2"/>
        <v>-3.4887166537317431E-2</v>
      </c>
      <c r="K131" s="85">
        <f>I131/'סכום נכסי הקרן'!$C$42</f>
        <v>-3.2137366088484865E-5</v>
      </c>
      <c r="L131" s="116"/>
      <c r="M131" s="116"/>
    </row>
    <row r="132" spans="2:13">
      <c r="B132" s="77" t="s">
        <v>2192</v>
      </c>
      <c r="C132" s="74" t="s">
        <v>2193</v>
      </c>
      <c r="D132" s="87" t="s">
        <v>699</v>
      </c>
      <c r="E132" s="87" t="s">
        <v>160</v>
      </c>
      <c r="F132" s="103">
        <v>43942</v>
      </c>
      <c r="G132" s="84">
        <v>34690.803763000004</v>
      </c>
      <c r="H132" s="86">
        <v>-3.1707000000000001</v>
      </c>
      <c r="I132" s="84">
        <v>-1.099946527</v>
      </c>
      <c r="J132" s="85">
        <f t="shared" si="2"/>
        <v>-1.8754973952937567E-2</v>
      </c>
      <c r="K132" s="85">
        <f>I132/'סכום נכסי הקרן'!$C$42</f>
        <v>-1.7276710140986378E-5</v>
      </c>
      <c r="L132" s="116"/>
      <c r="M132" s="116"/>
    </row>
    <row r="133" spans="2:13">
      <c r="B133" s="77" t="s">
        <v>2194</v>
      </c>
      <c r="C133" s="74" t="s">
        <v>2195</v>
      </c>
      <c r="D133" s="87" t="s">
        <v>699</v>
      </c>
      <c r="E133" s="87" t="s">
        <v>160</v>
      </c>
      <c r="F133" s="103">
        <v>43955</v>
      </c>
      <c r="G133" s="84">
        <v>23328.806060999999</v>
      </c>
      <c r="H133" s="86">
        <v>-2.2568000000000001</v>
      </c>
      <c r="I133" s="84">
        <v>-0.52648581400000005</v>
      </c>
      <c r="J133" s="85">
        <f t="shared" si="2"/>
        <v>-8.9770070505992283E-3</v>
      </c>
      <c r="K133" s="85">
        <f>I133/'סכום נכסי הקרן'!$C$42</f>
        <v>-8.2694409033024473E-6</v>
      </c>
      <c r="L133" s="116"/>
      <c r="M133" s="116"/>
    </row>
    <row r="134" spans="2:13">
      <c r="B134" s="77" t="s">
        <v>2196</v>
      </c>
      <c r="C134" s="74" t="s">
        <v>2197</v>
      </c>
      <c r="D134" s="87" t="s">
        <v>699</v>
      </c>
      <c r="E134" s="87" t="s">
        <v>160</v>
      </c>
      <c r="F134" s="103">
        <v>43955</v>
      </c>
      <c r="G134" s="84">
        <v>35031.807241000002</v>
      </c>
      <c r="H134" s="86">
        <v>-2.0242</v>
      </c>
      <c r="I134" s="84">
        <v>-0.70912204199999995</v>
      </c>
      <c r="J134" s="85">
        <f t="shared" si="2"/>
        <v>-1.2091101795136536E-2</v>
      </c>
      <c r="K134" s="85">
        <f>I134/'סכום נכסי הקרן'!$C$42</f>
        <v>-1.1138083237221194E-5</v>
      </c>
      <c r="L134" s="116"/>
      <c r="M134" s="116"/>
    </row>
    <row r="135" spans="2:13">
      <c r="B135" s="77" t="s">
        <v>2198</v>
      </c>
      <c r="C135" s="74" t="s">
        <v>2199</v>
      </c>
      <c r="D135" s="87" t="s">
        <v>699</v>
      </c>
      <c r="E135" s="87" t="s">
        <v>160</v>
      </c>
      <c r="F135" s="103">
        <v>43977</v>
      </c>
      <c r="G135" s="84">
        <v>29274.250079000001</v>
      </c>
      <c r="H135" s="86">
        <v>-1.8202</v>
      </c>
      <c r="I135" s="84">
        <v>-0.532850567</v>
      </c>
      <c r="J135" s="85">
        <f t="shared" si="2"/>
        <v>-9.085531214094205E-3</v>
      </c>
      <c r="K135" s="85">
        <f>I135/'סכום נכסי הקרן'!$C$42</f>
        <v>-8.3694112109499319E-6</v>
      </c>
      <c r="L135" s="116"/>
      <c r="M135" s="116"/>
    </row>
    <row r="136" spans="2:13">
      <c r="B136" s="77" t="s">
        <v>2200</v>
      </c>
      <c r="C136" s="74" t="s">
        <v>2201</v>
      </c>
      <c r="D136" s="87" t="s">
        <v>699</v>
      </c>
      <c r="E136" s="87" t="s">
        <v>160</v>
      </c>
      <c r="F136" s="103">
        <v>43986</v>
      </c>
      <c r="G136" s="84">
        <v>17927.404543000001</v>
      </c>
      <c r="H136" s="86">
        <v>0.25030000000000002</v>
      </c>
      <c r="I136" s="84">
        <v>4.486539400000001E-2</v>
      </c>
      <c r="J136" s="85">
        <f t="shared" si="2"/>
        <v>7.6499109293363097E-4</v>
      </c>
      <c r="K136" s="85">
        <f>I136/'סכום נכסי הקרן'!$C$42</f>
        <v>7.0469462694085094E-7</v>
      </c>
      <c r="L136" s="116"/>
      <c r="M136" s="116"/>
    </row>
    <row r="137" spans="2:13">
      <c r="B137" s="77" t="s">
        <v>2202</v>
      </c>
      <c r="C137" s="74" t="s">
        <v>2203</v>
      </c>
      <c r="D137" s="87" t="s">
        <v>699</v>
      </c>
      <c r="E137" s="87" t="s">
        <v>160</v>
      </c>
      <c r="F137" s="103">
        <v>44004</v>
      </c>
      <c r="G137" s="84">
        <v>59823.940355999999</v>
      </c>
      <c r="H137" s="86">
        <v>0.41949999999999998</v>
      </c>
      <c r="I137" s="84">
        <v>0.25096961899999998</v>
      </c>
      <c r="J137" s="85">
        <f t="shared" si="2"/>
        <v>4.2792340825525098E-3</v>
      </c>
      <c r="K137" s="85">
        <f>I137/'סכום נכסי הקרן'!$C$42</f>
        <v>3.941945590284852E-6</v>
      </c>
      <c r="L137" s="116"/>
      <c r="M137" s="116"/>
    </row>
    <row r="138" spans="2:13">
      <c r="B138" s="77" t="s">
        <v>2204</v>
      </c>
      <c r="C138" s="74" t="s">
        <v>2205</v>
      </c>
      <c r="D138" s="87" t="s">
        <v>699</v>
      </c>
      <c r="E138" s="87" t="s">
        <v>160</v>
      </c>
      <c r="F138" s="103">
        <v>43894</v>
      </c>
      <c r="G138" s="84">
        <v>65821.539722999994</v>
      </c>
      <c r="H138" s="86">
        <v>0.3095</v>
      </c>
      <c r="I138" s="84">
        <v>0.20371138499999999</v>
      </c>
      <c r="J138" s="85">
        <f t="shared" si="2"/>
        <v>3.4734431409244649E-3</v>
      </c>
      <c r="K138" s="85">
        <f>I138/'סכום נכסי הקרן'!$C$42</f>
        <v>3.1996669516861709E-6</v>
      </c>
      <c r="L138" s="116"/>
      <c r="M138" s="116"/>
    </row>
    <row r="139" spans="2:13">
      <c r="B139" s="77" t="s">
        <v>2206</v>
      </c>
      <c r="C139" s="74" t="s">
        <v>2207</v>
      </c>
      <c r="D139" s="87" t="s">
        <v>699</v>
      </c>
      <c r="E139" s="87" t="s">
        <v>160</v>
      </c>
      <c r="F139" s="103">
        <v>43894</v>
      </c>
      <c r="G139" s="84">
        <v>22261.625734999998</v>
      </c>
      <c r="H139" s="86">
        <v>0.31830000000000003</v>
      </c>
      <c r="I139" s="84">
        <v>7.0867949999999999E-2</v>
      </c>
      <c r="J139" s="85">
        <f t="shared" si="2"/>
        <v>1.2083556097705482E-3</v>
      </c>
      <c r="K139" s="85">
        <f>I139/'סכום נכסי הקרן'!$C$42</f>
        <v>1.113113229036011E-6</v>
      </c>
      <c r="L139" s="116"/>
      <c r="M139" s="116"/>
    </row>
    <row r="140" spans="2:13">
      <c r="B140" s="77" t="s">
        <v>2208</v>
      </c>
      <c r="C140" s="74" t="s">
        <v>2209</v>
      </c>
      <c r="D140" s="87" t="s">
        <v>699</v>
      </c>
      <c r="E140" s="87" t="s">
        <v>160</v>
      </c>
      <c r="F140" s="103">
        <v>44004</v>
      </c>
      <c r="G140" s="84">
        <v>35906.804939000001</v>
      </c>
      <c r="H140" s="86">
        <v>0.45400000000000001</v>
      </c>
      <c r="I140" s="84">
        <v>0.163004226</v>
      </c>
      <c r="J140" s="85">
        <f t="shared" si="2"/>
        <v>2.7793533029162867E-3</v>
      </c>
      <c r="K140" s="85">
        <f>I140/'סכום נכסי הקרן'!$C$42</f>
        <v>2.5602851549872076E-6</v>
      </c>
      <c r="L140" s="116"/>
      <c r="M140" s="116"/>
    </row>
    <row r="141" spans="2:13">
      <c r="B141" s="77" t="s">
        <v>2210</v>
      </c>
      <c r="C141" s="74" t="s">
        <v>2211</v>
      </c>
      <c r="D141" s="87" t="s">
        <v>699</v>
      </c>
      <c r="E141" s="87" t="s">
        <v>160</v>
      </c>
      <c r="F141" s="103">
        <v>43894</v>
      </c>
      <c r="G141" s="84">
        <v>40101.987732000001</v>
      </c>
      <c r="H141" s="86">
        <v>0.33600000000000002</v>
      </c>
      <c r="I141" s="84">
        <v>0.134758031</v>
      </c>
      <c r="J141" s="85">
        <f t="shared" si="2"/>
        <v>2.2977329345703307E-3</v>
      </c>
      <c r="K141" s="85">
        <f>I141/'סכום נכסי הקרן'!$C$42</f>
        <v>2.1166260210002529E-6</v>
      </c>
      <c r="L141" s="116"/>
      <c r="M141" s="116"/>
    </row>
    <row r="142" spans="2:13">
      <c r="B142" s="77" t="s">
        <v>2212</v>
      </c>
      <c r="C142" s="74" t="s">
        <v>2213</v>
      </c>
      <c r="D142" s="87" t="s">
        <v>699</v>
      </c>
      <c r="E142" s="87" t="s">
        <v>160</v>
      </c>
      <c r="F142" s="103">
        <v>43895</v>
      </c>
      <c r="G142" s="84">
        <v>47927.204117000001</v>
      </c>
      <c r="H142" s="86">
        <v>0.4899</v>
      </c>
      <c r="I142" s="84">
        <v>0.23480126200000004</v>
      </c>
      <c r="J142" s="85">
        <f t="shared" si="2"/>
        <v>4.0035505770789799E-3</v>
      </c>
      <c r="K142" s="85">
        <f>I142/'סכום נכסי הקרן'!$C$42</f>
        <v>3.6879914111604814E-6</v>
      </c>
      <c r="L142" s="116"/>
      <c r="M142" s="116"/>
    </row>
    <row r="143" spans="2:13">
      <c r="B143" s="77" t="s">
        <v>2214</v>
      </c>
      <c r="C143" s="74" t="s">
        <v>2215</v>
      </c>
      <c r="D143" s="87" t="s">
        <v>699</v>
      </c>
      <c r="E143" s="87" t="s">
        <v>160</v>
      </c>
      <c r="F143" s="103">
        <v>43895</v>
      </c>
      <c r="G143" s="84">
        <v>48014.820850999997</v>
      </c>
      <c r="H143" s="86">
        <v>0.68279999999999996</v>
      </c>
      <c r="I143" s="84">
        <v>0.32784570200000002</v>
      </c>
      <c r="J143" s="85">
        <f t="shared" si="2"/>
        <v>5.5900331976706467E-3</v>
      </c>
      <c r="K143" s="85">
        <f>I143/'סכום נכסי הקרן'!$C$42</f>
        <v>5.1494277452472916E-6</v>
      </c>
      <c r="L143" s="116"/>
      <c r="M143" s="116"/>
    </row>
    <row r="144" spans="2:13">
      <c r="B144" s="77" t="s">
        <v>2216</v>
      </c>
      <c r="C144" s="74" t="s">
        <v>2217</v>
      </c>
      <c r="D144" s="87" t="s">
        <v>699</v>
      </c>
      <c r="E144" s="87" t="s">
        <v>160</v>
      </c>
      <c r="F144" s="103">
        <v>43895</v>
      </c>
      <c r="G144" s="84">
        <v>90383.902207000006</v>
      </c>
      <c r="H144" s="86">
        <v>0.69159999999999999</v>
      </c>
      <c r="I144" s="84">
        <v>0.62508539499999993</v>
      </c>
      <c r="J144" s="85">
        <f t="shared" si="2"/>
        <v>1.0658209298193175E-2</v>
      </c>
      <c r="K144" s="85">
        <f>I144/'סכום נכסי הקרן'!$C$42</f>
        <v>9.8181310797292749E-6</v>
      </c>
      <c r="L144" s="116"/>
      <c r="M144" s="116"/>
    </row>
    <row r="145" spans="2:13">
      <c r="B145" s="77" t="s">
        <v>2218</v>
      </c>
      <c r="C145" s="74" t="s">
        <v>2219</v>
      </c>
      <c r="D145" s="87" t="s">
        <v>699</v>
      </c>
      <c r="E145" s="87" t="s">
        <v>160</v>
      </c>
      <c r="F145" s="103">
        <v>43990</v>
      </c>
      <c r="G145" s="84">
        <v>43353.823267</v>
      </c>
      <c r="H145" s="86">
        <v>1.048</v>
      </c>
      <c r="I145" s="84">
        <v>0.45433194400000004</v>
      </c>
      <c r="J145" s="85">
        <f t="shared" si="2"/>
        <v>7.746725469416833E-3</v>
      </c>
      <c r="K145" s="85">
        <f>I145/'סכום נכסי הקרן'!$C$42</f>
        <v>7.1361299041392923E-6</v>
      </c>
      <c r="L145" s="116"/>
      <c r="M145" s="116"/>
    </row>
    <row r="146" spans="2:13">
      <c r="B146" s="77" t="s">
        <v>2220</v>
      </c>
      <c r="C146" s="74" t="s">
        <v>2221</v>
      </c>
      <c r="D146" s="87" t="s">
        <v>699</v>
      </c>
      <c r="E146" s="87" t="s">
        <v>160</v>
      </c>
      <c r="F146" s="103">
        <v>44005</v>
      </c>
      <c r="G146" s="84">
        <v>18111.782476</v>
      </c>
      <c r="H146" s="86">
        <v>1.331</v>
      </c>
      <c r="I146" s="84">
        <v>0.24106201599999999</v>
      </c>
      <c r="J146" s="85">
        <f t="shared" si="2"/>
        <v>4.1103014738848474E-3</v>
      </c>
      <c r="K146" s="85">
        <f>I146/'סכום נכסי הקרן'!$C$42</f>
        <v>3.7863282206934239E-6</v>
      </c>
      <c r="L146" s="116"/>
      <c r="M146" s="116"/>
    </row>
    <row r="147" spans="2:13">
      <c r="B147" s="77" t="s">
        <v>2222</v>
      </c>
      <c r="C147" s="74" t="s">
        <v>2223</v>
      </c>
      <c r="D147" s="87" t="s">
        <v>699</v>
      </c>
      <c r="E147" s="87" t="s">
        <v>161</v>
      </c>
      <c r="F147" s="103">
        <v>43908</v>
      </c>
      <c r="G147" s="84">
        <v>51412.414903999997</v>
      </c>
      <c r="H147" s="86">
        <v>-4.0777000000000001</v>
      </c>
      <c r="I147" s="84">
        <v>-2.0964226300000002</v>
      </c>
      <c r="J147" s="85">
        <f t="shared" si="2"/>
        <v>-3.5745693863169836E-2</v>
      </c>
      <c r="K147" s="85">
        <f>I147/'סכום נכסי הקרן'!$C$42</f>
        <v>-3.2928224438599772E-5</v>
      </c>
      <c r="L147" s="116"/>
      <c r="M147" s="116"/>
    </row>
    <row r="148" spans="2:13">
      <c r="B148" s="77" t="s">
        <v>2224</v>
      </c>
      <c r="C148" s="74" t="s">
        <v>2225</v>
      </c>
      <c r="D148" s="87" t="s">
        <v>699</v>
      </c>
      <c r="E148" s="87" t="s">
        <v>161</v>
      </c>
      <c r="F148" s="103">
        <v>43969</v>
      </c>
      <c r="G148" s="84">
        <v>25768.251583000001</v>
      </c>
      <c r="H148" s="86">
        <v>-1.3412999999999999</v>
      </c>
      <c r="I148" s="84">
        <v>-0.345622973</v>
      </c>
      <c r="J148" s="85">
        <f t="shared" si="2"/>
        <v>-5.8931499823280447E-3</v>
      </c>
      <c r="K148" s="85">
        <f>I148/'סכום נכסי הקרן'!$C$42</f>
        <v>-5.4286529172221856E-6</v>
      </c>
      <c r="L148" s="116"/>
      <c r="M148" s="116"/>
    </row>
    <row r="149" spans="2:13">
      <c r="B149" s="77" t="s">
        <v>2226</v>
      </c>
      <c r="C149" s="74" t="s">
        <v>2227</v>
      </c>
      <c r="D149" s="87" t="s">
        <v>699</v>
      </c>
      <c r="E149" s="87" t="s">
        <v>158</v>
      </c>
      <c r="F149" s="103">
        <v>43972</v>
      </c>
      <c r="G149" s="84">
        <v>20735.179489999999</v>
      </c>
      <c r="H149" s="86">
        <v>3.3300000000000003E-2</v>
      </c>
      <c r="I149" s="84">
        <v>6.907842E-3</v>
      </c>
      <c r="J149" s="85">
        <f t="shared" si="2"/>
        <v>1.1778426823562137E-4</v>
      </c>
      <c r="K149" s="85">
        <f>I149/'סכום נכסי הקרן'!$C$42</f>
        <v>1.0850053252973419E-7</v>
      </c>
      <c r="L149" s="116"/>
      <c r="M149" s="116"/>
    </row>
    <row r="150" spans="2:13">
      <c r="B150" s="77" t="s">
        <v>2228</v>
      </c>
      <c r="C150" s="74" t="s">
        <v>2112</v>
      </c>
      <c r="D150" s="87" t="s">
        <v>699</v>
      </c>
      <c r="E150" s="87" t="s">
        <v>160</v>
      </c>
      <c r="F150" s="103">
        <v>43920</v>
      </c>
      <c r="G150" s="84">
        <v>1976.9338319999997</v>
      </c>
      <c r="H150" s="86">
        <v>0.6079</v>
      </c>
      <c r="I150" s="84">
        <v>1.2017649E-2</v>
      </c>
      <c r="J150" s="85">
        <f t="shared" si="2"/>
        <v>2.0491059195875457E-4</v>
      </c>
      <c r="K150" s="85">
        <f>I150/'סכום נכסי הקרן'!$C$42</f>
        <v>1.8875957444530832E-7</v>
      </c>
      <c r="L150" s="116"/>
      <c r="M150" s="116"/>
    </row>
    <row r="151" spans="2:13">
      <c r="B151" s="77" t="s">
        <v>2229</v>
      </c>
      <c r="C151" s="74" t="s">
        <v>2015</v>
      </c>
      <c r="D151" s="87" t="s">
        <v>699</v>
      </c>
      <c r="E151" s="87" t="s">
        <v>161</v>
      </c>
      <c r="F151" s="103">
        <v>43985</v>
      </c>
      <c r="G151" s="84">
        <v>18049.848513000001</v>
      </c>
      <c r="H151" s="86">
        <v>-2.4182000000000001</v>
      </c>
      <c r="I151" s="84">
        <v>-0.43648665499999995</v>
      </c>
      <c r="J151" s="85">
        <f t="shared" si="2"/>
        <v>-7.442448923091918E-3</v>
      </c>
      <c r="K151" s="85">
        <f>I151/'סכום נכסי הקרן'!$C$42</f>
        <v>-6.8558363827114684E-6</v>
      </c>
      <c r="L151" s="116"/>
      <c r="M151" s="116"/>
    </row>
    <row r="152" spans="2:13">
      <c r="B152" s="77" t="s">
        <v>2229</v>
      </c>
      <c r="C152" s="74" t="s">
        <v>2054</v>
      </c>
      <c r="D152" s="87" t="s">
        <v>699</v>
      </c>
      <c r="E152" s="87" t="s">
        <v>161</v>
      </c>
      <c r="F152" s="103">
        <v>43985</v>
      </c>
      <c r="G152" s="84">
        <v>27074.772769999996</v>
      </c>
      <c r="H152" s="86">
        <v>-2.4182000000000001</v>
      </c>
      <c r="I152" s="84">
        <v>-0.65472998199999999</v>
      </c>
      <c r="J152" s="85">
        <f t="shared" si="2"/>
        <v>-1.1163673376112475E-2</v>
      </c>
      <c r="K152" s="85">
        <f>I152/'סכום נכסי הקרן'!$C$42</f>
        <v>-1.0283754566213772E-5</v>
      </c>
      <c r="L152" s="116"/>
      <c r="M152" s="116"/>
    </row>
    <row r="153" spans="2:13">
      <c r="B153" s="77" t="s">
        <v>2230</v>
      </c>
      <c r="C153" s="74" t="s">
        <v>2231</v>
      </c>
      <c r="D153" s="87" t="s">
        <v>699</v>
      </c>
      <c r="E153" s="87" t="s">
        <v>160</v>
      </c>
      <c r="F153" s="103">
        <v>43948</v>
      </c>
      <c r="G153" s="84">
        <v>33572.463913</v>
      </c>
      <c r="H153" s="86">
        <v>-3.1576</v>
      </c>
      <c r="I153" s="84">
        <v>-1.060092738</v>
      </c>
      <c r="J153" s="85">
        <f t="shared" si="2"/>
        <v>-1.8075434760555655E-2</v>
      </c>
      <c r="K153" s="85">
        <f>I153/'סכום נכסי הקרן'!$C$42</f>
        <v>-1.6650732110535242E-5</v>
      </c>
      <c r="L153" s="116"/>
      <c r="M153" s="116"/>
    </row>
    <row r="154" spans="2:13">
      <c r="B154" s="77" t="s">
        <v>2206</v>
      </c>
      <c r="C154" s="74" t="s">
        <v>2232</v>
      </c>
      <c r="D154" s="87" t="s">
        <v>699</v>
      </c>
      <c r="E154" s="87" t="s">
        <v>160</v>
      </c>
      <c r="F154" s="103">
        <v>43894</v>
      </c>
      <c r="G154" s="84">
        <v>1986.3682080000001</v>
      </c>
      <c r="H154" s="86">
        <v>0.31830000000000003</v>
      </c>
      <c r="I154" s="84">
        <v>6.3234299999999988E-3</v>
      </c>
      <c r="J154" s="85">
        <f t="shared" si="2"/>
        <v>1.0781957307204988E-4</v>
      </c>
      <c r="K154" s="85">
        <f>I154/'סכום נכסי הקרן'!$C$42</f>
        <v>9.932125292015899E-8</v>
      </c>
      <c r="L154" s="116"/>
      <c r="M154" s="116"/>
    </row>
    <row r="155" spans="2:13">
      <c r="B155" s="77" t="s">
        <v>2233</v>
      </c>
      <c r="C155" s="74" t="s">
        <v>2234</v>
      </c>
      <c r="D155" s="87" t="s">
        <v>699</v>
      </c>
      <c r="E155" s="87" t="s">
        <v>161</v>
      </c>
      <c r="F155" s="103">
        <v>43908</v>
      </c>
      <c r="G155" s="84">
        <v>69359.356610000003</v>
      </c>
      <c r="H155" s="86">
        <v>-4.0952999999999999</v>
      </c>
      <c r="I155" s="84">
        <v>-2.840481923</v>
      </c>
      <c r="J155" s="85">
        <f t="shared" si="2"/>
        <v>-4.8432503919033705E-2</v>
      </c>
      <c r="K155" s="85">
        <f>I155/'סכום נכסי הקרן'!$C$42</f>
        <v>-4.4615062314190658E-5</v>
      </c>
      <c r="L155" s="116"/>
      <c r="M155" s="116"/>
    </row>
    <row r="156" spans="2:13">
      <c r="B156" s="77" t="s">
        <v>2224</v>
      </c>
      <c r="C156" s="74" t="s">
        <v>2235</v>
      </c>
      <c r="D156" s="87" t="s">
        <v>699</v>
      </c>
      <c r="E156" s="87" t="s">
        <v>161</v>
      </c>
      <c r="F156" s="103">
        <v>43969</v>
      </c>
      <c r="G156" s="84">
        <v>17819.254602000001</v>
      </c>
      <c r="H156" s="86">
        <v>-1.3412999999999999</v>
      </c>
      <c r="I156" s="84">
        <v>-0.23900510799999999</v>
      </c>
      <c r="J156" s="85">
        <f t="shared" si="2"/>
        <v>-4.0752295362800218E-3</v>
      </c>
      <c r="K156" s="85">
        <f>I156/'סכום נכסי הקרן'!$C$42</f>
        <v>-3.7540206471611006E-6</v>
      </c>
      <c r="L156" s="116"/>
      <c r="M156" s="116"/>
    </row>
    <row r="157" spans="2:13">
      <c r="B157" s="77" t="s">
        <v>2236</v>
      </c>
      <c r="C157" s="74" t="s">
        <v>2237</v>
      </c>
      <c r="D157" s="87" t="s">
        <v>699</v>
      </c>
      <c r="E157" s="87" t="s">
        <v>161</v>
      </c>
      <c r="F157" s="103">
        <v>43845</v>
      </c>
      <c r="G157" s="84">
        <v>28837.72164</v>
      </c>
      <c r="H157" s="86">
        <v>6.1125999999999996</v>
      </c>
      <c r="I157" s="84">
        <v>1.7627345269999999</v>
      </c>
      <c r="J157" s="85">
        <f t="shared" si="2"/>
        <v>3.0056043024197596E-2</v>
      </c>
      <c r="K157" s="85">
        <f>I157/'סכום נכסי הקרן'!$C$42</f>
        <v>2.7687030897355368E-5</v>
      </c>
      <c r="L157" s="116"/>
      <c r="M157" s="116"/>
    </row>
    <row r="158" spans="2:13">
      <c r="B158" s="77" t="s">
        <v>2238</v>
      </c>
      <c r="C158" s="74" t="s">
        <v>2239</v>
      </c>
      <c r="D158" s="87" t="s">
        <v>699</v>
      </c>
      <c r="E158" s="87" t="s">
        <v>161</v>
      </c>
      <c r="F158" s="103">
        <v>43845</v>
      </c>
      <c r="G158" s="84">
        <v>38465.001515999997</v>
      </c>
      <c r="H158" s="86">
        <v>6.1485000000000003</v>
      </c>
      <c r="I158" s="84">
        <v>2.3650184530000002</v>
      </c>
      <c r="J158" s="85">
        <f t="shared" si="2"/>
        <v>4.0325468916391882E-2</v>
      </c>
      <c r="K158" s="85">
        <f>I158/'סכום נכסי הקרן'!$C$42</f>
        <v>3.7147022412085881E-5</v>
      </c>
      <c r="L158" s="116"/>
      <c r="M158" s="116"/>
    </row>
    <row r="159" spans="2:13">
      <c r="B159" s="77" t="s">
        <v>2240</v>
      </c>
      <c r="C159" s="74" t="s">
        <v>2241</v>
      </c>
      <c r="D159" s="87" t="s">
        <v>699</v>
      </c>
      <c r="E159" s="87" t="s">
        <v>161</v>
      </c>
      <c r="F159" s="103">
        <v>43964</v>
      </c>
      <c r="G159" s="84">
        <v>127623</v>
      </c>
      <c r="H159" s="86">
        <v>-0.43359999999999999</v>
      </c>
      <c r="I159" s="84">
        <v>-0.55334000000000005</v>
      </c>
      <c r="J159" s="85">
        <f t="shared" si="2"/>
        <v>-9.434892544661377E-3</v>
      </c>
      <c r="K159" s="85">
        <f>I159/'סכום נכסי הקרן'!$C$42</f>
        <v>-8.69123594170265E-6</v>
      </c>
      <c r="L159" s="116"/>
      <c r="M159" s="116"/>
    </row>
    <row r="160" spans="2:13">
      <c r="B160" s="77" t="s">
        <v>2242</v>
      </c>
      <c r="C160" s="74" t="s">
        <v>2243</v>
      </c>
      <c r="D160" s="87" t="s">
        <v>699</v>
      </c>
      <c r="E160" s="87" t="s">
        <v>162</v>
      </c>
      <c r="F160" s="103">
        <v>44007</v>
      </c>
      <c r="G160" s="84">
        <v>154866.6</v>
      </c>
      <c r="H160" s="86">
        <v>0.3367</v>
      </c>
      <c r="I160" s="84">
        <v>0.52149000000000001</v>
      </c>
      <c r="J160" s="85">
        <f t="shared" si="2"/>
        <v>8.8918243993122877E-3</v>
      </c>
      <c r="K160" s="85">
        <f>I160/'סכום נכסי הקרן'!$C$42</f>
        <v>8.1909723338969066E-6</v>
      </c>
      <c r="L160" s="116"/>
      <c r="M160" s="116"/>
    </row>
    <row r="161" spans="2:13">
      <c r="B161" s="77" t="s">
        <v>2244</v>
      </c>
      <c r="C161" s="74" t="s">
        <v>2245</v>
      </c>
      <c r="D161" s="87" t="s">
        <v>699</v>
      </c>
      <c r="E161" s="87" t="s">
        <v>160</v>
      </c>
      <c r="F161" s="103">
        <v>43914</v>
      </c>
      <c r="G161" s="84">
        <v>256455.89</v>
      </c>
      <c r="H161" s="86">
        <v>-2.6413000000000002</v>
      </c>
      <c r="I161" s="84">
        <v>-6.7738500000000004</v>
      </c>
      <c r="J161" s="85">
        <f t="shared" si="2"/>
        <v>-0.1154995967464027</v>
      </c>
      <c r="K161" s="85">
        <f>I161/'סכום נכסי הקרן'!$C$42</f>
        <v>-1.0639593845321592E-4</v>
      </c>
      <c r="L161" s="116"/>
      <c r="M161" s="116"/>
    </row>
    <row r="162" spans="2:13">
      <c r="B162" s="77" t="s">
        <v>2246</v>
      </c>
      <c r="C162" s="74" t="s">
        <v>2247</v>
      </c>
      <c r="D162" s="87" t="s">
        <v>699</v>
      </c>
      <c r="E162" s="87" t="s">
        <v>160</v>
      </c>
      <c r="F162" s="103">
        <v>43923</v>
      </c>
      <c r="G162" s="84">
        <v>363783.6</v>
      </c>
      <c r="H162" s="86">
        <v>-2.5222000000000002</v>
      </c>
      <c r="I162" s="84">
        <v>-9.1752900000000004</v>
      </c>
      <c r="J162" s="85">
        <f t="shared" si="2"/>
        <v>-0.15644608236546442</v>
      </c>
      <c r="K162" s="85">
        <f>I162/'סכום נכסי הקרן'!$C$42</f>
        <v>-1.441150291385855E-4</v>
      </c>
      <c r="L162" s="116"/>
      <c r="M162" s="116"/>
    </row>
    <row r="163" spans="2:13">
      <c r="B163" s="77" t="s">
        <v>2248</v>
      </c>
      <c r="C163" s="74" t="s">
        <v>2249</v>
      </c>
      <c r="D163" s="87" t="s">
        <v>699</v>
      </c>
      <c r="E163" s="87" t="s">
        <v>160</v>
      </c>
      <c r="F163" s="103">
        <v>43955</v>
      </c>
      <c r="G163" s="84">
        <v>37982.85</v>
      </c>
      <c r="H163" s="86">
        <v>-2.2761</v>
      </c>
      <c r="I163" s="84">
        <v>-0.86453000000000002</v>
      </c>
      <c r="J163" s="85">
        <f t="shared" si="2"/>
        <v>-1.4740932612202443E-2</v>
      </c>
      <c r="K163" s="85">
        <f>I163/'סכום נכסי הקרן'!$C$42</f>
        <v>-1.3579054846351595E-5</v>
      </c>
      <c r="L163" s="116"/>
      <c r="M163" s="116"/>
    </row>
    <row r="164" spans="2:13">
      <c r="B164" s="77" t="s">
        <v>2250</v>
      </c>
      <c r="C164" s="74" t="s">
        <v>2251</v>
      </c>
      <c r="D164" s="87" t="s">
        <v>699</v>
      </c>
      <c r="E164" s="87" t="s">
        <v>160</v>
      </c>
      <c r="F164" s="103">
        <v>44005</v>
      </c>
      <c r="G164" s="84">
        <v>39333.9</v>
      </c>
      <c r="H164" s="86">
        <v>1.2364999999999999</v>
      </c>
      <c r="I164" s="84">
        <v>0.48636000000000001</v>
      </c>
      <c r="J164" s="85">
        <f t="shared" si="2"/>
        <v>8.2928296129350983E-3</v>
      </c>
      <c r="K164" s="85">
        <f>I164/'סכום נכסי הקרן'!$C$42</f>
        <v>7.6391902132621902E-6</v>
      </c>
      <c r="L164" s="116"/>
      <c r="M164" s="116"/>
    </row>
    <row r="165" spans="2:13">
      <c r="B165" s="77" t="s">
        <v>2252</v>
      </c>
      <c r="C165" s="74" t="s">
        <v>2253</v>
      </c>
      <c r="D165" s="87" t="s">
        <v>699</v>
      </c>
      <c r="E165" s="87" t="s">
        <v>161</v>
      </c>
      <c r="F165" s="103">
        <v>43958</v>
      </c>
      <c r="G165" s="84">
        <v>203760.53</v>
      </c>
      <c r="H165" s="86">
        <v>0.7893</v>
      </c>
      <c r="I165" s="84">
        <v>1.60823</v>
      </c>
      <c r="J165" s="85">
        <f t="shared" si="2"/>
        <v>2.742161643311665E-2</v>
      </c>
      <c r="K165" s="85">
        <f>I165/'סכום נכסי הקרן'!$C$42</f>
        <v>2.5260249355774844E-5</v>
      </c>
      <c r="L165" s="116"/>
      <c r="M165" s="116"/>
    </row>
    <row r="166" spans="2:13">
      <c r="B166" s="77" t="s">
        <v>2254</v>
      </c>
      <c r="C166" s="74" t="s">
        <v>2255</v>
      </c>
      <c r="D166" s="87" t="s">
        <v>699</v>
      </c>
      <c r="E166" s="87" t="s">
        <v>158</v>
      </c>
      <c r="F166" s="103">
        <v>43872</v>
      </c>
      <c r="G166" s="84">
        <v>76336.61</v>
      </c>
      <c r="H166" s="86">
        <v>-1.1591</v>
      </c>
      <c r="I166" s="84">
        <v>-0.88479999999999992</v>
      </c>
      <c r="J166" s="85">
        <f t="shared" si="2"/>
        <v>-1.5086552433434028E-2</v>
      </c>
      <c r="K166" s="85">
        <f>I166/'סכום נכסי הקרן'!$C$42</f>
        <v>-1.3897432972889188E-5</v>
      </c>
      <c r="L166" s="116"/>
      <c r="M166" s="116"/>
    </row>
    <row r="167" spans="2:13">
      <c r="B167" s="73"/>
      <c r="C167" s="74"/>
      <c r="D167" s="74"/>
      <c r="E167" s="74"/>
      <c r="F167" s="74"/>
      <c r="G167" s="84"/>
      <c r="H167" s="86"/>
      <c r="I167" s="74"/>
      <c r="J167" s="85"/>
      <c r="K167" s="74"/>
      <c r="L167" s="116"/>
      <c r="M167" s="116"/>
    </row>
    <row r="168" spans="2:13">
      <c r="B168" s="91" t="s">
        <v>223</v>
      </c>
      <c r="C168" s="72"/>
      <c r="D168" s="72"/>
      <c r="E168" s="72"/>
      <c r="F168" s="72"/>
      <c r="G168" s="81"/>
      <c r="H168" s="83"/>
      <c r="I168" s="81">
        <v>-1.6291988809999998</v>
      </c>
      <c r="J168" s="82">
        <f t="shared" si="2"/>
        <v>-2.7779152738131266E-2</v>
      </c>
      <c r="K168" s="82">
        <f>I168/'סכום נכסי הקרן'!$C$42</f>
        <v>-2.5589604710899151E-5</v>
      </c>
      <c r="L168" s="116"/>
      <c r="M168" s="116"/>
    </row>
    <row r="169" spans="2:13">
      <c r="B169" s="77" t="s">
        <v>2256</v>
      </c>
      <c r="C169" s="74" t="s">
        <v>2257</v>
      </c>
      <c r="D169" s="87" t="s">
        <v>699</v>
      </c>
      <c r="E169" s="87" t="s">
        <v>159</v>
      </c>
      <c r="F169" s="103">
        <v>43626</v>
      </c>
      <c r="G169" s="84">
        <v>170066.8</v>
      </c>
      <c r="H169" s="86">
        <v>0.87070000000000003</v>
      </c>
      <c r="I169" s="84">
        <v>1.4808357430000001</v>
      </c>
      <c r="J169" s="85">
        <f t="shared" si="2"/>
        <v>2.5249441774494508E-2</v>
      </c>
      <c r="K169" s="85">
        <f>I169/'סכום נכסי הקרן'!$C$42</f>
        <v>2.3259285129069917E-5</v>
      </c>
      <c r="L169" s="116"/>
      <c r="M169" s="116"/>
    </row>
    <row r="170" spans="2:13">
      <c r="B170" s="77" t="s">
        <v>2256</v>
      </c>
      <c r="C170" s="74" t="s">
        <v>2258</v>
      </c>
      <c r="D170" s="87" t="s">
        <v>699</v>
      </c>
      <c r="E170" s="87" t="s">
        <v>159</v>
      </c>
      <c r="F170" s="103">
        <v>43881</v>
      </c>
      <c r="G170" s="84">
        <v>170066.8</v>
      </c>
      <c r="H170" s="86">
        <v>-1.8287</v>
      </c>
      <c r="I170" s="84">
        <v>-3.1100346239999994</v>
      </c>
      <c r="J170" s="85">
        <f t="shared" si="2"/>
        <v>-5.3028594512625767E-2</v>
      </c>
      <c r="K170" s="85">
        <f>I170/'סכום נכסי הקרן'!$C$42</f>
        <v>-4.8848889839969061E-5</v>
      </c>
      <c r="L170" s="116"/>
      <c r="M170" s="116"/>
    </row>
    <row r="171" spans="2:13">
      <c r="B171" s="73"/>
      <c r="C171" s="74"/>
      <c r="D171" s="74"/>
      <c r="E171" s="74"/>
      <c r="F171" s="74"/>
      <c r="G171" s="84"/>
      <c r="H171" s="86"/>
      <c r="I171" s="74"/>
      <c r="J171" s="85"/>
      <c r="K171" s="74"/>
      <c r="L171" s="116"/>
      <c r="M171" s="116"/>
    </row>
    <row r="172" spans="2:13">
      <c r="B172" s="71" t="s">
        <v>230</v>
      </c>
      <c r="C172" s="72"/>
      <c r="D172" s="72"/>
      <c r="E172" s="72"/>
      <c r="F172" s="72"/>
      <c r="G172" s="81"/>
      <c r="H172" s="83"/>
      <c r="I172" s="81">
        <v>103.99630129400001</v>
      </c>
      <c r="J172" s="82">
        <f t="shared" si="2"/>
        <v>1.7732206739999259</v>
      </c>
      <c r="K172" s="82">
        <f>I172/'סכום נכסי הקרן'!$C$42</f>
        <v>1.6334557263356175E-3</v>
      </c>
      <c r="L172" s="116"/>
      <c r="M172" s="116"/>
    </row>
    <row r="173" spans="2:13">
      <c r="B173" s="91" t="s">
        <v>222</v>
      </c>
      <c r="C173" s="72"/>
      <c r="D173" s="72"/>
      <c r="E173" s="72"/>
      <c r="F173" s="72"/>
      <c r="G173" s="81"/>
      <c r="H173" s="83"/>
      <c r="I173" s="81">
        <v>101.26289013800003</v>
      </c>
      <c r="J173" s="82">
        <f t="shared" si="2"/>
        <v>1.7266138128707134</v>
      </c>
      <c r="K173" s="82">
        <f>I173/'סכום נכסי הקרן'!$C$42</f>
        <v>1.590522409961457E-3</v>
      </c>
      <c r="L173" s="116"/>
      <c r="M173" s="116"/>
    </row>
    <row r="174" spans="2:13">
      <c r="B174" s="77" t="s">
        <v>2259</v>
      </c>
      <c r="C174" s="74" t="s">
        <v>2260</v>
      </c>
      <c r="D174" s="87" t="s">
        <v>699</v>
      </c>
      <c r="E174" s="87" t="s">
        <v>158</v>
      </c>
      <c r="F174" s="103">
        <v>43916</v>
      </c>
      <c r="G174" s="84">
        <v>42381.278585</v>
      </c>
      <c r="H174" s="86">
        <v>15.3485</v>
      </c>
      <c r="I174" s="84">
        <v>6.5049014789999999</v>
      </c>
      <c r="J174" s="85">
        <f t="shared" si="2"/>
        <v>0.11091380790829122</v>
      </c>
      <c r="K174" s="85">
        <f>I174/'סכום נכסי הקרן'!$C$42</f>
        <v>1.0217160070032804E-4</v>
      </c>
      <c r="L174" s="116"/>
      <c r="M174" s="116"/>
    </row>
    <row r="175" spans="2:13">
      <c r="B175" s="77" t="s">
        <v>2259</v>
      </c>
      <c r="C175" s="74" t="s">
        <v>2261</v>
      </c>
      <c r="D175" s="87" t="s">
        <v>699</v>
      </c>
      <c r="E175" s="87" t="s">
        <v>158</v>
      </c>
      <c r="F175" s="103">
        <v>43923</v>
      </c>
      <c r="G175" s="84">
        <v>59308.511526000009</v>
      </c>
      <c r="H175" s="86">
        <v>19.453700000000001</v>
      </c>
      <c r="I175" s="84">
        <v>11.537707999</v>
      </c>
      <c r="J175" s="85">
        <f t="shared" si="2"/>
        <v>0.19672721144729285</v>
      </c>
      <c r="K175" s="85">
        <f>I175/'סכום נכסי הקרן'!$C$42</f>
        <v>1.8122120657422012E-4</v>
      </c>
      <c r="L175" s="116"/>
      <c r="M175" s="116"/>
    </row>
    <row r="176" spans="2:13">
      <c r="B176" s="77" t="s">
        <v>2259</v>
      </c>
      <c r="C176" s="74" t="s">
        <v>2262</v>
      </c>
      <c r="D176" s="87" t="s">
        <v>699</v>
      </c>
      <c r="E176" s="87" t="s">
        <v>158</v>
      </c>
      <c r="F176" s="103">
        <v>43937</v>
      </c>
      <c r="G176" s="84">
        <v>62421.953028000004</v>
      </c>
      <c r="H176" s="86">
        <v>10.391500000000001</v>
      </c>
      <c r="I176" s="84">
        <v>6.4865765020000001</v>
      </c>
      <c r="J176" s="85">
        <f t="shared" si="2"/>
        <v>0.11060135229532561</v>
      </c>
      <c r="K176" s="85">
        <f>I176/'סכום נכסי הקרן'!$C$42</f>
        <v>1.0188377278488136E-4</v>
      </c>
      <c r="L176" s="116"/>
      <c r="M176" s="116"/>
    </row>
    <row r="177" spans="2:13">
      <c r="B177" s="77" t="s">
        <v>2259</v>
      </c>
      <c r="C177" s="74" t="s">
        <v>2263</v>
      </c>
      <c r="D177" s="87" t="s">
        <v>699</v>
      </c>
      <c r="E177" s="87" t="s">
        <v>160</v>
      </c>
      <c r="F177" s="103">
        <v>43955</v>
      </c>
      <c r="G177" s="84">
        <v>119117.70324</v>
      </c>
      <c r="H177" s="86">
        <v>10.423299999999999</v>
      </c>
      <c r="I177" s="84">
        <v>12.416019813</v>
      </c>
      <c r="J177" s="85">
        <f t="shared" si="2"/>
        <v>0.2117031350851947</v>
      </c>
      <c r="K177" s="85">
        <f>I177/'סכום נכסי הקרן'!$C$42</f>
        <v>1.9501673049415877E-4</v>
      </c>
      <c r="L177" s="116"/>
      <c r="M177" s="116"/>
    </row>
    <row r="178" spans="2:13">
      <c r="B178" s="77" t="s">
        <v>2259</v>
      </c>
      <c r="C178" s="74" t="s">
        <v>2264</v>
      </c>
      <c r="D178" s="87" t="s">
        <v>699</v>
      </c>
      <c r="E178" s="87" t="s">
        <v>158</v>
      </c>
      <c r="F178" s="103">
        <v>43956</v>
      </c>
      <c r="G178" s="84">
        <v>21266.197581</v>
      </c>
      <c r="H178" s="86">
        <v>8.4291999999999998</v>
      </c>
      <c r="I178" s="84">
        <v>1.792578746</v>
      </c>
      <c r="J178" s="85">
        <f t="shared" si="2"/>
        <v>3.0564910988458885E-2</v>
      </c>
      <c r="K178" s="85">
        <f>I178/'סכום נכסי הקרן'!$C$42</f>
        <v>2.8155789976447509E-5</v>
      </c>
      <c r="L178" s="116"/>
      <c r="M178" s="116"/>
    </row>
    <row r="179" spans="2:13">
      <c r="B179" s="77" t="s">
        <v>2259</v>
      </c>
      <c r="C179" s="74" t="s">
        <v>2265</v>
      </c>
      <c r="D179" s="87" t="s">
        <v>699</v>
      </c>
      <c r="E179" s="87" t="s">
        <v>160</v>
      </c>
      <c r="F179" s="103">
        <v>43962</v>
      </c>
      <c r="G179" s="84">
        <v>180640.21019799999</v>
      </c>
      <c r="H179" s="86">
        <v>6.5860000000000003</v>
      </c>
      <c r="I179" s="84">
        <v>11.896880611</v>
      </c>
      <c r="J179" s="85">
        <f t="shared" si="2"/>
        <v>0.20285139368462499</v>
      </c>
      <c r="K179" s="85">
        <f>I179/'סכום נכסי הקרן'!$C$42</f>
        <v>1.8686268182395739E-4</v>
      </c>
      <c r="L179" s="116"/>
      <c r="M179" s="116"/>
    </row>
    <row r="180" spans="2:13">
      <c r="B180" s="77" t="s">
        <v>2259</v>
      </c>
      <c r="C180" s="74" t="s">
        <v>2266</v>
      </c>
      <c r="D180" s="87" t="s">
        <v>699</v>
      </c>
      <c r="E180" s="87" t="s">
        <v>158</v>
      </c>
      <c r="F180" s="103">
        <v>43969</v>
      </c>
      <c r="G180" s="84">
        <v>213309.84393999996</v>
      </c>
      <c r="H180" s="86">
        <v>5.1536999999999997</v>
      </c>
      <c r="I180" s="84">
        <v>10.993340552000001</v>
      </c>
      <c r="J180" s="85">
        <f t="shared" si="2"/>
        <v>0.18744530815590485</v>
      </c>
      <c r="K180" s="85">
        <f>I180/'סכום נכסי הקרן'!$C$42</f>
        <v>1.7267090129923673E-4</v>
      </c>
      <c r="L180" s="116"/>
      <c r="M180" s="116"/>
    </row>
    <row r="181" spans="2:13">
      <c r="B181" s="77" t="s">
        <v>2259</v>
      </c>
      <c r="C181" s="74" t="s">
        <v>2267</v>
      </c>
      <c r="D181" s="87" t="s">
        <v>699</v>
      </c>
      <c r="E181" s="87" t="s">
        <v>158</v>
      </c>
      <c r="F181" s="103">
        <v>43971</v>
      </c>
      <c r="G181" s="84">
        <v>372158.885824</v>
      </c>
      <c r="H181" s="86">
        <v>4.5023</v>
      </c>
      <c r="I181" s="84">
        <v>16.755620034</v>
      </c>
      <c r="J181" s="85">
        <f t="shared" si="2"/>
        <v>0.28569681306243067</v>
      </c>
      <c r="K181" s="85">
        <f>I181/'סכום נכסי הקרן'!$C$42</f>
        <v>2.6317823953629551E-4</v>
      </c>
      <c r="L181" s="116"/>
      <c r="M181" s="116"/>
    </row>
    <row r="182" spans="2:13">
      <c r="B182" s="77" t="s">
        <v>2259</v>
      </c>
      <c r="C182" s="74" t="s">
        <v>2268</v>
      </c>
      <c r="D182" s="87" t="s">
        <v>699</v>
      </c>
      <c r="E182" s="87" t="s">
        <v>160</v>
      </c>
      <c r="F182" s="103">
        <v>43956</v>
      </c>
      <c r="G182" s="84">
        <v>180286.31150199997</v>
      </c>
      <c r="H182" s="86">
        <v>8.0516000000000005</v>
      </c>
      <c r="I182" s="84">
        <v>14.515921552</v>
      </c>
      <c r="J182" s="85">
        <f t="shared" si="2"/>
        <v>0.24750815055816353</v>
      </c>
      <c r="K182" s="85">
        <f>I182/'סכום נכסי הקרן'!$C$42</f>
        <v>2.2799960082350545E-4</v>
      </c>
      <c r="L182" s="116"/>
      <c r="M182" s="116"/>
    </row>
    <row r="183" spans="2:13">
      <c r="B183" s="77" t="s">
        <v>2259</v>
      </c>
      <c r="C183" s="74" t="s">
        <v>2269</v>
      </c>
      <c r="D183" s="87" t="s">
        <v>699</v>
      </c>
      <c r="E183" s="87" t="s">
        <v>158</v>
      </c>
      <c r="F183" s="103">
        <v>43983</v>
      </c>
      <c r="G183" s="84">
        <v>533674.96264299995</v>
      </c>
      <c r="H183" s="86">
        <v>1.5670999999999999</v>
      </c>
      <c r="I183" s="84">
        <v>8.3633428500000004</v>
      </c>
      <c r="J183" s="85">
        <f t="shared" si="2"/>
        <v>0.14260172968502555</v>
      </c>
      <c r="K183" s="85">
        <f>I183/'סכום נכסי הקרן'!$C$42</f>
        <v>1.3136188594842568E-4</v>
      </c>
      <c r="L183" s="116"/>
      <c r="M183" s="116"/>
    </row>
    <row r="184" spans="2:13">
      <c r="B184" s="73"/>
      <c r="C184" s="74"/>
      <c r="D184" s="74"/>
      <c r="E184" s="74"/>
      <c r="F184" s="74"/>
      <c r="G184" s="84"/>
      <c r="H184" s="86"/>
      <c r="I184" s="74"/>
      <c r="J184" s="85"/>
      <c r="K184" s="74"/>
      <c r="L184" s="116"/>
      <c r="M184" s="116"/>
    </row>
    <row r="185" spans="2:13">
      <c r="B185" s="73" t="s">
        <v>223</v>
      </c>
      <c r="C185" s="74"/>
      <c r="D185" s="74"/>
      <c r="E185" s="74"/>
      <c r="F185" s="74"/>
      <c r="G185" s="84"/>
      <c r="H185" s="86"/>
      <c r="I185" s="84">
        <v>2.7334111560000003</v>
      </c>
      <c r="J185" s="85">
        <f t="shared" si="2"/>
        <v>4.6606861129212848E-2</v>
      </c>
      <c r="K185" s="85">
        <f>I185/'סכום נכסי הקרן'!$C$42</f>
        <v>4.2933316374160895E-5</v>
      </c>
      <c r="L185" s="116"/>
      <c r="M185" s="116"/>
    </row>
    <row r="186" spans="2:13">
      <c r="B186" s="77" t="s">
        <v>2259</v>
      </c>
      <c r="C186" s="74" t="s">
        <v>2076</v>
      </c>
      <c r="D186" s="87" t="s">
        <v>699</v>
      </c>
      <c r="E186" s="87" t="s">
        <v>158</v>
      </c>
      <c r="F186" s="103">
        <v>43955</v>
      </c>
      <c r="G186" s="84">
        <v>73529.976899999994</v>
      </c>
      <c r="H186" s="86">
        <v>3.7174</v>
      </c>
      <c r="I186" s="84">
        <v>2.7334111560000003</v>
      </c>
      <c r="J186" s="85">
        <f t="shared" si="2"/>
        <v>4.6606861129212848E-2</v>
      </c>
      <c r="K186" s="85">
        <f>I186/'סכום נכסי הקרן'!$C$42</f>
        <v>4.2933316374160895E-5</v>
      </c>
      <c r="L186" s="116"/>
      <c r="M186" s="116"/>
    </row>
    <row r="187" spans="2:13">
      <c r="C187" s="1"/>
      <c r="D187" s="1"/>
      <c r="H187" s="116"/>
      <c r="I187" s="116"/>
      <c r="J187" s="116"/>
      <c r="K187" s="116"/>
      <c r="L187" s="116"/>
      <c r="M187" s="116"/>
    </row>
    <row r="188" spans="2:13">
      <c r="C188" s="1"/>
      <c r="D188" s="1"/>
      <c r="H188" s="116"/>
      <c r="I188" s="116"/>
      <c r="J188" s="116"/>
      <c r="K188" s="116"/>
      <c r="L188" s="116"/>
      <c r="M188" s="116"/>
    </row>
    <row r="189" spans="2:13">
      <c r="C189" s="1"/>
      <c r="D189" s="1"/>
      <c r="H189" s="116"/>
      <c r="I189" s="116"/>
      <c r="J189" s="116"/>
      <c r="K189" s="116"/>
      <c r="L189" s="116"/>
      <c r="M189" s="116"/>
    </row>
    <row r="190" spans="2:13">
      <c r="B190" s="89" t="s">
        <v>249</v>
      </c>
      <c r="C190" s="1"/>
      <c r="D190" s="1"/>
      <c r="H190" s="116"/>
      <c r="I190" s="116"/>
      <c r="J190" s="116"/>
      <c r="K190" s="116"/>
      <c r="L190" s="116"/>
      <c r="M190" s="116"/>
    </row>
    <row r="191" spans="2:13">
      <c r="B191" s="89" t="s">
        <v>107</v>
      </c>
      <c r="C191" s="1"/>
      <c r="D191" s="1"/>
      <c r="H191" s="116"/>
      <c r="I191" s="116"/>
      <c r="J191" s="116"/>
      <c r="K191" s="116"/>
      <c r="L191" s="116"/>
      <c r="M191" s="116"/>
    </row>
    <row r="192" spans="2:13">
      <c r="B192" s="89" t="s">
        <v>231</v>
      </c>
      <c r="C192" s="1"/>
      <c r="D192" s="1"/>
      <c r="H192" s="116"/>
      <c r="I192" s="116"/>
      <c r="J192" s="116"/>
      <c r="K192" s="116"/>
      <c r="L192" s="116"/>
      <c r="M192" s="116"/>
    </row>
    <row r="193" spans="2:13">
      <c r="B193" s="89" t="s">
        <v>239</v>
      </c>
      <c r="C193" s="1"/>
      <c r="D193" s="1"/>
      <c r="H193" s="116"/>
      <c r="I193" s="116"/>
      <c r="J193" s="116"/>
      <c r="K193" s="116"/>
      <c r="L193" s="116"/>
      <c r="M193" s="116"/>
    </row>
    <row r="194" spans="2:13">
      <c r="C194" s="1"/>
      <c r="D194" s="1"/>
      <c r="H194" s="116"/>
      <c r="I194" s="116"/>
      <c r="J194" s="116"/>
      <c r="K194" s="116"/>
      <c r="L194" s="116"/>
      <c r="M194" s="116"/>
    </row>
    <row r="195" spans="2:13">
      <c r="C195" s="1"/>
      <c r="D195" s="1"/>
      <c r="H195" s="116"/>
      <c r="I195" s="116"/>
      <c r="J195" s="116"/>
      <c r="K195" s="116"/>
      <c r="L195" s="116"/>
      <c r="M195" s="116"/>
    </row>
    <row r="196" spans="2:13">
      <c r="C196" s="1"/>
      <c r="D196" s="1"/>
      <c r="H196" s="116"/>
      <c r="I196" s="116"/>
      <c r="J196" s="116"/>
      <c r="K196" s="116"/>
      <c r="L196" s="116"/>
      <c r="M196" s="116"/>
    </row>
    <row r="197" spans="2:13">
      <c r="C197" s="1"/>
      <c r="D197" s="1"/>
      <c r="H197" s="116"/>
      <c r="I197" s="116"/>
      <c r="J197" s="116"/>
      <c r="K197" s="116"/>
      <c r="L197" s="116"/>
      <c r="M197" s="116"/>
    </row>
    <row r="198" spans="2:13">
      <c r="C198" s="1"/>
      <c r="D198" s="1"/>
      <c r="H198" s="116"/>
      <c r="I198" s="116"/>
      <c r="J198" s="116"/>
      <c r="K198" s="116"/>
      <c r="L198" s="116"/>
      <c r="M198" s="116"/>
    </row>
    <row r="199" spans="2:13">
      <c r="C199" s="1"/>
      <c r="D199" s="1"/>
      <c r="H199" s="116"/>
      <c r="I199" s="116"/>
      <c r="J199" s="116"/>
      <c r="K199" s="116"/>
      <c r="L199" s="116"/>
      <c r="M199" s="116"/>
    </row>
    <row r="200" spans="2:13">
      <c r="C200" s="1"/>
      <c r="D200" s="1"/>
      <c r="H200" s="116"/>
      <c r="I200" s="116"/>
      <c r="J200" s="116"/>
      <c r="K200" s="116"/>
      <c r="L200" s="116"/>
      <c r="M200" s="116"/>
    </row>
    <row r="201" spans="2:13">
      <c r="C201" s="1"/>
      <c r="D201" s="1"/>
      <c r="H201" s="116"/>
      <c r="I201" s="116"/>
      <c r="J201" s="116"/>
      <c r="K201" s="116"/>
      <c r="L201" s="116"/>
      <c r="M201" s="116"/>
    </row>
    <row r="202" spans="2:13">
      <c r="C202" s="1"/>
      <c r="D202" s="1"/>
      <c r="H202" s="116"/>
      <c r="I202" s="116"/>
      <c r="J202" s="116"/>
      <c r="K202" s="116"/>
      <c r="L202" s="116"/>
      <c r="M202" s="116"/>
    </row>
    <row r="203" spans="2:13">
      <c r="C203" s="1"/>
      <c r="D203" s="1"/>
      <c r="H203" s="116"/>
      <c r="I203" s="116"/>
      <c r="J203" s="116"/>
      <c r="K203" s="116"/>
      <c r="L203" s="116"/>
      <c r="M203" s="116"/>
    </row>
    <row r="204" spans="2:13">
      <c r="C204" s="1"/>
      <c r="D204" s="1"/>
      <c r="H204" s="116"/>
      <c r="I204" s="116"/>
      <c r="J204" s="116"/>
      <c r="K204" s="116"/>
      <c r="L204" s="116"/>
      <c r="M204" s="116"/>
    </row>
    <row r="205" spans="2:13">
      <c r="C205" s="1"/>
      <c r="D205" s="1"/>
      <c r="H205" s="116"/>
      <c r="I205" s="116"/>
      <c r="J205" s="116"/>
      <c r="K205" s="116"/>
      <c r="L205" s="116"/>
      <c r="M205" s="116"/>
    </row>
    <row r="206" spans="2:13">
      <c r="C206" s="1"/>
      <c r="D206" s="1"/>
      <c r="H206" s="116"/>
      <c r="I206" s="116"/>
      <c r="J206" s="116"/>
      <c r="K206" s="116"/>
      <c r="L206" s="116"/>
      <c r="M206" s="116"/>
    </row>
    <row r="207" spans="2:13">
      <c r="C207" s="1"/>
      <c r="D207" s="1"/>
      <c r="H207" s="116"/>
      <c r="I207" s="116"/>
      <c r="J207" s="116"/>
      <c r="K207" s="116"/>
      <c r="L207" s="116"/>
      <c r="M207" s="116"/>
    </row>
    <row r="208" spans="2:13">
      <c r="C208" s="1"/>
      <c r="D208" s="1"/>
      <c r="H208" s="116"/>
      <c r="I208" s="116"/>
      <c r="J208" s="116"/>
      <c r="K208" s="116"/>
      <c r="L208" s="116"/>
      <c r="M208" s="116"/>
    </row>
    <row r="209" spans="3:13">
      <c r="C209" s="1"/>
      <c r="D209" s="1"/>
      <c r="H209" s="116"/>
      <c r="I209" s="116"/>
      <c r="J209" s="116"/>
      <c r="K209" s="116"/>
      <c r="L209" s="116"/>
      <c r="M209" s="116"/>
    </row>
    <row r="210" spans="3:13">
      <c r="C210" s="1"/>
      <c r="D210" s="1"/>
      <c r="H210" s="116"/>
      <c r="I210" s="116"/>
      <c r="J210" s="116"/>
      <c r="K210" s="116"/>
      <c r="L210" s="116"/>
      <c r="M210" s="116"/>
    </row>
    <row r="211" spans="3:13">
      <c r="C211" s="1"/>
      <c r="D211" s="1"/>
      <c r="H211" s="116"/>
      <c r="I211" s="116"/>
      <c r="J211" s="116"/>
      <c r="K211" s="116"/>
      <c r="L211" s="116"/>
      <c r="M211" s="116"/>
    </row>
    <row r="212" spans="3:13">
      <c r="C212" s="1"/>
      <c r="D212" s="1"/>
      <c r="H212" s="116"/>
      <c r="I212" s="116"/>
      <c r="J212" s="116"/>
      <c r="K212" s="116"/>
      <c r="L212" s="116"/>
      <c r="M212" s="116"/>
    </row>
    <row r="213" spans="3:13">
      <c r="C213" s="1"/>
      <c r="D213" s="1"/>
      <c r="H213" s="116"/>
      <c r="I213" s="116"/>
      <c r="J213" s="116"/>
      <c r="K213" s="116"/>
      <c r="L213" s="116"/>
      <c r="M213" s="116"/>
    </row>
    <row r="214" spans="3:13">
      <c r="C214" s="1"/>
      <c r="D214" s="1"/>
      <c r="H214" s="116"/>
      <c r="I214" s="116"/>
      <c r="J214" s="116"/>
      <c r="K214" s="116"/>
      <c r="L214" s="116"/>
      <c r="M214" s="116"/>
    </row>
    <row r="215" spans="3:13">
      <c r="C215" s="1"/>
      <c r="D215" s="1"/>
      <c r="H215" s="116"/>
      <c r="I215" s="116"/>
      <c r="J215" s="116"/>
      <c r="K215" s="116"/>
      <c r="L215" s="116"/>
      <c r="M215" s="116"/>
    </row>
    <row r="216" spans="3:13">
      <c r="C216" s="1"/>
      <c r="D216" s="1"/>
      <c r="H216" s="116"/>
      <c r="I216" s="116"/>
      <c r="J216" s="116"/>
      <c r="K216" s="116"/>
      <c r="L216" s="116"/>
      <c r="M216" s="116"/>
    </row>
    <row r="217" spans="3:13">
      <c r="C217" s="1"/>
      <c r="D217" s="1"/>
      <c r="H217" s="116"/>
      <c r="I217" s="116"/>
      <c r="J217" s="116"/>
      <c r="K217" s="116"/>
      <c r="L217" s="116"/>
      <c r="M217" s="116"/>
    </row>
    <row r="218" spans="3:13">
      <c r="C218" s="1"/>
      <c r="D218" s="1"/>
      <c r="H218" s="116"/>
      <c r="I218" s="116"/>
      <c r="J218" s="116"/>
      <c r="K218" s="116"/>
      <c r="L218" s="116"/>
      <c r="M218" s="116"/>
    </row>
    <row r="219" spans="3:13">
      <c r="C219" s="1"/>
      <c r="D219" s="1"/>
      <c r="H219" s="116"/>
      <c r="I219" s="116"/>
      <c r="J219" s="116"/>
      <c r="K219" s="116"/>
      <c r="L219" s="116"/>
      <c r="M219" s="116"/>
    </row>
    <row r="220" spans="3:13">
      <c r="C220" s="1"/>
      <c r="D220" s="1"/>
      <c r="H220" s="116"/>
      <c r="I220" s="116"/>
      <c r="J220" s="116"/>
      <c r="K220" s="116"/>
      <c r="L220" s="116"/>
      <c r="M220" s="116"/>
    </row>
    <row r="221" spans="3:13">
      <c r="C221" s="1"/>
      <c r="D221" s="1"/>
      <c r="H221" s="116"/>
      <c r="I221" s="116"/>
      <c r="J221" s="116"/>
      <c r="K221" s="116"/>
      <c r="L221" s="116"/>
      <c r="M221" s="116"/>
    </row>
    <row r="222" spans="3:13">
      <c r="C222" s="1"/>
      <c r="D222" s="1"/>
      <c r="H222" s="116"/>
      <c r="I222" s="116"/>
      <c r="J222" s="116"/>
      <c r="K222" s="116"/>
      <c r="L222" s="116"/>
      <c r="M222" s="116"/>
    </row>
    <row r="223" spans="3:13">
      <c r="C223" s="1"/>
      <c r="D223" s="1"/>
      <c r="H223" s="116"/>
      <c r="I223" s="116"/>
      <c r="J223" s="116"/>
      <c r="K223" s="116"/>
      <c r="L223" s="116"/>
      <c r="M223" s="116"/>
    </row>
    <row r="224" spans="3:13">
      <c r="C224" s="1"/>
      <c r="D224" s="1"/>
      <c r="H224" s="116"/>
      <c r="I224" s="116"/>
      <c r="J224" s="116"/>
      <c r="K224" s="116"/>
      <c r="L224" s="116"/>
      <c r="M224" s="116"/>
    </row>
    <row r="225" spans="3:13">
      <c r="C225" s="1"/>
      <c r="D225" s="1"/>
      <c r="H225" s="116"/>
      <c r="I225" s="116"/>
      <c r="J225" s="116"/>
      <c r="K225" s="116"/>
      <c r="L225" s="116"/>
      <c r="M225" s="116"/>
    </row>
    <row r="226" spans="3:13">
      <c r="C226" s="1"/>
      <c r="D226" s="1"/>
      <c r="H226" s="116"/>
      <c r="I226" s="116"/>
      <c r="J226" s="116"/>
      <c r="K226" s="116"/>
      <c r="L226" s="116"/>
      <c r="M226" s="116"/>
    </row>
    <row r="227" spans="3:13">
      <c r="C227" s="1"/>
      <c r="D227" s="1"/>
      <c r="H227" s="116"/>
      <c r="I227" s="116"/>
      <c r="J227" s="116"/>
      <c r="K227" s="116"/>
      <c r="L227" s="116"/>
      <c r="M227" s="116"/>
    </row>
    <row r="228" spans="3:13">
      <c r="C228" s="1"/>
      <c r="D228" s="1"/>
      <c r="H228" s="116"/>
      <c r="I228" s="116"/>
      <c r="J228" s="116"/>
      <c r="K228" s="116"/>
      <c r="L228" s="116"/>
      <c r="M228" s="116"/>
    </row>
    <row r="229" spans="3:13">
      <c r="C229" s="1"/>
      <c r="D229" s="1"/>
      <c r="H229" s="116"/>
      <c r="I229" s="116"/>
      <c r="J229" s="116"/>
      <c r="K229" s="116"/>
      <c r="L229" s="116"/>
      <c r="M229" s="116"/>
    </row>
    <row r="230" spans="3:13">
      <c r="C230" s="1"/>
      <c r="D230" s="1"/>
      <c r="H230" s="116"/>
      <c r="I230" s="116"/>
      <c r="J230" s="116"/>
      <c r="K230" s="116"/>
      <c r="L230" s="116"/>
      <c r="M230" s="116"/>
    </row>
    <row r="231" spans="3:13">
      <c r="C231" s="1"/>
      <c r="D231" s="1"/>
      <c r="H231" s="116"/>
      <c r="I231" s="116"/>
      <c r="J231" s="116"/>
      <c r="K231" s="116"/>
      <c r="L231" s="116"/>
      <c r="M231" s="116"/>
    </row>
    <row r="232" spans="3:13">
      <c r="C232" s="1"/>
      <c r="D232" s="1"/>
      <c r="H232" s="116"/>
      <c r="I232" s="116"/>
      <c r="J232" s="116"/>
      <c r="K232" s="116"/>
      <c r="L232" s="116"/>
      <c r="M232" s="116"/>
    </row>
    <row r="233" spans="3:13">
      <c r="C233" s="1"/>
      <c r="D233" s="1"/>
      <c r="H233" s="116"/>
      <c r="I233" s="116"/>
      <c r="J233" s="116"/>
      <c r="K233" s="116"/>
      <c r="L233" s="116"/>
      <c r="M233" s="116"/>
    </row>
    <row r="234" spans="3:13">
      <c r="C234" s="1"/>
      <c r="D234" s="1"/>
      <c r="H234" s="116"/>
      <c r="I234" s="116"/>
      <c r="J234" s="116"/>
      <c r="K234" s="116"/>
      <c r="L234" s="116"/>
      <c r="M234" s="116"/>
    </row>
    <row r="235" spans="3:13">
      <c r="C235" s="1"/>
      <c r="D235" s="1"/>
      <c r="H235" s="116"/>
      <c r="I235" s="116"/>
      <c r="J235" s="116"/>
      <c r="K235" s="116"/>
      <c r="L235" s="116"/>
      <c r="M235" s="116"/>
    </row>
    <row r="236" spans="3:13">
      <c r="C236" s="1"/>
      <c r="D236" s="1"/>
      <c r="H236" s="116"/>
      <c r="I236" s="116"/>
      <c r="J236" s="116"/>
      <c r="K236" s="116"/>
      <c r="L236" s="116"/>
      <c r="M236" s="116"/>
    </row>
    <row r="237" spans="3:13">
      <c r="C237" s="1"/>
      <c r="D237" s="1"/>
      <c r="H237" s="116"/>
      <c r="I237" s="116"/>
      <c r="J237" s="116"/>
      <c r="K237" s="116"/>
      <c r="L237" s="116"/>
      <c r="M237" s="116"/>
    </row>
    <row r="238" spans="3:13">
      <c r="C238" s="1"/>
      <c r="D238" s="1"/>
      <c r="H238" s="116"/>
      <c r="I238" s="116"/>
      <c r="J238" s="116"/>
      <c r="K238" s="116"/>
      <c r="L238" s="116"/>
      <c r="M238" s="116"/>
    </row>
    <row r="239" spans="3:13">
      <c r="C239" s="1"/>
      <c r="D239" s="1"/>
      <c r="H239" s="116"/>
      <c r="I239" s="116"/>
      <c r="J239" s="116"/>
      <c r="K239" s="116"/>
      <c r="L239" s="116"/>
      <c r="M239" s="116"/>
    </row>
    <row r="240" spans="3:13">
      <c r="C240" s="1"/>
      <c r="D240" s="1"/>
      <c r="H240" s="116"/>
      <c r="I240" s="116"/>
      <c r="J240" s="116"/>
      <c r="K240" s="116"/>
      <c r="L240" s="116"/>
      <c r="M240" s="116"/>
    </row>
    <row r="241" spans="3:13">
      <c r="C241" s="1"/>
      <c r="D241" s="1"/>
      <c r="H241" s="116"/>
      <c r="I241" s="116"/>
      <c r="J241" s="116"/>
      <c r="K241" s="116"/>
      <c r="L241" s="116"/>
      <c r="M241" s="116"/>
    </row>
    <row r="242" spans="3:13">
      <c r="C242" s="1"/>
      <c r="D242" s="1"/>
      <c r="H242" s="116"/>
      <c r="I242" s="116"/>
      <c r="J242" s="116"/>
      <c r="K242" s="116"/>
      <c r="L242" s="116"/>
      <c r="M242" s="116"/>
    </row>
    <row r="243" spans="3:13">
      <c r="C243" s="1"/>
      <c r="D243" s="1"/>
      <c r="H243" s="116"/>
      <c r="I243" s="116"/>
      <c r="J243" s="116"/>
      <c r="K243" s="116"/>
      <c r="L243" s="116"/>
      <c r="M243" s="116"/>
    </row>
    <row r="244" spans="3:13">
      <c r="C244" s="1"/>
      <c r="D244" s="1"/>
      <c r="H244" s="116"/>
      <c r="I244" s="116"/>
      <c r="J244" s="116"/>
      <c r="K244" s="116"/>
      <c r="L244" s="116"/>
      <c r="M244" s="116"/>
    </row>
    <row r="245" spans="3:13">
      <c r="C245" s="1"/>
      <c r="D245" s="1"/>
      <c r="H245" s="116"/>
      <c r="I245" s="116"/>
      <c r="J245" s="116"/>
      <c r="K245" s="116"/>
      <c r="L245" s="116"/>
      <c r="M245" s="116"/>
    </row>
    <row r="246" spans="3:13">
      <c r="C246" s="1"/>
      <c r="D246" s="1"/>
      <c r="H246" s="116"/>
      <c r="I246" s="116"/>
      <c r="J246" s="116"/>
      <c r="K246" s="116"/>
      <c r="L246" s="116"/>
      <c r="M246" s="116"/>
    </row>
    <row r="247" spans="3:13">
      <c r="C247" s="1"/>
      <c r="D247" s="1"/>
      <c r="H247" s="116"/>
      <c r="I247" s="116"/>
      <c r="J247" s="116"/>
      <c r="K247" s="116"/>
      <c r="L247" s="116"/>
      <c r="M247" s="116"/>
    </row>
    <row r="248" spans="3:13">
      <c r="C248" s="1"/>
      <c r="D248" s="1"/>
      <c r="H248" s="116"/>
      <c r="I248" s="116"/>
      <c r="J248" s="116"/>
      <c r="K248" s="116"/>
      <c r="L248" s="116"/>
      <c r="M248" s="116"/>
    </row>
    <row r="249" spans="3:13">
      <c r="C249" s="1"/>
      <c r="D249" s="1"/>
      <c r="H249" s="116"/>
      <c r="I249" s="116"/>
      <c r="J249" s="116"/>
      <c r="K249" s="116"/>
      <c r="L249" s="116"/>
      <c r="M249" s="116"/>
    </row>
    <row r="250" spans="3:13">
      <c r="C250" s="1"/>
      <c r="D250" s="1"/>
      <c r="H250" s="116"/>
      <c r="I250" s="116"/>
      <c r="J250" s="116"/>
      <c r="K250" s="116"/>
      <c r="L250" s="116"/>
      <c r="M250" s="116"/>
    </row>
    <row r="251" spans="3:13">
      <c r="C251" s="1"/>
      <c r="D251" s="1"/>
      <c r="H251" s="116"/>
      <c r="I251" s="116"/>
      <c r="J251" s="116"/>
      <c r="K251" s="116"/>
      <c r="L251" s="116"/>
      <c r="M251" s="116"/>
    </row>
    <row r="252" spans="3:13">
      <c r="C252" s="1"/>
      <c r="D252" s="1"/>
      <c r="H252" s="116"/>
      <c r="I252" s="116"/>
      <c r="J252" s="116"/>
      <c r="K252" s="116"/>
      <c r="L252" s="116"/>
      <c r="M252" s="116"/>
    </row>
    <row r="253" spans="3:13">
      <c r="C253" s="1"/>
      <c r="D253" s="1"/>
      <c r="H253" s="116"/>
      <c r="I253" s="116"/>
      <c r="J253" s="116"/>
      <c r="K253" s="116"/>
      <c r="L253" s="116"/>
      <c r="M253" s="116"/>
    </row>
    <row r="254" spans="3:13">
      <c r="C254" s="1"/>
      <c r="D254" s="1"/>
      <c r="H254" s="116"/>
      <c r="I254" s="116"/>
      <c r="J254" s="116"/>
      <c r="K254" s="116"/>
      <c r="L254" s="116"/>
      <c r="M254" s="116"/>
    </row>
    <row r="255" spans="3:13">
      <c r="C255" s="1"/>
      <c r="D255" s="1"/>
      <c r="H255" s="116"/>
      <c r="I255" s="116"/>
      <c r="J255" s="116"/>
      <c r="K255" s="116"/>
      <c r="L255" s="116"/>
      <c r="M255" s="116"/>
    </row>
    <row r="256" spans="3:13">
      <c r="C256" s="1"/>
      <c r="D256" s="1"/>
      <c r="H256" s="116"/>
      <c r="I256" s="116"/>
      <c r="J256" s="116"/>
      <c r="K256" s="116"/>
      <c r="L256" s="116"/>
      <c r="M256" s="116"/>
    </row>
    <row r="257" spans="3:13">
      <c r="C257" s="1"/>
      <c r="D257" s="1"/>
      <c r="H257" s="116"/>
      <c r="I257" s="116"/>
      <c r="J257" s="116"/>
      <c r="K257" s="116"/>
      <c r="L257" s="116"/>
      <c r="M257" s="116"/>
    </row>
    <row r="258" spans="3:13">
      <c r="C258" s="1"/>
      <c r="D258" s="1"/>
      <c r="H258" s="116"/>
      <c r="I258" s="116"/>
      <c r="J258" s="116"/>
      <c r="K258" s="116"/>
      <c r="L258" s="116"/>
      <c r="M258" s="116"/>
    </row>
    <row r="259" spans="3:13">
      <c r="C259" s="1"/>
      <c r="D259" s="1"/>
      <c r="H259" s="116"/>
      <c r="I259" s="116"/>
      <c r="J259" s="116"/>
      <c r="K259" s="116"/>
      <c r="L259" s="116"/>
      <c r="M259" s="116"/>
    </row>
    <row r="260" spans="3:13">
      <c r="C260" s="1"/>
      <c r="D260" s="1"/>
      <c r="H260" s="116"/>
      <c r="I260" s="116"/>
      <c r="J260" s="116"/>
      <c r="K260" s="116"/>
      <c r="L260" s="116"/>
      <c r="M260" s="116"/>
    </row>
    <row r="261" spans="3:13">
      <c r="C261" s="1"/>
      <c r="D261" s="1"/>
      <c r="H261" s="116"/>
      <c r="I261" s="116"/>
      <c r="J261" s="116"/>
      <c r="K261" s="116"/>
      <c r="L261" s="116"/>
      <c r="M261" s="116"/>
    </row>
    <row r="262" spans="3:13">
      <c r="C262" s="1"/>
      <c r="D262" s="1"/>
      <c r="H262" s="116"/>
      <c r="I262" s="116"/>
      <c r="J262" s="116"/>
      <c r="K262" s="116"/>
      <c r="L262" s="116"/>
      <c r="M262" s="116"/>
    </row>
    <row r="263" spans="3:13">
      <c r="C263" s="1"/>
      <c r="D263" s="1"/>
      <c r="H263" s="116"/>
      <c r="I263" s="116"/>
      <c r="J263" s="116"/>
      <c r="K263" s="116"/>
      <c r="L263" s="116"/>
      <c r="M263" s="116"/>
    </row>
    <row r="264" spans="3:13">
      <c r="C264" s="1"/>
      <c r="D264" s="1"/>
      <c r="H264" s="116"/>
      <c r="I264" s="116"/>
      <c r="J264" s="116"/>
      <c r="K264" s="116"/>
      <c r="L264" s="116"/>
      <c r="M264" s="116"/>
    </row>
    <row r="265" spans="3:13">
      <c r="C265" s="1"/>
      <c r="D265" s="1"/>
      <c r="H265" s="116"/>
      <c r="I265" s="116"/>
      <c r="J265" s="116"/>
      <c r="K265" s="116"/>
      <c r="L265" s="116"/>
      <c r="M265" s="116"/>
    </row>
    <row r="266" spans="3:13">
      <c r="C266" s="1"/>
      <c r="D266" s="1"/>
      <c r="H266" s="116"/>
      <c r="I266" s="116"/>
      <c r="J266" s="116"/>
      <c r="K266" s="116"/>
      <c r="L266" s="116"/>
      <c r="M266" s="116"/>
    </row>
    <row r="267" spans="3:13">
      <c r="C267" s="1"/>
      <c r="D267" s="1"/>
      <c r="H267" s="116"/>
      <c r="I267" s="116"/>
      <c r="J267" s="116"/>
      <c r="K267" s="116"/>
      <c r="L267" s="116"/>
      <c r="M267" s="116"/>
    </row>
    <row r="268" spans="3:13">
      <c r="C268" s="1"/>
      <c r="D268" s="1"/>
      <c r="H268" s="116"/>
      <c r="I268" s="116"/>
      <c r="J268" s="116"/>
      <c r="K268" s="116"/>
      <c r="L268" s="116"/>
      <c r="M268" s="116"/>
    </row>
    <row r="269" spans="3:13">
      <c r="C269" s="1"/>
      <c r="D269" s="1"/>
      <c r="H269" s="116"/>
      <c r="I269" s="116"/>
      <c r="J269" s="116"/>
      <c r="K269" s="116"/>
      <c r="L269" s="116"/>
      <c r="M269" s="116"/>
    </row>
    <row r="270" spans="3:13">
      <c r="C270" s="1"/>
      <c r="D270" s="1"/>
      <c r="H270" s="116"/>
      <c r="I270" s="116"/>
      <c r="J270" s="116"/>
      <c r="K270" s="116"/>
      <c r="L270" s="116"/>
      <c r="M270" s="116"/>
    </row>
    <row r="271" spans="3:13">
      <c r="C271" s="1"/>
      <c r="D271" s="1"/>
      <c r="H271" s="116"/>
      <c r="I271" s="116"/>
      <c r="J271" s="116"/>
      <c r="K271" s="116"/>
      <c r="L271" s="116"/>
      <c r="M271" s="116"/>
    </row>
    <row r="272" spans="3:13">
      <c r="C272" s="1"/>
      <c r="D272" s="1"/>
      <c r="H272" s="116"/>
      <c r="I272" s="116"/>
      <c r="J272" s="116"/>
      <c r="K272" s="116"/>
      <c r="L272" s="116"/>
      <c r="M272" s="116"/>
    </row>
    <row r="273" spans="3:13">
      <c r="C273" s="1"/>
      <c r="D273" s="1"/>
      <c r="H273" s="116"/>
      <c r="I273" s="116"/>
      <c r="J273" s="116"/>
      <c r="K273" s="116"/>
      <c r="L273" s="116"/>
      <c r="M273" s="116"/>
    </row>
    <row r="274" spans="3:13">
      <c r="C274" s="1"/>
      <c r="D274" s="1"/>
      <c r="H274" s="116"/>
      <c r="I274" s="116"/>
      <c r="J274" s="116"/>
      <c r="K274" s="116"/>
      <c r="L274" s="116"/>
      <c r="M274" s="116"/>
    </row>
    <row r="275" spans="3:13">
      <c r="C275" s="1"/>
      <c r="D275" s="1"/>
      <c r="H275" s="116"/>
      <c r="I275" s="116"/>
      <c r="J275" s="116"/>
      <c r="K275" s="116"/>
      <c r="L275" s="116"/>
      <c r="M275" s="116"/>
    </row>
    <row r="276" spans="3:13">
      <c r="C276" s="1"/>
      <c r="D276" s="1"/>
      <c r="H276" s="116"/>
      <c r="I276" s="116"/>
      <c r="J276" s="116"/>
      <c r="K276" s="116"/>
      <c r="L276" s="116"/>
      <c r="M276" s="116"/>
    </row>
    <row r="277" spans="3:13">
      <c r="C277" s="1"/>
      <c r="D277" s="1"/>
      <c r="H277" s="116"/>
      <c r="I277" s="116"/>
      <c r="J277" s="116"/>
      <c r="K277" s="116"/>
      <c r="L277" s="116"/>
      <c r="M277" s="116"/>
    </row>
    <row r="278" spans="3:13">
      <c r="C278" s="1"/>
      <c r="D278" s="1"/>
      <c r="H278" s="116"/>
      <c r="I278" s="116"/>
      <c r="J278" s="116"/>
      <c r="K278" s="116"/>
      <c r="L278" s="116"/>
      <c r="M278" s="116"/>
    </row>
    <row r="279" spans="3:13">
      <c r="C279" s="1"/>
      <c r="D279" s="1"/>
      <c r="H279" s="116"/>
      <c r="I279" s="116"/>
      <c r="J279" s="116"/>
      <c r="K279" s="116"/>
      <c r="L279" s="116"/>
      <c r="M279" s="116"/>
    </row>
    <row r="280" spans="3:13">
      <c r="C280" s="1"/>
      <c r="D280" s="1"/>
      <c r="H280" s="116"/>
      <c r="I280" s="116"/>
      <c r="J280" s="116"/>
      <c r="K280" s="116"/>
      <c r="L280" s="116"/>
      <c r="M280" s="116"/>
    </row>
    <row r="281" spans="3:13">
      <c r="C281" s="1"/>
      <c r="D281" s="1"/>
      <c r="H281" s="116"/>
      <c r="I281" s="116"/>
      <c r="J281" s="116"/>
      <c r="K281" s="116"/>
      <c r="L281" s="116"/>
      <c r="M281" s="116"/>
    </row>
    <row r="282" spans="3:13">
      <c r="C282" s="1"/>
      <c r="D282" s="1"/>
      <c r="H282" s="116"/>
      <c r="I282" s="116"/>
      <c r="J282" s="116"/>
      <c r="K282" s="116"/>
      <c r="L282" s="116"/>
      <c r="M282" s="116"/>
    </row>
    <row r="283" spans="3:13">
      <c r="C283" s="1"/>
      <c r="D283" s="1"/>
      <c r="H283" s="116"/>
      <c r="I283" s="116"/>
      <c r="J283" s="116"/>
      <c r="K283" s="116"/>
      <c r="L283" s="116"/>
      <c r="M283" s="116"/>
    </row>
    <row r="284" spans="3:13">
      <c r="C284" s="1"/>
      <c r="D284" s="1"/>
      <c r="H284" s="116"/>
      <c r="I284" s="116"/>
      <c r="J284" s="116"/>
      <c r="K284" s="116"/>
      <c r="L284" s="116"/>
      <c r="M284" s="116"/>
    </row>
    <row r="285" spans="3:13">
      <c r="C285" s="1"/>
      <c r="D285" s="1"/>
      <c r="H285" s="116"/>
      <c r="I285" s="116"/>
      <c r="J285" s="116"/>
      <c r="K285" s="116"/>
      <c r="L285" s="116"/>
      <c r="M285" s="116"/>
    </row>
    <row r="286" spans="3:13">
      <c r="C286" s="1"/>
      <c r="D286" s="1"/>
      <c r="H286" s="116"/>
      <c r="I286" s="116"/>
      <c r="J286" s="116"/>
      <c r="K286" s="116"/>
      <c r="L286" s="116"/>
      <c r="M286" s="116"/>
    </row>
    <row r="287" spans="3:13">
      <c r="C287" s="1"/>
      <c r="D287" s="1"/>
      <c r="H287" s="116"/>
      <c r="I287" s="116"/>
      <c r="J287" s="116"/>
      <c r="K287" s="116"/>
      <c r="L287" s="116"/>
      <c r="M287" s="116"/>
    </row>
    <row r="288" spans="3:13">
      <c r="C288" s="1"/>
      <c r="D288" s="1"/>
      <c r="H288" s="116"/>
      <c r="I288" s="116"/>
      <c r="J288" s="116"/>
      <c r="K288" s="116"/>
      <c r="L288" s="116"/>
      <c r="M288" s="116"/>
    </row>
    <row r="289" spans="3:13">
      <c r="C289" s="1"/>
      <c r="D289" s="1"/>
      <c r="H289" s="116"/>
      <c r="I289" s="116"/>
      <c r="J289" s="116"/>
      <c r="K289" s="116"/>
      <c r="L289" s="116"/>
      <c r="M289" s="116"/>
    </row>
    <row r="290" spans="3:13">
      <c r="C290" s="1"/>
      <c r="D290" s="1"/>
      <c r="H290" s="116"/>
      <c r="I290" s="116"/>
      <c r="J290" s="116"/>
      <c r="K290" s="116"/>
      <c r="L290" s="116"/>
      <c r="M290" s="116"/>
    </row>
    <row r="291" spans="3:13">
      <c r="C291" s="1"/>
      <c r="D291" s="1"/>
      <c r="H291" s="116"/>
      <c r="I291" s="116"/>
      <c r="J291" s="116"/>
      <c r="K291" s="116"/>
      <c r="L291" s="116"/>
      <c r="M291" s="116"/>
    </row>
    <row r="292" spans="3:13">
      <c r="C292" s="1"/>
      <c r="D292" s="1"/>
      <c r="H292" s="116"/>
      <c r="I292" s="116"/>
      <c r="J292" s="116"/>
      <c r="K292" s="116"/>
      <c r="L292" s="116"/>
      <c r="M292" s="116"/>
    </row>
    <row r="293" spans="3:13">
      <c r="C293" s="1"/>
      <c r="D293" s="1"/>
      <c r="H293" s="116"/>
      <c r="I293" s="116"/>
      <c r="J293" s="116"/>
      <c r="K293" s="116"/>
      <c r="L293" s="116"/>
      <c r="M293" s="116"/>
    </row>
    <row r="294" spans="3:13">
      <c r="C294" s="1"/>
      <c r="D294" s="1"/>
      <c r="H294" s="116"/>
      <c r="I294" s="116"/>
      <c r="J294" s="116"/>
      <c r="K294" s="116"/>
      <c r="L294" s="116"/>
      <c r="M294" s="116"/>
    </row>
    <row r="295" spans="3:13">
      <c r="C295" s="1"/>
      <c r="D295" s="1"/>
      <c r="H295" s="116"/>
      <c r="I295" s="116"/>
      <c r="J295" s="116"/>
      <c r="K295" s="116"/>
      <c r="L295" s="116"/>
      <c r="M295" s="116"/>
    </row>
    <row r="296" spans="3:13">
      <c r="C296" s="1"/>
      <c r="D296" s="1"/>
      <c r="H296" s="116"/>
      <c r="I296" s="116"/>
      <c r="J296" s="116"/>
      <c r="K296" s="116"/>
      <c r="L296" s="116"/>
      <c r="M296" s="116"/>
    </row>
    <row r="297" spans="3:13">
      <c r="C297" s="1"/>
      <c r="D297" s="1"/>
      <c r="H297" s="116"/>
      <c r="I297" s="116"/>
      <c r="J297" s="116"/>
      <c r="K297" s="116"/>
      <c r="L297" s="116"/>
      <c r="M297" s="116"/>
    </row>
    <row r="298" spans="3:13">
      <c r="C298" s="1"/>
      <c r="D298" s="1"/>
      <c r="H298" s="116"/>
      <c r="I298" s="116"/>
      <c r="J298" s="116"/>
      <c r="K298" s="116"/>
      <c r="L298" s="116"/>
      <c r="M298" s="116"/>
    </row>
    <row r="299" spans="3:13">
      <c r="C299" s="1"/>
      <c r="D299" s="1"/>
      <c r="H299" s="116"/>
      <c r="I299" s="116"/>
      <c r="J299" s="116"/>
      <c r="K299" s="116"/>
      <c r="L299" s="116"/>
      <c r="M299" s="116"/>
    </row>
    <row r="300" spans="3:13">
      <c r="C300" s="1"/>
      <c r="D300" s="1"/>
      <c r="H300" s="116"/>
      <c r="I300" s="116"/>
      <c r="J300" s="116"/>
      <c r="K300" s="116"/>
      <c r="L300" s="116"/>
      <c r="M300" s="116"/>
    </row>
    <row r="301" spans="3:13">
      <c r="C301" s="1"/>
      <c r="D301" s="1"/>
      <c r="H301" s="116"/>
      <c r="I301" s="116"/>
      <c r="J301" s="116"/>
      <c r="K301" s="116"/>
      <c r="L301" s="116"/>
      <c r="M301" s="116"/>
    </row>
    <row r="302" spans="3:13">
      <c r="C302" s="1"/>
      <c r="D302" s="1"/>
      <c r="H302" s="116"/>
      <c r="I302" s="116"/>
      <c r="J302" s="116"/>
      <c r="K302" s="116"/>
      <c r="L302" s="116"/>
      <c r="M302" s="116"/>
    </row>
    <row r="303" spans="3:13">
      <c r="C303" s="1"/>
      <c r="D303" s="1"/>
      <c r="H303" s="116"/>
      <c r="I303" s="116"/>
      <c r="J303" s="116"/>
      <c r="K303" s="116"/>
      <c r="L303" s="116"/>
      <c r="M303" s="116"/>
    </row>
    <row r="304" spans="3:13">
      <c r="C304" s="1"/>
      <c r="D304" s="1"/>
      <c r="H304" s="116"/>
      <c r="I304" s="116"/>
      <c r="J304" s="116"/>
      <c r="K304" s="116"/>
      <c r="L304" s="116"/>
      <c r="M304" s="116"/>
    </row>
    <row r="305" spans="3:13">
      <c r="C305" s="1"/>
      <c r="D305" s="1"/>
      <c r="H305" s="116"/>
      <c r="I305" s="116"/>
      <c r="J305" s="116"/>
      <c r="K305" s="116"/>
      <c r="L305" s="116"/>
      <c r="M305" s="116"/>
    </row>
    <row r="306" spans="3:13">
      <c r="C306" s="1"/>
      <c r="D306" s="1"/>
      <c r="H306" s="116"/>
      <c r="I306" s="116"/>
      <c r="J306" s="116"/>
      <c r="K306" s="116"/>
      <c r="L306" s="116"/>
      <c r="M306" s="116"/>
    </row>
    <row r="307" spans="3:13">
      <c r="C307" s="1"/>
      <c r="D307" s="1"/>
      <c r="H307" s="116"/>
      <c r="I307" s="116"/>
      <c r="J307" s="116"/>
      <c r="K307" s="116"/>
      <c r="L307" s="116"/>
      <c r="M307" s="116"/>
    </row>
    <row r="308" spans="3:13">
      <c r="C308" s="1"/>
      <c r="D308" s="1"/>
      <c r="H308" s="116"/>
      <c r="I308" s="116"/>
      <c r="J308" s="116"/>
      <c r="K308" s="116"/>
      <c r="L308" s="116"/>
      <c r="M308" s="116"/>
    </row>
    <row r="309" spans="3:13">
      <c r="C309" s="1"/>
      <c r="D309" s="1"/>
      <c r="H309" s="116"/>
      <c r="I309" s="116"/>
      <c r="J309" s="116"/>
      <c r="K309" s="116"/>
      <c r="L309" s="116"/>
      <c r="M309" s="116"/>
    </row>
    <row r="310" spans="3:13">
      <c r="C310" s="1"/>
      <c r="D310" s="1"/>
      <c r="H310" s="116"/>
      <c r="I310" s="116"/>
      <c r="J310" s="116"/>
      <c r="K310" s="116"/>
      <c r="L310" s="116"/>
      <c r="M310" s="116"/>
    </row>
    <row r="311" spans="3:13">
      <c r="C311" s="1"/>
      <c r="D311" s="1"/>
      <c r="H311" s="116"/>
      <c r="I311" s="116"/>
      <c r="J311" s="116"/>
      <c r="K311" s="116"/>
      <c r="L311" s="116"/>
      <c r="M311" s="116"/>
    </row>
    <row r="312" spans="3:13">
      <c r="C312" s="1"/>
      <c r="D312" s="1"/>
      <c r="H312" s="116"/>
      <c r="I312" s="116"/>
      <c r="J312" s="116"/>
      <c r="K312" s="116"/>
      <c r="L312" s="116"/>
      <c r="M312" s="116"/>
    </row>
    <row r="313" spans="3:13">
      <c r="C313" s="1"/>
      <c r="D313" s="1"/>
      <c r="H313" s="116"/>
      <c r="I313" s="116"/>
      <c r="J313" s="116"/>
      <c r="K313" s="116"/>
      <c r="L313" s="116"/>
      <c r="M313" s="116"/>
    </row>
    <row r="314" spans="3:13">
      <c r="C314" s="1"/>
      <c r="D314" s="1"/>
      <c r="H314" s="116"/>
      <c r="I314" s="116"/>
      <c r="J314" s="116"/>
      <c r="K314" s="116"/>
      <c r="L314" s="116"/>
      <c r="M314" s="116"/>
    </row>
    <row r="315" spans="3:13">
      <c r="C315" s="1"/>
      <c r="D315" s="1"/>
      <c r="H315" s="116"/>
      <c r="I315" s="116"/>
      <c r="J315" s="116"/>
      <c r="K315" s="116"/>
      <c r="L315" s="116"/>
      <c r="M315" s="116"/>
    </row>
    <row r="316" spans="3:13">
      <c r="C316" s="1"/>
      <c r="D316" s="1"/>
      <c r="H316" s="116"/>
      <c r="I316" s="116"/>
      <c r="J316" s="116"/>
      <c r="K316" s="116"/>
      <c r="L316" s="116"/>
      <c r="M316" s="116"/>
    </row>
    <row r="317" spans="3:13">
      <c r="C317" s="1"/>
      <c r="D317" s="1"/>
      <c r="H317" s="116"/>
      <c r="I317" s="116"/>
      <c r="J317" s="116"/>
      <c r="K317" s="116"/>
      <c r="L317" s="116"/>
      <c r="M317" s="116"/>
    </row>
    <row r="318" spans="3:13">
      <c r="C318" s="1"/>
      <c r="D318" s="1"/>
      <c r="H318" s="116"/>
      <c r="I318" s="116"/>
      <c r="J318" s="116"/>
      <c r="K318" s="116"/>
      <c r="L318" s="116"/>
      <c r="M318" s="116"/>
    </row>
    <row r="319" spans="3:13">
      <c r="C319" s="1"/>
      <c r="D319" s="1"/>
      <c r="H319" s="116"/>
      <c r="I319" s="116"/>
      <c r="J319" s="116"/>
      <c r="K319" s="116"/>
      <c r="L319" s="116"/>
      <c r="M319" s="116"/>
    </row>
    <row r="320" spans="3:13">
      <c r="C320" s="1"/>
      <c r="D320" s="1"/>
      <c r="H320" s="116"/>
      <c r="I320" s="116"/>
      <c r="J320" s="116"/>
      <c r="K320" s="116"/>
      <c r="L320" s="116"/>
      <c r="M320" s="116"/>
    </row>
    <row r="321" spans="3:13">
      <c r="C321" s="1"/>
      <c r="D321" s="1"/>
      <c r="H321" s="116"/>
      <c r="I321" s="116"/>
      <c r="J321" s="116"/>
      <c r="K321" s="116"/>
      <c r="L321" s="116"/>
      <c r="M321" s="116"/>
    </row>
    <row r="322" spans="3:13">
      <c r="C322" s="1"/>
      <c r="D322" s="1"/>
      <c r="H322" s="116"/>
      <c r="I322" s="116"/>
      <c r="J322" s="116"/>
      <c r="K322" s="116"/>
      <c r="L322" s="116"/>
      <c r="M322" s="116"/>
    </row>
    <row r="323" spans="3:13">
      <c r="C323" s="1"/>
      <c r="D323" s="1"/>
      <c r="H323" s="116"/>
      <c r="I323" s="116"/>
      <c r="J323" s="116"/>
      <c r="K323" s="116"/>
      <c r="L323" s="116"/>
      <c r="M323" s="116"/>
    </row>
    <row r="324" spans="3:13">
      <c r="C324" s="1"/>
      <c r="D324" s="1"/>
      <c r="H324" s="116"/>
      <c r="I324" s="116"/>
      <c r="J324" s="116"/>
      <c r="K324" s="116"/>
      <c r="L324" s="116"/>
      <c r="M324" s="116"/>
    </row>
    <row r="325" spans="3:13">
      <c r="C325" s="1"/>
      <c r="D325" s="1"/>
      <c r="H325" s="116"/>
      <c r="I325" s="116"/>
      <c r="J325" s="116"/>
      <c r="K325" s="116"/>
      <c r="L325" s="116"/>
      <c r="M325" s="116"/>
    </row>
    <row r="326" spans="3:13">
      <c r="C326" s="1"/>
      <c r="D326" s="1"/>
      <c r="H326" s="116"/>
      <c r="I326" s="116"/>
      <c r="J326" s="116"/>
      <c r="K326" s="116"/>
      <c r="L326" s="116"/>
      <c r="M326" s="116"/>
    </row>
    <row r="327" spans="3:13">
      <c r="C327" s="1"/>
      <c r="D327" s="1"/>
      <c r="H327" s="116"/>
      <c r="I327" s="116"/>
      <c r="J327" s="116"/>
      <c r="K327" s="116"/>
      <c r="L327" s="116"/>
      <c r="M327" s="116"/>
    </row>
    <row r="328" spans="3:13">
      <c r="C328" s="1"/>
      <c r="D328" s="1"/>
      <c r="H328" s="116"/>
      <c r="I328" s="116"/>
      <c r="J328" s="116"/>
      <c r="K328" s="116"/>
      <c r="L328" s="116"/>
      <c r="M328" s="116"/>
    </row>
    <row r="329" spans="3:13">
      <c r="C329" s="1"/>
      <c r="D329" s="1"/>
      <c r="H329" s="116"/>
      <c r="I329" s="116"/>
      <c r="J329" s="116"/>
      <c r="K329" s="116"/>
      <c r="L329" s="116"/>
      <c r="M329" s="116"/>
    </row>
    <row r="330" spans="3:13">
      <c r="C330" s="1"/>
      <c r="D330" s="1"/>
      <c r="H330" s="116"/>
      <c r="I330" s="116"/>
      <c r="J330" s="116"/>
      <c r="K330" s="116"/>
      <c r="L330" s="116"/>
      <c r="M330" s="116"/>
    </row>
    <row r="331" spans="3:13">
      <c r="C331" s="1"/>
      <c r="D331" s="1"/>
      <c r="H331" s="116"/>
      <c r="I331" s="116"/>
      <c r="J331" s="116"/>
      <c r="K331" s="116"/>
      <c r="L331" s="116"/>
      <c r="M331" s="116"/>
    </row>
    <row r="332" spans="3:13">
      <c r="C332" s="1"/>
      <c r="D332" s="1"/>
      <c r="H332" s="116"/>
      <c r="I332" s="116"/>
      <c r="J332" s="116"/>
      <c r="K332" s="116"/>
      <c r="L332" s="116"/>
      <c r="M332" s="116"/>
    </row>
    <row r="333" spans="3:13">
      <c r="C333" s="1"/>
      <c r="D333" s="1"/>
      <c r="H333" s="116"/>
      <c r="I333" s="116"/>
      <c r="J333" s="116"/>
      <c r="K333" s="116"/>
      <c r="L333" s="116"/>
      <c r="M333" s="116"/>
    </row>
    <row r="334" spans="3:13">
      <c r="C334" s="1"/>
      <c r="D334" s="1"/>
      <c r="H334" s="116"/>
      <c r="I334" s="116"/>
      <c r="J334" s="116"/>
      <c r="K334" s="116"/>
      <c r="L334" s="116"/>
      <c r="M334" s="116"/>
    </row>
    <row r="335" spans="3:13">
      <c r="C335" s="1"/>
      <c r="D335" s="1"/>
      <c r="H335" s="116"/>
      <c r="I335" s="116"/>
      <c r="J335" s="116"/>
      <c r="K335" s="116"/>
      <c r="L335" s="116"/>
      <c r="M335" s="116"/>
    </row>
    <row r="336" spans="3:13">
      <c r="C336" s="1"/>
      <c r="D336" s="1"/>
      <c r="H336" s="116"/>
      <c r="I336" s="116"/>
      <c r="J336" s="116"/>
      <c r="K336" s="116"/>
      <c r="L336" s="116"/>
      <c r="M336" s="116"/>
    </row>
    <row r="337" spans="3:13">
      <c r="C337" s="1"/>
      <c r="D337" s="1"/>
      <c r="H337" s="116"/>
      <c r="I337" s="116"/>
      <c r="J337" s="116"/>
      <c r="K337" s="116"/>
      <c r="L337" s="116"/>
      <c r="M337" s="116"/>
    </row>
    <row r="338" spans="3:13">
      <c r="C338" s="1"/>
      <c r="D338" s="1"/>
      <c r="H338" s="116"/>
      <c r="I338" s="116"/>
      <c r="J338" s="116"/>
      <c r="K338" s="116"/>
      <c r="L338" s="116"/>
      <c r="M338" s="116"/>
    </row>
    <row r="339" spans="3:13">
      <c r="C339" s="1"/>
      <c r="D339" s="1"/>
      <c r="H339" s="116"/>
      <c r="I339" s="116"/>
      <c r="J339" s="116"/>
      <c r="K339" s="116"/>
      <c r="L339" s="116"/>
      <c r="M339" s="116"/>
    </row>
    <row r="340" spans="3:13">
      <c r="C340" s="1"/>
      <c r="D340" s="1"/>
      <c r="H340" s="116"/>
      <c r="I340" s="116"/>
      <c r="J340" s="116"/>
      <c r="K340" s="116"/>
      <c r="L340" s="116"/>
      <c r="M340" s="116"/>
    </row>
    <row r="341" spans="3:13">
      <c r="C341" s="1"/>
      <c r="D341" s="1"/>
      <c r="H341" s="116"/>
      <c r="I341" s="116"/>
      <c r="J341" s="116"/>
      <c r="K341" s="116"/>
      <c r="L341" s="116"/>
      <c r="M341" s="116"/>
    </row>
    <row r="342" spans="3:13">
      <c r="C342" s="1"/>
      <c r="D342" s="1"/>
      <c r="H342" s="116"/>
      <c r="I342" s="116"/>
      <c r="J342" s="116"/>
      <c r="K342" s="116"/>
      <c r="L342" s="116"/>
      <c r="M342" s="116"/>
    </row>
    <row r="343" spans="3:13">
      <c r="C343" s="1"/>
      <c r="D343" s="1"/>
      <c r="H343" s="116"/>
      <c r="I343" s="116"/>
      <c r="J343" s="116"/>
      <c r="K343" s="116"/>
      <c r="L343" s="116"/>
      <c r="M343" s="116"/>
    </row>
    <row r="344" spans="3:13">
      <c r="C344" s="1"/>
      <c r="D344" s="1"/>
      <c r="H344" s="116"/>
      <c r="I344" s="116"/>
      <c r="J344" s="116"/>
      <c r="K344" s="116"/>
      <c r="L344" s="116"/>
      <c r="M344" s="116"/>
    </row>
    <row r="345" spans="3:13">
      <c r="C345" s="1"/>
      <c r="D345" s="1"/>
      <c r="H345" s="116"/>
      <c r="I345" s="116"/>
      <c r="J345" s="116"/>
      <c r="K345" s="116"/>
      <c r="L345" s="116"/>
      <c r="M345" s="116"/>
    </row>
    <row r="346" spans="3:13">
      <c r="C346" s="1"/>
      <c r="D346" s="1"/>
      <c r="H346" s="116"/>
      <c r="I346" s="116"/>
      <c r="J346" s="116"/>
      <c r="K346" s="116"/>
      <c r="L346" s="116"/>
      <c r="M346" s="116"/>
    </row>
    <row r="347" spans="3:13">
      <c r="C347" s="1"/>
      <c r="D347" s="1"/>
      <c r="H347" s="116"/>
      <c r="I347" s="116"/>
      <c r="J347" s="116"/>
      <c r="K347" s="116"/>
      <c r="L347" s="116"/>
      <c r="M347" s="116"/>
    </row>
    <row r="348" spans="3:13">
      <c r="C348" s="1"/>
      <c r="D348" s="1"/>
      <c r="H348" s="116"/>
      <c r="I348" s="116"/>
      <c r="J348" s="116"/>
      <c r="K348" s="116"/>
      <c r="L348" s="116"/>
      <c r="M348" s="116"/>
    </row>
    <row r="349" spans="3:13">
      <c r="C349" s="1"/>
      <c r="D349" s="1"/>
      <c r="H349" s="116"/>
      <c r="I349" s="116"/>
      <c r="J349" s="116"/>
      <c r="K349" s="116"/>
      <c r="L349" s="116"/>
      <c r="M349" s="116"/>
    </row>
    <row r="350" spans="3:13">
      <c r="C350" s="1"/>
      <c r="D350" s="1"/>
      <c r="H350" s="116"/>
      <c r="I350" s="116"/>
      <c r="J350" s="116"/>
      <c r="K350" s="116"/>
      <c r="L350" s="116"/>
      <c r="M350" s="116"/>
    </row>
    <row r="351" spans="3:13">
      <c r="C351" s="1"/>
      <c r="D351" s="1"/>
      <c r="H351" s="116"/>
      <c r="I351" s="116"/>
      <c r="J351" s="116"/>
      <c r="K351" s="116"/>
      <c r="L351" s="116"/>
      <c r="M351" s="116"/>
    </row>
    <row r="352" spans="3:13">
      <c r="C352" s="1"/>
      <c r="D352" s="1"/>
      <c r="H352" s="116"/>
      <c r="I352" s="116"/>
      <c r="J352" s="116"/>
      <c r="K352" s="116"/>
      <c r="L352" s="116"/>
      <c r="M352" s="116"/>
    </row>
    <row r="353" spans="3:13">
      <c r="C353" s="1"/>
      <c r="D353" s="1"/>
      <c r="H353" s="116"/>
      <c r="I353" s="116"/>
      <c r="J353" s="116"/>
      <c r="K353" s="116"/>
      <c r="L353" s="116"/>
      <c r="M353" s="116"/>
    </row>
    <row r="354" spans="3:13">
      <c r="C354" s="1"/>
      <c r="D354" s="1"/>
      <c r="H354" s="116"/>
      <c r="I354" s="116"/>
      <c r="J354" s="116"/>
      <c r="K354" s="116"/>
      <c r="L354" s="116"/>
      <c r="M354" s="116"/>
    </row>
    <row r="355" spans="3:13">
      <c r="C355" s="1"/>
      <c r="D355" s="1"/>
      <c r="H355" s="116"/>
      <c r="I355" s="116"/>
      <c r="J355" s="116"/>
      <c r="K355" s="116"/>
      <c r="L355" s="116"/>
      <c r="M355" s="116"/>
    </row>
    <row r="356" spans="3:13">
      <c r="C356" s="1"/>
      <c r="D356" s="1"/>
      <c r="H356" s="116"/>
      <c r="I356" s="116"/>
      <c r="J356" s="116"/>
      <c r="K356" s="116"/>
      <c r="L356" s="116"/>
      <c r="M356" s="116"/>
    </row>
    <row r="357" spans="3:13">
      <c r="C357" s="1"/>
      <c r="D357" s="1"/>
      <c r="H357" s="116"/>
      <c r="I357" s="116"/>
      <c r="J357" s="116"/>
      <c r="K357" s="116"/>
      <c r="L357" s="116"/>
      <c r="M357" s="116"/>
    </row>
    <row r="358" spans="3:13">
      <c r="C358" s="1"/>
      <c r="D358" s="1"/>
      <c r="H358" s="116"/>
      <c r="I358" s="116"/>
      <c r="J358" s="116"/>
      <c r="K358" s="116"/>
      <c r="L358" s="116"/>
      <c r="M358" s="116"/>
    </row>
    <row r="359" spans="3:13">
      <c r="C359" s="1"/>
      <c r="D359" s="1"/>
      <c r="H359" s="116"/>
      <c r="I359" s="116"/>
      <c r="J359" s="116"/>
      <c r="K359" s="116"/>
      <c r="L359" s="116"/>
      <c r="M359" s="116"/>
    </row>
    <row r="360" spans="3:13">
      <c r="C360" s="1"/>
      <c r="D360" s="1"/>
      <c r="H360" s="116"/>
      <c r="I360" s="116"/>
      <c r="J360" s="116"/>
      <c r="K360" s="116"/>
      <c r="L360" s="116"/>
      <c r="M360" s="116"/>
    </row>
    <row r="361" spans="3:13">
      <c r="C361" s="1"/>
      <c r="D361" s="1"/>
      <c r="H361" s="116"/>
      <c r="I361" s="116"/>
      <c r="J361" s="116"/>
      <c r="K361" s="116"/>
      <c r="L361" s="116"/>
      <c r="M361" s="116"/>
    </row>
    <row r="362" spans="3:13">
      <c r="C362" s="1"/>
      <c r="D362" s="1"/>
      <c r="H362" s="116"/>
      <c r="I362" s="116"/>
      <c r="J362" s="116"/>
      <c r="K362" s="116"/>
      <c r="L362" s="116"/>
      <c r="M362" s="116"/>
    </row>
    <row r="363" spans="3:13">
      <c r="C363" s="1"/>
      <c r="D363" s="1"/>
      <c r="H363" s="116"/>
      <c r="I363" s="116"/>
      <c r="J363" s="116"/>
      <c r="K363" s="116"/>
      <c r="L363" s="116"/>
      <c r="M363" s="116"/>
    </row>
    <row r="364" spans="3:13">
      <c r="C364" s="1"/>
      <c r="D364" s="1"/>
      <c r="H364" s="116"/>
      <c r="I364" s="116"/>
      <c r="J364" s="116"/>
      <c r="K364" s="116"/>
      <c r="L364" s="116"/>
      <c r="M364" s="116"/>
    </row>
    <row r="365" spans="3:13">
      <c r="C365" s="1"/>
      <c r="D365" s="1"/>
      <c r="H365" s="116"/>
      <c r="I365" s="116"/>
      <c r="J365" s="116"/>
      <c r="K365" s="116"/>
      <c r="L365" s="116"/>
      <c r="M365" s="116"/>
    </row>
    <row r="366" spans="3:13">
      <c r="C366" s="1"/>
      <c r="D366" s="1"/>
      <c r="H366" s="116"/>
      <c r="I366" s="116"/>
      <c r="J366" s="116"/>
      <c r="K366" s="116"/>
      <c r="L366" s="116"/>
      <c r="M366" s="116"/>
    </row>
    <row r="367" spans="3:13">
      <c r="C367" s="1"/>
      <c r="D367" s="1"/>
      <c r="H367" s="116"/>
      <c r="I367" s="116"/>
      <c r="J367" s="116"/>
      <c r="K367" s="116"/>
      <c r="L367" s="116"/>
      <c r="M367" s="116"/>
    </row>
    <row r="368" spans="3:13">
      <c r="C368" s="1"/>
      <c r="D368" s="1"/>
      <c r="H368" s="116"/>
      <c r="I368" s="116"/>
      <c r="J368" s="116"/>
      <c r="K368" s="116"/>
      <c r="L368" s="116"/>
      <c r="M368" s="116"/>
    </row>
    <row r="369" spans="3:13">
      <c r="C369" s="1"/>
      <c r="D369" s="1"/>
      <c r="H369" s="116"/>
      <c r="I369" s="116"/>
      <c r="J369" s="116"/>
      <c r="K369" s="116"/>
      <c r="L369" s="116"/>
      <c r="M369" s="116"/>
    </row>
    <row r="370" spans="3:13">
      <c r="C370" s="1"/>
      <c r="D370" s="1"/>
      <c r="H370" s="116"/>
      <c r="I370" s="116"/>
      <c r="J370" s="116"/>
      <c r="K370" s="116"/>
      <c r="L370" s="116"/>
      <c r="M370" s="116"/>
    </row>
    <row r="371" spans="3:13">
      <c r="C371" s="1"/>
      <c r="D371" s="1"/>
      <c r="H371" s="116"/>
      <c r="I371" s="116"/>
      <c r="J371" s="116"/>
      <c r="K371" s="116"/>
      <c r="L371" s="116"/>
      <c r="M371" s="116"/>
    </row>
    <row r="372" spans="3:13">
      <c r="C372" s="1"/>
      <c r="D372" s="1"/>
      <c r="H372" s="116"/>
      <c r="I372" s="116"/>
      <c r="J372" s="116"/>
      <c r="K372" s="116"/>
      <c r="L372" s="116"/>
      <c r="M372" s="116"/>
    </row>
    <row r="373" spans="3:13">
      <c r="C373" s="1"/>
      <c r="D373" s="1"/>
      <c r="H373" s="116"/>
      <c r="I373" s="116"/>
      <c r="J373" s="116"/>
      <c r="K373" s="116"/>
      <c r="L373" s="116"/>
      <c r="M373" s="116"/>
    </row>
    <row r="374" spans="3:13">
      <c r="C374" s="1"/>
      <c r="D374" s="1"/>
      <c r="H374" s="116"/>
      <c r="I374" s="116"/>
      <c r="J374" s="116"/>
      <c r="K374" s="116"/>
      <c r="L374" s="116"/>
      <c r="M374" s="116"/>
    </row>
    <row r="375" spans="3:13">
      <c r="C375" s="1"/>
      <c r="D375" s="1"/>
      <c r="H375" s="116"/>
      <c r="I375" s="116"/>
      <c r="J375" s="116"/>
      <c r="K375" s="116"/>
      <c r="L375" s="116"/>
      <c r="M375" s="116"/>
    </row>
    <row r="376" spans="3:13">
      <c r="C376" s="1"/>
      <c r="D376" s="1"/>
      <c r="H376" s="116"/>
      <c r="I376" s="116"/>
      <c r="J376" s="116"/>
      <c r="K376" s="116"/>
      <c r="L376" s="116"/>
      <c r="M376" s="116"/>
    </row>
    <row r="377" spans="3:13">
      <c r="C377" s="1"/>
      <c r="D377" s="1"/>
      <c r="H377" s="116"/>
      <c r="I377" s="116"/>
      <c r="J377" s="116"/>
      <c r="K377" s="116"/>
      <c r="L377" s="116"/>
      <c r="M377" s="116"/>
    </row>
    <row r="378" spans="3:13">
      <c r="C378" s="1"/>
      <c r="D378" s="1"/>
      <c r="H378" s="116"/>
      <c r="I378" s="116"/>
      <c r="J378" s="116"/>
      <c r="K378" s="116"/>
      <c r="L378" s="116"/>
      <c r="M378" s="116"/>
    </row>
    <row r="379" spans="3:13">
      <c r="C379" s="1"/>
      <c r="D379" s="1"/>
      <c r="H379" s="116"/>
      <c r="I379" s="116"/>
      <c r="J379" s="116"/>
      <c r="K379" s="116"/>
      <c r="L379" s="116"/>
      <c r="M379" s="116"/>
    </row>
    <row r="380" spans="3:13">
      <c r="C380" s="1"/>
      <c r="D380" s="1"/>
      <c r="H380" s="116"/>
      <c r="I380" s="116"/>
      <c r="J380" s="116"/>
      <c r="K380" s="116"/>
      <c r="L380" s="116"/>
      <c r="M380" s="116"/>
    </row>
    <row r="381" spans="3:13">
      <c r="C381" s="1"/>
      <c r="D381" s="1"/>
      <c r="H381" s="116"/>
      <c r="I381" s="116"/>
      <c r="J381" s="116"/>
      <c r="K381" s="116"/>
      <c r="L381" s="116"/>
      <c r="M381" s="116"/>
    </row>
    <row r="382" spans="3:13">
      <c r="C382" s="1"/>
      <c r="D382" s="1"/>
      <c r="H382" s="116"/>
      <c r="I382" s="116"/>
      <c r="J382" s="116"/>
      <c r="K382" s="116"/>
      <c r="L382" s="116"/>
      <c r="M382" s="116"/>
    </row>
    <row r="383" spans="3:13">
      <c r="C383" s="1"/>
      <c r="D383" s="1"/>
      <c r="H383" s="116"/>
      <c r="I383" s="116"/>
      <c r="J383" s="116"/>
      <c r="K383" s="116"/>
      <c r="L383" s="116"/>
      <c r="M383" s="116"/>
    </row>
    <row r="384" spans="3:13">
      <c r="C384" s="1"/>
      <c r="D384" s="1"/>
      <c r="H384" s="116"/>
      <c r="I384" s="116"/>
      <c r="J384" s="116"/>
      <c r="K384" s="116"/>
      <c r="L384" s="116"/>
      <c r="M384" s="116"/>
    </row>
    <row r="385" spans="3:13">
      <c r="C385" s="1"/>
      <c r="D385" s="1"/>
      <c r="H385" s="116"/>
      <c r="I385" s="116"/>
      <c r="J385" s="116"/>
      <c r="K385" s="116"/>
      <c r="L385" s="116"/>
      <c r="M385" s="116"/>
    </row>
    <row r="386" spans="3:13">
      <c r="C386" s="1"/>
      <c r="D386" s="1"/>
      <c r="H386" s="116"/>
      <c r="I386" s="116"/>
      <c r="J386" s="116"/>
      <c r="K386" s="116"/>
      <c r="L386" s="116"/>
      <c r="M386" s="116"/>
    </row>
    <row r="387" spans="3:13">
      <c r="C387" s="1"/>
      <c r="D387" s="1"/>
      <c r="H387" s="116"/>
      <c r="I387" s="116"/>
      <c r="J387" s="116"/>
      <c r="K387" s="116"/>
      <c r="L387" s="116"/>
      <c r="M387" s="116"/>
    </row>
    <row r="388" spans="3:13">
      <c r="C388" s="1"/>
      <c r="D388" s="1"/>
      <c r="H388" s="116"/>
      <c r="I388" s="116"/>
      <c r="J388" s="116"/>
      <c r="K388" s="116"/>
      <c r="L388" s="116"/>
      <c r="M388" s="116"/>
    </row>
    <row r="389" spans="3:13">
      <c r="C389" s="1"/>
      <c r="D389" s="1"/>
      <c r="H389" s="116"/>
      <c r="I389" s="116"/>
      <c r="J389" s="116"/>
      <c r="K389" s="116"/>
      <c r="L389" s="116"/>
      <c r="M389" s="116"/>
    </row>
    <row r="390" spans="3:13">
      <c r="C390" s="1"/>
      <c r="D390" s="1"/>
      <c r="H390" s="116"/>
      <c r="I390" s="116"/>
      <c r="J390" s="116"/>
      <c r="K390" s="116"/>
      <c r="L390" s="116"/>
      <c r="M390" s="116"/>
    </row>
    <row r="391" spans="3:13">
      <c r="C391" s="1"/>
      <c r="D391" s="1"/>
      <c r="H391" s="116"/>
      <c r="I391" s="116"/>
      <c r="J391" s="116"/>
      <c r="K391" s="116"/>
      <c r="L391" s="116"/>
      <c r="M391" s="116"/>
    </row>
    <row r="392" spans="3:13">
      <c r="C392" s="1"/>
      <c r="D392" s="1"/>
      <c r="H392" s="116"/>
      <c r="I392" s="116"/>
      <c r="J392" s="116"/>
      <c r="K392" s="116"/>
      <c r="L392" s="116"/>
      <c r="M392" s="116"/>
    </row>
    <row r="393" spans="3:13">
      <c r="C393" s="1"/>
      <c r="D393" s="1"/>
      <c r="H393" s="116"/>
      <c r="I393" s="116"/>
      <c r="J393" s="116"/>
      <c r="K393" s="116"/>
      <c r="L393" s="116"/>
      <c r="M393" s="116"/>
    </row>
    <row r="394" spans="3:13">
      <c r="C394" s="1"/>
      <c r="D394" s="1"/>
      <c r="H394" s="116"/>
      <c r="I394" s="116"/>
      <c r="J394" s="116"/>
      <c r="K394" s="116"/>
      <c r="L394" s="116"/>
      <c r="M394" s="116"/>
    </row>
    <row r="395" spans="3:13">
      <c r="C395" s="1"/>
      <c r="D395" s="1"/>
      <c r="H395" s="116"/>
      <c r="I395" s="116"/>
      <c r="J395" s="116"/>
      <c r="K395" s="116"/>
      <c r="L395" s="116"/>
      <c r="M395" s="116"/>
    </row>
    <row r="396" spans="3:13">
      <c r="C396" s="1"/>
      <c r="D396" s="1"/>
      <c r="H396" s="116"/>
      <c r="I396" s="116"/>
      <c r="J396" s="116"/>
      <c r="K396" s="116"/>
      <c r="L396" s="116"/>
      <c r="M396" s="116"/>
    </row>
    <row r="397" spans="3:13">
      <c r="C397" s="1"/>
      <c r="D397" s="1"/>
      <c r="H397" s="116"/>
      <c r="I397" s="116"/>
      <c r="J397" s="116"/>
      <c r="K397" s="116"/>
      <c r="L397" s="116"/>
      <c r="M397" s="116"/>
    </row>
    <row r="398" spans="3:13">
      <c r="C398" s="1"/>
      <c r="D398" s="1"/>
      <c r="H398" s="116"/>
      <c r="I398" s="116"/>
      <c r="J398" s="116"/>
      <c r="K398" s="116"/>
      <c r="L398" s="116"/>
      <c r="M398" s="116"/>
    </row>
    <row r="399" spans="3:13">
      <c r="C399" s="1"/>
      <c r="D399" s="1"/>
      <c r="H399" s="116"/>
      <c r="I399" s="116"/>
      <c r="J399" s="116"/>
      <c r="K399" s="116"/>
      <c r="L399" s="116"/>
      <c r="M399" s="116"/>
    </row>
    <row r="400" spans="3:13">
      <c r="C400" s="1"/>
      <c r="D400" s="1"/>
      <c r="H400" s="116"/>
      <c r="I400" s="116"/>
      <c r="J400" s="116"/>
      <c r="K400" s="116"/>
      <c r="L400" s="116"/>
      <c r="M400" s="116"/>
    </row>
    <row r="401" spans="3:13">
      <c r="C401" s="1"/>
      <c r="D401" s="1"/>
      <c r="H401" s="116"/>
      <c r="I401" s="116"/>
      <c r="J401" s="116"/>
      <c r="K401" s="116"/>
      <c r="L401" s="116"/>
      <c r="M401" s="116"/>
    </row>
    <row r="402" spans="3:13">
      <c r="C402" s="1"/>
      <c r="D402" s="1"/>
      <c r="H402" s="116"/>
      <c r="I402" s="116"/>
      <c r="J402" s="116"/>
      <c r="K402" s="116"/>
      <c r="L402" s="116"/>
      <c r="M402" s="116"/>
    </row>
    <row r="403" spans="3:13">
      <c r="C403" s="1"/>
      <c r="D403" s="1"/>
      <c r="H403" s="116"/>
      <c r="I403" s="116"/>
      <c r="J403" s="116"/>
      <c r="K403" s="116"/>
      <c r="L403" s="116"/>
      <c r="M403" s="116"/>
    </row>
    <row r="404" spans="3:13">
      <c r="C404" s="1"/>
      <c r="D404" s="1"/>
      <c r="H404" s="116"/>
      <c r="I404" s="116"/>
      <c r="J404" s="116"/>
      <c r="K404" s="116"/>
      <c r="L404" s="116"/>
      <c r="M404" s="116"/>
    </row>
    <row r="405" spans="3:13">
      <c r="C405" s="1"/>
      <c r="D405" s="1"/>
      <c r="H405" s="116"/>
      <c r="I405" s="116"/>
      <c r="J405" s="116"/>
      <c r="K405" s="116"/>
      <c r="L405" s="116"/>
      <c r="M405" s="116"/>
    </row>
    <row r="406" spans="3:13">
      <c r="C406" s="1"/>
      <c r="D406" s="1"/>
      <c r="H406" s="116"/>
      <c r="I406" s="116"/>
      <c r="J406" s="116"/>
      <c r="K406" s="116"/>
      <c r="L406" s="116"/>
      <c r="M406" s="116"/>
    </row>
    <row r="407" spans="3:13">
      <c r="C407" s="1"/>
      <c r="D407" s="1"/>
      <c r="H407" s="116"/>
      <c r="I407" s="116"/>
      <c r="J407" s="116"/>
      <c r="K407" s="116"/>
      <c r="L407" s="116"/>
      <c r="M407" s="116"/>
    </row>
    <row r="408" spans="3:13">
      <c r="C408" s="1"/>
      <c r="D408" s="1"/>
      <c r="H408" s="116"/>
      <c r="I408" s="116"/>
      <c r="J408" s="116"/>
      <c r="K408" s="116"/>
      <c r="L408" s="116"/>
      <c r="M408" s="116"/>
    </row>
    <row r="409" spans="3:13">
      <c r="C409" s="1"/>
      <c r="D409" s="1"/>
      <c r="H409" s="116"/>
      <c r="I409" s="116"/>
      <c r="J409" s="116"/>
      <c r="K409" s="116"/>
      <c r="L409" s="116"/>
      <c r="M409" s="116"/>
    </row>
    <row r="410" spans="3:13">
      <c r="C410" s="1"/>
      <c r="D410" s="1"/>
      <c r="H410" s="116"/>
      <c r="I410" s="116"/>
      <c r="J410" s="116"/>
      <c r="K410" s="116"/>
      <c r="L410" s="116"/>
      <c r="M410" s="116"/>
    </row>
    <row r="411" spans="3:13">
      <c r="C411" s="1"/>
      <c r="D411" s="1"/>
      <c r="H411" s="116"/>
      <c r="I411" s="116"/>
      <c r="J411" s="116"/>
      <c r="K411" s="116"/>
      <c r="L411" s="116"/>
      <c r="M411" s="116"/>
    </row>
    <row r="412" spans="3:13">
      <c r="C412" s="1"/>
      <c r="D412" s="1"/>
      <c r="H412" s="116"/>
      <c r="I412" s="116"/>
      <c r="J412" s="116"/>
      <c r="K412" s="116"/>
      <c r="L412" s="116"/>
      <c r="M412" s="116"/>
    </row>
    <row r="413" spans="3:13">
      <c r="C413" s="1"/>
      <c r="D413" s="1"/>
      <c r="H413" s="116"/>
      <c r="I413" s="116"/>
      <c r="J413" s="116"/>
      <c r="K413" s="116"/>
      <c r="L413" s="116"/>
      <c r="M413" s="116"/>
    </row>
    <row r="414" spans="3:13">
      <c r="C414" s="1"/>
      <c r="D414" s="1"/>
      <c r="H414" s="116"/>
      <c r="I414" s="116"/>
      <c r="J414" s="116"/>
      <c r="K414" s="116"/>
      <c r="L414" s="116"/>
      <c r="M414" s="116"/>
    </row>
    <row r="415" spans="3:13">
      <c r="C415" s="1"/>
      <c r="D415" s="1"/>
      <c r="H415" s="116"/>
      <c r="I415" s="116"/>
      <c r="J415" s="116"/>
      <c r="K415" s="116"/>
      <c r="L415" s="116"/>
      <c r="M415" s="116"/>
    </row>
    <row r="416" spans="3:13">
      <c r="C416" s="1"/>
      <c r="D416" s="1"/>
      <c r="H416" s="116"/>
      <c r="I416" s="116"/>
      <c r="J416" s="116"/>
      <c r="K416" s="116"/>
      <c r="L416" s="116"/>
      <c r="M416" s="116"/>
    </row>
    <row r="417" spans="3:13">
      <c r="C417" s="1"/>
      <c r="D417" s="1"/>
      <c r="H417" s="116"/>
      <c r="I417" s="116"/>
      <c r="J417" s="116"/>
      <c r="K417" s="116"/>
      <c r="L417" s="116"/>
      <c r="M417" s="116"/>
    </row>
    <row r="418" spans="3:13">
      <c r="C418" s="1"/>
      <c r="D418" s="1"/>
      <c r="H418" s="116"/>
      <c r="I418" s="116"/>
      <c r="J418" s="116"/>
      <c r="K418" s="116"/>
      <c r="L418" s="116"/>
      <c r="M418" s="116"/>
    </row>
    <row r="419" spans="3:13">
      <c r="C419" s="1"/>
      <c r="D419" s="1"/>
      <c r="H419" s="116"/>
      <c r="I419" s="116"/>
      <c r="J419" s="116"/>
      <c r="K419" s="116"/>
      <c r="L419" s="116"/>
      <c r="M419" s="116"/>
    </row>
    <row r="420" spans="3:13">
      <c r="C420" s="1"/>
      <c r="D420" s="1"/>
      <c r="H420" s="116"/>
      <c r="I420" s="116"/>
      <c r="J420" s="116"/>
      <c r="K420" s="116"/>
      <c r="L420" s="116"/>
      <c r="M420" s="116"/>
    </row>
    <row r="421" spans="3:13">
      <c r="C421" s="1"/>
      <c r="D421" s="1"/>
      <c r="H421" s="116"/>
      <c r="I421" s="116"/>
      <c r="J421" s="116"/>
      <c r="K421" s="116"/>
      <c r="L421" s="116"/>
      <c r="M421" s="116"/>
    </row>
    <row r="422" spans="3:13">
      <c r="C422" s="1"/>
      <c r="D422" s="1"/>
      <c r="H422" s="116"/>
      <c r="I422" s="116"/>
      <c r="J422" s="116"/>
      <c r="K422" s="116"/>
      <c r="L422" s="116"/>
      <c r="M422" s="116"/>
    </row>
    <row r="423" spans="3:13">
      <c r="C423" s="1"/>
      <c r="D423" s="1"/>
      <c r="H423" s="116"/>
      <c r="I423" s="116"/>
      <c r="J423" s="116"/>
      <c r="K423" s="116"/>
      <c r="L423" s="116"/>
      <c r="M423" s="116"/>
    </row>
    <row r="424" spans="3:13">
      <c r="C424" s="1"/>
      <c r="D424" s="1"/>
      <c r="H424" s="116"/>
      <c r="I424" s="116"/>
      <c r="J424" s="116"/>
      <c r="K424" s="116"/>
      <c r="L424" s="116"/>
      <c r="M424" s="116"/>
    </row>
    <row r="425" spans="3:13">
      <c r="C425" s="1"/>
      <c r="D425" s="1"/>
      <c r="H425" s="116"/>
      <c r="I425" s="116"/>
      <c r="J425" s="116"/>
      <c r="K425" s="116"/>
      <c r="L425" s="116"/>
      <c r="M425" s="116"/>
    </row>
    <row r="426" spans="3:13">
      <c r="C426" s="1"/>
      <c r="D426" s="1"/>
      <c r="H426" s="116"/>
      <c r="I426" s="116"/>
      <c r="J426" s="116"/>
      <c r="K426" s="116"/>
      <c r="L426" s="116"/>
      <c r="M426" s="116"/>
    </row>
    <row r="427" spans="3:13">
      <c r="C427" s="1"/>
      <c r="D427" s="1"/>
      <c r="H427" s="116"/>
      <c r="I427" s="116"/>
      <c r="J427" s="116"/>
      <c r="K427" s="116"/>
      <c r="L427" s="116"/>
      <c r="M427" s="116"/>
    </row>
    <row r="428" spans="3:13">
      <c r="C428" s="1"/>
      <c r="D428" s="1"/>
      <c r="H428" s="116"/>
      <c r="I428" s="116"/>
      <c r="J428" s="116"/>
      <c r="K428" s="116"/>
      <c r="L428" s="116"/>
      <c r="M428" s="116"/>
    </row>
    <row r="429" spans="3:13">
      <c r="C429" s="1"/>
      <c r="D429" s="1"/>
      <c r="H429" s="116"/>
      <c r="I429" s="116"/>
      <c r="J429" s="116"/>
      <c r="K429" s="116"/>
      <c r="L429" s="116"/>
      <c r="M429" s="116"/>
    </row>
    <row r="430" spans="3:13">
      <c r="C430" s="1"/>
      <c r="D430" s="1"/>
      <c r="H430" s="116"/>
      <c r="I430" s="116"/>
      <c r="J430" s="116"/>
      <c r="K430" s="116"/>
      <c r="L430" s="116"/>
      <c r="M430" s="116"/>
    </row>
    <row r="431" spans="3:13">
      <c r="C431" s="1"/>
      <c r="D431" s="1"/>
      <c r="H431" s="116"/>
      <c r="I431" s="116"/>
      <c r="J431" s="116"/>
      <c r="K431" s="116"/>
      <c r="L431" s="116"/>
      <c r="M431" s="116"/>
    </row>
    <row r="432" spans="3:13">
      <c r="C432" s="1"/>
      <c r="D432" s="1"/>
      <c r="H432" s="116"/>
      <c r="I432" s="116"/>
      <c r="J432" s="116"/>
      <c r="K432" s="116"/>
      <c r="L432" s="116"/>
      <c r="M432" s="116"/>
    </row>
    <row r="433" spans="3:13">
      <c r="C433" s="1"/>
      <c r="D433" s="1"/>
      <c r="H433" s="116"/>
      <c r="I433" s="116"/>
      <c r="J433" s="116"/>
      <c r="K433" s="116"/>
      <c r="L433" s="116"/>
      <c r="M433" s="116"/>
    </row>
    <row r="434" spans="3:13">
      <c r="C434" s="1"/>
      <c r="D434" s="1"/>
      <c r="H434" s="116"/>
      <c r="I434" s="116"/>
      <c r="J434" s="116"/>
      <c r="K434" s="116"/>
      <c r="L434" s="116"/>
      <c r="M434" s="116"/>
    </row>
    <row r="435" spans="3:13">
      <c r="C435" s="1"/>
      <c r="D435" s="1"/>
      <c r="H435" s="116"/>
      <c r="I435" s="116"/>
      <c r="J435" s="116"/>
      <c r="K435" s="116"/>
      <c r="L435" s="116"/>
      <c r="M435" s="116"/>
    </row>
    <row r="436" spans="3:13">
      <c r="C436" s="1"/>
      <c r="D436" s="1"/>
      <c r="H436" s="116"/>
      <c r="I436" s="116"/>
      <c r="J436" s="116"/>
      <c r="K436" s="116"/>
      <c r="L436" s="116"/>
      <c r="M436" s="116"/>
    </row>
    <row r="437" spans="3:13">
      <c r="C437" s="1"/>
      <c r="D437" s="1"/>
      <c r="H437" s="116"/>
      <c r="I437" s="116"/>
      <c r="J437" s="116"/>
      <c r="K437" s="116"/>
      <c r="L437" s="116"/>
      <c r="M437" s="116"/>
    </row>
    <row r="438" spans="3:13">
      <c r="C438" s="1"/>
      <c r="D438" s="1"/>
      <c r="H438" s="116"/>
      <c r="I438" s="116"/>
      <c r="J438" s="116"/>
      <c r="K438" s="116"/>
      <c r="L438" s="116"/>
      <c r="M438" s="116"/>
    </row>
    <row r="439" spans="3:13">
      <c r="C439" s="1"/>
      <c r="D439" s="1"/>
      <c r="H439" s="116"/>
      <c r="I439" s="116"/>
      <c r="J439" s="116"/>
      <c r="K439" s="116"/>
      <c r="L439" s="116"/>
      <c r="M439" s="116"/>
    </row>
    <row r="440" spans="3:13">
      <c r="C440" s="1"/>
      <c r="D440" s="1"/>
      <c r="H440" s="116"/>
      <c r="I440" s="116"/>
      <c r="J440" s="116"/>
      <c r="K440" s="116"/>
      <c r="L440" s="116"/>
      <c r="M440" s="116"/>
    </row>
    <row r="441" spans="3:13">
      <c r="C441" s="1"/>
      <c r="D441" s="1"/>
      <c r="H441" s="116"/>
      <c r="I441" s="116"/>
      <c r="J441" s="116"/>
      <c r="K441" s="116"/>
      <c r="L441" s="116"/>
      <c r="M441" s="116"/>
    </row>
    <row r="442" spans="3:13">
      <c r="C442" s="1"/>
      <c r="D442" s="1"/>
      <c r="H442" s="116"/>
      <c r="I442" s="116"/>
      <c r="J442" s="116"/>
      <c r="K442" s="116"/>
      <c r="L442" s="116"/>
      <c r="M442" s="116"/>
    </row>
    <row r="443" spans="3:13">
      <c r="C443" s="1"/>
      <c r="D443" s="1"/>
      <c r="H443" s="116"/>
      <c r="I443" s="116"/>
      <c r="J443" s="116"/>
      <c r="K443" s="116"/>
      <c r="L443" s="116"/>
      <c r="M443" s="116"/>
    </row>
    <row r="444" spans="3:13">
      <c r="C444" s="1"/>
      <c r="D444" s="1"/>
      <c r="H444" s="116"/>
      <c r="I444" s="116"/>
      <c r="J444" s="116"/>
      <c r="K444" s="116"/>
      <c r="L444" s="116"/>
      <c r="M444" s="116"/>
    </row>
    <row r="445" spans="3:13">
      <c r="C445" s="1"/>
      <c r="D445" s="1"/>
      <c r="H445" s="116"/>
      <c r="I445" s="116"/>
      <c r="J445" s="116"/>
      <c r="K445" s="116"/>
      <c r="L445" s="116"/>
      <c r="M445" s="116"/>
    </row>
    <row r="446" spans="3:13">
      <c r="C446" s="1"/>
      <c r="D446" s="1"/>
      <c r="H446" s="116"/>
      <c r="I446" s="116"/>
      <c r="J446" s="116"/>
      <c r="K446" s="116"/>
      <c r="L446" s="116"/>
      <c r="M446" s="116"/>
    </row>
    <row r="447" spans="3:13">
      <c r="C447" s="1"/>
      <c r="D447" s="1"/>
      <c r="H447" s="116"/>
      <c r="I447" s="116"/>
      <c r="J447" s="116"/>
      <c r="K447" s="116"/>
      <c r="L447" s="116"/>
      <c r="M447" s="116"/>
    </row>
    <row r="448" spans="3:13">
      <c r="C448" s="1"/>
      <c r="D448" s="1"/>
      <c r="H448" s="116"/>
      <c r="I448" s="116"/>
      <c r="J448" s="116"/>
      <c r="K448" s="116"/>
      <c r="L448" s="116"/>
      <c r="M448" s="116"/>
    </row>
    <row r="449" spans="3:13">
      <c r="C449" s="1"/>
      <c r="D449" s="1"/>
      <c r="H449" s="116"/>
      <c r="I449" s="116"/>
      <c r="J449" s="116"/>
      <c r="K449" s="116"/>
      <c r="L449" s="116"/>
      <c r="M449" s="116"/>
    </row>
    <row r="450" spans="3:13">
      <c r="C450" s="1"/>
      <c r="D450" s="1"/>
      <c r="H450" s="116"/>
      <c r="I450" s="116"/>
      <c r="J450" s="116"/>
      <c r="K450" s="116"/>
      <c r="L450" s="116"/>
      <c r="M450" s="116"/>
    </row>
    <row r="451" spans="3:13">
      <c r="C451" s="1"/>
      <c r="D451" s="1"/>
      <c r="H451" s="116"/>
      <c r="I451" s="116"/>
      <c r="J451" s="116"/>
      <c r="K451" s="116"/>
      <c r="L451" s="116"/>
      <c r="M451" s="116"/>
    </row>
    <row r="452" spans="3:13">
      <c r="C452" s="1"/>
      <c r="D452" s="1"/>
      <c r="H452" s="116"/>
      <c r="I452" s="116"/>
      <c r="J452" s="116"/>
      <c r="K452" s="116"/>
      <c r="L452" s="116"/>
      <c r="M452" s="116"/>
    </row>
    <row r="453" spans="3:13">
      <c r="C453" s="1"/>
      <c r="D453" s="1"/>
      <c r="H453" s="116"/>
      <c r="I453" s="116"/>
      <c r="J453" s="116"/>
      <c r="K453" s="116"/>
      <c r="L453" s="116"/>
      <c r="M453" s="116"/>
    </row>
    <row r="454" spans="3:13">
      <c r="C454" s="1"/>
      <c r="D454" s="1"/>
      <c r="H454" s="116"/>
      <c r="I454" s="116"/>
      <c r="J454" s="116"/>
      <c r="K454" s="116"/>
      <c r="L454" s="116"/>
      <c r="M454" s="116"/>
    </row>
    <row r="455" spans="3:13">
      <c r="C455" s="1"/>
      <c r="D455" s="1"/>
      <c r="H455" s="116"/>
      <c r="I455" s="116"/>
      <c r="J455" s="116"/>
      <c r="K455" s="116"/>
      <c r="L455" s="116"/>
      <c r="M455" s="116"/>
    </row>
    <row r="456" spans="3:13">
      <c r="C456" s="1"/>
      <c r="D456" s="1"/>
      <c r="H456" s="116"/>
      <c r="I456" s="116"/>
      <c r="J456" s="116"/>
      <c r="K456" s="116"/>
      <c r="L456" s="116"/>
      <c r="M456" s="116"/>
    </row>
    <row r="457" spans="3:13">
      <c r="C457" s="1"/>
      <c r="D457" s="1"/>
      <c r="H457" s="116"/>
      <c r="I457" s="116"/>
      <c r="J457" s="116"/>
      <c r="K457" s="116"/>
      <c r="L457" s="116"/>
      <c r="M457" s="116"/>
    </row>
    <row r="458" spans="3:13">
      <c r="C458" s="1"/>
      <c r="D458" s="1"/>
      <c r="H458" s="116"/>
      <c r="I458" s="116"/>
      <c r="J458" s="116"/>
      <c r="K458" s="116"/>
      <c r="L458" s="116"/>
      <c r="M458" s="116"/>
    </row>
    <row r="459" spans="3:13">
      <c r="C459" s="1"/>
      <c r="D459" s="1"/>
      <c r="H459" s="116"/>
      <c r="I459" s="116"/>
      <c r="J459" s="116"/>
      <c r="K459" s="116"/>
      <c r="L459" s="116"/>
      <c r="M459" s="116"/>
    </row>
    <row r="460" spans="3:13">
      <c r="C460" s="1"/>
      <c r="D460" s="1"/>
      <c r="H460" s="116"/>
      <c r="I460" s="116"/>
      <c r="J460" s="116"/>
      <c r="K460" s="116"/>
      <c r="L460" s="116"/>
      <c r="M460" s="116"/>
    </row>
    <row r="461" spans="3:13">
      <c r="C461" s="1"/>
      <c r="D461" s="1"/>
      <c r="H461" s="116"/>
      <c r="I461" s="116"/>
      <c r="J461" s="116"/>
      <c r="K461" s="116"/>
      <c r="L461" s="116"/>
      <c r="M461" s="116"/>
    </row>
    <row r="462" spans="3:13">
      <c r="C462" s="1"/>
      <c r="D462" s="1"/>
      <c r="H462" s="116"/>
      <c r="I462" s="116"/>
      <c r="J462" s="116"/>
      <c r="K462" s="116"/>
      <c r="L462" s="116"/>
      <c r="M462" s="116"/>
    </row>
    <row r="463" spans="3:13">
      <c r="C463" s="1"/>
      <c r="D463" s="1"/>
      <c r="H463" s="116"/>
      <c r="I463" s="116"/>
      <c r="J463" s="116"/>
      <c r="K463" s="116"/>
      <c r="L463" s="116"/>
      <c r="M463" s="116"/>
    </row>
    <row r="464" spans="3:13">
      <c r="C464" s="1"/>
      <c r="D464" s="1"/>
      <c r="H464" s="116"/>
      <c r="I464" s="116"/>
      <c r="J464" s="116"/>
      <c r="K464" s="116"/>
      <c r="L464" s="116"/>
      <c r="M464" s="116"/>
    </row>
    <row r="465" spans="3:13">
      <c r="C465" s="1"/>
      <c r="D465" s="1"/>
      <c r="H465" s="116"/>
      <c r="I465" s="116"/>
      <c r="J465" s="116"/>
      <c r="K465" s="116"/>
      <c r="L465" s="116"/>
      <c r="M465" s="116"/>
    </row>
    <row r="466" spans="3:13">
      <c r="C466" s="1"/>
      <c r="D466" s="1"/>
      <c r="H466" s="116"/>
      <c r="I466" s="116"/>
      <c r="J466" s="116"/>
      <c r="K466" s="116"/>
      <c r="L466" s="116"/>
      <c r="M466" s="116"/>
    </row>
    <row r="467" spans="3:13">
      <c r="C467" s="1"/>
      <c r="D467" s="1"/>
      <c r="H467" s="116"/>
      <c r="I467" s="116"/>
      <c r="J467" s="116"/>
      <c r="K467" s="116"/>
      <c r="L467" s="116"/>
      <c r="M467" s="116"/>
    </row>
    <row r="468" spans="3:13">
      <c r="C468" s="1"/>
      <c r="D468" s="1"/>
      <c r="H468" s="116"/>
      <c r="I468" s="116"/>
      <c r="J468" s="116"/>
      <c r="K468" s="116"/>
      <c r="L468" s="116"/>
      <c r="M468" s="116"/>
    </row>
    <row r="469" spans="3:13">
      <c r="C469" s="1"/>
      <c r="D469" s="1"/>
      <c r="H469" s="116"/>
      <c r="I469" s="116"/>
      <c r="J469" s="116"/>
      <c r="K469" s="116"/>
      <c r="L469" s="116"/>
      <c r="M469" s="116"/>
    </row>
    <row r="470" spans="3:13">
      <c r="C470" s="1"/>
      <c r="D470" s="1"/>
      <c r="H470" s="116"/>
      <c r="I470" s="116"/>
      <c r="J470" s="116"/>
      <c r="K470" s="116"/>
      <c r="L470" s="116"/>
      <c r="M470" s="116"/>
    </row>
    <row r="471" spans="3:13">
      <c r="C471" s="1"/>
      <c r="D471" s="1"/>
      <c r="H471" s="116"/>
      <c r="I471" s="116"/>
      <c r="J471" s="116"/>
      <c r="K471" s="116"/>
      <c r="L471" s="116"/>
      <c r="M471" s="116"/>
    </row>
    <row r="472" spans="3:13">
      <c r="C472" s="1"/>
      <c r="D472" s="1"/>
      <c r="H472" s="116"/>
      <c r="I472" s="116"/>
      <c r="J472" s="116"/>
      <c r="K472" s="116"/>
      <c r="L472" s="116"/>
      <c r="M472" s="116"/>
    </row>
    <row r="473" spans="3:13">
      <c r="C473" s="1"/>
      <c r="D473" s="1"/>
      <c r="H473" s="116"/>
      <c r="I473" s="116"/>
      <c r="J473" s="116"/>
      <c r="K473" s="116"/>
      <c r="L473" s="116"/>
      <c r="M473" s="116"/>
    </row>
    <row r="474" spans="3:13">
      <c r="C474" s="1"/>
      <c r="D474" s="1"/>
      <c r="H474" s="116"/>
      <c r="I474" s="116"/>
      <c r="J474" s="116"/>
      <c r="K474" s="116"/>
      <c r="L474" s="116"/>
      <c r="M474" s="116"/>
    </row>
    <row r="475" spans="3:13">
      <c r="C475" s="1"/>
      <c r="D475" s="1"/>
      <c r="H475" s="116"/>
      <c r="I475" s="116"/>
      <c r="J475" s="116"/>
      <c r="K475" s="116"/>
      <c r="L475" s="116"/>
      <c r="M475" s="116"/>
    </row>
    <row r="476" spans="3:13">
      <c r="C476" s="1"/>
      <c r="D476" s="1"/>
      <c r="H476" s="116"/>
      <c r="I476" s="116"/>
      <c r="J476" s="116"/>
      <c r="K476" s="116"/>
      <c r="L476" s="116"/>
      <c r="M476" s="116"/>
    </row>
    <row r="477" spans="3:13">
      <c r="C477" s="1"/>
      <c r="D477" s="1"/>
      <c r="H477" s="116"/>
      <c r="I477" s="116"/>
      <c r="J477" s="116"/>
      <c r="K477" s="116"/>
      <c r="L477" s="116"/>
      <c r="M477" s="116"/>
    </row>
    <row r="478" spans="3:13">
      <c r="C478" s="1"/>
      <c r="D478" s="1"/>
      <c r="H478" s="116"/>
      <c r="I478" s="116"/>
      <c r="J478" s="116"/>
      <c r="K478" s="116"/>
      <c r="L478" s="116"/>
      <c r="M478" s="116"/>
    </row>
    <row r="479" spans="3:13">
      <c r="C479" s="1"/>
      <c r="D479" s="1"/>
      <c r="H479" s="116"/>
      <c r="I479" s="116"/>
      <c r="J479" s="116"/>
      <c r="K479" s="116"/>
      <c r="L479" s="116"/>
      <c r="M479" s="116"/>
    </row>
    <row r="480" spans="3:13">
      <c r="C480" s="1"/>
      <c r="D480" s="1"/>
      <c r="H480" s="116"/>
      <c r="I480" s="116"/>
      <c r="J480" s="116"/>
      <c r="K480" s="116"/>
      <c r="L480" s="116"/>
      <c r="M480" s="116"/>
    </row>
    <row r="481" spans="3:13">
      <c r="C481" s="1"/>
      <c r="D481" s="1"/>
      <c r="H481" s="116"/>
      <c r="I481" s="116"/>
      <c r="J481" s="116"/>
      <c r="K481" s="116"/>
      <c r="L481" s="116"/>
      <c r="M481" s="116"/>
    </row>
    <row r="482" spans="3:13">
      <c r="C482" s="1"/>
      <c r="D482" s="1"/>
      <c r="H482" s="116"/>
      <c r="I482" s="116"/>
      <c r="J482" s="116"/>
      <c r="K482" s="116"/>
      <c r="L482" s="116"/>
      <c r="M482" s="116"/>
    </row>
    <row r="483" spans="3:13">
      <c r="C483" s="1"/>
      <c r="D483" s="1"/>
      <c r="H483" s="116"/>
      <c r="I483" s="116"/>
      <c r="J483" s="116"/>
      <c r="K483" s="116"/>
      <c r="L483" s="116"/>
      <c r="M483" s="116"/>
    </row>
    <row r="484" spans="3:13">
      <c r="C484" s="1"/>
      <c r="D484" s="1"/>
      <c r="H484" s="116"/>
      <c r="I484" s="116"/>
      <c r="J484" s="116"/>
      <c r="K484" s="116"/>
      <c r="L484" s="116"/>
      <c r="M484" s="116"/>
    </row>
    <row r="485" spans="3:13">
      <c r="C485" s="1"/>
      <c r="D485" s="1"/>
      <c r="H485" s="116"/>
      <c r="I485" s="116"/>
      <c r="J485" s="116"/>
      <c r="K485" s="116"/>
      <c r="L485" s="116"/>
      <c r="M485" s="116"/>
    </row>
    <row r="486" spans="3:13">
      <c r="C486" s="1"/>
      <c r="D486" s="1"/>
      <c r="H486" s="116"/>
      <c r="I486" s="116"/>
      <c r="J486" s="116"/>
      <c r="K486" s="116"/>
      <c r="L486" s="116"/>
      <c r="M486" s="116"/>
    </row>
    <row r="487" spans="3:13">
      <c r="C487" s="1"/>
      <c r="D487" s="1"/>
      <c r="H487" s="116"/>
      <c r="I487" s="116"/>
      <c r="J487" s="116"/>
      <c r="K487" s="116"/>
      <c r="L487" s="116"/>
      <c r="M487" s="116"/>
    </row>
    <row r="488" spans="3:13">
      <c r="C488" s="1"/>
      <c r="D488" s="1"/>
      <c r="H488" s="116"/>
      <c r="I488" s="116"/>
      <c r="J488" s="116"/>
      <c r="K488" s="116"/>
      <c r="L488" s="116"/>
      <c r="M488" s="116"/>
    </row>
    <row r="489" spans="3:13">
      <c r="C489" s="1"/>
      <c r="D489" s="1"/>
      <c r="H489" s="116"/>
      <c r="I489" s="116"/>
      <c r="J489" s="116"/>
      <c r="K489" s="116"/>
      <c r="L489" s="116"/>
      <c r="M489" s="116"/>
    </row>
    <row r="490" spans="3:13">
      <c r="C490" s="1"/>
      <c r="D490" s="1"/>
      <c r="H490" s="116"/>
      <c r="I490" s="116"/>
      <c r="J490" s="116"/>
      <c r="K490" s="116"/>
      <c r="L490" s="116"/>
      <c r="M490" s="116"/>
    </row>
    <row r="491" spans="3:13">
      <c r="C491" s="1"/>
      <c r="D491" s="1"/>
      <c r="H491" s="116"/>
      <c r="I491" s="116"/>
      <c r="J491" s="116"/>
      <c r="K491" s="116"/>
      <c r="L491" s="116"/>
      <c r="M491" s="116"/>
    </row>
    <row r="492" spans="3:13">
      <c r="C492" s="1"/>
      <c r="D492" s="1"/>
      <c r="H492" s="116"/>
      <c r="I492" s="116"/>
      <c r="J492" s="116"/>
      <c r="K492" s="116"/>
      <c r="L492" s="116"/>
      <c r="M492" s="116"/>
    </row>
    <row r="493" spans="3:13">
      <c r="C493" s="1"/>
      <c r="D493" s="1"/>
      <c r="H493" s="116"/>
      <c r="I493" s="116"/>
      <c r="J493" s="116"/>
      <c r="K493" s="116"/>
      <c r="L493" s="116"/>
      <c r="M493" s="116"/>
    </row>
    <row r="494" spans="3:13">
      <c r="C494" s="1"/>
      <c r="D494" s="1"/>
      <c r="H494" s="116"/>
      <c r="I494" s="116"/>
      <c r="J494" s="116"/>
      <c r="K494" s="116"/>
      <c r="L494" s="116"/>
      <c r="M494" s="116"/>
    </row>
    <row r="495" spans="3:13">
      <c r="C495" s="1"/>
      <c r="D495" s="1"/>
      <c r="H495" s="116"/>
      <c r="I495" s="116"/>
      <c r="J495" s="116"/>
      <c r="K495" s="116"/>
      <c r="L495" s="116"/>
      <c r="M495" s="116"/>
    </row>
    <row r="496" spans="3:13">
      <c r="C496" s="1"/>
      <c r="D496" s="1"/>
      <c r="H496" s="116"/>
      <c r="I496" s="116"/>
      <c r="J496" s="116"/>
      <c r="K496" s="116"/>
      <c r="L496" s="116"/>
      <c r="M496" s="116"/>
    </row>
    <row r="497" spans="3:13">
      <c r="C497" s="1"/>
      <c r="D497" s="1"/>
      <c r="H497" s="116"/>
      <c r="I497" s="116"/>
      <c r="J497" s="116"/>
      <c r="K497" s="116"/>
      <c r="L497" s="116"/>
      <c r="M497" s="116"/>
    </row>
    <row r="498" spans="3:13">
      <c r="C498" s="1"/>
      <c r="D498" s="1"/>
    </row>
    <row r="499" spans="3:13">
      <c r="C499" s="1"/>
      <c r="D499" s="1"/>
    </row>
    <row r="500" spans="3:13">
      <c r="C500" s="1"/>
      <c r="D500" s="1"/>
    </row>
    <row r="501" spans="3:13">
      <c r="C501" s="1"/>
      <c r="D501" s="1"/>
    </row>
    <row r="502" spans="3:13">
      <c r="C502" s="1"/>
      <c r="D502" s="1"/>
    </row>
    <row r="503" spans="3:13">
      <c r="C503" s="1"/>
      <c r="D503" s="1"/>
    </row>
    <row r="504" spans="3:13">
      <c r="C504" s="1"/>
      <c r="D504" s="1"/>
    </row>
    <row r="505" spans="3:13">
      <c r="C505" s="1"/>
      <c r="D505" s="1"/>
    </row>
    <row r="506" spans="3:13">
      <c r="C506" s="1"/>
      <c r="D506" s="1"/>
    </row>
    <row r="507" spans="3:13">
      <c r="C507" s="1"/>
      <c r="D507" s="1"/>
    </row>
    <row r="508" spans="3:13">
      <c r="C508" s="1"/>
      <c r="D508" s="1"/>
    </row>
    <row r="509" spans="3:13">
      <c r="C509" s="1"/>
      <c r="D509" s="1"/>
    </row>
    <row r="510" spans="3:13">
      <c r="C510" s="1"/>
      <c r="D510" s="1"/>
    </row>
    <row r="511" spans="3:13">
      <c r="C511" s="1"/>
      <c r="D511" s="1"/>
    </row>
    <row r="512" spans="3:13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</sheetData>
  <sheetProtection sheet="1" objects="1" scenarios="1"/>
  <mergeCells count="2">
    <mergeCell ref="B6:K6"/>
    <mergeCell ref="B7:K7"/>
  </mergeCells>
  <phoneticPr fontId="4" type="noConversion"/>
  <dataValidations count="1">
    <dataValidation allowBlank="1" showInputMessage="1" showErrorMessage="1" sqref="D1:XFD40 D41:AF44 AH41:XFD44 D45:XFD1048576 A1:B1048576 C5:C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11">
    <tabColor indexed="43"/>
    <pageSetUpPr fitToPage="1"/>
  </sheetPr>
  <dimension ref="B1:BZ566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60.140625" style="2" bestFit="1" customWidth="1"/>
    <col min="4" max="4" width="5.5703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7.5703125" style="1" bestFit="1" customWidth="1"/>
    <col min="12" max="12" width="7" style="1" bestFit="1" customWidth="1"/>
    <col min="13" max="13" width="6.42578125" style="1" bestFit="1" customWidth="1"/>
    <col min="14" max="14" width="8" style="1" bestFit="1" customWidth="1"/>
    <col min="15" max="15" width="11.28515625" style="1" bestFit="1" customWidth="1"/>
    <col min="16" max="16" width="11.85546875" style="1" bestFit="1" customWidth="1"/>
    <col min="17" max="17" width="11.5703125" style="1" bestFit="1" customWidth="1"/>
    <col min="18" max="18" width="7.5703125" style="1" customWidth="1"/>
    <col min="19" max="19" width="6.7109375" style="1" customWidth="1"/>
    <col min="20" max="20" width="7.7109375" style="1" customWidth="1"/>
    <col min="21" max="21" width="7.140625" style="1" customWidth="1"/>
    <col min="22" max="22" width="6" style="1" customWidth="1"/>
    <col min="23" max="23" width="7.85546875" style="1" customWidth="1"/>
    <col min="24" max="24" width="8.140625" style="1" customWidth="1"/>
    <col min="25" max="25" width="6.28515625" style="1" customWidth="1"/>
    <col min="26" max="26" width="8" style="1" customWidth="1"/>
    <col min="27" max="27" width="8.7109375" style="1" customWidth="1"/>
    <col min="28" max="28" width="10" style="1" customWidth="1"/>
    <col min="29" max="29" width="9.5703125" style="1" customWidth="1"/>
    <col min="30" max="30" width="6.140625" style="1" customWidth="1"/>
    <col min="31" max="32" width="5.7109375" style="1" customWidth="1"/>
    <col min="33" max="33" width="6.85546875" style="1" customWidth="1"/>
    <col min="34" max="34" width="6.42578125" style="1" customWidth="1"/>
    <col min="35" max="35" width="6.7109375" style="1" customWidth="1"/>
    <col min="36" max="36" width="7.28515625" style="1" customWidth="1"/>
    <col min="37" max="48" width="5.7109375" style="1" customWidth="1"/>
    <col min="49" max="16384" width="9.140625" style="1"/>
  </cols>
  <sheetData>
    <row r="1" spans="2:78">
      <c r="B1" s="47" t="s">
        <v>174</v>
      </c>
      <c r="C1" s="68" t="s" vm="1">
        <v>258</v>
      </c>
    </row>
    <row r="2" spans="2:78">
      <c r="B2" s="47" t="s">
        <v>173</v>
      </c>
      <c r="C2" s="68" t="s">
        <v>259</v>
      </c>
    </row>
    <row r="3" spans="2:78">
      <c r="B3" s="47" t="s">
        <v>175</v>
      </c>
      <c r="C3" s="68" t="s">
        <v>260</v>
      </c>
    </row>
    <row r="4" spans="2:78">
      <c r="B4" s="47" t="s">
        <v>176</v>
      </c>
      <c r="C4" s="68">
        <v>9454</v>
      </c>
    </row>
    <row r="6" spans="2:78" ht="26.25" customHeight="1">
      <c r="B6" s="134" t="s">
        <v>205</v>
      </c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36"/>
    </row>
    <row r="7" spans="2:78" ht="26.25" customHeight="1">
      <c r="B7" s="134" t="s">
        <v>97</v>
      </c>
      <c r="C7" s="135"/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5"/>
      <c r="O7" s="135"/>
      <c r="P7" s="135"/>
      <c r="Q7" s="136"/>
    </row>
    <row r="8" spans="2:78" s="3" customFormat="1" ht="63">
      <c r="B8" s="22" t="s">
        <v>111</v>
      </c>
      <c r="C8" s="30" t="s">
        <v>44</v>
      </c>
      <c r="D8" s="30" t="s">
        <v>50</v>
      </c>
      <c r="E8" s="30" t="s">
        <v>14</v>
      </c>
      <c r="F8" s="30" t="s">
        <v>66</v>
      </c>
      <c r="G8" s="30" t="s">
        <v>99</v>
      </c>
      <c r="H8" s="30" t="s">
        <v>17</v>
      </c>
      <c r="I8" s="30" t="s">
        <v>98</v>
      </c>
      <c r="J8" s="30" t="s">
        <v>16</v>
      </c>
      <c r="K8" s="30" t="s">
        <v>18</v>
      </c>
      <c r="L8" s="30" t="s">
        <v>233</v>
      </c>
      <c r="M8" s="30" t="s">
        <v>232</v>
      </c>
      <c r="N8" s="30" t="s">
        <v>106</v>
      </c>
      <c r="O8" s="30" t="s">
        <v>58</v>
      </c>
      <c r="P8" s="30" t="s">
        <v>177</v>
      </c>
      <c r="Q8" s="31" t="s">
        <v>179</v>
      </c>
      <c r="R8" s="1"/>
      <c r="S8" s="1"/>
      <c r="T8" s="1"/>
      <c r="U8" s="1"/>
      <c r="V8" s="1"/>
    </row>
    <row r="9" spans="2:78" s="3" customFormat="1" ht="18.75" customHeight="1">
      <c r="B9" s="15"/>
      <c r="C9" s="16"/>
      <c r="D9" s="16"/>
      <c r="E9" s="16"/>
      <c r="F9" s="16"/>
      <c r="G9" s="16" t="s">
        <v>21</v>
      </c>
      <c r="H9" s="16" t="s">
        <v>20</v>
      </c>
      <c r="I9" s="16"/>
      <c r="J9" s="16" t="s">
        <v>19</v>
      </c>
      <c r="K9" s="16" t="s">
        <v>19</v>
      </c>
      <c r="L9" s="16" t="s">
        <v>240</v>
      </c>
      <c r="M9" s="16"/>
      <c r="N9" s="16" t="s">
        <v>236</v>
      </c>
      <c r="O9" s="16" t="s">
        <v>19</v>
      </c>
      <c r="P9" s="32" t="s">
        <v>19</v>
      </c>
      <c r="Q9" s="17" t="s">
        <v>19</v>
      </c>
      <c r="R9" s="1"/>
      <c r="S9" s="1"/>
      <c r="T9" s="1"/>
      <c r="U9" s="1"/>
      <c r="V9" s="1"/>
    </row>
    <row r="10" spans="2:78" s="4" customFormat="1" ht="18" customHeight="1">
      <c r="B10" s="18"/>
      <c r="C10" s="19" t="s">
        <v>0</v>
      </c>
      <c r="D10" s="19" t="s">
        <v>1</v>
      </c>
      <c r="E10" s="19" t="s">
        <v>2</v>
      </c>
      <c r="F10" s="19" t="s">
        <v>3</v>
      </c>
      <c r="G10" s="19" t="s">
        <v>4</v>
      </c>
      <c r="H10" s="19" t="s">
        <v>5</v>
      </c>
      <c r="I10" s="19" t="s">
        <v>6</v>
      </c>
      <c r="J10" s="19" t="s">
        <v>7</v>
      </c>
      <c r="K10" s="19" t="s">
        <v>8</v>
      </c>
      <c r="L10" s="19" t="s">
        <v>9</v>
      </c>
      <c r="M10" s="19" t="s">
        <v>10</v>
      </c>
      <c r="N10" s="19" t="s">
        <v>11</v>
      </c>
      <c r="O10" s="19" t="s">
        <v>12</v>
      </c>
      <c r="P10" s="19" t="s">
        <v>13</v>
      </c>
      <c r="Q10" s="20" t="s">
        <v>108</v>
      </c>
      <c r="R10" s="1"/>
      <c r="S10" s="1"/>
      <c r="T10" s="1"/>
      <c r="U10" s="1"/>
      <c r="V10" s="1"/>
    </row>
    <row r="11" spans="2:78" s="4" customFormat="1" ht="18" customHeight="1">
      <c r="B11" s="110" t="s">
        <v>2324</v>
      </c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111">
        <v>0</v>
      </c>
      <c r="O11" s="90"/>
      <c r="P11" s="90"/>
      <c r="Q11" s="90"/>
      <c r="R11" s="1"/>
      <c r="S11" s="1"/>
      <c r="T11" s="1"/>
      <c r="U11" s="1"/>
      <c r="V11" s="1"/>
      <c r="BZ11" s="1"/>
    </row>
    <row r="12" spans="2:78" ht="18" customHeight="1">
      <c r="B12" s="89" t="s">
        <v>249</v>
      </c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0"/>
    </row>
    <row r="13" spans="2:78">
      <c r="B13" s="89" t="s">
        <v>107</v>
      </c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0"/>
    </row>
    <row r="14" spans="2:78">
      <c r="B14" s="89" t="s">
        <v>231</v>
      </c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</row>
    <row r="15" spans="2:78">
      <c r="B15" s="89" t="s">
        <v>239</v>
      </c>
      <c r="C15" s="90"/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</row>
    <row r="16" spans="2:78">
      <c r="B16" s="90"/>
      <c r="C16" s="90"/>
      <c r="D16" s="90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</row>
    <row r="17" spans="2:17">
      <c r="B17" s="90"/>
      <c r="C17" s="90"/>
      <c r="D17" s="90"/>
      <c r="E17" s="90"/>
      <c r="F17" s="90"/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90"/>
    </row>
    <row r="18" spans="2:17">
      <c r="B18" s="90"/>
      <c r="C18" s="90"/>
      <c r="D18" s="90"/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</row>
    <row r="19" spans="2:17">
      <c r="B19" s="90"/>
      <c r="C19" s="90"/>
      <c r="D19" s="90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/>
    </row>
    <row r="20" spans="2:17">
      <c r="B20" s="90"/>
      <c r="C20" s="90"/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</row>
    <row r="21" spans="2:17">
      <c r="B21" s="90"/>
      <c r="C21" s="90"/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</row>
    <row r="22" spans="2:17">
      <c r="B22" s="90"/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</row>
    <row r="23" spans="2:17">
      <c r="B23" s="90"/>
      <c r="C23" s="90"/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</row>
    <row r="24" spans="2:17">
      <c r="B24" s="90"/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</row>
    <row r="25" spans="2:17">
      <c r="B25" s="90"/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</row>
    <row r="26" spans="2:17">
      <c r="B26" s="90"/>
      <c r="C26" s="90"/>
      <c r="D26" s="90"/>
      <c r="E26" s="90"/>
      <c r="F26" s="90"/>
      <c r="G26" s="90"/>
      <c r="H26" s="90"/>
      <c r="I26" s="90"/>
      <c r="J26" s="90"/>
      <c r="K26" s="90"/>
      <c r="L26" s="90"/>
      <c r="M26" s="90"/>
      <c r="N26" s="90"/>
      <c r="O26" s="90"/>
      <c r="P26" s="90"/>
      <c r="Q26" s="90"/>
    </row>
    <row r="27" spans="2:17">
      <c r="B27" s="90"/>
      <c r="C27" s="90"/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0"/>
    </row>
    <row r="28" spans="2:17">
      <c r="B28" s="90"/>
      <c r="C28" s="90"/>
      <c r="D28" s="90"/>
      <c r="E28" s="90"/>
      <c r="F28" s="90"/>
      <c r="G28" s="90"/>
      <c r="H28" s="90"/>
      <c r="I28" s="90"/>
      <c r="J28" s="90"/>
      <c r="K28" s="90"/>
      <c r="L28" s="90"/>
      <c r="M28" s="90"/>
      <c r="N28" s="90"/>
      <c r="O28" s="90"/>
      <c r="P28" s="90"/>
      <c r="Q28" s="90"/>
    </row>
    <row r="29" spans="2:17">
      <c r="B29" s="90"/>
      <c r="C29" s="90"/>
      <c r="D29" s="90"/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90"/>
      <c r="P29" s="90"/>
      <c r="Q29" s="90"/>
    </row>
    <row r="30" spans="2:17">
      <c r="B30" s="90"/>
      <c r="C30" s="90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90"/>
      <c r="Q30" s="90"/>
    </row>
    <row r="31" spans="2:17">
      <c r="B31" s="90"/>
      <c r="C31" s="90"/>
      <c r="D31" s="90"/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0"/>
      <c r="P31" s="90"/>
      <c r="Q31" s="90"/>
    </row>
    <row r="32" spans="2:17">
      <c r="B32" s="90"/>
      <c r="C32" s="90"/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</row>
    <row r="33" spans="2:17">
      <c r="B33" s="90"/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</row>
    <row r="34" spans="2:17">
      <c r="B34" s="90"/>
      <c r="C34" s="90"/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0"/>
    </row>
    <row r="35" spans="2:17">
      <c r="B35" s="90"/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</row>
    <row r="36" spans="2:17">
      <c r="B36" s="90"/>
      <c r="C36" s="90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0"/>
    </row>
    <row r="37" spans="2:17">
      <c r="B37" s="90"/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0"/>
      <c r="O37" s="90"/>
      <c r="P37" s="90"/>
      <c r="Q37" s="90"/>
    </row>
    <row r="38" spans="2:17">
      <c r="B38" s="90"/>
      <c r="C38" s="90"/>
      <c r="D38" s="90"/>
      <c r="E38" s="90"/>
      <c r="F38" s="90"/>
      <c r="G38" s="90"/>
      <c r="H38" s="90"/>
      <c r="I38" s="90"/>
      <c r="J38" s="90"/>
      <c r="K38" s="90"/>
      <c r="L38" s="90"/>
      <c r="M38" s="90"/>
      <c r="N38" s="90"/>
      <c r="O38" s="90"/>
      <c r="P38" s="90"/>
      <c r="Q38" s="90"/>
    </row>
    <row r="39" spans="2:17">
      <c r="B39" s="90"/>
      <c r="C39" s="90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0"/>
    </row>
    <row r="40" spans="2:17">
      <c r="B40" s="90"/>
      <c r="C40" s="90"/>
      <c r="D40" s="90"/>
      <c r="E40" s="90"/>
      <c r="F40" s="90"/>
      <c r="G40" s="90"/>
      <c r="H40" s="90"/>
      <c r="I40" s="90"/>
      <c r="J40" s="90"/>
      <c r="K40" s="90"/>
      <c r="L40" s="90"/>
      <c r="M40" s="90"/>
      <c r="N40" s="90"/>
      <c r="O40" s="90"/>
      <c r="P40" s="90"/>
      <c r="Q40" s="90"/>
    </row>
    <row r="41" spans="2:17">
      <c r="B41" s="90"/>
      <c r="C41" s="90"/>
      <c r="D41" s="90"/>
      <c r="E41" s="90"/>
      <c r="F41" s="90"/>
      <c r="G41" s="90"/>
      <c r="H41" s="90"/>
      <c r="I41" s="90"/>
      <c r="J41" s="90"/>
      <c r="K41" s="90"/>
      <c r="L41" s="90"/>
      <c r="M41" s="90"/>
      <c r="N41" s="90"/>
      <c r="O41" s="90"/>
      <c r="P41" s="90"/>
      <c r="Q41" s="90"/>
    </row>
    <row r="42" spans="2:17">
      <c r="B42" s="90"/>
      <c r="C42" s="90"/>
      <c r="D42" s="90"/>
      <c r="E42" s="90"/>
      <c r="F42" s="90"/>
      <c r="G42" s="90"/>
      <c r="H42" s="90"/>
      <c r="I42" s="90"/>
      <c r="J42" s="90"/>
      <c r="K42" s="90"/>
      <c r="L42" s="90"/>
      <c r="M42" s="90"/>
      <c r="N42" s="90"/>
      <c r="O42" s="90"/>
      <c r="P42" s="90"/>
      <c r="Q42" s="90"/>
    </row>
    <row r="43" spans="2:17">
      <c r="B43" s="90"/>
      <c r="C43" s="90"/>
      <c r="D43" s="90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90"/>
    </row>
    <row r="44" spans="2:17">
      <c r="B44" s="90"/>
      <c r="C44" s="90"/>
      <c r="D44" s="90"/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</row>
    <row r="45" spans="2:17">
      <c r="B45" s="90"/>
      <c r="C45" s="90"/>
      <c r="D45" s="90"/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</row>
    <row r="46" spans="2:17">
      <c r="B46" s="90"/>
      <c r="C46" s="90"/>
      <c r="D46" s="90"/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90"/>
      <c r="Q46" s="90"/>
    </row>
    <row r="47" spans="2:17">
      <c r="B47" s="90"/>
      <c r="C47" s="90"/>
      <c r="D47" s="90"/>
      <c r="E47" s="90"/>
      <c r="F47" s="90"/>
      <c r="G47" s="90"/>
      <c r="H47" s="90"/>
      <c r="I47" s="90"/>
      <c r="J47" s="90"/>
      <c r="K47" s="90"/>
      <c r="L47" s="90"/>
      <c r="M47" s="90"/>
      <c r="N47" s="90"/>
      <c r="O47" s="90"/>
      <c r="P47" s="90"/>
      <c r="Q47" s="90"/>
    </row>
    <row r="48" spans="2:17">
      <c r="B48" s="90"/>
      <c r="C48" s="90"/>
      <c r="D48" s="90"/>
      <c r="E48" s="90"/>
      <c r="F48" s="90"/>
      <c r="G48" s="90"/>
      <c r="H48" s="90"/>
      <c r="I48" s="90"/>
      <c r="J48" s="90"/>
      <c r="K48" s="90"/>
      <c r="L48" s="90"/>
      <c r="M48" s="90"/>
      <c r="N48" s="90"/>
      <c r="O48" s="90"/>
      <c r="P48" s="90"/>
      <c r="Q48" s="90"/>
    </row>
    <row r="49" spans="2:17">
      <c r="B49" s="90"/>
      <c r="C49" s="90"/>
      <c r="D49" s="90"/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</row>
    <row r="50" spans="2:17">
      <c r="B50" s="90"/>
      <c r="C50" s="90"/>
      <c r="D50" s="90"/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</row>
    <row r="51" spans="2:17">
      <c r="B51" s="90"/>
      <c r="C51" s="90"/>
      <c r="D51" s="90"/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</row>
    <row r="52" spans="2:17">
      <c r="B52" s="90"/>
      <c r="C52" s="90"/>
      <c r="D52" s="90"/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</row>
    <row r="53" spans="2:17">
      <c r="B53" s="90"/>
      <c r="C53" s="90"/>
      <c r="D53" s="90"/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</row>
    <row r="54" spans="2:17">
      <c r="B54" s="90"/>
      <c r="C54" s="90"/>
      <c r="D54" s="90"/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</row>
    <row r="55" spans="2:17">
      <c r="B55" s="90"/>
      <c r="C55" s="90"/>
      <c r="D55" s="90"/>
      <c r="E55" s="90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</row>
    <row r="56" spans="2:17">
      <c r="B56" s="90"/>
      <c r="C56" s="90"/>
      <c r="D56" s="90"/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</row>
    <row r="57" spans="2:17">
      <c r="B57" s="90"/>
      <c r="C57" s="90"/>
      <c r="D57" s="90"/>
      <c r="E57" s="90"/>
      <c r="F57" s="90"/>
      <c r="G57" s="90"/>
      <c r="H57" s="90"/>
      <c r="I57" s="90"/>
      <c r="J57" s="90"/>
      <c r="K57" s="90"/>
      <c r="L57" s="90"/>
      <c r="M57" s="90"/>
      <c r="N57" s="90"/>
      <c r="O57" s="90"/>
      <c r="P57" s="90"/>
      <c r="Q57" s="90"/>
    </row>
    <row r="58" spans="2:17">
      <c r="B58" s="90"/>
      <c r="C58" s="90"/>
      <c r="D58" s="90"/>
      <c r="E58" s="90"/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90"/>
      <c r="Q58" s="90"/>
    </row>
    <row r="59" spans="2:17">
      <c r="B59" s="90"/>
      <c r="C59" s="90"/>
      <c r="D59" s="90"/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</row>
    <row r="60" spans="2:17">
      <c r="B60" s="90"/>
      <c r="C60" s="90"/>
      <c r="D60" s="90"/>
      <c r="E60" s="90"/>
      <c r="F60" s="90"/>
      <c r="G60" s="90"/>
      <c r="H60" s="90"/>
      <c r="I60" s="90"/>
      <c r="J60" s="90"/>
      <c r="K60" s="90"/>
      <c r="L60" s="90"/>
      <c r="M60" s="90"/>
      <c r="N60" s="90"/>
      <c r="O60" s="90"/>
      <c r="P60" s="90"/>
      <c r="Q60" s="90"/>
    </row>
    <row r="61" spans="2:17">
      <c r="B61" s="90"/>
      <c r="C61" s="90"/>
      <c r="D61" s="90"/>
      <c r="E61" s="90"/>
      <c r="F61" s="90"/>
      <c r="G61" s="90"/>
      <c r="H61" s="90"/>
      <c r="I61" s="90"/>
      <c r="J61" s="90"/>
      <c r="K61" s="90"/>
      <c r="L61" s="90"/>
      <c r="M61" s="90"/>
      <c r="N61" s="90"/>
      <c r="O61" s="90"/>
      <c r="P61" s="90"/>
      <c r="Q61" s="90"/>
    </row>
    <row r="62" spans="2:17">
      <c r="B62" s="90"/>
      <c r="C62" s="90"/>
      <c r="D62" s="90"/>
      <c r="E62" s="90"/>
      <c r="F62" s="90"/>
      <c r="G62" s="90"/>
      <c r="H62" s="90"/>
      <c r="I62" s="90"/>
      <c r="J62" s="90"/>
      <c r="K62" s="90"/>
      <c r="L62" s="90"/>
      <c r="M62" s="90"/>
      <c r="N62" s="90"/>
      <c r="O62" s="90"/>
      <c r="P62" s="90"/>
      <c r="Q62" s="90"/>
    </row>
    <row r="63" spans="2:17">
      <c r="B63" s="90"/>
      <c r="C63" s="90"/>
      <c r="D63" s="90"/>
      <c r="E63" s="90"/>
      <c r="F63" s="90"/>
      <c r="G63" s="90"/>
      <c r="H63" s="90"/>
      <c r="I63" s="90"/>
      <c r="J63" s="90"/>
      <c r="K63" s="90"/>
      <c r="L63" s="90"/>
      <c r="M63" s="90"/>
      <c r="N63" s="90"/>
      <c r="O63" s="90"/>
      <c r="P63" s="90"/>
      <c r="Q63" s="90"/>
    </row>
    <row r="64" spans="2:17">
      <c r="B64" s="90"/>
      <c r="C64" s="90"/>
      <c r="D64" s="90"/>
      <c r="E64" s="90"/>
      <c r="F64" s="90"/>
      <c r="G64" s="90"/>
      <c r="H64" s="90"/>
      <c r="I64" s="90"/>
      <c r="J64" s="90"/>
      <c r="K64" s="90"/>
      <c r="L64" s="90"/>
      <c r="M64" s="90"/>
      <c r="N64" s="90"/>
      <c r="O64" s="90"/>
      <c r="P64" s="90"/>
      <c r="Q64" s="90"/>
    </row>
    <row r="65" spans="2:17">
      <c r="B65" s="90"/>
      <c r="C65" s="90"/>
      <c r="D65" s="90"/>
      <c r="E65" s="90"/>
      <c r="F65" s="90"/>
      <c r="G65" s="90"/>
      <c r="H65" s="90"/>
      <c r="I65" s="90"/>
      <c r="J65" s="90"/>
      <c r="K65" s="90"/>
      <c r="L65" s="90"/>
      <c r="M65" s="90"/>
      <c r="N65" s="90"/>
      <c r="O65" s="90"/>
      <c r="P65" s="90"/>
      <c r="Q65" s="90"/>
    </row>
    <row r="66" spans="2:17">
      <c r="B66" s="90"/>
      <c r="C66" s="90"/>
      <c r="D66" s="90"/>
      <c r="E66" s="90"/>
      <c r="F66" s="90"/>
      <c r="G66" s="90"/>
      <c r="H66" s="90"/>
      <c r="I66" s="90"/>
      <c r="J66" s="90"/>
      <c r="K66" s="90"/>
      <c r="L66" s="90"/>
      <c r="M66" s="90"/>
      <c r="N66" s="90"/>
      <c r="O66" s="90"/>
      <c r="P66" s="90"/>
      <c r="Q66" s="90"/>
    </row>
    <row r="67" spans="2:17">
      <c r="B67" s="90"/>
      <c r="C67" s="90"/>
      <c r="D67" s="90"/>
      <c r="E67" s="90"/>
      <c r="F67" s="90"/>
      <c r="G67" s="90"/>
      <c r="H67" s="90"/>
      <c r="I67" s="90"/>
      <c r="J67" s="90"/>
      <c r="K67" s="90"/>
      <c r="L67" s="90"/>
      <c r="M67" s="90"/>
      <c r="N67" s="90"/>
      <c r="O67" s="90"/>
      <c r="P67" s="90"/>
      <c r="Q67" s="90"/>
    </row>
    <row r="68" spans="2:17">
      <c r="B68" s="90"/>
      <c r="C68" s="90"/>
      <c r="D68" s="90"/>
      <c r="E68" s="90"/>
      <c r="F68" s="90"/>
      <c r="G68" s="90"/>
      <c r="H68" s="90"/>
      <c r="I68" s="90"/>
      <c r="J68" s="90"/>
      <c r="K68" s="90"/>
      <c r="L68" s="90"/>
      <c r="M68" s="90"/>
      <c r="N68" s="90"/>
      <c r="O68" s="90"/>
      <c r="P68" s="90"/>
      <c r="Q68" s="90"/>
    </row>
    <row r="69" spans="2:17">
      <c r="B69" s="90"/>
      <c r="C69" s="90"/>
      <c r="D69" s="90"/>
      <c r="E69" s="90"/>
      <c r="F69" s="90"/>
      <c r="G69" s="90"/>
      <c r="H69" s="90"/>
      <c r="I69" s="90"/>
      <c r="J69" s="90"/>
      <c r="K69" s="90"/>
      <c r="L69" s="90"/>
      <c r="M69" s="90"/>
      <c r="N69" s="90"/>
      <c r="O69" s="90"/>
      <c r="P69" s="90"/>
      <c r="Q69" s="90"/>
    </row>
    <row r="70" spans="2:17">
      <c r="B70" s="90"/>
      <c r="C70" s="90"/>
      <c r="D70" s="90"/>
      <c r="E70" s="90"/>
      <c r="F70" s="90"/>
      <c r="G70" s="90"/>
      <c r="H70" s="90"/>
      <c r="I70" s="90"/>
      <c r="J70" s="90"/>
      <c r="K70" s="90"/>
      <c r="L70" s="90"/>
      <c r="M70" s="90"/>
      <c r="N70" s="90"/>
      <c r="O70" s="90"/>
      <c r="P70" s="90"/>
      <c r="Q70" s="90"/>
    </row>
    <row r="71" spans="2:17">
      <c r="B71" s="90"/>
      <c r="C71" s="90"/>
      <c r="D71" s="90"/>
      <c r="E71" s="90"/>
      <c r="F71" s="90"/>
      <c r="G71" s="90"/>
      <c r="H71" s="90"/>
      <c r="I71" s="90"/>
      <c r="J71" s="90"/>
      <c r="K71" s="90"/>
      <c r="L71" s="90"/>
      <c r="M71" s="90"/>
      <c r="N71" s="90"/>
      <c r="O71" s="90"/>
      <c r="P71" s="90"/>
      <c r="Q71" s="90"/>
    </row>
    <row r="72" spans="2:17">
      <c r="B72" s="90"/>
      <c r="C72" s="90"/>
      <c r="D72" s="90"/>
      <c r="E72" s="90"/>
      <c r="F72" s="90"/>
      <c r="G72" s="90"/>
      <c r="H72" s="90"/>
      <c r="I72" s="90"/>
      <c r="J72" s="90"/>
      <c r="K72" s="90"/>
      <c r="L72" s="90"/>
      <c r="M72" s="90"/>
      <c r="N72" s="90"/>
      <c r="O72" s="90"/>
      <c r="P72" s="90"/>
      <c r="Q72" s="90"/>
    </row>
    <row r="73" spans="2:17">
      <c r="B73" s="90"/>
      <c r="C73" s="90"/>
      <c r="D73" s="90"/>
      <c r="E73" s="90"/>
      <c r="F73" s="90"/>
      <c r="G73" s="90"/>
      <c r="H73" s="90"/>
      <c r="I73" s="90"/>
      <c r="J73" s="90"/>
      <c r="K73" s="90"/>
      <c r="L73" s="90"/>
      <c r="M73" s="90"/>
      <c r="N73" s="90"/>
      <c r="O73" s="90"/>
      <c r="P73" s="90"/>
      <c r="Q73" s="90"/>
    </row>
    <row r="74" spans="2:17">
      <c r="B74" s="90"/>
      <c r="C74" s="90"/>
      <c r="D74" s="90"/>
      <c r="E74" s="90"/>
      <c r="F74" s="90"/>
      <c r="G74" s="90"/>
      <c r="H74" s="90"/>
      <c r="I74" s="90"/>
      <c r="J74" s="90"/>
      <c r="K74" s="90"/>
      <c r="L74" s="90"/>
      <c r="M74" s="90"/>
      <c r="N74" s="90"/>
      <c r="O74" s="90"/>
      <c r="P74" s="90"/>
      <c r="Q74" s="90"/>
    </row>
    <row r="75" spans="2:17">
      <c r="B75" s="90"/>
      <c r="C75" s="90"/>
      <c r="D75" s="90"/>
      <c r="E75" s="90"/>
      <c r="F75" s="90"/>
      <c r="G75" s="90"/>
      <c r="H75" s="90"/>
      <c r="I75" s="90"/>
      <c r="J75" s="90"/>
      <c r="K75" s="90"/>
      <c r="L75" s="90"/>
      <c r="M75" s="90"/>
      <c r="N75" s="90"/>
      <c r="O75" s="90"/>
      <c r="P75" s="90"/>
      <c r="Q75" s="90"/>
    </row>
    <row r="76" spans="2:17">
      <c r="B76" s="90"/>
      <c r="C76" s="90"/>
      <c r="D76" s="90"/>
      <c r="E76" s="90"/>
      <c r="F76" s="90"/>
      <c r="G76" s="90"/>
      <c r="H76" s="90"/>
      <c r="I76" s="90"/>
      <c r="J76" s="90"/>
      <c r="K76" s="90"/>
      <c r="L76" s="90"/>
      <c r="M76" s="90"/>
      <c r="N76" s="90"/>
      <c r="O76" s="90"/>
      <c r="P76" s="90"/>
      <c r="Q76" s="90"/>
    </row>
    <row r="77" spans="2:17">
      <c r="B77" s="90"/>
      <c r="C77" s="90"/>
      <c r="D77" s="90"/>
      <c r="E77" s="90"/>
      <c r="F77" s="90"/>
      <c r="G77" s="90"/>
      <c r="H77" s="90"/>
      <c r="I77" s="90"/>
      <c r="J77" s="90"/>
      <c r="K77" s="90"/>
      <c r="L77" s="90"/>
      <c r="M77" s="90"/>
      <c r="N77" s="90"/>
      <c r="O77" s="90"/>
      <c r="P77" s="90"/>
      <c r="Q77" s="90"/>
    </row>
    <row r="78" spans="2:17">
      <c r="B78" s="90"/>
      <c r="C78" s="90"/>
      <c r="D78" s="90"/>
      <c r="E78" s="90"/>
      <c r="F78" s="90"/>
      <c r="G78" s="90"/>
      <c r="H78" s="90"/>
      <c r="I78" s="90"/>
      <c r="J78" s="90"/>
      <c r="K78" s="90"/>
      <c r="L78" s="90"/>
      <c r="M78" s="90"/>
      <c r="N78" s="90"/>
      <c r="O78" s="90"/>
      <c r="P78" s="90"/>
      <c r="Q78" s="90"/>
    </row>
    <row r="79" spans="2:17">
      <c r="B79" s="90"/>
      <c r="C79" s="90"/>
      <c r="D79" s="90"/>
      <c r="E79" s="90"/>
      <c r="F79" s="90"/>
      <c r="G79" s="90"/>
      <c r="H79" s="90"/>
      <c r="I79" s="90"/>
      <c r="J79" s="90"/>
      <c r="K79" s="90"/>
      <c r="L79" s="90"/>
      <c r="M79" s="90"/>
      <c r="N79" s="90"/>
      <c r="O79" s="90"/>
      <c r="P79" s="90"/>
      <c r="Q79" s="90"/>
    </row>
    <row r="80" spans="2:17">
      <c r="B80" s="90"/>
      <c r="C80" s="90"/>
      <c r="D80" s="90"/>
      <c r="E80" s="90"/>
      <c r="F80" s="90"/>
      <c r="G80" s="90"/>
      <c r="H80" s="90"/>
      <c r="I80" s="90"/>
      <c r="J80" s="90"/>
      <c r="K80" s="90"/>
      <c r="L80" s="90"/>
      <c r="M80" s="90"/>
      <c r="N80" s="90"/>
      <c r="O80" s="90"/>
      <c r="P80" s="90"/>
      <c r="Q80" s="90"/>
    </row>
    <row r="81" spans="2:17">
      <c r="B81" s="90"/>
      <c r="C81" s="90"/>
      <c r="D81" s="90"/>
      <c r="E81" s="90"/>
      <c r="F81" s="90"/>
      <c r="G81" s="90"/>
      <c r="H81" s="90"/>
      <c r="I81" s="90"/>
      <c r="J81" s="90"/>
      <c r="K81" s="90"/>
      <c r="L81" s="90"/>
      <c r="M81" s="90"/>
      <c r="N81" s="90"/>
      <c r="O81" s="90"/>
      <c r="P81" s="90"/>
      <c r="Q81" s="90"/>
    </row>
    <row r="82" spans="2:17">
      <c r="B82" s="90"/>
      <c r="C82" s="90"/>
      <c r="D82" s="90"/>
      <c r="E82" s="90"/>
      <c r="F82" s="90"/>
      <c r="G82" s="90"/>
      <c r="H82" s="90"/>
      <c r="I82" s="90"/>
      <c r="J82" s="90"/>
      <c r="K82" s="90"/>
      <c r="L82" s="90"/>
      <c r="M82" s="90"/>
      <c r="N82" s="90"/>
      <c r="O82" s="90"/>
      <c r="P82" s="90"/>
      <c r="Q82" s="90"/>
    </row>
    <row r="83" spans="2:17">
      <c r="B83" s="90"/>
      <c r="C83" s="90"/>
      <c r="D83" s="90"/>
      <c r="E83" s="90"/>
      <c r="F83" s="90"/>
      <c r="G83" s="90"/>
      <c r="H83" s="90"/>
      <c r="I83" s="90"/>
      <c r="J83" s="90"/>
      <c r="K83" s="90"/>
      <c r="L83" s="90"/>
      <c r="M83" s="90"/>
      <c r="N83" s="90"/>
      <c r="O83" s="90"/>
      <c r="P83" s="90"/>
      <c r="Q83" s="90"/>
    </row>
    <row r="84" spans="2:17">
      <c r="B84" s="90"/>
      <c r="C84" s="90"/>
      <c r="D84" s="90"/>
      <c r="E84" s="90"/>
      <c r="F84" s="90"/>
      <c r="G84" s="90"/>
      <c r="H84" s="90"/>
      <c r="I84" s="90"/>
      <c r="J84" s="90"/>
      <c r="K84" s="90"/>
      <c r="L84" s="90"/>
      <c r="M84" s="90"/>
      <c r="N84" s="90"/>
      <c r="O84" s="90"/>
      <c r="P84" s="90"/>
      <c r="Q84" s="90"/>
    </row>
    <row r="85" spans="2:17">
      <c r="B85" s="90"/>
      <c r="C85" s="90"/>
      <c r="D85" s="90"/>
      <c r="E85" s="90"/>
      <c r="F85" s="90"/>
      <c r="G85" s="90"/>
      <c r="H85" s="90"/>
      <c r="I85" s="90"/>
      <c r="J85" s="90"/>
      <c r="K85" s="90"/>
      <c r="L85" s="90"/>
      <c r="M85" s="90"/>
      <c r="N85" s="90"/>
      <c r="O85" s="90"/>
      <c r="P85" s="90"/>
      <c r="Q85" s="90"/>
    </row>
    <row r="86" spans="2:17">
      <c r="B86" s="90"/>
      <c r="C86" s="90"/>
      <c r="D86" s="90"/>
      <c r="E86" s="90"/>
      <c r="F86" s="90"/>
      <c r="G86" s="90"/>
      <c r="H86" s="90"/>
      <c r="I86" s="90"/>
      <c r="J86" s="90"/>
      <c r="K86" s="90"/>
      <c r="L86" s="90"/>
      <c r="M86" s="90"/>
      <c r="N86" s="90"/>
      <c r="O86" s="90"/>
      <c r="P86" s="90"/>
      <c r="Q86" s="90"/>
    </row>
    <row r="87" spans="2:17">
      <c r="B87" s="90"/>
      <c r="C87" s="90"/>
      <c r="D87" s="90"/>
      <c r="E87" s="90"/>
      <c r="F87" s="90"/>
      <c r="G87" s="90"/>
      <c r="H87" s="90"/>
      <c r="I87" s="90"/>
      <c r="J87" s="90"/>
      <c r="K87" s="90"/>
      <c r="L87" s="90"/>
      <c r="M87" s="90"/>
      <c r="N87" s="90"/>
      <c r="O87" s="90"/>
      <c r="P87" s="90"/>
      <c r="Q87" s="90"/>
    </row>
    <row r="88" spans="2:17">
      <c r="B88" s="90"/>
      <c r="C88" s="90"/>
      <c r="D88" s="90"/>
      <c r="E88" s="90"/>
      <c r="F88" s="90"/>
      <c r="G88" s="90"/>
      <c r="H88" s="90"/>
      <c r="I88" s="90"/>
      <c r="J88" s="90"/>
      <c r="K88" s="90"/>
      <c r="L88" s="90"/>
      <c r="M88" s="90"/>
      <c r="N88" s="90"/>
      <c r="O88" s="90"/>
      <c r="P88" s="90"/>
      <c r="Q88" s="90"/>
    </row>
    <row r="89" spans="2:17">
      <c r="B89" s="90"/>
      <c r="C89" s="90"/>
      <c r="D89" s="90"/>
      <c r="E89" s="90"/>
      <c r="F89" s="90"/>
      <c r="G89" s="90"/>
      <c r="H89" s="90"/>
      <c r="I89" s="90"/>
      <c r="J89" s="90"/>
      <c r="K89" s="90"/>
      <c r="L89" s="90"/>
      <c r="M89" s="90"/>
      <c r="N89" s="90"/>
      <c r="O89" s="90"/>
      <c r="P89" s="90"/>
      <c r="Q89" s="90"/>
    </row>
    <row r="90" spans="2:17">
      <c r="B90" s="90"/>
      <c r="C90" s="90"/>
      <c r="D90" s="90"/>
      <c r="E90" s="90"/>
      <c r="F90" s="90"/>
      <c r="G90" s="90"/>
      <c r="H90" s="90"/>
      <c r="I90" s="90"/>
      <c r="J90" s="90"/>
      <c r="K90" s="90"/>
      <c r="L90" s="90"/>
      <c r="M90" s="90"/>
      <c r="N90" s="90"/>
      <c r="O90" s="90"/>
      <c r="P90" s="90"/>
      <c r="Q90" s="90"/>
    </row>
    <row r="91" spans="2:17">
      <c r="B91" s="90"/>
      <c r="C91" s="90"/>
      <c r="D91" s="90"/>
      <c r="E91" s="90"/>
      <c r="F91" s="90"/>
      <c r="G91" s="90"/>
      <c r="H91" s="90"/>
      <c r="I91" s="90"/>
      <c r="J91" s="90"/>
      <c r="K91" s="90"/>
      <c r="L91" s="90"/>
      <c r="M91" s="90"/>
      <c r="N91" s="90"/>
      <c r="O91" s="90"/>
      <c r="P91" s="90"/>
      <c r="Q91" s="90"/>
    </row>
    <row r="92" spans="2:17">
      <c r="B92" s="90"/>
      <c r="C92" s="90"/>
      <c r="D92" s="90"/>
      <c r="E92" s="90"/>
      <c r="F92" s="90"/>
      <c r="G92" s="90"/>
      <c r="H92" s="90"/>
      <c r="I92" s="90"/>
      <c r="J92" s="90"/>
      <c r="K92" s="90"/>
      <c r="L92" s="90"/>
      <c r="M92" s="90"/>
      <c r="N92" s="90"/>
      <c r="O92" s="90"/>
      <c r="P92" s="90"/>
      <c r="Q92" s="90"/>
    </row>
    <row r="93" spans="2:17">
      <c r="B93" s="90"/>
      <c r="C93" s="90"/>
      <c r="D93" s="90"/>
      <c r="E93" s="90"/>
      <c r="F93" s="90"/>
      <c r="G93" s="90"/>
      <c r="H93" s="90"/>
      <c r="I93" s="90"/>
      <c r="J93" s="90"/>
      <c r="K93" s="90"/>
      <c r="L93" s="90"/>
      <c r="M93" s="90"/>
      <c r="N93" s="90"/>
      <c r="O93" s="90"/>
      <c r="P93" s="90"/>
      <c r="Q93" s="90"/>
    </row>
    <row r="94" spans="2:17">
      <c r="B94" s="90"/>
      <c r="C94" s="90"/>
      <c r="D94" s="90"/>
      <c r="E94" s="90"/>
      <c r="F94" s="90"/>
      <c r="G94" s="90"/>
      <c r="H94" s="90"/>
      <c r="I94" s="90"/>
      <c r="J94" s="90"/>
      <c r="K94" s="90"/>
      <c r="L94" s="90"/>
      <c r="M94" s="90"/>
      <c r="N94" s="90"/>
      <c r="O94" s="90"/>
      <c r="P94" s="90"/>
      <c r="Q94" s="90"/>
    </row>
    <row r="95" spans="2:17">
      <c r="B95" s="90"/>
      <c r="C95" s="90"/>
      <c r="D95" s="90"/>
      <c r="E95" s="90"/>
      <c r="F95" s="90"/>
      <c r="G95" s="90"/>
      <c r="H95" s="90"/>
      <c r="I95" s="90"/>
      <c r="J95" s="90"/>
      <c r="K95" s="90"/>
      <c r="L95" s="90"/>
      <c r="M95" s="90"/>
      <c r="N95" s="90"/>
      <c r="O95" s="90"/>
      <c r="P95" s="90"/>
      <c r="Q95" s="90"/>
    </row>
    <row r="96" spans="2:17">
      <c r="B96" s="90"/>
      <c r="C96" s="90"/>
      <c r="D96" s="90"/>
      <c r="E96" s="90"/>
      <c r="F96" s="90"/>
      <c r="G96" s="90"/>
      <c r="H96" s="90"/>
      <c r="I96" s="90"/>
      <c r="J96" s="90"/>
      <c r="K96" s="90"/>
      <c r="L96" s="90"/>
      <c r="M96" s="90"/>
      <c r="N96" s="90"/>
      <c r="O96" s="90"/>
      <c r="P96" s="90"/>
      <c r="Q96" s="90"/>
    </row>
    <row r="97" spans="2:17">
      <c r="B97" s="90"/>
      <c r="C97" s="90"/>
      <c r="D97" s="90"/>
      <c r="E97" s="90"/>
      <c r="F97" s="90"/>
      <c r="G97" s="90"/>
      <c r="H97" s="90"/>
      <c r="I97" s="90"/>
      <c r="J97" s="90"/>
      <c r="K97" s="90"/>
      <c r="L97" s="90"/>
      <c r="M97" s="90"/>
      <c r="N97" s="90"/>
      <c r="O97" s="90"/>
      <c r="P97" s="90"/>
      <c r="Q97" s="90"/>
    </row>
    <row r="98" spans="2:17">
      <c r="B98" s="90"/>
      <c r="C98" s="90"/>
      <c r="D98" s="90"/>
      <c r="E98" s="90"/>
      <c r="F98" s="90"/>
      <c r="G98" s="90"/>
      <c r="H98" s="90"/>
      <c r="I98" s="90"/>
      <c r="J98" s="90"/>
      <c r="K98" s="90"/>
      <c r="L98" s="90"/>
      <c r="M98" s="90"/>
      <c r="N98" s="90"/>
      <c r="O98" s="90"/>
      <c r="P98" s="90"/>
      <c r="Q98" s="90"/>
    </row>
    <row r="99" spans="2:17">
      <c r="B99" s="90"/>
      <c r="C99" s="90"/>
      <c r="D99" s="90"/>
      <c r="E99" s="90"/>
      <c r="F99" s="90"/>
      <c r="G99" s="90"/>
      <c r="H99" s="90"/>
      <c r="I99" s="90"/>
      <c r="J99" s="90"/>
      <c r="K99" s="90"/>
      <c r="L99" s="90"/>
      <c r="M99" s="90"/>
      <c r="N99" s="90"/>
      <c r="O99" s="90"/>
      <c r="P99" s="90"/>
      <c r="Q99" s="90"/>
    </row>
    <row r="100" spans="2:17">
      <c r="B100" s="90"/>
      <c r="C100" s="90"/>
      <c r="D100" s="90"/>
      <c r="E100" s="90"/>
      <c r="F100" s="90"/>
      <c r="G100" s="90"/>
      <c r="H100" s="90"/>
      <c r="I100" s="90"/>
      <c r="J100" s="90"/>
      <c r="K100" s="90"/>
      <c r="L100" s="90"/>
      <c r="M100" s="90"/>
      <c r="N100" s="90"/>
      <c r="O100" s="90"/>
      <c r="P100" s="90"/>
      <c r="Q100" s="90"/>
    </row>
    <row r="101" spans="2:17">
      <c r="B101" s="90"/>
      <c r="C101" s="90"/>
      <c r="D101" s="90"/>
      <c r="E101" s="90"/>
      <c r="F101" s="90"/>
      <c r="G101" s="90"/>
      <c r="H101" s="90"/>
      <c r="I101" s="90"/>
      <c r="J101" s="90"/>
      <c r="K101" s="90"/>
      <c r="L101" s="90"/>
      <c r="M101" s="90"/>
      <c r="N101" s="90"/>
      <c r="O101" s="90"/>
      <c r="P101" s="90"/>
      <c r="Q101" s="90"/>
    </row>
    <row r="102" spans="2:17">
      <c r="B102" s="90"/>
      <c r="C102" s="90"/>
      <c r="D102" s="90"/>
      <c r="E102" s="90"/>
      <c r="F102" s="90"/>
      <c r="G102" s="90"/>
      <c r="H102" s="90"/>
      <c r="I102" s="90"/>
      <c r="J102" s="90"/>
      <c r="K102" s="90"/>
      <c r="L102" s="90"/>
      <c r="M102" s="90"/>
      <c r="N102" s="90"/>
      <c r="O102" s="90"/>
      <c r="P102" s="90"/>
      <c r="Q102" s="90"/>
    </row>
    <row r="103" spans="2:17">
      <c r="B103" s="90"/>
      <c r="C103" s="90"/>
      <c r="D103" s="90"/>
      <c r="E103" s="90"/>
      <c r="F103" s="90"/>
      <c r="G103" s="90"/>
      <c r="H103" s="90"/>
      <c r="I103" s="90"/>
      <c r="J103" s="90"/>
      <c r="K103" s="90"/>
      <c r="L103" s="90"/>
      <c r="M103" s="90"/>
      <c r="N103" s="90"/>
      <c r="O103" s="90"/>
      <c r="P103" s="90"/>
      <c r="Q103" s="90"/>
    </row>
    <row r="104" spans="2:17">
      <c r="B104" s="90"/>
      <c r="C104" s="90"/>
      <c r="D104" s="90"/>
      <c r="E104" s="90"/>
      <c r="F104" s="90"/>
      <c r="G104" s="90"/>
      <c r="H104" s="90"/>
      <c r="I104" s="90"/>
      <c r="J104" s="90"/>
      <c r="K104" s="90"/>
      <c r="L104" s="90"/>
      <c r="M104" s="90"/>
      <c r="N104" s="90"/>
      <c r="O104" s="90"/>
      <c r="P104" s="90"/>
      <c r="Q104" s="90"/>
    </row>
    <row r="105" spans="2:17">
      <c r="B105" s="90"/>
      <c r="C105" s="90"/>
      <c r="D105" s="90"/>
      <c r="E105" s="90"/>
      <c r="F105" s="90"/>
      <c r="G105" s="90"/>
      <c r="H105" s="90"/>
      <c r="I105" s="90"/>
      <c r="J105" s="90"/>
      <c r="K105" s="90"/>
      <c r="L105" s="90"/>
      <c r="M105" s="90"/>
      <c r="N105" s="90"/>
      <c r="O105" s="90"/>
      <c r="P105" s="90"/>
      <c r="Q105" s="90"/>
    </row>
    <row r="106" spans="2:17">
      <c r="B106" s="90"/>
      <c r="C106" s="90"/>
      <c r="D106" s="90"/>
      <c r="E106" s="90"/>
      <c r="F106" s="90"/>
      <c r="G106" s="90"/>
      <c r="H106" s="90"/>
      <c r="I106" s="90"/>
      <c r="J106" s="90"/>
      <c r="K106" s="90"/>
      <c r="L106" s="90"/>
      <c r="M106" s="90"/>
      <c r="N106" s="90"/>
      <c r="O106" s="90"/>
      <c r="P106" s="90"/>
      <c r="Q106" s="90"/>
    </row>
    <row r="107" spans="2:17">
      <c r="B107" s="90"/>
      <c r="C107" s="90"/>
      <c r="D107" s="90"/>
      <c r="E107" s="90"/>
      <c r="F107" s="90"/>
      <c r="G107" s="90"/>
      <c r="H107" s="90"/>
      <c r="I107" s="90"/>
      <c r="J107" s="90"/>
      <c r="K107" s="90"/>
      <c r="L107" s="90"/>
      <c r="M107" s="90"/>
      <c r="N107" s="90"/>
      <c r="O107" s="90"/>
      <c r="P107" s="90"/>
      <c r="Q107" s="90"/>
    </row>
    <row r="108" spans="2:17">
      <c r="B108" s="90"/>
      <c r="C108" s="90"/>
      <c r="D108" s="90"/>
      <c r="E108" s="90"/>
      <c r="F108" s="90"/>
      <c r="G108" s="90"/>
      <c r="H108" s="90"/>
      <c r="I108" s="90"/>
      <c r="J108" s="90"/>
      <c r="K108" s="90"/>
      <c r="L108" s="90"/>
      <c r="M108" s="90"/>
      <c r="N108" s="90"/>
      <c r="O108" s="90"/>
      <c r="P108" s="90"/>
      <c r="Q108" s="90"/>
    </row>
    <row r="109" spans="2:17">
      <c r="B109" s="90"/>
      <c r="C109" s="90"/>
      <c r="D109" s="90"/>
      <c r="E109" s="90"/>
      <c r="F109" s="90"/>
      <c r="G109" s="90"/>
      <c r="H109" s="90"/>
      <c r="I109" s="90"/>
      <c r="J109" s="90"/>
      <c r="K109" s="90"/>
      <c r="L109" s="90"/>
      <c r="M109" s="90"/>
      <c r="N109" s="90"/>
      <c r="O109" s="90"/>
      <c r="P109" s="90"/>
      <c r="Q109" s="90"/>
    </row>
    <row r="110" spans="2:17">
      <c r="B110" s="90"/>
      <c r="C110" s="90"/>
      <c r="D110" s="90"/>
      <c r="E110" s="90"/>
      <c r="F110" s="90"/>
      <c r="G110" s="90"/>
      <c r="H110" s="90"/>
      <c r="I110" s="90"/>
      <c r="J110" s="90"/>
      <c r="K110" s="90"/>
      <c r="L110" s="90"/>
      <c r="M110" s="90"/>
      <c r="N110" s="90"/>
      <c r="O110" s="90"/>
      <c r="P110" s="90"/>
      <c r="Q110" s="90"/>
    </row>
    <row r="111" spans="2:17">
      <c r="D111" s="1"/>
    </row>
    <row r="112" spans="2:17">
      <c r="D112" s="1"/>
    </row>
    <row r="113" spans="4:4">
      <c r="D113" s="1"/>
    </row>
    <row r="114" spans="4:4">
      <c r="D114" s="1"/>
    </row>
    <row r="115" spans="4:4">
      <c r="D115" s="1"/>
    </row>
    <row r="116" spans="4:4">
      <c r="D116" s="1"/>
    </row>
    <row r="117" spans="4:4">
      <c r="D117" s="1"/>
    </row>
    <row r="118" spans="4:4">
      <c r="D118" s="1"/>
    </row>
    <row r="119" spans="4:4">
      <c r="D119" s="1"/>
    </row>
    <row r="120" spans="4:4">
      <c r="D120" s="1"/>
    </row>
    <row r="121" spans="4:4">
      <c r="D121" s="1"/>
    </row>
    <row r="122" spans="4:4">
      <c r="D122" s="1"/>
    </row>
    <row r="123" spans="4:4">
      <c r="D123" s="1"/>
    </row>
    <row r="124" spans="4:4">
      <c r="D124" s="1"/>
    </row>
    <row r="125" spans="4:4">
      <c r="D125" s="1"/>
    </row>
    <row r="126" spans="4:4">
      <c r="D126" s="1"/>
    </row>
    <row r="127" spans="4:4">
      <c r="D127" s="1"/>
    </row>
    <row r="128" spans="4:4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4:4">
      <c r="D385" s="1"/>
    </row>
    <row r="386" spans="4:4">
      <c r="D386" s="1"/>
    </row>
    <row r="387" spans="4:4">
      <c r="D387" s="1"/>
    </row>
    <row r="388" spans="4:4">
      <c r="D388" s="1"/>
    </row>
    <row r="389" spans="4:4">
      <c r="D389" s="1"/>
    </row>
    <row r="390" spans="4:4">
      <c r="D390" s="1"/>
    </row>
    <row r="391" spans="4:4">
      <c r="D391" s="1"/>
    </row>
    <row r="392" spans="4:4">
      <c r="D392" s="1"/>
    </row>
    <row r="393" spans="4:4">
      <c r="D393" s="1"/>
    </row>
    <row r="394" spans="4:4">
      <c r="D394" s="1"/>
    </row>
    <row r="395" spans="4:4">
      <c r="D395" s="1"/>
    </row>
    <row r="396" spans="4:4">
      <c r="D396" s="1"/>
    </row>
    <row r="397" spans="4:4">
      <c r="D397" s="1"/>
    </row>
    <row r="398" spans="4:4">
      <c r="D398" s="1"/>
    </row>
    <row r="399" spans="4:4">
      <c r="D399" s="1"/>
    </row>
    <row r="400" spans="4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  <row r="410" spans="4:4">
      <c r="D410" s="1"/>
    </row>
    <row r="411" spans="4:4">
      <c r="D411" s="1"/>
    </row>
    <row r="412" spans="4:4">
      <c r="D412" s="1"/>
    </row>
    <row r="413" spans="4:4">
      <c r="D413" s="1"/>
    </row>
    <row r="414" spans="4:4">
      <c r="D414" s="1"/>
    </row>
    <row r="415" spans="4:4">
      <c r="D415" s="1"/>
    </row>
    <row r="416" spans="4:4">
      <c r="D416" s="1"/>
    </row>
    <row r="417" spans="4:4">
      <c r="D417" s="1"/>
    </row>
    <row r="418" spans="4:4">
      <c r="D418" s="1"/>
    </row>
    <row r="419" spans="4:4">
      <c r="D419" s="1"/>
    </row>
    <row r="420" spans="4:4">
      <c r="D420" s="1"/>
    </row>
    <row r="421" spans="4:4">
      <c r="D421" s="1"/>
    </row>
    <row r="422" spans="4:4">
      <c r="D422" s="1"/>
    </row>
    <row r="423" spans="4:4">
      <c r="D423" s="1"/>
    </row>
    <row r="424" spans="4:4">
      <c r="D424" s="1"/>
    </row>
    <row r="425" spans="4:4">
      <c r="D425" s="1"/>
    </row>
    <row r="426" spans="4:4">
      <c r="D426" s="1"/>
    </row>
    <row r="427" spans="4:4">
      <c r="D427" s="1"/>
    </row>
    <row r="428" spans="4:4">
      <c r="D428" s="1"/>
    </row>
    <row r="429" spans="4:4">
      <c r="D429" s="1"/>
    </row>
    <row r="430" spans="4:4">
      <c r="D430" s="1"/>
    </row>
    <row r="431" spans="4:4">
      <c r="D431" s="1"/>
    </row>
    <row r="432" spans="4:4">
      <c r="D432" s="1"/>
    </row>
    <row r="433" spans="4:4">
      <c r="D433" s="1"/>
    </row>
    <row r="434" spans="4:4">
      <c r="D434" s="1"/>
    </row>
    <row r="435" spans="4:4">
      <c r="D435" s="1"/>
    </row>
    <row r="436" spans="4:4">
      <c r="D436" s="1"/>
    </row>
    <row r="437" spans="4:4">
      <c r="D437" s="1"/>
    </row>
    <row r="438" spans="4:4">
      <c r="D438" s="1"/>
    </row>
    <row r="439" spans="4:4">
      <c r="D439" s="1"/>
    </row>
    <row r="440" spans="4:4">
      <c r="D440" s="1"/>
    </row>
    <row r="441" spans="4:4">
      <c r="D441" s="1"/>
    </row>
    <row r="442" spans="4:4">
      <c r="D442" s="1"/>
    </row>
    <row r="443" spans="4:4">
      <c r="D443" s="1"/>
    </row>
    <row r="444" spans="4:4">
      <c r="D444" s="1"/>
    </row>
    <row r="445" spans="4:4">
      <c r="D445" s="1"/>
    </row>
    <row r="446" spans="4:4">
      <c r="D446" s="1"/>
    </row>
    <row r="447" spans="4:4">
      <c r="D447" s="1"/>
    </row>
    <row r="448" spans="4:4">
      <c r="D448" s="1"/>
    </row>
    <row r="449" spans="4:4">
      <c r="D449" s="1"/>
    </row>
    <row r="450" spans="4:4">
      <c r="D450" s="1"/>
    </row>
    <row r="451" spans="4:4">
      <c r="D451" s="1"/>
    </row>
    <row r="452" spans="4:4">
      <c r="D452" s="1"/>
    </row>
    <row r="453" spans="4:4">
      <c r="D453" s="1"/>
    </row>
    <row r="454" spans="4:4">
      <c r="D454" s="1"/>
    </row>
    <row r="455" spans="4:4">
      <c r="D455" s="1"/>
    </row>
    <row r="456" spans="4:4">
      <c r="D456" s="1"/>
    </row>
    <row r="457" spans="4:4">
      <c r="D457" s="1"/>
    </row>
    <row r="458" spans="4:4">
      <c r="D458" s="1"/>
    </row>
    <row r="459" spans="4:4">
      <c r="D459" s="1"/>
    </row>
    <row r="460" spans="4:4">
      <c r="D460" s="1"/>
    </row>
    <row r="461" spans="4:4">
      <c r="D461" s="1"/>
    </row>
    <row r="462" spans="4:4">
      <c r="D462" s="1"/>
    </row>
    <row r="463" spans="4:4">
      <c r="D463" s="1"/>
    </row>
    <row r="464" spans="4:4">
      <c r="D464" s="1"/>
    </row>
    <row r="465" spans="4:4">
      <c r="D465" s="1"/>
    </row>
    <row r="466" spans="4:4">
      <c r="D466" s="1"/>
    </row>
    <row r="467" spans="4:4">
      <c r="D467" s="1"/>
    </row>
    <row r="468" spans="4:4">
      <c r="D468" s="1"/>
    </row>
    <row r="469" spans="4:4">
      <c r="D469" s="1"/>
    </row>
    <row r="470" spans="4:4">
      <c r="D470" s="1"/>
    </row>
    <row r="471" spans="4:4">
      <c r="D471" s="1"/>
    </row>
    <row r="472" spans="4:4">
      <c r="D472" s="1"/>
    </row>
    <row r="473" spans="4:4">
      <c r="D473" s="1"/>
    </row>
    <row r="474" spans="4:4">
      <c r="D474" s="1"/>
    </row>
    <row r="475" spans="4:4">
      <c r="D475" s="1"/>
    </row>
    <row r="476" spans="4:4">
      <c r="D476" s="1"/>
    </row>
    <row r="477" spans="4:4">
      <c r="D477" s="1"/>
    </row>
    <row r="478" spans="4:4">
      <c r="D478" s="1"/>
    </row>
    <row r="479" spans="4:4">
      <c r="D479" s="1"/>
    </row>
    <row r="480" spans="4:4">
      <c r="D480" s="1"/>
    </row>
    <row r="481" spans="4:4">
      <c r="D481" s="1"/>
    </row>
    <row r="482" spans="4:4">
      <c r="D482" s="1"/>
    </row>
    <row r="483" spans="4:4">
      <c r="D483" s="1"/>
    </row>
    <row r="484" spans="4:4">
      <c r="D484" s="1"/>
    </row>
    <row r="485" spans="4:4">
      <c r="D485" s="1"/>
    </row>
    <row r="486" spans="4:4">
      <c r="D486" s="1"/>
    </row>
    <row r="487" spans="4:4">
      <c r="D487" s="1"/>
    </row>
    <row r="488" spans="4:4">
      <c r="D488" s="1"/>
    </row>
    <row r="489" spans="4:4">
      <c r="D489" s="1"/>
    </row>
    <row r="490" spans="4:4">
      <c r="D490" s="1"/>
    </row>
    <row r="491" spans="4:4">
      <c r="D491" s="1"/>
    </row>
    <row r="492" spans="4:4">
      <c r="D492" s="1"/>
    </row>
    <row r="493" spans="4:4">
      <c r="D493" s="1"/>
    </row>
    <row r="494" spans="4:4">
      <c r="D494" s="1"/>
    </row>
    <row r="495" spans="4:4">
      <c r="D495" s="1"/>
    </row>
    <row r="496" spans="4:4">
      <c r="D496" s="1"/>
    </row>
    <row r="497" spans="4:4">
      <c r="D497" s="1"/>
    </row>
    <row r="498" spans="4:4">
      <c r="D498" s="1"/>
    </row>
    <row r="499" spans="4:4">
      <c r="D499" s="1"/>
    </row>
    <row r="500" spans="4:4">
      <c r="D500" s="1"/>
    </row>
    <row r="501" spans="4:4">
      <c r="D501" s="1"/>
    </row>
    <row r="502" spans="4:4">
      <c r="D502" s="1"/>
    </row>
    <row r="503" spans="4:4">
      <c r="D503" s="1"/>
    </row>
    <row r="504" spans="4:4">
      <c r="D504" s="1"/>
    </row>
    <row r="505" spans="4:4">
      <c r="D505" s="1"/>
    </row>
    <row r="506" spans="4:4">
      <c r="D506" s="1"/>
    </row>
    <row r="507" spans="4:4">
      <c r="D507" s="1"/>
    </row>
    <row r="508" spans="4:4">
      <c r="D508" s="1"/>
    </row>
    <row r="509" spans="4:4">
      <c r="D509" s="1"/>
    </row>
    <row r="510" spans="4:4">
      <c r="D510" s="1"/>
    </row>
    <row r="511" spans="4:4">
      <c r="D511" s="1"/>
    </row>
    <row r="512" spans="4:4">
      <c r="D512" s="1"/>
    </row>
    <row r="513" spans="4:4">
      <c r="D513" s="1"/>
    </row>
    <row r="514" spans="4:4">
      <c r="D514" s="1"/>
    </row>
    <row r="515" spans="4:4">
      <c r="D515" s="1"/>
    </row>
    <row r="516" spans="4:4">
      <c r="D516" s="1"/>
    </row>
    <row r="517" spans="4:4">
      <c r="D517" s="1"/>
    </row>
    <row r="518" spans="4:4">
      <c r="D518" s="1"/>
    </row>
    <row r="519" spans="4:4">
      <c r="D519" s="1"/>
    </row>
    <row r="520" spans="4:4">
      <c r="D520" s="1"/>
    </row>
    <row r="521" spans="4:4">
      <c r="D521" s="1"/>
    </row>
    <row r="522" spans="4:4">
      <c r="D522" s="1"/>
    </row>
    <row r="523" spans="4:4">
      <c r="D523" s="1"/>
    </row>
    <row r="524" spans="4:4">
      <c r="D524" s="1"/>
    </row>
    <row r="525" spans="4:4">
      <c r="D525" s="1"/>
    </row>
    <row r="526" spans="4:4">
      <c r="D526" s="1"/>
    </row>
    <row r="527" spans="4:4">
      <c r="D527" s="1"/>
    </row>
    <row r="528" spans="4:4">
      <c r="D528" s="1"/>
    </row>
    <row r="529" spans="4:4">
      <c r="D529" s="1"/>
    </row>
    <row r="530" spans="4:4">
      <c r="D530" s="1"/>
    </row>
    <row r="531" spans="4:4">
      <c r="D531" s="1"/>
    </row>
    <row r="532" spans="4:4">
      <c r="D532" s="1"/>
    </row>
    <row r="533" spans="4:4">
      <c r="D533" s="1"/>
    </row>
    <row r="534" spans="4:4">
      <c r="D534" s="1"/>
    </row>
    <row r="535" spans="4:4">
      <c r="D535" s="1"/>
    </row>
    <row r="536" spans="4:4">
      <c r="D536" s="1"/>
    </row>
    <row r="537" spans="4:4">
      <c r="D537" s="1"/>
    </row>
    <row r="538" spans="4:4">
      <c r="D538" s="1"/>
    </row>
    <row r="539" spans="4:4">
      <c r="D539" s="1"/>
    </row>
    <row r="540" spans="4:4">
      <c r="D540" s="1"/>
    </row>
    <row r="541" spans="4:4">
      <c r="D541" s="1"/>
    </row>
    <row r="542" spans="4:4">
      <c r="D542" s="1"/>
    </row>
    <row r="543" spans="4:4">
      <c r="D543" s="1"/>
    </row>
    <row r="544" spans="4:4">
      <c r="D544" s="1"/>
    </row>
    <row r="545" spans="4:4">
      <c r="D545" s="1"/>
    </row>
    <row r="546" spans="4:4">
      <c r="D546" s="1"/>
    </row>
    <row r="547" spans="4:4">
      <c r="D547" s="1"/>
    </row>
    <row r="548" spans="4:4">
      <c r="D548" s="1"/>
    </row>
    <row r="549" spans="4:4">
      <c r="D549" s="1"/>
    </row>
    <row r="550" spans="4:4">
      <c r="D550" s="1"/>
    </row>
    <row r="551" spans="4:4">
      <c r="D551" s="1"/>
    </row>
    <row r="552" spans="4:4">
      <c r="D552" s="1"/>
    </row>
    <row r="553" spans="4:4">
      <c r="D553" s="1"/>
    </row>
    <row r="554" spans="4:4">
      <c r="D554" s="1"/>
    </row>
    <row r="555" spans="4:4">
      <c r="D555" s="1"/>
    </row>
    <row r="556" spans="4:4">
      <c r="D556" s="1"/>
    </row>
    <row r="557" spans="4:4">
      <c r="D557" s="1"/>
    </row>
    <row r="558" spans="4:4">
      <c r="D558" s="1"/>
    </row>
    <row r="559" spans="4:4">
      <c r="D559" s="1"/>
    </row>
    <row r="560" spans="4:4">
      <c r="D560" s="1"/>
    </row>
    <row r="561" spans="4:4">
      <c r="D561" s="1"/>
    </row>
    <row r="562" spans="4:4">
      <c r="D562" s="1"/>
    </row>
    <row r="563" spans="4:4">
      <c r="D563" s="1"/>
    </row>
    <row r="564" spans="4:4">
      <c r="D564" s="1"/>
    </row>
    <row r="565" spans="4:4">
      <c r="D565" s="1"/>
    </row>
    <row r="566" spans="4:4">
      <c r="D566" s="1"/>
    </row>
  </sheetData>
  <sheetProtection sheet="1" objects="1" scenarios="1"/>
  <mergeCells count="2">
    <mergeCell ref="B6:Q6"/>
    <mergeCell ref="B7:Q7"/>
  </mergeCells>
  <phoneticPr fontId="4" type="noConversion"/>
  <conditionalFormatting sqref="B16:B110">
    <cfRule type="cellIs" dxfId="63" priority="1" operator="equal">
      <formula>"NR3"</formula>
    </cfRule>
  </conditionalFormatting>
  <dataValidations count="1">
    <dataValidation allowBlank="1" showInputMessage="1" showErrorMessage="1" sqref="C5:C1048576 A1:B1048576 D1:XFD35 D40:XFD1048576 D36:AF39 AH36:XFD39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2">
    <tabColor indexed="52"/>
    <pageSetUpPr fitToPage="1"/>
  </sheetPr>
  <dimension ref="B1:AS189"/>
  <sheetViews>
    <sheetView rightToLeft="1" zoomScale="85" zoomScaleNormal="85" workbookViewId="0">
      <selection activeCell="K22" sqref="K22"/>
    </sheetView>
  </sheetViews>
  <sheetFormatPr defaultColWidth="9.140625" defaultRowHeight="18"/>
  <cols>
    <col min="1" max="1" width="6.28515625" style="1" customWidth="1"/>
    <col min="2" max="2" width="45.5703125" style="2" bestFit="1" customWidth="1"/>
    <col min="3" max="3" width="60.140625" style="2" bestFit="1" customWidth="1"/>
    <col min="4" max="4" width="12.85546875" style="2" customWidth="1"/>
    <col min="5" max="5" width="11.28515625" style="2" bestFit="1" customWidth="1"/>
    <col min="6" max="6" width="7.42578125" style="1" bestFit="1" customWidth="1"/>
    <col min="7" max="7" width="11.28515625" style="1" bestFit="1" customWidth="1"/>
    <col min="8" max="8" width="11.140625" style="1" bestFit="1" customWidth="1"/>
    <col min="9" max="9" width="6.140625" style="1" bestFit="1" customWidth="1"/>
    <col min="10" max="10" width="16.140625" style="1" bestFit="1" customWidth="1"/>
    <col min="11" max="11" width="12.28515625" style="1" bestFit="1" customWidth="1"/>
    <col min="12" max="12" width="6.85546875" style="1" bestFit="1" customWidth="1"/>
    <col min="13" max="13" width="8" style="1" bestFit="1" customWidth="1"/>
    <col min="14" max="14" width="10.140625" style="1" bestFit="1" customWidth="1"/>
    <col min="15" max="15" width="7.28515625" style="1" bestFit="1" customWidth="1"/>
    <col min="16" max="16" width="12.42578125" style="1" customWidth="1"/>
    <col min="17" max="17" width="10" style="1" bestFit="1" customWidth="1"/>
    <col min="18" max="18" width="9" style="1" customWidth="1"/>
    <col min="19" max="19" width="7.28515625" style="1" customWidth="1"/>
    <col min="20" max="31" width="5.7109375" style="1" customWidth="1"/>
    <col min="32" max="16384" width="9.140625" style="1"/>
  </cols>
  <sheetData>
    <row r="1" spans="2:45">
      <c r="B1" s="47" t="s">
        <v>174</v>
      </c>
      <c r="C1" s="68" t="s" vm="1">
        <v>258</v>
      </c>
    </row>
    <row r="2" spans="2:45">
      <c r="B2" s="47" t="s">
        <v>173</v>
      </c>
      <c r="C2" s="68" t="s">
        <v>259</v>
      </c>
    </row>
    <row r="3" spans="2:45">
      <c r="B3" s="47" t="s">
        <v>175</v>
      </c>
      <c r="C3" s="68" t="s">
        <v>260</v>
      </c>
    </row>
    <row r="4" spans="2:45">
      <c r="B4" s="47" t="s">
        <v>176</v>
      </c>
      <c r="C4" s="68">
        <v>9454</v>
      </c>
    </row>
    <row r="6" spans="2:45" ht="26.25" customHeight="1">
      <c r="B6" s="134" t="s">
        <v>206</v>
      </c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35"/>
      <c r="R6" s="136"/>
    </row>
    <row r="7" spans="2:45" s="3" customFormat="1" ht="78.75">
      <c r="B7" s="48" t="s">
        <v>111</v>
      </c>
      <c r="C7" s="49" t="s">
        <v>218</v>
      </c>
      <c r="D7" s="49" t="s">
        <v>44</v>
      </c>
      <c r="E7" s="49" t="s">
        <v>112</v>
      </c>
      <c r="F7" s="49" t="s">
        <v>14</v>
      </c>
      <c r="G7" s="49" t="s">
        <v>99</v>
      </c>
      <c r="H7" s="49" t="s">
        <v>66</v>
      </c>
      <c r="I7" s="49" t="s">
        <v>17</v>
      </c>
      <c r="J7" s="49" t="s">
        <v>257</v>
      </c>
      <c r="K7" s="49" t="s">
        <v>98</v>
      </c>
      <c r="L7" s="49" t="s">
        <v>35</v>
      </c>
      <c r="M7" s="49" t="s">
        <v>18</v>
      </c>
      <c r="N7" s="49" t="s">
        <v>233</v>
      </c>
      <c r="O7" s="49" t="s">
        <v>232</v>
      </c>
      <c r="P7" s="49" t="s">
        <v>106</v>
      </c>
      <c r="Q7" s="49" t="s">
        <v>177</v>
      </c>
      <c r="R7" s="51" t="s">
        <v>179</v>
      </c>
      <c r="AR7" s="3" t="s">
        <v>157</v>
      </c>
      <c r="AS7" s="3" t="s">
        <v>159</v>
      </c>
    </row>
    <row r="8" spans="2:45" s="3" customFormat="1" ht="24" customHeight="1">
      <c r="B8" s="15"/>
      <c r="C8" s="58"/>
      <c r="D8" s="16"/>
      <c r="E8" s="16"/>
      <c r="F8" s="16"/>
      <c r="G8" s="16" t="s">
        <v>21</v>
      </c>
      <c r="H8" s="16"/>
      <c r="I8" s="16" t="s">
        <v>20</v>
      </c>
      <c r="J8" s="16"/>
      <c r="K8" s="16"/>
      <c r="L8" s="16" t="s">
        <v>19</v>
      </c>
      <c r="M8" s="16" t="s">
        <v>19</v>
      </c>
      <c r="N8" s="16" t="s">
        <v>240</v>
      </c>
      <c r="O8" s="16"/>
      <c r="P8" s="16" t="s">
        <v>236</v>
      </c>
      <c r="Q8" s="16" t="s">
        <v>19</v>
      </c>
      <c r="R8" s="17" t="s">
        <v>19</v>
      </c>
      <c r="AR8" s="3" t="s">
        <v>155</v>
      </c>
      <c r="AS8" s="3" t="s">
        <v>158</v>
      </c>
    </row>
    <row r="9" spans="2:45" s="4" customFormat="1" ht="18" customHeight="1">
      <c r="B9" s="18"/>
      <c r="C9" s="13" t="s">
        <v>0</v>
      </c>
      <c r="D9" s="13" t="s">
        <v>1</v>
      </c>
      <c r="E9" s="13" t="s">
        <v>2</v>
      </c>
      <c r="F9" s="13" t="s">
        <v>3</v>
      </c>
      <c r="G9" s="19" t="s">
        <v>4</v>
      </c>
      <c r="H9" s="19" t="s">
        <v>5</v>
      </c>
      <c r="I9" s="19" t="s">
        <v>6</v>
      </c>
      <c r="J9" s="19" t="s">
        <v>7</v>
      </c>
      <c r="K9" s="19" t="s">
        <v>8</v>
      </c>
      <c r="L9" s="19" t="s">
        <v>9</v>
      </c>
      <c r="M9" s="19" t="s">
        <v>10</v>
      </c>
      <c r="N9" s="19" t="s">
        <v>11</v>
      </c>
      <c r="O9" s="19" t="s">
        <v>12</v>
      </c>
      <c r="P9" s="19" t="s">
        <v>13</v>
      </c>
      <c r="Q9" s="19" t="s">
        <v>108</v>
      </c>
      <c r="R9" s="20" t="s">
        <v>109</v>
      </c>
      <c r="AR9" s="4" t="s">
        <v>156</v>
      </c>
      <c r="AS9" s="4" t="s">
        <v>160</v>
      </c>
    </row>
    <row r="10" spans="2:45" s="4" customFormat="1" ht="18" customHeight="1">
      <c r="B10" s="128" t="s">
        <v>40</v>
      </c>
      <c r="C10" s="70"/>
      <c r="D10" s="70"/>
      <c r="E10" s="70"/>
      <c r="F10" s="70"/>
      <c r="G10" s="70"/>
      <c r="H10" s="70"/>
      <c r="I10" s="78">
        <v>5.1805881865019368</v>
      </c>
      <c r="J10" s="70"/>
      <c r="K10" s="70"/>
      <c r="L10" s="70"/>
      <c r="M10" s="92">
        <v>3.1987683059674192E-2</v>
      </c>
      <c r="N10" s="78"/>
      <c r="O10" s="129"/>
      <c r="P10" s="78">
        <f>P11+P98</f>
        <v>2402.627050000001</v>
      </c>
      <c r="Q10" s="79">
        <f>P10/$P$10</f>
        <v>1</v>
      </c>
      <c r="R10" s="79">
        <f>P10/'סכום נכסי הקרן'!$C$42</f>
        <v>3.7737735517885958E-2</v>
      </c>
      <c r="AR10" s="1" t="s">
        <v>28</v>
      </c>
      <c r="AS10" s="4" t="s">
        <v>161</v>
      </c>
    </row>
    <row r="11" spans="2:45" ht="21.75" customHeight="1">
      <c r="B11" s="71" t="s">
        <v>38</v>
      </c>
      <c r="C11" s="72"/>
      <c r="D11" s="72"/>
      <c r="E11" s="72"/>
      <c r="F11" s="72"/>
      <c r="G11" s="72"/>
      <c r="H11" s="72"/>
      <c r="I11" s="81">
        <v>6.1812048591520101</v>
      </c>
      <c r="J11" s="72"/>
      <c r="K11" s="72"/>
      <c r="L11" s="72"/>
      <c r="M11" s="93">
        <v>2.8825022738190906E-2</v>
      </c>
      <c r="N11" s="81"/>
      <c r="O11" s="83"/>
      <c r="P11" s="81">
        <f>P12+P25</f>
        <v>1057.49398</v>
      </c>
      <c r="Q11" s="82">
        <f t="shared" ref="Q11:Q23" si="0">P11/$P$10</f>
        <v>0.44014071180960007</v>
      </c>
      <c r="R11" s="82">
        <f>P11/'סכום נכסי הקרן'!$C$42</f>
        <v>1.6609913772924752E-2</v>
      </c>
      <c r="AS11" s="1" t="s">
        <v>167</v>
      </c>
    </row>
    <row r="12" spans="2:45">
      <c r="B12" s="91" t="s">
        <v>36</v>
      </c>
      <c r="C12" s="72"/>
      <c r="D12" s="72"/>
      <c r="E12" s="72"/>
      <c r="F12" s="72"/>
      <c r="G12" s="72"/>
      <c r="H12" s="72"/>
      <c r="I12" s="81">
        <v>7.8019346438565229</v>
      </c>
      <c r="J12" s="72"/>
      <c r="K12" s="72"/>
      <c r="L12" s="72"/>
      <c r="M12" s="93">
        <v>1.7562075408399106E-2</v>
      </c>
      <c r="N12" s="81"/>
      <c r="O12" s="83"/>
      <c r="P12" s="81">
        <v>302.75592999999998</v>
      </c>
      <c r="Q12" s="82">
        <f t="shared" si="0"/>
        <v>0.12601037268767945</v>
      </c>
      <c r="R12" s="82">
        <f>P12/'סכום נכסי הקרן'!$C$42</f>
        <v>4.7553461169978876E-3</v>
      </c>
      <c r="AS12" s="1" t="s">
        <v>162</v>
      </c>
    </row>
    <row r="13" spans="2:45">
      <c r="B13" s="77" t="s">
        <v>2392</v>
      </c>
      <c r="C13" s="87" t="s">
        <v>2313</v>
      </c>
      <c r="D13" s="74">
        <v>6028</v>
      </c>
      <c r="E13" s="74"/>
      <c r="F13" s="74" t="s">
        <v>700</v>
      </c>
      <c r="G13" s="103">
        <v>43100</v>
      </c>
      <c r="H13" s="74"/>
      <c r="I13" s="84">
        <v>10.110000000000001</v>
      </c>
      <c r="J13" s="87" t="s">
        <v>28</v>
      </c>
      <c r="K13" s="87" t="s">
        <v>159</v>
      </c>
      <c r="L13" s="88">
        <v>2.1000000000000001E-2</v>
      </c>
      <c r="M13" s="88">
        <v>2.1000000000000001E-2</v>
      </c>
      <c r="N13" s="84">
        <v>11150.21</v>
      </c>
      <c r="O13" s="86">
        <v>100.53</v>
      </c>
      <c r="P13" s="84">
        <v>11.20931</v>
      </c>
      <c r="Q13" s="85">
        <f t="shared" si="0"/>
        <v>4.6654390243379617E-3</v>
      </c>
      <c r="R13" s="85">
        <f>P13/'סכום נכסי הקרן'!$C$42</f>
        <v>1.7606310397528992E-4</v>
      </c>
      <c r="AS13" s="1" t="s">
        <v>163</v>
      </c>
    </row>
    <row r="14" spans="2:45">
      <c r="B14" s="77" t="s">
        <v>2392</v>
      </c>
      <c r="C14" s="87" t="s">
        <v>2313</v>
      </c>
      <c r="D14" s="74">
        <v>6869</v>
      </c>
      <c r="E14" s="74"/>
      <c r="F14" s="74" t="s">
        <v>700</v>
      </c>
      <c r="G14" s="103">
        <v>43555</v>
      </c>
      <c r="H14" s="74"/>
      <c r="I14" s="84">
        <v>4.8099999999999996</v>
      </c>
      <c r="J14" s="87" t="s">
        <v>28</v>
      </c>
      <c r="K14" s="87" t="s">
        <v>159</v>
      </c>
      <c r="L14" s="88">
        <v>3.4699999999999995E-2</v>
      </c>
      <c r="M14" s="88">
        <v>3.4699999999999995E-2</v>
      </c>
      <c r="N14" s="84">
        <v>4744.18</v>
      </c>
      <c r="O14" s="86">
        <v>111.13</v>
      </c>
      <c r="P14" s="84">
        <v>5.2722100000000003</v>
      </c>
      <c r="Q14" s="85">
        <f t="shared" si="0"/>
        <v>2.1943522195839752E-3</v>
      </c>
      <c r="R14" s="85">
        <f>P14/'סכום נכסי הקרן'!$C$42</f>
        <v>8.2809883695746068E-5</v>
      </c>
      <c r="AS14" s="1" t="s">
        <v>164</v>
      </c>
    </row>
    <row r="15" spans="2:45">
      <c r="B15" s="77" t="s">
        <v>2392</v>
      </c>
      <c r="C15" s="87" t="s">
        <v>2313</v>
      </c>
      <c r="D15" s="74">
        <v>6870</v>
      </c>
      <c r="E15" s="74"/>
      <c r="F15" s="74" t="s">
        <v>700</v>
      </c>
      <c r="G15" s="103">
        <v>43555</v>
      </c>
      <c r="H15" s="74"/>
      <c r="I15" s="84">
        <v>6.71</v>
      </c>
      <c r="J15" s="87" t="s">
        <v>28</v>
      </c>
      <c r="K15" s="87" t="s">
        <v>159</v>
      </c>
      <c r="L15" s="88">
        <v>1.2399999999999998E-2</v>
      </c>
      <c r="M15" s="88">
        <v>1.2399999999999998E-2</v>
      </c>
      <c r="N15" s="84">
        <v>46755.99</v>
      </c>
      <c r="O15" s="86">
        <v>101.01</v>
      </c>
      <c r="P15" s="84">
        <v>47.228230000000003</v>
      </c>
      <c r="Q15" s="85">
        <f t="shared" si="0"/>
        <v>1.9656912628200029E-2</v>
      </c>
      <c r="R15" s="85">
        <f>P15/'סכום נכסי הקרן'!$C$42</f>
        <v>7.4180736986120528E-4</v>
      </c>
      <c r="AS15" s="1" t="s">
        <v>166</v>
      </c>
    </row>
    <row r="16" spans="2:45">
      <c r="B16" s="77" t="s">
        <v>2392</v>
      </c>
      <c r="C16" s="87" t="s">
        <v>2313</v>
      </c>
      <c r="D16" s="74">
        <v>6868</v>
      </c>
      <c r="E16" s="74"/>
      <c r="F16" s="74" t="s">
        <v>700</v>
      </c>
      <c r="G16" s="103">
        <v>43555</v>
      </c>
      <c r="H16" s="74"/>
      <c r="I16" s="84">
        <v>6.38</v>
      </c>
      <c r="J16" s="87" t="s">
        <v>28</v>
      </c>
      <c r="K16" s="87" t="s">
        <v>159</v>
      </c>
      <c r="L16" s="88">
        <v>3.2199999999999999E-2</v>
      </c>
      <c r="M16" s="88">
        <v>3.2199999999999999E-2</v>
      </c>
      <c r="N16" s="84">
        <v>8520.17</v>
      </c>
      <c r="O16" s="86">
        <v>110.55</v>
      </c>
      <c r="P16" s="84">
        <v>9.4190499999999986</v>
      </c>
      <c r="Q16" s="85">
        <f t="shared" si="0"/>
        <v>3.9203129757487722E-3</v>
      </c>
      <c r="R16" s="85">
        <f>P16/'סכום נכסי הקרן'!$C$42</f>
        <v>1.4794373422614366E-4</v>
      </c>
      <c r="AS16" s="1" t="s">
        <v>165</v>
      </c>
    </row>
    <row r="17" spans="2:45">
      <c r="B17" s="77" t="s">
        <v>2392</v>
      </c>
      <c r="C17" s="87" t="s">
        <v>2313</v>
      </c>
      <c r="D17" s="74">
        <v>6867</v>
      </c>
      <c r="E17" s="74"/>
      <c r="F17" s="74" t="s">
        <v>700</v>
      </c>
      <c r="G17" s="103">
        <v>43555</v>
      </c>
      <c r="H17" s="74"/>
      <c r="I17" s="84">
        <v>6.4999999999999991</v>
      </c>
      <c r="J17" s="87" t="s">
        <v>28</v>
      </c>
      <c r="K17" s="87" t="s">
        <v>159</v>
      </c>
      <c r="L17" s="88">
        <v>1.84E-2</v>
      </c>
      <c r="M17" s="88">
        <v>1.84E-2</v>
      </c>
      <c r="N17" s="84">
        <v>21550.26</v>
      </c>
      <c r="O17" s="86">
        <v>107.18</v>
      </c>
      <c r="P17" s="84">
        <v>23.097570000000001</v>
      </c>
      <c r="Q17" s="85">
        <f t="shared" si="0"/>
        <v>9.6134645616347287E-3</v>
      </c>
      <c r="R17" s="85">
        <f>P17/'סכום נכסי הקרן'!$C$42</f>
        <v>3.6279038303754091E-4</v>
      </c>
      <c r="AS17" s="1" t="s">
        <v>168</v>
      </c>
    </row>
    <row r="18" spans="2:45">
      <c r="B18" s="77" t="s">
        <v>2392</v>
      </c>
      <c r="C18" s="87" t="s">
        <v>2313</v>
      </c>
      <c r="D18" s="74">
        <v>6866</v>
      </c>
      <c r="E18" s="74"/>
      <c r="F18" s="74" t="s">
        <v>700</v>
      </c>
      <c r="G18" s="103">
        <v>43555</v>
      </c>
      <c r="H18" s="74"/>
      <c r="I18" s="84">
        <v>7.3699999999999992</v>
      </c>
      <c r="J18" s="87" t="s">
        <v>28</v>
      </c>
      <c r="K18" s="87" t="s">
        <v>159</v>
      </c>
      <c r="L18" s="88">
        <v>3.4000000000000002E-3</v>
      </c>
      <c r="M18" s="88">
        <v>3.4000000000000002E-3</v>
      </c>
      <c r="N18" s="84">
        <v>30205.65</v>
      </c>
      <c r="O18" s="86">
        <v>105.55</v>
      </c>
      <c r="P18" s="84">
        <v>31.882060000000003</v>
      </c>
      <c r="Q18" s="85">
        <f t="shared" si="0"/>
        <v>1.3269666634278504E-2</v>
      </c>
      <c r="R18" s="85">
        <f>P18/'סכום נכסי הקרן'!$C$42</f>
        <v>5.0076716985491816E-4</v>
      </c>
      <c r="AS18" s="1" t="s">
        <v>169</v>
      </c>
    </row>
    <row r="19" spans="2:45">
      <c r="B19" s="77" t="s">
        <v>2392</v>
      </c>
      <c r="C19" s="87" t="s">
        <v>2313</v>
      </c>
      <c r="D19" s="74">
        <v>6865</v>
      </c>
      <c r="E19" s="74"/>
      <c r="F19" s="74" t="s">
        <v>700</v>
      </c>
      <c r="G19" s="103">
        <v>43555</v>
      </c>
      <c r="H19" s="74"/>
      <c r="I19" s="84">
        <v>4.7999999999999989</v>
      </c>
      <c r="J19" s="87" t="s">
        <v>28</v>
      </c>
      <c r="K19" s="87" t="s">
        <v>159</v>
      </c>
      <c r="L19" s="88">
        <v>2.0999999999999998E-2</v>
      </c>
      <c r="M19" s="88">
        <v>2.0999999999999998E-2</v>
      </c>
      <c r="N19" s="84">
        <v>20510.89</v>
      </c>
      <c r="O19" s="86">
        <v>113.69</v>
      </c>
      <c r="P19" s="84">
        <v>23.318840000000002</v>
      </c>
      <c r="Q19" s="85">
        <f t="shared" si="0"/>
        <v>9.7055595873691645E-3</v>
      </c>
      <c r="R19" s="85">
        <f>P19/'סכום נכסי הקרן'!$C$42</f>
        <v>3.6626584076121993E-4</v>
      </c>
      <c r="AS19" s="1" t="s">
        <v>170</v>
      </c>
    </row>
    <row r="20" spans="2:45">
      <c r="B20" s="77" t="s">
        <v>2392</v>
      </c>
      <c r="C20" s="87" t="s">
        <v>2313</v>
      </c>
      <c r="D20" s="74">
        <v>6027</v>
      </c>
      <c r="E20" s="74"/>
      <c r="F20" s="74" t="s">
        <v>700</v>
      </c>
      <c r="G20" s="103">
        <v>43100</v>
      </c>
      <c r="H20" s="74"/>
      <c r="I20" s="84">
        <v>10.18</v>
      </c>
      <c r="J20" s="87" t="s">
        <v>28</v>
      </c>
      <c r="K20" s="87" t="s">
        <v>159</v>
      </c>
      <c r="L20" s="88">
        <v>1.6700000000000003E-2</v>
      </c>
      <c r="M20" s="88">
        <v>1.6700000000000003E-2</v>
      </c>
      <c r="N20" s="84">
        <v>42796.49</v>
      </c>
      <c r="O20" s="86">
        <v>100.75</v>
      </c>
      <c r="P20" s="84">
        <v>43.117460000000001</v>
      </c>
      <c r="Q20" s="85">
        <f t="shared" si="0"/>
        <v>1.7945964605701074E-2</v>
      </c>
      <c r="R20" s="85">
        <f>P20/'סכום נכסי הקרן'!$C$42</f>
        <v>6.7724006590328973E-4</v>
      </c>
      <c r="AS20" s="1" t="s">
        <v>171</v>
      </c>
    </row>
    <row r="21" spans="2:45">
      <c r="B21" s="77" t="s">
        <v>2392</v>
      </c>
      <c r="C21" s="87" t="s">
        <v>2313</v>
      </c>
      <c r="D21" s="74">
        <v>6026</v>
      </c>
      <c r="E21" s="74"/>
      <c r="F21" s="74" t="s">
        <v>700</v>
      </c>
      <c r="G21" s="103">
        <v>43100</v>
      </c>
      <c r="H21" s="74"/>
      <c r="I21" s="84">
        <v>7.59</v>
      </c>
      <c r="J21" s="87" t="s">
        <v>28</v>
      </c>
      <c r="K21" s="87" t="s">
        <v>159</v>
      </c>
      <c r="L21" s="88">
        <v>2.7099999999999999E-2</v>
      </c>
      <c r="M21" s="88">
        <v>2.7099999999999999E-2</v>
      </c>
      <c r="N21" s="84">
        <v>56959.73</v>
      </c>
      <c r="O21" s="86">
        <v>108.22</v>
      </c>
      <c r="P21" s="84">
        <v>61.641820000000003</v>
      </c>
      <c r="Q21" s="85">
        <f t="shared" si="0"/>
        <v>2.5656008492870325E-2</v>
      </c>
      <c r="R21" s="85">
        <f>P21/'סכום נכסי הקרן'!$C$42</f>
        <v>9.6819966294857634E-4</v>
      </c>
      <c r="AS21" s="1" t="s">
        <v>172</v>
      </c>
    </row>
    <row r="22" spans="2:45">
      <c r="B22" s="77" t="s">
        <v>2392</v>
      </c>
      <c r="C22" s="87" t="s">
        <v>2313</v>
      </c>
      <c r="D22" s="74">
        <v>6025</v>
      </c>
      <c r="E22" s="74"/>
      <c r="F22" s="74" t="s">
        <v>700</v>
      </c>
      <c r="G22" s="103">
        <v>43100</v>
      </c>
      <c r="H22" s="74"/>
      <c r="I22" s="84">
        <v>10.190000000000001</v>
      </c>
      <c r="J22" s="87" t="s">
        <v>28</v>
      </c>
      <c r="K22" s="87" t="s">
        <v>159</v>
      </c>
      <c r="L22" s="88">
        <v>1.06E-2</v>
      </c>
      <c r="M22" s="88">
        <v>1.06E-2</v>
      </c>
      <c r="N22" s="84">
        <v>23874.99</v>
      </c>
      <c r="O22" s="86">
        <v>109.21</v>
      </c>
      <c r="P22" s="84">
        <v>26.073869999999999</v>
      </c>
      <c r="Q22" s="85">
        <f t="shared" si="0"/>
        <v>1.0852233599883923E-2</v>
      </c>
      <c r="R22" s="85">
        <f>P22/'סכום נכסי הקרן'!$C$42</f>
        <v>4.0953872137073494E-4</v>
      </c>
      <c r="AS22" s="1" t="s">
        <v>28</v>
      </c>
    </row>
    <row r="23" spans="2:45">
      <c r="B23" s="77" t="s">
        <v>2392</v>
      </c>
      <c r="C23" s="87" t="s">
        <v>2313</v>
      </c>
      <c r="D23" s="74">
        <v>6024</v>
      </c>
      <c r="E23" s="74"/>
      <c r="F23" s="74" t="s">
        <v>700</v>
      </c>
      <c r="G23" s="103">
        <v>43100</v>
      </c>
      <c r="H23" s="74"/>
      <c r="I23" s="84">
        <v>8.6300000000000008</v>
      </c>
      <c r="J23" s="87" t="s">
        <v>28</v>
      </c>
      <c r="K23" s="87" t="s">
        <v>159</v>
      </c>
      <c r="L23" s="88">
        <v>1.5600000000000003E-2</v>
      </c>
      <c r="M23" s="88">
        <v>1.5600000000000003E-2</v>
      </c>
      <c r="N23" s="84">
        <v>18472.740000000002</v>
      </c>
      <c r="O23" s="86">
        <v>110.95</v>
      </c>
      <c r="P23" s="84">
        <v>20.495509999999999</v>
      </c>
      <c r="Q23" s="85">
        <f t="shared" si="0"/>
        <v>8.5304583580710081E-3</v>
      </c>
      <c r="R23" s="85">
        <f>P23/'סכום נכסי הקרן'!$C$42</f>
        <v>3.2192018136322344E-4</v>
      </c>
    </row>
    <row r="24" spans="2:45">
      <c r="B24" s="73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84"/>
      <c r="O24" s="86"/>
      <c r="P24" s="74"/>
      <c r="Q24" s="85"/>
      <c r="R24" s="74"/>
    </row>
    <row r="25" spans="2:45">
      <c r="B25" s="91" t="s">
        <v>37</v>
      </c>
      <c r="C25" s="72"/>
      <c r="D25" s="72"/>
      <c r="E25" s="72"/>
      <c r="F25" s="72"/>
      <c r="G25" s="72"/>
      <c r="H25" s="72"/>
      <c r="I25" s="81">
        <v>5.5310646505764485</v>
      </c>
      <c r="J25" s="72"/>
      <c r="K25" s="72"/>
      <c r="L25" s="72"/>
      <c r="M25" s="93">
        <v>3.3343046035641095E-2</v>
      </c>
      <c r="N25" s="81"/>
      <c r="O25" s="83"/>
      <c r="P25" s="81">
        <f>SUM(P26:P96)</f>
        <v>754.73804999999993</v>
      </c>
      <c r="Q25" s="82">
        <f t="shared" ref="Q25:Q90" si="1">P25/$P$10</f>
        <v>0.31413033912192057</v>
      </c>
      <c r="R25" s="82">
        <f>P25/'סכום נכסי הקרן'!$C$42</f>
        <v>1.1854567655926863E-2</v>
      </c>
    </row>
    <row r="26" spans="2:45">
      <c r="B26" s="77" t="s">
        <v>2359</v>
      </c>
      <c r="C26" s="87" t="s">
        <v>2313</v>
      </c>
      <c r="D26" s="74">
        <v>6686</v>
      </c>
      <c r="E26" s="74"/>
      <c r="F26" s="74" t="s">
        <v>1873</v>
      </c>
      <c r="G26" s="103">
        <v>43471</v>
      </c>
      <c r="H26" s="74" t="s">
        <v>2312</v>
      </c>
      <c r="I26" s="84">
        <v>0.51999999999999991</v>
      </c>
      <c r="J26" s="87" t="s">
        <v>151</v>
      </c>
      <c r="K26" s="87" t="s">
        <v>159</v>
      </c>
      <c r="L26" s="88">
        <v>2.2970000000000001E-2</v>
      </c>
      <c r="M26" s="88">
        <v>1.83E-2</v>
      </c>
      <c r="N26" s="84">
        <v>55236</v>
      </c>
      <c r="O26" s="86">
        <v>101.35</v>
      </c>
      <c r="P26" s="84">
        <v>55.98169</v>
      </c>
      <c r="Q26" s="85">
        <f t="shared" si="1"/>
        <v>2.3300199671022592E-2</v>
      </c>
      <c r="R26" s="85">
        <f>P26/'סכום נכסי הקרן'!$C$42</f>
        <v>8.7929677269898401E-4</v>
      </c>
    </row>
    <row r="27" spans="2:45">
      <c r="B27" s="77" t="s">
        <v>2360</v>
      </c>
      <c r="C27" s="87" t="s">
        <v>2314</v>
      </c>
      <c r="D27" s="74">
        <v>11898602</v>
      </c>
      <c r="E27" s="74"/>
      <c r="F27" s="74" t="s">
        <v>526</v>
      </c>
      <c r="G27" s="103">
        <v>43431</v>
      </c>
      <c r="H27" s="74" t="s">
        <v>344</v>
      </c>
      <c r="I27" s="84">
        <v>9.52</v>
      </c>
      <c r="J27" s="87" t="s">
        <v>2315</v>
      </c>
      <c r="K27" s="87" t="s">
        <v>159</v>
      </c>
      <c r="L27" s="88">
        <v>3.9599999999999996E-2</v>
      </c>
      <c r="M27" s="88">
        <v>3.0100000000000002E-2</v>
      </c>
      <c r="N27" s="84">
        <v>1803.59</v>
      </c>
      <c r="O27" s="86">
        <v>109.56</v>
      </c>
      <c r="P27" s="84">
        <v>1.97601</v>
      </c>
      <c r="Q27" s="85">
        <f t="shared" si="1"/>
        <v>8.2243725675193707E-4</v>
      </c>
      <c r="R27" s="85">
        <f>P27/'סכום נכסי הקרן'!$C$42</f>
        <v>3.1036919675360273E-5</v>
      </c>
    </row>
    <row r="28" spans="2:45">
      <c r="B28" s="77" t="s">
        <v>2360</v>
      </c>
      <c r="C28" s="87" t="s">
        <v>2314</v>
      </c>
      <c r="D28" s="74">
        <v>11898601</v>
      </c>
      <c r="E28" s="74"/>
      <c r="F28" s="74" t="s">
        <v>526</v>
      </c>
      <c r="G28" s="103">
        <v>43276</v>
      </c>
      <c r="H28" s="74" t="s">
        <v>344</v>
      </c>
      <c r="I28" s="84">
        <v>9.58</v>
      </c>
      <c r="J28" s="87" t="s">
        <v>2315</v>
      </c>
      <c r="K28" s="87" t="s">
        <v>159</v>
      </c>
      <c r="L28" s="88">
        <v>3.56E-2</v>
      </c>
      <c r="M28" s="88">
        <v>3.1300000000000001E-2</v>
      </c>
      <c r="N28" s="84">
        <v>1800.46</v>
      </c>
      <c r="O28" s="86">
        <v>104.5</v>
      </c>
      <c r="P28" s="84">
        <v>1.8814900000000001</v>
      </c>
      <c r="Q28" s="85">
        <f t="shared" si="1"/>
        <v>7.8309698544349585E-4</v>
      </c>
      <c r="R28" s="85">
        <f>P28/'סכום נכסי הקרן'!$C$42</f>
        <v>2.9552306921520436E-5</v>
      </c>
    </row>
    <row r="29" spans="2:45">
      <c r="B29" s="77" t="s">
        <v>2360</v>
      </c>
      <c r="C29" s="87" t="s">
        <v>2314</v>
      </c>
      <c r="D29" s="74">
        <v>11898600</v>
      </c>
      <c r="E29" s="74"/>
      <c r="F29" s="74" t="s">
        <v>526</v>
      </c>
      <c r="G29" s="103">
        <v>43222</v>
      </c>
      <c r="H29" s="74" t="s">
        <v>344</v>
      </c>
      <c r="I29" s="84">
        <v>9.59</v>
      </c>
      <c r="J29" s="87" t="s">
        <v>2315</v>
      </c>
      <c r="K29" s="87" t="s">
        <v>159</v>
      </c>
      <c r="L29" s="88">
        <v>3.5200000000000002E-2</v>
      </c>
      <c r="M29" s="88">
        <v>3.1399999999999997E-2</v>
      </c>
      <c r="N29" s="84">
        <v>8605.52</v>
      </c>
      <c r="O29" s="86">
        <v>104.87</v>
      </c>
      <c r="P29" s="84">
        <v>9.0246100000000009</v>
      </c>
      <c r="Q29" s="85">
        <f t="shared" si="1"/>
        <v>3.7561426772415624E-3</v>
      </c>
      <c r="R29" s="85">
        <f>P29/'סכום נכסי הקרן'!$C$42</f>
        <v>1.4174831892118617E-4</v>
      </c>
    </row>
    <row r="30" spans="2:45">
      <c r="B30" s="130" t="s">
        <v>2360</v>
      </c>
      <c r="C30" s="87" t="s">
        <v>2314</v>
      </c>
      <c r="D30" s="74">
        <v>11898611</v>
      </c>
      <c r="E30" s="74"/>
      <c r="F30" s="74" t="s">
        <v>526</v>
      </c>
      <c r="G30" s="103">
        <v>43922</v>
      </c>
      <c r="H30" s="74" t="s">
        <v>344</v>
      </c>
      <c r="I30" s="84">
        <v>9.9599999999999991</v>
      </c>
      <c r="J30" s="87" t="s">
        <v>2315</v>
      </c>
      <c r="K30" s="87" t="s">
        <v>159</v>
      </c>
      <c r="L30" s="88">
        <v>3.0699999999999998E-2</v>
      </c>
      <c r="M30" s="88">
        <v>2.2299999999999997E-2</v>
      </c>
      <c r="N30" s="84">
        <v>2075.13</v>
      </c>
      <c r="O30" s="86">
        <v>108.73</v>
      </c>
      <c r="P30" s="84">
        <v>2.2562800000000003</v>
      </c>
      <c r="Q30" s="85">
        <f t="shared" si="1"/>
        <v>9.3908873622312687E-4</v>
      </c>
      <c r="R30" s="85">
        <f>P30/'סכום נכסי הקרן'!$C$42</f>
        <v>3.5439082355414132E-5</v>
      </c>
    </row>
    <row r="31" spans="2:45">
      <c r="B31" s="77" t="s">
        <v>2360</v>
      </c>
      <c r="C31" s="87" t="s">
        <v>2314</v>
      </c>
      <c r="D31" s="74">
        <v>11898603</v>
      </c>
      <c r="E31" s="74"/>
      <c r="F31" s="74" t="s">
        <v>526</v>
      </c>
      <c r="G31" s="103">
        <v>43500</v>
      </c>
      <c r="H31" s="74" t="s">
        <v>344</v>
      </c>
      <c r="I31" s="84">
        <v>9.65</v>
      </c>
      <c r="J31" s="87" t="s">
        <v>2315</v>
      </c>
      <c r="K31" s="87" t="s">
        <v>159</v>
      </c>
      <c r="L31" s="88">
        <v>3.7499999999999999E-2</v>
      </c>
      <c r="M31" s="88">
        <v>2.7099999999999999E-2</v>
      </c>
      <c r="N31" s="84">
        <v>3388.72</v>
      </c>
      <c r="O31" s="86">
        <v>110.53</v>
      </c>
      <c r="P31" s="84">
        <v>3.7455500000000002</v>
      </c>
      <c r="Q31" s="85">
        <f t="shared" si="1"/>
        <v>1.5589394117576419E-3</v>
      </c>
      <c r="R31" s="85">
        <f>P31/'סכום נכסי הקרן'!$C$42</f>
        <v>5.8830843209318609E-5</v>
      </c>
    </row>
    <row r="32" spans="2:45">
      <c r="B32" s="77" t="s">
        <v>2360</v>
      </c>
      <c r="C32" s="87" t="s">
        <v>2314</v>
      </c>
      <c r="D32" s="74">
        <v>11898604</v>
      </c>
      <c r="E32" s="74"/>
      <c r="F32" s="74" t="s">
        <v>526</v>
      </c>
      <c r="G32" s="103">
        <v>43556</v>
      </c>
      <c r="H32" s="74" t="s">
        <v>344</v>
      </c>
      <c r="I32" s="84">
        <v>9.75</v>
      </c>
      <c r="J32" s="87" t="s">
        <v>2315</v>
      </c>
      <c r="K32" s="87" t="s">
        <v>159</v>
      </c>
      <c r="L32" s="88">
        <v>3.3500000000000002E-2</v>
      </c>
      <c r="M32" s="88">
        <v>2.7200000000000002E-2</v>
      </c>
      <c r="N32" s="84">
        <v>3424.07</v>
      </c>
      <c r="O32" s="86">
        <v>106.44</v>
      </c>
      <c r="P32" s="84">
        <v>3.6445799999999999</v>
      </c>
      <c r="Q32" s="85">
        <f t="shared" si="1"/>
        <v>1.516914578981369E-3</v>
      </c>
      <c r="R32" s="85">
        <f>P32/'סכום נכסי הקרן'!$C$42</f>
        <v>5.7244921184824231E-5</v>
      </c>
    </row>
    <row r="33" spans="2:18">
      <c r="B33" s="77" t="s">
        <v>2360</v>
      </c>
      <c r="C33" s="87" t="s">
        <v>2314</v>
      </c>
      <c r="D33" s="74">
        <v>11898606</v>
      </c>
      <c r="E33" s="74"/>
      <c r="F33" s="74" t="s">
        <v>526</v>
      </c>
      <c r="G33" s="103">
        <v>43647</v>
      </c>
      <c r="H33" s="74" t="s">
        <v>344</v>
      </c>
      <c r="I33" s="84">
        <v>9.6499999999999986</v>
      </c>
      <c r="J33" s="87" t="s">
        <v>2315</v>
      </c>
      <c r="K33" s="87" t="s">
        <v>159</v>
      </c>
      <c r="L33" s="88">
        <v>3.2000000000000001E-2</v>
      </c>
      <c r="M33" s="88">
        <v>3.2000000000000001E-2</v>
      </c>
      <c r="N33" s="84">
        <v>3180.96</v>
      </c>
      <c r="O33" s="86">
        <v>100.37</v>
      </c>
      <c r="P33" s="84">
        <v>3.1927300000000001</v>
      </c>
      <c r="Q33" s="85">
        <f t="shared" si="1"/>
        <v>1.3288496023550549E-3</v>
      </c>
      <c r="R33" s="85">
        <f>P33/'סכום נכסי הקרן'!$C$42</f>
        <v>5.0147774836722994E-5</v>
      </c>
    </row>
    <row r="34" spans="2:18">
      <c r="B34" s="77" t="s">
        <v>2360</v>
      </c>
      <c r="C34" s="87" t="s">
        <v>2314</v>
      </c>
      <c r="D34" s="74">
        <v>11898607</v>
      </c>
      <c r="E34" s="74"/>
      <c r="F34" s="74" t="s">
        <v>526</v>
      </c>
      <c r="G34" s="103">
        <v>43703</v>
      </c>
      <c r="H34" s="74" t="s">
        <v>344</v>
      </c>
      <c r="I34" s="84">
        <v>9.8500000000000014</v>
      </c>
      <c r="J34" s="87" t="s">
        <v>2315</v>
      </c>
      <c r="K34" s="87" t="s">
        <v>159</v>
      </c>
      <c r="L34" s="88">
        <v>2.6800000000000001E-2</v>
      </c>
      <c r="M34" s="88">
        <v>3.0200000000000001E-2</v>
      </c>
      <c r="N34" s="84">
        <v>226.47</v>
      </c>
      <c r="O34" s="86">
        <v>96.98</v>
      </c>
      <c r="P34" s="84">
        <v>0.21962999999999999</v>
      </c>
      <c r="Q34" s="85">
        <f t="shared" si="1"/>
        <v>9.1412439562769387E-5</v>
      </c>
      <c r="R34" s="85">
        <f>P34/'סכום נכסי הקרן'!$C$42</f>
        <v>3.4496984672645261E-6</v>
      </c>
    </row>
    <row r="35" spans="2:18">
      <c r="B35" s="77" t="s">
        <v>2360</v>
      </c>
      <c r="C35" s="87" t="s">
        <v>2314</v>
      </c>
      <c r="D35" s="74">
        <v>11898608</v>
      </c>
      <c r="E35" s="74"/>
      <c r="F35" s="74" t="s">
        <v>526</v>
      </c>
      <c r="G35" s="103">
        <v>43740</v>
      </c>
      <c r="H35" s="74" t="s">
        <v>344</v>
      </c>
      <c r="I35" s="84">
        <v>9.7100000000000009</v>
      </c>
      <c r="J35" s="87" t="s">
        <v>2315</v>
      </c>
      <c r="K35" s="87" t="s">
        <v>159</v>
      </c>
      <c r="L35" s="88">
        <v>2.7300000000000001E-2</v>
      </c>
      <c r="M35" s="88">
        <v>3.4500000000000003E-2</v>
      </c>
      <c r="N35" s="84">
        <v>3345.96</v>
      </c>
      <c r="O35" s="86">
        <v>93.6</v>
      </c>
      <c r="P35" s="84">
        <v>3.1318200000000003</v>
      </c>
      <c r="Q35" s="85">
        <f t="shared" si="1"/>
        <v>1.3034981854549582E-3</v>
      </c>
      <c r="R35" s="85">
        <f>P35/'סכום נכסי הקרן'!$C$42</f>
        <v>4.9191069770743474E-5</v>
      </c>
    </row>
    <row r="36" spans="2:18">
      <c r="B36" s="77" t="s">
        <v>2360</v>
      </c>
      <c r="C36" s="87" t="s">
        <v>2314</v>
      </c>
      <c r="D36" s="74">
        <v>11898609</v>
      </c>
      <c r="E36" s="74"/>
      <c r="F36" s="74" t="s">
        <v>526</v>
      </c>
      <c r="G36" s="103">
        <v>43831</v>
      </c>
      <c r="H36" s="74" t="s">
        <v>344</v>
      </c>
      <c r="I36" s="84">
        <v>9.5899999999999981</v>
      </c>
      <c r="J36" s="87" t="s">
        <v>2315</v>
      </c>
      <c r="K36" s="87" t="s">
        <v>159</v>
      </c>
      <c r="L36" s="88">
        <v>2.6800000000000001E-2</v>
      </c>
      <c r="M36" s="88">
        <v>3.9000000000000007E-2</v>
      </c>
      <c r="N36" s="84">
        <v>3473.63</v>
      </c>
      <c r="O36" s="86">
        <v>89.34</v>
      </c>
      <c r="P36" s="84">
        <v>3.1033400000000002</v>
      </c>
      <c r="Q36" s="85">
        <f t="shared" si="1"/>
        <v>1.2916444938884705E-3</v>
      </c>
      <c r="R36" s="85">
        <f>P36/'סכום נכסי הקרן'!$C$42</f>
        <v>4.874373829349677E-5</v>
      </c>
    </row>
    <row r="37" spans="2:18">
      <c r="B37" s="130" t="s">
        <v>2360</v>
      </c>
      <c r="C37" s="87" t="s">
        <v>2314</v>
      </c>
      <c r="D37" s="74">
        <v>11898612</v>
      </c>
      <c r="E37" s="74"/>
      <c r="F37" s="74" t="s">
        <v>526</v>
      </c>
      <c r="G37" s="103">
        <v>43978</v>
      </c>
      <c r="H37" s="74" t="s">
        <v>344</v>
      </c>
      <c r="I37" s="84">
        <v>9.86</v>
      </c>
      <c r="J37" s="87" t="s">
        <v>2315</v>
      </c>
      <c r="K37" s="87" t="s">
        <v>159</v>
      </c>
      <c r="L37" s="88">
        <v>2.6000000000000002E-2</v>
      </c>
      <c r="M37" s="88">
        <v>3.0199999999999994E-2</v>
      </c>
      <c r="N37" s="84">
        <v>872.55</v>
      </c>
      <c r="O37" s="86">
        <v>96.25</v>
      </c>
      <c r="P37" s="84">
        <v>0.83983000000000008</v>
      </c>
      <c r="Q37" s="85">
        <f>P37/$P$10</f>
        <v>3.4954655155489063E-4</v>
      </c>
      <c r="R37" s="85">
        <f>P37/'סכום נכסי הקרן'!$C$42</f>
        <v>1.3191095313767551E-5</v>
      </c>
    </row>
    <row r="38" spans="2:18">
      <c r="B38" s="130" t="s">
        <v>2360</v>
      </c>
      <c r="C38" s="87" t="s">
        <v>2314</v>
      </c>
      <c r="D38" s="74">
        <v>11898613</v>
      </c>
      <c r="E38" s="74"/>
      <c r="F38" s="74" t="s">
        <v>526</v>
      </c>
      <c r="G38" s="103">
        <v>44010</v>
      </c>
      <c r="H38" s="74" t="s">
        <v>344</v>
      </c>
      <c r="I38" s="84">
        <v>10</v>
      </c>
      <c r="J38" s="87" t="s">
        <v>2315</v>
      </c>
      <c r="K38" s="87" t="s">
        <v>159</v>
      </c>
      <c r="L38" s="88">
        <v>2.5000000000000001E-2</v>
      </c>
      <c r="M38" s="88">
        <v>2.6600000000000002E-2</v>
      </c>
      <c r="N38" s="84">
        <v>1368.65</v>
      </c>
      <c r="O38" s="86">
        <v>98.65</v>
      </c>
      <c r="P38" s="84">
        <v>1.3501700000000001</v>
      </c>
      <c r="Q38" s="85">
        <f>P38/$P$10</f>
        <v>5.6195571426701429E-4</v>
      </c>
      <c r="R38" s="85">
        <f>P38/'סכום נכסי הקרן'!$C$42</f>
        <v>2.1206936117773281E-5</v>
      </c>
    </row>
    <row r="39" spans="2:18">
      <c r="B39" s="130" t="s">
        <v>2361</v>
      </c>
      <c r="C39" s="87" t="s">
        <v>2313</v>
      </c>
      <c r="D39" s="74">
        <v>7699</v>
      </c>
      <c r="E39" s="74"/>
      <c r="F39" s="74" t="s">
        <v>2316</v>
      </c>
      <c r="G39" s="103">
        <v>43977</v>
      </c>
      <c r="H39" s="74" t="s">
        <v>2312</v>
      </c>
      <c r="I39" s="84">
        <v>10.290000000000001</v>
      </c>
      <c r="J39" s="87" t="s">
        <v>405</v>
      </c>
      <c r="K39" s="87" t="s">
        <v>159</v>
      </c>
      <c r="L39" s="88">
        <v>1.908E-2</v>
      </c>
      <c r="M39" s="88">
        <v>2.5000000000000001E-2</v>
      </c>
      <c r="N39" s="84">
        <v>25684.18</v>
      </c>
      <c r="O39" s="86">
        <v>94.31</v>
      </c>
      <c r="P39" s="84">
        <v>24.222750000000001</v>
      </c>
      <c r="Q39" s="85">
        <f t="shared" si="1"/>
        <v>1.0081776944948651E-2</v>
      </c>
      <c r="R39" s="85">
        <f>P39/'סכום נכסי הקרן'!$C$42</f>
        <v>3.8046343189879255E-4</v>
      </c>
    </row>
    <row r="40" spans="2:18">
      <c r="B40" s="77" t="s">
        <v>2361</v>
      </c>
      <c r="C40" s="87" t="s">
        <v>2313</v>
      </c>
      <c r="D40" s="74">
        <v>7567</v>
      </c>
      <c r="E40" s="74"/>
      <c r="F40" s="74" t="s">
        <v>2316</v>
      </c>
      <c r="G40" s="103">
        <v>43919</v>
      </c>
      <c r="H40" s="74" t="s">
        <v>2312</v>
      </c>
      <c r="I40" s="84">
        <v>10.01</v>
      </c>
      <c r="J40" s="87" t="s">
        <v>405</v>
      </c>
      <c r="K40" s="87" t="s">
        <v>159</v>
      </c>
      <c r="L40" s="88">
        <v>2.69E-2</v>
      </c>
      <c r="M40" s="88">
        <v>1.8700000000000001E-2</v>
      </c>
      <c r="N40" s="84">
        <v>14268.99</v>
      </c>
      <c r="O40" s="86">
        <v>108.53</v>
      </c>
      <c r="P40" s="84">
        <v>15.486139999999999</v>
      </c>
      <c r="Q40" s="85">
        <f t="shared" si="1"/>
        <v>6.4455030588288732E-3</v>
      </c>
      <c r="R40" s="85">
        <f>P40/'סכום נכסי הקרן'!$C$42</f>
        <v>2.4323868971380897E-4</v>
      </c>
    </row>
    <row r="41" spans="2:18">
      <c r="B41" s="77" t="s">
        <v>2361</v>
      </c>
      <c r="C41" s="87" t="s">
        <v>2313</v>
      </c>
      <c r="D41" s="74">
        <v>7566</v>
      </c>
      <c r="E41" s="74"/>
      <c r="F41" s="74" t="s">
        <v>2316</v>
      </c>
      <c r="G41" s="103">
        <v>43919</v>
      </c>
      <c r="H41" s="74" t="s">
        <v>2312</v>
      </c>
      <c r="I41" s="84">
        <v>9.629999999999999</v>
      </c>
      <c r="J41" s="87" t="s">
        <v>405</v>
      </c>
      <c r="K41" s="87" t="s">
        <v>159</v>
      </c>
      <c r="L41" s="88">
        <v>2.69E-2</v>
      </c>
      <c r="M41" s="88">
        <v>1.8599999999999995E-2</v>
      </c>
      <c r="N41" s="84">
        <v>14268.99</v>
      </c>
      <c r="O41" s="86">
        <v>108.33</v>
      </c>
      <c r="P41" s="84">
        <v>15.457600000000001</v>
      </c>
      <c r="Q41" s="85">
        <f t="shared" si="1"/>
        <v>6.4336243945975697E-3</v>
      </c>
      <c r="R41" s="85">
        <f>P41/'סכום נכסי הקרן'!$C$42</f>
        <v>2.4279041582474226E-4</v>
      </c>
    </row>
    <row r="42" spans="2:18">
      <c r="B42" s="130" t="s">
        <v>2361</v>
      </c>
      <c r="C42" s="87" t="s">
        <v>2313</v>
      </c>
      <c r="D42" s="74">
        <v>7700</v>
      </c>
      <c r="E42" s="74"/>
      <c r="F42" s="74" t="s">
        <v>2316</v>
      </c>
      <c r="G42" s="103">
        <v>43977</v>
      </c>
      <c r="H42" s="74" t="s">
        <v>2312</v>
      </c>
      <c r="I42" s="84">
        <v>9.91</v>
      </c>
      <c r="J42" s="87" t="s">
        <v>405</v>
      </c>
      <c r="K42" s="87" t="s">
        <v>159</v>
      </c>
      <c r="L42" s="88">
        <v>1.8769999999999998E-2</v>
      </c>
      <c r="M42" s="88">
        <v>2.4899999999999999E-2</v>
      </c>
      <c r="N42" s="84">
        <v>17122.79</v>
      </c>
      <c r="O42" s="86">
        <v>94.33</v>
      </c>
      <c r="P42" s="84">
        <v>16.15193</v>
      </c>
      <c r="Q42" s="85">
        <f t="shared" si="1"/>
        <v>6.7226122339711413E-3</v>
      </c>
      <c r="R42" s="85">
        <f>P42/'סכום נכסי הקרן'!$C$42</f>
        <v>2.5369616247490742E-4</v>
      </c>
    </row>
    <row r="43" spans="2:18">
      <c r="B43" s="77" t="s">
        <v>2362</v>
      </c>
      <c r="C43" s="87" t="s">
        <v>2314</v>
      </c>
      <c r="D43" s="74">
        <v>9912270</v>
      </c>
      <c r="E43" s="74"/>
      <c r="F43" s="74" t="s">
        <v>645</v>
      </c>
      <c r="G43" s="103">
        <v>43801</v>
      </c>
      <c r="H43" s="74" t="s">
        <v>344</v>
      </c>
      <c r="I43" s="84">
        <v>6.45</v>
      </c>
      <c r="J43" s="87" t="s">
        <v>469</v>
      </c>
      <c r="K43" s="87" t="s">
        <v>160</v>
      </c>
      <c r="L43" s="88">
        <v>2.3629999999999998E-2</v>
      </c>
      <c r="M43" s="88">
        <v>3.7400000000000003E-2</v>
      </c>
      <c r="N43" s="84">
        <v>43952.18</v>
      </c>
      <c r="O43" s="86">
        <v>91.98</v>
      </c>
      <c r="P43" s="84">
        <v>156.97081</v>
      </c>
      <c r="Q43" s="85">
        <f t="shared" si="1"/>
        <v>6.5332990403150562E-2</v>
      </c>
      <c r="R43" s="85">
        <f>P43/'סכום נכסי הקרן'!$C$42</f>
        <v>2.4655191124266776E-3</v>
      </c>
    </row>
    <row r="44" spans="2:18">
      <c r="B44" s="77" t="s">
        <v>2363</v>
      </c>
      <c r="C44" s="87" t="s">
        <v>2313</v>
      </c>
      <c r="D44" s="74">
        <v>7497</v>
      </c>
      <c r="E44" s="74"/>
      <c r="F44" s="74" t="s">
        <v>332</v>
      </c>
      <c r="G44" s="103">
        <v>43902</v>
      </c>
      <c r="H44" s="74" t="s">
        <v>2312</v>
      </c>
      <c r="I44" s="84">
        <v>8.0599999999999987</v>
      </c>
      <c r="J44" s="87" t="s">
        <v>405</v>
      </c>
      <c r="K44" s="87" t="s">
        <v>159</v>
      </c>
      <c r="L44" s="88">
        <v>2.7000000000000003E-2</v>
      </c>
      <c r="M44" s="88">
        <v>1.7899999999999999E-2</v>
      </c>
      <c r="N44" s="84">
        <v>28316.68</v>
      </c>
      <c r="O44" s="86">
        <v>107.63</v>
      </c>
      <c r="P44" s="84">
        <v>30.477240000000002</v>
      </c>
      <c r="Q44" s="85">
        <f t="shared" si="1"/>
        <v>1.2684964984473969E-2</v>
      </c>
      <c r="R44" s="85">
        <f>P44/'סכום נכסי הקרן'!$C$42</f>
        <v>4.7870185363772306E-4</v>
      </c>
    </row>
    <row r="45" spans="2:18">
      <c r="B45" s="130" t="s">
        <v>2363</v>
      </c>
      <c r="C45" s="87" t="s">
        <v>2313</v>
      </c>
      <c r="D45" s="74">
        <v>7583</v>
      </c>
      <c r="E45" s="74"/>
      <c r="F45" s="74" t="s">
        <v>332</v>
      </c>
      <c r="G45" s="103">
        <v>43926</v>
      </c>
      <c r="H45" s="74" t="s">
        <v>2312</v>
      </c>
      <c r="I45" s="84">
        <v>8.0299999999999994</v>
      </c>
      <c r="J45" s="87" t="s">
        <v>405</v>
      </c>
      <c r="K45" s="87" t="s">
        <v>159</v>
      </c>
      <c r="L45" s="88">
        <v>2.7000000000000003E-2</v>
      </c>
      <c r="M45" s="88">
        <v>2.23E-2</v>
      </c>
      <c r="N45" s="84">
        <v>1385.93</v>
      </c>
      <c r="O45" s="86">
        <v>103.96</v>
      </c>
      <c r="P45" s="84">
        <v>1.4408099999999999</v>
      </c>
      <c r="Q45" s="85">
        <f t="shared" si="1"/>
        <v>5.9968108658395379E-4</v>
      </c>
      <c r="R45" s="85">
        <f>P45/'סכום נכסי הקרן'!$C$42</f>
        <v>2.2630606240583716E-5</v>
      </c>
    </row>
    <row r="46" spans="2:18">
      <c r="B46" s="130" t="s">
        <v>2363</v>
      </c>
      <c r="C46" s="87" t="s">
        <v>2313</v>
      </c>
      <c r="D46" s="74">
        <v>7658</v>
      </c>
      <c r="E46" s="74"/>
      <c r="F46" s="74" t="s">
        <v>332</v>
      </c>
      <c r="G46" s="103">
        <v>43956</v>
      </c>
      <c r="H46" s="74" t="s">
        <v>2312</v>
      </c>
      <c r="I46" s="84">
        <v>7.9899999999999993</v>
      </c>
      <c r="J46" s="87" t="s">
        <v>405</v>
      </c>
      <c r="K46" s="87" t="s">
        <v>159</v>
      </c>
      <c r="L46" s="88">
        <v>2.7000000000000003E-2</v>
      </c>
      <c r="M46" s="88">
        <v>2.7300000000000001E-2</v>
      </c>
      <c r="N46" s="84">
        <v>2022.69</v>
      </c>
      <c r="O46" s="86">
        <v>99.96</v>
      </c>
      <c r="P46" s="84">
        <v>2.0218799999999999</v>
      </c>
      <c r="Q46" s="85">
        <f t="shared" si="1"/>
        <v>8.4152885900456293E-4</v>
      </c>
      <c r="R46" s="85">
        <f>P46/'סכום נכסי הקרן'!$C$42</f>
        <v>3.1757393511782541E-5</v>
      </c>
    </row>
    <row r="47" spans="2:18">
      <c r="B47" s="130" t="s">
        <v>2363</v>
      </c>
      <c r="C47" s="87" t="s">
        <v>2313</v>
      </c>
      <c r="D47" s="74">
        <v>7716</v>
      </c>
      <c r="E47" s="74"/>
      <c r="F47" s="74" t="s">
        <v>332</v>
      </c>
      <c r="G47" s="103">
        <v>43986</v>
      </c>
      <c r="H47" s="74" t="s">
        <v>2312</v>
      </c>
      <c r="I47" s="84">
        <v>7.98</v>
      </c>
      <c r="J47" s="87" t="s">
        <v>405</v>
      </c>
      <c r="K47" s="87" t="s">
        <v>159</v>
      </c>
      <c r="L47" s="88">
        <v>2.7000000000000003E-2</v>
      </c>
      <c r="M47" s="88">
        <v>2.9300000000000003E-2</v>
      </c>
      <c r="N47" s="84">
        <v>1802.74</v>
      </c>
      <c r="O47" s="86">
        <v>98.44</v>
      </c>
      <c r="P47" s="84">
        <v>1.7746099999999998</v>
      </c>
      <c r="Q47" s="85">
        <f t="shared" si="1"/>
        <v>7.3861234518274451E-4</v>
      </c>
      <c r="R47" s="85">
        <f>P47/'סכום נכסי הקרן'!$C$42</f>
        <v>2.7873557332751902E-5</v>
      </c>
    </row>
    <row r="48" spans="2:18">
      <c r="B48" s="77" t="s">
        <v>2364</v>
      </c>
      <c r="C48" s="87" t="s">
        <v>2313</v>
      </c>
      <c r="D48" s="74">
        <v>7490</v>
      </c>
      <c r="E48" s="74"/>
      <c r="F48" s="74" t="s">
        <v>332</v>
      </c>
      <c r="G48" s="103">
        <v>43899</v>
      </c>
      <c r="H48" s="74" t="s">
        <v>2312</v>
      </c>
      <c r="I48" s="84">
        <v>4.67</v>
      </c>
      <c r="J48" s="87" t="s">
        <v>151</v>
      </c>
      <c r="K48" s="87" t="s">
        <v>159</v>
      </c>
      <c r="L48" s="88">
        <v>2.3889999999999998E-2</v>
      </c>
      <c r="M48" s="88">
        <v>2.2399999999999996E-2</v>
      </c>
      <c r="N48" s="84">
        <v>22266.68</v>
      </c>
      <c r="O48" s="86">
        <v>100.73</v>
      </c>
      <c r="P48" s="84">
        <v>22.429220000000001</v>
      </c>
      <c r="Q48" s="85">
        <f t="shared" si="1"/>
        <v>9.3352898861269341E-3</v>
      </c>
      <c r="R48" s="85">
        <f>P48/'סכום נכסי הקרן'!$C$42</f>
        <v>3.5229270070545398E-4</v>
      </c>
    </row>
    <row r="49" spans="2:18">
      <c r="B49" s="77" t="s">
        <v>2364</v>
      </c>
      <c r="C49" s="87" t="s">
        <v>2313</v>
      </c>
      <c r="D49" s="74">
        <v>7491</v>
      </c>
      <c r="E49" s="74"/>
      <c r="F49" s="74" t="s">
        <v>332</v>
      </c>
      <c r="G49" s="103">
        <v>43899</v>
      </c>
      <c r="H49" s="74" t="s">
        <v>2312</v>
      </c>
      <c r="I49" s="84">
        <v>4.8400000000000007</v>
      </c>
      <c r="J49" s="87" t="s">
        <v>151</v>
      </c>
      <c r="K49" s="87" t="s">
        <v>159</v>
      </c>
      <c r="L49" s="88">
        <v>1.2969999999999999E-2</v>
      </c>
      <c r="M49" s="88">
        <v>1.0299999999999998E-2</v>
      </c>
      <c r="N49" s="84">
        <v>44533.36</v>
      </c>
      <c r="O49" s="86">
        <v>101.29</v>
      </c>
      <c r="P49" s="84">
        <v>45.107839999999996</v>
      </c>
      <c r="Q49" s="85">
        <f t="shared" si="1"/>
        <v>1.8774382815676689E-2</v>
      </c>
      <c r="R49" s="85">
        <f>P49/'סכום נכסי הקרן'!$C$42</f>
        <v>7.0850269320955005E-4</v>
      </c>
    </row>
    <row r="50" spans="2:18">
      <c r="B50" s="77" t="s">
        <v>2365</v>
      </c>
      <c r="C50" s="87" t="s">
        <v>2313</v>
      </c>
      <c r="D50" s="74">
        <v>523632</v>
      </c>
      <c r="E50" s="74"/>
      <c r="F50" s="74" t="s">
        <v>332</v>
      </c>
      <c r="G50" s="103">
        <v>43321</v>
      </c>
      <c r="H50" s="74" t="s">
        <v>2312</v>
      </c>
      <c r="I50" s="84">
        <v>1.0900000000000003</v>
      </c>
      <c r="J50" s="87" t="s">
        <v>151</v>
      </c>
      <c r="K50" s="87" t="s">
        <v>159</v>
      </c>
      <c r="L50" s="88">
        <v>2.3980000000000001E-2</v>
      </c>
      <c r="M50" s="88">
        <v>2.1899999999999999E-2</v>
      </c>
      <c r="N50" s="84">
        <v>7174.18</v>
      </c>
      <c r="O50" s="86">
        <v>100.58</v>
      </c>
      <c r="P50" s="84">
        <v>7.2157900000000001</v>
      </c>
      <c r="Q50" s="85">
        <f t="shared" si="1"/>
        <v>3.0032917510023028E-3</v>
      </c>
      <c r="R50" s="85">
        <f>P50/'סכום נכסי הקרן'!$C$42</f>
        <v>1.1333742978237351E-4</v>
      </c>
    </row>
    <row r="51" spans="2:18">
      <c r="B51" s="77" t="s">
        <v>2365</v>
      </c>
      <c r="C51" s="87" t="s">
        <v>2313</v>
      </c>
      <c r="D51" s="74">
        <v>524747</v>
      </c>
      <c r="E51" s="74"/>
      <c r="F51" s="74" t="s">
        <v>332</v>
      </c>
      <c r="G51" s="103">
        <v>43343</v>
      </c>
      <c r="H51" s="74" t="s">
        <v>2312</v>
      </c>
      <c r="I51" s="84">
        <v>1.1499999999999999</v>
      </c>
      <c r="J51" s="87" t="s">
        <v>151</v>
      </c>
      <c r="K51" s="87" t="s">
        <v>159</v>
      </c>
      <c r="L51" s="88">
        <v>2.3789999999999999E-2</v>
      </c>
      <c r="M51" s="88">
        <v>2.3199999999999998E-2</v>
      </c>
      <c r="N51" s="84">
        <v>7174.18</v>
      </c>
      <c r="O51" s="86">
        <v>100.28</v>
      </c>
      <c r="P51" s="84">
        <v>7.1942700000000004</v>
      </c>
      <c r="Q51" s="85">
        <f t="shared" si="1"/>
        <v>2.9943348885545919E-3</v>
      </c>
      <c r="R51" s="85">
        <f>P51/'סכום נכסי הקרן'!$C$42</f>
        <v>1.1299941807625171E-4</v>
      </c>
    </row>
    <row r="52" spans="2:18">
      <c r="B52" s="77" t="s">
        <v>2365</v>
      </c>
      <c r="C52" s="87" t="s">
        <v>2313</v>
      </c>
      <c r="D52" s="74">
        <v>545876</v>
      </c>
      <c r="E52" s="74"/>
      <c r="F52" s="74" t="s">
        <v>332</v>
      </c>
      <c r="G52" s="103">
        <v>43614</v>
      </c>
      <c r="H52" s="74" t="s">
        <v>2312</v>
      </c>
      <c r="I52" s="84">
        <v>1.5</v>
      </c>
      <c r="J52" s="87" t="s">
        <v>151</v>
      </c>
      <c r="K52" s="87" t="s">
        <v>159</v>
      </c>
      <c r="L52" s="88">
        <v>2.427E-2</v>
      </c>
      <c r="M52" s="88">
        <v>2.52E-2</v>
      </c>
      <c r="N52" s="84">
        <v>9565.57</v>
      </c>
      <c r="O52" s="86">
        <v>100.09</v>
      </c>
      <c r="P52" s="84">
        <v>9.5741800000000001</v>
      </c>
      <c r="Q52" s="85">
        <f t="shared" si="1"/>
        <v>3.9848798006332266E-3</v>
      </c>
      <c r="R52" s="85">
        <f>P52/'סכום נכסי הקרן'!$C$42</f>
        <v>1.5038033998686283E-4</v>
      </c>
    </row>
    <row r="53" spans="2:18">
      <c r="B53" s="77" t="s">
        <v>2365</v>
      </c>
      <c r="C53" s="87" t="s">
        <v>2313</v>
      </c>
      <c r="D53" s="74">
        <v>7355</v>
      </c>
      <c r="E53" s="74"/>
      <c r="F53" s="74" t="s">
        <v>332</v>
      </c>
      <c r="G53" s="103">
        <v>43842</v>
      </c>
      <c r="H53" s="74" t="s">
        <v>2312</v>
      </c>
      <c r="I53" s="84">
        <v>1.7200000000000002</v>
      </c>
      <c r="J53" s="87" t="s">
        <v>151</v>
      </c>
      <c r="K53" s="87" t="s">
        <v>159</v>
      </c>
      <c r="L53" s="88">
        <v>2.0838000000000002E-2</v>
      </c>
      <c r="M53" s="88">
        <v>3.4200000000000001E-2</v>
      </c>
      <c r="N53" s="84">
        <v>11956.96</v>
      </c>
      <c r="O53" s="86">
        <v>98.25</v>
      </c>
      <c r="P53" s="84">
        <v>11.74771</v>
      </c>
      <c r="Q53" s="85">
        <f t="shared" si="1"/>
        <v>4.8895270699628535E-3</v>
      </c>
      <c r="R53" s="85">
        <f>P53/'סכום נכסי הקרן'!$C$42</f>
        <v>1.8451967937380205E-4</v>
      </c>
    </row>
    <row r="54" spans="2:18">
      <c r="B54" s="77" t="s">
        <v>2366</v>
      </c>
      <c r="C54" s="87" t="s">
        <v>2314</v>
      </c>
      <c r="D54" s="74">
        <v>7127</v>
      </c>
      <c r="E54" s="74"/>
      <c r="F54" s="74" t="s">
        <v>332</v>
      </c>
      <c r="G54" s="103">
        <v>43631</v>
      </c>
      <c r="H54" s="74" t="s">
        <v>2312</v>
      </c>
      <c r="I54" s="84">
        <v>6.56</v>
      </c>
      <c r="J54" s="87" t="s">
        <v>405</v>
      </c>
      <c r="K54" s="87" t="s">
        <v>159</v>
      </c>
      <c r="L54" s="88">
        <v>3.1E-2</v>
      </c>
      <c r="M54" s="88">
        <v>2.6700000000000005E-2</v>
      </c>
      <c r="N54" s="84">
        <v>30682.42</v>
      </c>
      <c r="O54" s="86">
        <v>103.12</v>
      </c>
      <c r="P54" s="84">
        <v>31.639700000000001</v>
      </c>
      <c r="Q54" s="85">
        <f t="shared" si="1"/>
        <v>1.316879371686088E-2</v>
      </c>
      <c r="R54" s="85">
        <f>P54/'סכום נכסי הקרן'!$C$42</f>
        <v>4.9696045437649429E-4</v>
      </c>
    </row>
    <row r="55" spans="2:18">
      <c r="B55" s="77" t="s">
        <v>2366</v>
      </c>
      <c r="C55" s="87" t="s">
        <v>2314</v>
      </c>
      <c r="D55" s="74">
        <v>7128</v>
      </c>
      <c r="E55" s="74"/>
      <c r="F55" s="74" t="s">
        <v>332</v>
      </c>
      <c r="G55" s="103">
        <v>43634</v>
      </c>
      <c r="H55" s="74" t="s">
        <v>2312</v>
      </c>
      <c r="I55" s="84">
        <v>6.5900000000000007</v>
      </c>
      <c r="J55" s="87" t="s">
        <v>405</v>
      </c>
      <c r="K55" s="87" t="s">
        <v>159</v>
      </c>
      <c r="L55" s="88">
        <v>2.4900000000000002E-2</v>
      </c>
      <c r="M55" s="88">
        <v>2.6200000000000005E-2</v>
      </c>
      <c r="N55" s="84">
        <v>13008.95</v>
      </c>
      <c r="O55" s="86">
        <v>100.87</v>
      </c>
      <c r="P55" s="84">
        <v>13.12214</v>
      </c>
      <c r="Q55" s="85">
        <f t="shared" si="1"/>
        <v>5.4615800650375575E-3</v>
      </c>
      <c r="R55" s="85">
        <f>P55/'סכום נכסי הקרן'!$C$42</f>
        <v>2.0610766400414575E-4</v>
      </c>
    </row>
    <row r="56" spans="2:18">
      <c r="B56" s="77" t="s">
        <v>2366</v>
      </c>
      <c r="C56" s="87" t="s">
        <v>2314</v>
      </c>
      <c r="D56" s="74">
        <v>7130</v>
      </c>
      <c r="E56" s="74"/>
      <c r="F56" s="74" t="s">
        <v>332</v>
      </c>
      <c r="G56" s="103">
        <v>43634</v>
      </c>
      <c r="H56" s="74" t="s">
        <v>2312</v>
      </c>
      <c r="I56" s="84">
        <v>6.9299999999999988</v>
      </c>
      <c r="J56" s="87" t="s">
        <v>405</v>
      </c>
      <c r="K56" s="87" t="s">
        <v>159</v>
      </c>
      <c r="L56" s="88">
        <v>3.6000000000000004E-2</v>
      </c>
      <c r="M56" s="88">
        <v>2.6699999999999998E-2</v>
      </c>
      <c r="N56" s="84">
        <v>8200.0300000000007</v>
      </c>
      <c r="O56" s="86">
        <v>106.83</v>
      </c>
      <c r="P56" s="84">
        <v>8.7600999999999996</v>
      </c>
      <c r="Q56" s="85">
        <f t="shared" si="1"/>
        <v>3.6460506843956479E-3</v>
      </c>
      <c r="R56" s="85">
        <f>P56/'סכום נכסי הקרן'!$C$42</f>
        <v>1.3759369641253006E-4</v>
      </c>
    </row>
    <row r="57" spans="2:18">
      <c r="B57" s="77" t="s">
        <v>2367</v>
      </c>
      <c r="C57" s="87" t="s">
        <v>2314</v>
      </c>
      <c r="D57" s="74">
        <v>84666730</v>
      </c>
      <c r="E57" s="74"/>
      <c r="F57" s="74" t="s">
        <v>655</v>
      </c>
      <c r="G57" s="103">
        <v>43530</v>
      </c>
      <c r="H57" s="74" t="s">
        <v>155</v>
      </c>
      <c r="I57" s="84">
        <v>6.2200000000000006</v>
      </c>
      <c r="J57" s="87" t="s">
        <v>469</v>
      </c>
      <c r="K57" s="87" t="s">
        <v>159</v>
      </c>
      <c r="L57" s="88">
        <v>3.4165000000000001E-2</v>
      </c>
      <c r="M57" s="88">
        <v>4.2200000000000008E-2</v>
      </c>
      <c r="N57" s="84">
        <v>24496.37</v>
      </c>
      <c r="O57" s="86">
        <v>95.38</v>
      </c>
      <c r="P57" s="84">
        <v>23.364639999999998</v>
      </c>
      <c r="Q57" s="85">
        <f t="shared" si="1"/>
        <v>9.724622054846168E-3</v>
      </c>
      <c r="R57" s="85">
        <f>P57/'סכום נכסי הקרן'!$C$42</f>
        <v>3.6698521511718541E-4</v>
      </c>
    </row>
    <row r="58" spans="2:18">
      <c r="B58" s="77" t="s">
        <v>2368</v>
      </c>
      <c r="C58" s="87" t="s">
        <v>2314</v>
      </c>
      <c r="D58" s="74">
        <v>84666732</v>
      </c>
      <c r="E58" s="74"/>
      <c r="F58" s="74" t="s">
        <v>655</v>
      </c>
      <c r="G58" s="103">
        <v>43530</v>
      </c>
      <c r="H58" s="74" t="s">
        <v>155</v>
      </c>
      <c r="I58" s="84">
        <v>6.39</v>
      </c>
      <c r="J58" s="87" t="s">
        <v>469</v>
      </c>
      <c r="K58" s="87" t="s">
        <v>159</v>
      </c>
      <c r="L58" s="88">
        <v>3.4165000000000001E-2</v>
      </c>
      <c r="M58" s="88">
        <v>4.2199999999999988E-2</v>
      </c>
      <c r="N58" s="84">
        <v>51193.5</v>
      </c>
      <c r="O58" s="86">
        <v>95.26</v>
      </c>
      <c r="P58" s="84">
        <v>48.766930000000002</v>
      </c>
      <c r="Q58" s="85">
        <f t="shared" si="1"/>
        <v>2.0297336617432982E-2</v>
      </c>
      <c r="R58" s="85">
        <f>P58/'סכום נכסי הקרן'!$C$42</f>
        <v>7.659755209861879E-4</v>
      </c>
    </row>
    <row r="59" spans="2:18">
      <c r="B59" s="77" t="s">
        <v>2369</v>
      </c>
      <c r="C59" s="87" t="s">
        <v>2314</v>
      </c>
      <c r="D59" s="74">
        <v>90310010</v>
      </c>
      <c r="E59" s="74"/>
      <c r="F59" s="74" t="s">
        <v>655</v>
      </c>
      <c r="G59" s="103">
        <v>43779</v>
      </c>
      <c r="H59" s="74" t="s">
        <v>155</v>
      </c>
      <c r="I59" s="84">
        <v>8.2800000000000011</v>
      </c>
      <c r="J59" s="87" t="s">
        <v>469</v>
      </c>
      <c r="K59" s="87" t="s">
        <v>159</v>
      </c>
      <c r="L59" s="88">
        <v>2.7243E-2</v>
      </c>
      <c r="M59" s="88">
        <v>3.4799999999999998E-2</v>
      </c>
      <c r="N59" s="84">
        <v>942.19</v>
      </c>
      <c r="O59" s="86">
        <v>93.52</v>
      </c>
      <c r="P59" s="84">
        <v>0.88112999999999997</v>
      </c>
      <c r="Q59" s="85">
        <f t="shared" si="1"/>
        <v>3.6673606917061872E-4</v>
      </c>
      <c r="R59" s="85">
        <f>P59/'סכום נכסי הקרן'!$C$42</f>
        <v>1.3839788783229941E-5</v>
      </c>
    </row>
    <row r="60" spans="2:18">
      <c r="B60" s="77" t="s">
        <v>2369</v>
      </c>
      <c r="C60" s="87" t="s">
        <v>2314</v>
      </c>
      <c r="D60" s="74">
        <v>90310011</v>
      </c>
      <c r="E60" s="74"/>
      <c r="F60" s="74" t="s">
        <v>655</v>
      </c>
      <c r="G60" s="103">
        <v>43835</v>
      </c>
      <c r="H60" s="74" t="s">
        <v>155</v>
      </c>
      <c r="I60" s="84">
        <v>8.2100000000000009</v>
      </c>
      <c r="J60" s="87" t="s">
        <v>469</v>
      </c>
      <c r="K60" s="87" t="s">
        <v>159</v>
      </c>
      <c r="L60" s="88">
        <v>2.7243E-2</v>
      </c>
      <c r="M60" s="88">
        <v>3.7399999999999996E-2</v>
      </c>
      <c r="N60" s="84">
        <v>524.66999999999996</v>
      </c>
      <c r="O60" s="86">
        <v>91.6</v>
      </c>
      <c r="P60" s="84">
        <v>0.48060000000000003</v>
      </c>
      <c r="Q60" s="85">
        <f t="shared" si="1"/>
        <v>2.0003104518447832E-4</v>
      </c>
      <c r="R60" s="85">
        <f>P60/'סכום נכסי הקרן'!$C$42</f>
        <v>7.5487186785381383E-6</v>
      </c>
    </row>
    <row r="61" spans="2:18">
      <c r="B61" s="77" t="s">
        <v>2369</v>
      </c>
      <c r="C61" s="87" t="s">
        <v>2314</v>
      </c>
      <c r="D61" s="74">
        <v>90310002</v>
      </c>
      <c r="E61" s="74"/>
      <c r="F61" s="74" t="s">
        <v>655</v>
      </c>
      <c r="G61" s="103">
        <v>43227</v>
      </c>
      <c r="H61" s="74" t="s">
        <v>155</v>
      </c>
      <c r="I61" s="84">
        <v>8.5399999999999991</v>
      </c>
      <c r="J61" s="87" t="s">
        <v>469</v>
      </c>
      <c r="K61" s="87" t="s">
        <v>159</v>
      </c>
      <c r="L61" s="88">
        <v>2.9805999999999999E-2</v>
      </c>
      <c r="M61" s="88">
        <v>2.3399999999999997E-2</v>
      </c>
      <c r="N61" s="84">
        <v>309.89999999999998</v>
      </c>
      <c r="O61" s="86">
        <v>105.84</v>
      </c>
      <c r="P61" s="84">
        <v>0.32800000000000001</v>
      </c>
      <c r="Q61" s="85">
        <f t="shared" si="1"/>
        <v>1.3651723433314374E-4</v>
      </c>
      <c r="R61" s="85">
        <f>P61/'סכום נכסי הקרן'!$C$42</f>
        <v>5.1518512828974397E-6</v>
      </c>
    </row>
    <row r="62" spans="2:18">
      <c r="B62" s="77" t="s">
        <v>2369</v>
      </c>
      <c r="C62" s="87" t="s">
        <v>2314</v>
      </c>
      <c r="D62" s="74">
        <v>90310003</v>
      </c>
      <c r="E62" s="74"/>
      <c r="F62" s="74" t="s">
        <v>655</v>
      </c>
      <c r="G62" s="103">
        <v>43279</v>
      </c>
      <c r="H62" s="74" t="s">
        <v>155</v>
      </c>
      <c r="I62" s="84">
        <v>8.58</v>
      </c>
      <c r="J62" s="87" t="s">
        <v>469</v>
      </c>
      <c r="K62" s="87" t="s">
        <v>159</v>
      </c>
      <c r="L62" s="88">
        <v>2.9796999999999997E-2</v>
      </c>
      <c r="M62" s="88">
        <v>2.18E-2</v>
      </c>
      <c r="N62" s="84">
        <v>362.44</v>
      </c>
      <c r="O62" s="86">
        <v>106.36</v>
      </c>
      <c r="P62" s="84">
        <v>0.38549</v>
      </c>
      <c r="Q62" s="85">
        <f t="shared" si="1"/>
        <v>1.6044520933866945E-4</v>
      </c>
      <c r="R62" s="85">
        <f>P62/'סכום נכסי הקרן'!$C$42</f>
        <v>6.0548388751345543E-6</v>
      </c>
    </row>
    <row r="63" spans="2:18">
      <c r="B63" s="77" t="s">
        <v>2369</v>
      </c>
      <c r="C63" s="87" t="s">
        <v>2314</v>
      </c>
      <c r="D63" s="74">
        <v>90310004</v>
      </c>
      <c r="E63" s="74"/>
      <c r="F63" s="74" t="s">
        <v>655</v>
      </c>
      <c r="G63" s="103">
        <v>43321</v>
      </c>
      <c r="H63" s="74" t="s">
        <v>155</v>
      </c>
      <c r="I63" s="84">
        <v>8.59</v>
      </c>
      <c r="J63" s="87" t="s">
        <v>469</v>
      </c>
      <c r="K63" s="87" t="s">
        <v>159</v>
      </c>
      <c r="L63" s="88">
        <v>3.0529000000000001E-2</v>
      </c>
      <c r="M63" s="88">
        <v>2.1299999999999999E-2</v>
      </c>
      <c r="N63" s="84">
        <v>2030.37</v>
      </c>
      <c r="O63" s="86">
        <v>107.49</v>
      </c>
      <c r="P63" s="84">
        <v>2.1824400000000002</v>
      </c>
      <c r="Q63" s="85">
        <f t="shared" si="1"/>
        <v>9.0835571005495809E-4</v>
      </c>
      <c r="R63" s="85">
        <f>P63/'סכום נכסי הקרן'!$C$42</f>
        <v>3.427928754221551E-5</v>
      </c>
    </row>
    <row r="64" spans="2:18">
      <c r="B64" s="77" t="s">
        <v>2369</v>
      </c>
      <c r="C64" s="87" t="s">
        <v>2314</v>
      </c>
      <c r="D64" s="74">
        <v>90310001</v>
      </c>
      <c r="E64" s="74"/>
      <c r="F64" s="74" t="s">
        <v>655</v>
      </c>
      <c r="G64" s="103">
        <v>43138</v>
      </c>
      <c r="H64" s="74" t="s">
        <v>155</v>
      </c>
      <c r="I64" s="84">
        <v>8.4499999999999993</v>
      </c>
      <c r="J64" s="87" t="s">
        <v>469</v>
      </c>
      <c r="K64" s="87" t="s">
        <v>159</v>
      </c>
      <c r="L64" s="88">
        <v>2.8243000000000001E-2</v>
      </c>
      <c r="M64" s="88">
        <v>2.7799999999999998E-2</v>
      </c>
      <c r="N64" s="84">
        <v>1943.15</v>
      </c>
      <c r="O64" s="86">
        <v>100.61</v>
      </c>
      <c r="P64" s="84">
        <v>1.9550000000000001</v>
      </c>
      <c r="Q64" s="85">
        <f t="shared" si="1"/>
        <v>8.1369266195517077E-4</v>
      </c>
      <c r="R64" s="85">
        <f>P64/'סכום נכסי הקרן'!$C$42</f>
        <v>3.0706918469708824E-5</v>
      </c>
    </row>
    <row r="65" spans="2:18">
      <c r="B65" s="77" t="s">
        <v>2369</v>
      </c>
      <c r="C65" s="87" t="s">
        <v>2314</v>
      </c>
      <c r="D65" s="74">
        <v>90310005</v>
      </c>
      <c r="E65" s="74"/>
      <c r="F65" s="74" t="s">
        <v>655</v>
      </c>
      <c r="G65" s="103">
        <v>43417</v>
      </c>
      <c r="H65" s="74" t="s">
        <v>155</v>
      </c>
      <c r="I65" s="84">
        <v>8.49</v>
      </c>
      <c r="J65" s="87" t="s">
        <v>469</v>
      </c>
      <c r="K65" s="87" t="s">
        <v>159</v>
      </c>
      <c r="L65" s="88">
        <v>3.2797E-2</v>
      </c>
      <c r="M65" s="88">
        <v>2.3099999999999999E-2</v>
      </c>
      <c r="N65" s="84">
        <v>2311.65</v>
      </c>
      <c r="O65" s="86">
        <v>107.89</v>
      </c>
      <c r="P65" s="84">
        <v>2.49404</v>
      </c>
      <c r="Q65" s="85">
        <f t="shared" si="1"/>
        <v>1.0380470826714446E-3</v>
      </c>
      <c r="R65" s="85">
        <f>P65/'סכום נכסי הקרן'!$C$42</f>
        <v>3.9173546260968079E-5</v>
      </c>
    </row>
    <row r="66" spans="2:18">
      <c r="B66" s="77" t="s">
        <v>2369</v>
      </c>
      <c r="C66" s="87" t="s">
        <v>2314</v>
      </c>
      <c r="D66" s="74">
        <v>90310006</v>
      </c>
      <c r="E66" s="74"/>
      <c r="F66" s="74" t="s">
        <v>655</v>
      </c>
      <c r="G66" s="103">
        <v>43485</v>
      </c>
      <c r="H66" s="74" t="s">
        <v>155</v>
      </c>
      <c r="I66" s="84">
        <v>8.58</v>
      </c>
      <c r="J66" s="87" t="s">
        <v>469</v>
      </c>
      <c r="K66" s="87" t="s">
        <v>159</v>
      </c>
      <c r="L66" s="88">
        <v>3.2190999999999997E-2</v>
      </c>
      <c r="M66" s="88">
        <v>0.02</v>
      </c>
      <c r="N66" s="84">
        <v>2921.23</v>
      </c>
      <c r="O66" s="86">
        <v>110.17</v>
      </c>
      <c r="P66" s="84">
        <v>3.2183200000000003</v>
      </c>
      <c r="Q66" s="85">
        <f t="shared" si="1"/>
        <v>1.3395004438995219E-3</v>
      </c>
      <c r="R66" s="85">
        <f>P66/'סכום נכסי הקרן'!$C$42</f>
        <v>5.0549713477970999E-5</v>
      </c>
    </row>
    <row r="67" spans="2:18">
      <c r="B67" s="77" t="s">
        <v>2369</v>
      </c>
      <c r="C67" s="87" t="s">
        <v>2314</v>
      </c>
      <c r="D67" s="74">
        <v>90310008</v>
      </c>
      <c r="E67" s="74"/>
      <c r="F67" s="74" t="s">
        <v>655</v>
      </c>
      <c r="G67" s="103">
        <v>43613</v>
      </c>
      <c r="H67" s="74" t="s">
        <v>155</v>
      </c>
      <c r="I67" s="84">
        <v>8.620000000000001</v>
      </c>
      <c r="J67" s="87" t="s">
        <v>469</v>
      </c>
      <c r="K67" s="87" t="s">
        <v>159</v>
      </c>
      <c r="L67" s="88">
        <v>2.7243E-2</v>
      </c>
      <c r="M67" s="88">
        <v>2.2499999999999999E-2</v>
      </c>
      <c r="N67" s="84">
        <v>771.01</v>
      </c>
      <c r="O67" s="86">
        <v>103.47</v>
      </c>
      <c r="P67" s="84">
        <v>0.79776000000000002</v>
      </c>
      <c r="Q67" s="85">
        <f t="shared" si="1"/>
        <v>3.3203655140734379E-4</v>
      </c>
      <c r="R67" s="85">
        <f>P67/'סכום נכסי הקרן'!$C$42</f>
        <v>1.2530307559281285E-5</v>
      </c>
    </row>
    <row r="68" spans="2:18">
      <c r="B68" s="77" t="s">
        <v>2369</v>
      </c>
      <c r="C68" s="87" t="s">
        <v>2314</v>
      </c>
      <c r="D68" s="74">
        <v>90310009</v>
      </c>
      <c r="E68" s="74"/>
      <c r="F68" s="74" t="s">
        <v>655</v>
      </c>
      <c r="G68" s="103">
        <v>43657</v>
      </c>
      <c r="H68" s="74" t="s">
        <v>155</v>
      </c>
      <c r="I68" s="84">
        <v>8.4499999999999993</v>
      </c>
      <c r="J68" s="87" t="s">
        <v>469</v>
      </c>
      <c r="K68" s="87" t="s">
        <v>159</v>
      </c>
      <c r="L68" s="88">
        <v>2.7243E-2</v>
      </c>
      <c r="M68" s="88">
        <v>2.8500000000000001E-2</v>
      </c>
      <c r="N68" s="84">
        <v>760.68</v>
      </c>
      <c r="O68" s="86">
        <v>98.42</v>
      </c>
      <c r="P68" s="84">
        <v>0.74865999999999999</v>
      </c>
      <c r="Q68" s="85">
        <f t="shared" si="1"/>
        <v>3.1160058736540061E-4</v>
      </c>
      <c r="R68" s="85">
        <f>P68/'סכום נכסי הקרן'!$C$42</f>
        <v>1.1759100553213405E-5</v>
      </c>
    </row>
    <row r="69" spans="2:18">
      <c r="B69" s="77" t="s">
        <v>2369</v>
      </c>
      <c r="C69" s="87" t="s">
        <v>2314</v>
      </c>
      <c r="D69" s="74">
        <v>90310007</v>
      </c>
      <c r="E69" s="74"/>
      <c r="F69" s="74" t="s">
        <v>655</v>
      </c>
      <c r="G69" s="103">
        <v>43541</v>
      </c>
      <c r="H69" s="74" t="s">
        <v>155</v>
      </c>
      <c r="I69" s="84">
        <v>8.5900000000000016</v>
      </c>
      <c r="J69" s="87" t="s">
        <v>469</v>
      </c>
      <c r="K69" s="87" t="s">
        <v>159</v>
      </c>
      <c r="L69" s="88">
        <v>2.9270999999999998E-2</v>
      </c>
      <c r="M69" s="88">
        <v>2.1900000000000003E-2</v>
      </c>
      <c r="N69" s="84">
        <v>250.85</v>
      </c>
      <c r="O69" s="86">
        <v>105.8</v>
      </c>
      <c r="P69" s="84">
        <v>0.26539999999999997</v>
      </c>
      <c r="Q69" s="85">
        <f t="shared" si="1"/>
        <v>1.1046242070736691E-4</v>
      </c>
      <c r="R69" s="85">
        <f>P69/'סכום נכסי הקרן'!$C$42</f>
        <v>4.168601617320062E-6</v>
      </c>
    </row>
    <row r="70" spans="2:18">
      <c r="B70" s="77" t="s">
        <v>2370</v>
      </c>
      <c r="C70" s="87" t="s">
        <v>2313</v>
      </c>
      <c r="D70" s="74">
        <v>7561</v>
      </c>
      <c r="E70" s="74"/>
      <c r="F70" s="74" t="s">
        <v>946</v>
      </c>
      <c r="G70" s="103">
        <v>43920</v>
      </c>
      <c r="H70" s="74" t="s">
        <v>2312</v>
      </c>
      <c r="I70" s="84">
        <v>6.93</v>
      </c>
      <c r="J70" s="87" t="s">
        <v>2315</v>
      </c>
      <c r="K70" s="87" t="s">
        <v>159</v>
      </c>
      <c r="L70" s="88">
        <v>5.5918000000000002E-2</v>
      </c>
      <c r="M70" s="88">
        <v>4.3899999999999995E-2</v>
      </c>
      <c r="N70" s="84">
        <v>26567.01</v>
      </c>
      <c r="O70" s="86">
        <v>110.26</v>
      </c>
      <c r="P70" s="84">
        <v>29.29279</v>
      </c>
      <c r="Q70" s="85">
        <f t="shared" si="1"/>
        <v>1.2191983770431614E-2</v>
      </c>
      <c r="R70" s="85">
        <f>P70/'סכום נכסי הקרן'!$C$42</f>
        <v>4.6009785896690636E-4</v>
      </c>
    </row>
    <row r="71" spans="2:18">
      <c r="B71" s="77" t="s">
        <v>2371</v>
      </c>
      <c r="C71" s="87" t="s">
        <v>2314</v>
      </c>
      <c r="D71" s="74">
        <v>91040003</v>
      </c>
      <c r="E71" s="74"/>
      <c r="F71" s="74" t="s">
        <v>2317</v>
      </c>
      <c r="G71" s="103">
        <v>43301</v>
      </c>
      <c r="H71" s="74" t="s">
        <v>344</v>
      </c>
      <c r="I71" s="84">
        <v>0.63</v>
      </c>
      <c r="J71" s="87" t="s">
        <v>141</v>
      </c>
      <c r="K71" s="87" t="s">
        <v>158</v>
      </c>
      <c r="L71" s="88">
        <v>4.5940000000000002E-2</v>
      </c>
      <c r="M71" s="88">
        <v>0.11700000000000001</v>
      </c>
      <c r="N71" s="84">
        <v>4218.03</v>
      </c>
      <c r="O71" s="86">
        <v>96.38</v>
      </c>
      <c r="P71" s="84">
        <v>14.09047</v>
      </c>
      <c r="Q71" s="85">
        <f t="shared" si="1"/>
        <v>5.8646097404089388E-3</v>
      </c>
      <c r="R71" s="85">
        <f>P71/'סכום נכסי הקרן'!$C$42</f>
        <v>2.2131709129917035E-4</v>
      </c>
    </row>
    <row r="72" spans="2:18">
      <c r="B72" s="77" t="s">
        <v>2371</v>
      </c>
      <c r="C72" s="87" t="s">
        <v>2314</v>
      </c>
      <c r="D72" s="74">
        <v>91040006</v>
      </c>
      <c r="E72" s="74"/>
      <c r="F72" s="74" t="s">
        <v>2317</v>
      </c>
      <c r="G72" s="103">
        <v>43395</v>
      </c>
      <c r="H72" s="74" t="s">
        <v>344</v>
      </c>
      <c r="I72" s="84">
        <v>0.62999999999999989</v>
      </c>
      <c r="J72" s="87" t="s">
        <v>141</v>
      </c>
      <c r="K72" s="87" t="s">
        <v>158</v>
      </c>
      <c r="L72" s="88">
        <v>4.5999999999999999E-2</v>
      </c>
      <c r="M72" s="88">
        <v>0.11589999999999998</v>
      </c>
      <c r="N72" s="84">
        <v>2608.84</v>
      </c>
      <c r="O72" s="86">
        <v>96.44</v>
      </c>
      <c r="P72" s="84">
        <v>8.7203499999999998</v>
      </c>
      <c r="Q72" s="85">
        <f t="shared" si="1"/>
        <v>3.6295062939543598E-3</v>
      </c>
      <c r="R72" s="85">
        <f>P72/'סכום נכסי הקרן'!$C$42</f>
        <v>1.3696934858175208E-4</v>
      </c>
    </row>
    <row r="73" spans="2:18">
      <c r="B73" s="77" t="s">
        <v>2371</v>
      </c>
      <c r="C73" s="87" t="s">
        <v>2314</v>
      </c>
      <c r="D73" s="74">
        <v>91040009</v>
      </c>
      <c r="E73" s="74"/>
      <c r="F73" s="74" t="s">
        <v>2317</v>
      </c>
      <c r="G73" s="103">
        <v>43395</v>
      </c>
      <c r="H73" s="74" t="s">
        <v>344</v>
      </c>
      <c r="I73" s="84">
        <v>0.63000000000000012</v>
      </c>
      <c r="J73" s="87" t="s">
        <v>141</v>
      </c>
      <c r="K73" s="87" t="s">
        <v>158</v>
      </c>
      <c r="L73" s="88">
        <v>4.5999999999999999E-2</v>
      </c>
      <c r="M73" s="88">
        <v>0.11590000000000002</v>
      </c>
      <c r="N73" s="84">
        <v>416.91</v>
      </c>
      <c r="O73" s="86">
        <v>96.44</v>
      </c>
      <c r="P73" s="84">
        <v>1.39357</v>
      </c>
      <c r="Q73" s="85">
        <f t="shared" si="1"/>
        <v>5.8001927515133876E-4</v>
      </c>
      <c r="R73" s="85">
        <f>P73/'סכום נכסי הקרן'!$C$42</f>
        <v>2.1888614000937148E-5</v>
      </c>
    </row>
    <row r="74" spans="2:18">
      <c r="B74" s="77" t="s">
        <v>2371</v>
      </c>
      <c r="C74" s="87" t="s">
        <v>2314</v>
      </c>
      <c r="D74" s="74">
        <v>6615</v>
      </c>
      <c r="E74" s="74"/>
      <c r="F74" s="74" t="s">
        <v>2317</v>
      </c>
      <c r="G74" s="103">
        <v>43430</v>
      </c>
      <c r="H74" s="74" t="s">
        <v>344</v>
      </c>
      <c r="I74" s="84">
        <v>0.63</v>
      </c>
      <c r="J74" s="87" t="s">
        <v>141</v>
      </c>
      <c r="K74" s="87" t="s">
        <v>158</v>
      </c>
      <c r="L74" s="88">
        <v>5.2930000000000005E-2</v>
      </c>
      <c r="M74" s="88">
        <v>0.12860000000000002</v>
      </c>
      <c r="N74" s="84">
        <v>349.13</v>
      </c>
      <c r="O74" s="86">
        <v>96.44</v>
      </c>
      <c r="P74" s="84">
        <v>1.167</v>
      </c>
      <c r="Q74" s="85">
        <f t="shared" si="1"/>
        <v>4.8571833069139864E-4</v>
      </c>
      <c r="R74" s="85">
        <f>P74/'סכום נכסי הקרן'!$C$42</f>
        <v>1.8329909899821074E-5</v>
      </c>
    </row>
    <row r="75" spans="2:18">
      <c r="B75" s="77" t="s">
        <v>2371</v>
      </c>
      <c r="C75" s="87" t="s">
        <v>2314</v>
      </c>
      <c r="D75" s="74">
        <v>66679</v>
      </c>
      <c r="E75" s="74"/>
      <c r="F75" s="74" t="s">
        <v>2317</v>
      </c>
      <c r="G75" s="103">
        <v>43461</v>
      </c>
      <c r="H75" s="74" t="s">
        <v>344</v>
      </c>
      <c r="I75" s="84">
        <v>0.63000000000000012</v>
      </c>
      <c r="J75" s="87" t="s">
        <v>141</v>
      </c>
      <c r="K75" s="87" t="s">
        <v>158</v>
      </c>
      <c r="L75" s="88">
        <v>5.2930000000000005E-2</v>
      </c>
      <c r="M75" s="88">
        <v>0.12860000000000002</v>
      </c>
      <c r="N75" s="84">
        <v>301.64999999999998</v>
      </c>
      <c r="O75" s="86">
        <v>96.44</v>
      </c>
      <c r="P75" s="84">
        <v>1.0083</v>
      </c>
      <c r="Q75" s="85">
        <f t="shared" si="1"/>
        <v>4.1966563225033179E-4</v>
      </c>
      <c r="R75" s="85">
        <f>P75/'סכום נכסי הקרן'!$C$42</f>
        <v>1.5837230635809415E-5</v>
      </c>
    </row>
    <row r="76" spans="2:18">
      <c r="B76" s="77" t="s">
        <v>2371</v>
      </c>
      <c r="C76" s="87" t="s">
        <v>2314</v>
      </c>
      <c r="D76" s="74">
        <v>6719</v>
      </c>
      <c r="E76" s="74"/>
      <c r="F76" s="74" t="s">
        <v>2317</v>
      </c>
      <c r="G76" s="103">
        <v>43487</v>
      </c>
      <c r="H76" s="74" t="s">
        <v>344</v>
      </c>
      <c r="I76" s="84">
        <v>0.63</v>
      </c>
      <c r="J76" s="87" t="s">
        <v>141</v>
      </c>
      <c r="K76" s="87" t="s">
        <v>158</v>
      </c>
      <c r="L76" s="88">
        <v>5.2930000000000005E-2</v>
      </c>
      <c r="M76" s="88">
        <v>0.12859999999999999</v>
      </c>
      <c r="N76" s="84">
        <v>139.76</v>
      </c>
      <c r="O76" s="86">
        <v>96.44</v>
      </c>
      <c r="P76" s="84">
        <v>0.46717999999999998</v>
      </c>
      <c r="Q76" s="85">
        <f t="shared" si="1"/>
        <v>1.9444549248706736E-4</v>
      </c>
      <c r="R76" s="85">
        <f>P76/'סכום נכסי הקרן'!$C$42</f>
        <v>7.3379325681220296E-6</v>
      </c>
    </row>
    <row r="77" spans="2:18">
      <c r="B77" s="77" t="s">
        <v>2371</v>
      </c>
      <c r="C77" s="87" t="s">
        <v>2314</v>
      </c>
      <c r="D77" s="74">
        <v>6735</v>
      </c>
      <c r="E77" s="74"/>
      <c r="F77" s="74" t="s">
        <v>2317</v>
      </c>
      <c r="G77" s="103">
        <v>43493</v>
      </c>
      <c r="H77" s="74" t="s">
        <v>344</v>
      </c>
      <c r="I77" s="84">
        <v>0.62999999999999989</v>
      </c>
      <c r="J77" s="87" t="s">
        <v>141</v>
      </c>
      <c r="K77" s="87" t="s">
        <v>158</v>
      </c>
      <c r="L77" s="88">
        <v>5.2930000000000005E-2</v>
      </c>
      <c r="M77" s="88">
        <v>0.12859999999999999</v>
      </c>
      <c r="N77" s="84">
        <v>344.32</v>
      </c>
      <c r="O77" s="86">
        <v>96.44</v>
      </c>
      <c r="P77" s="84">
        <v>1.15096</v>
      </c>
      <c r="Q77" s="85">
        <f t="shared" si="1"/>
        <v>4.7904230496364364E-4</v>
      </c>
      <c r="R77" s="85">
        <f>P77/'סכום נכסי הקרן'!$C$42</f>
        <v>1.8077971806596454E-5</v>
      </c>
    </row>
    <row r="78" spans="2:18">
      <c r="B78" s="77" t="s">
        <v>2371</v>
      </c>
      <c r="C78" s="87" t="s">
        <v>2314</v>
      </c>
      <c r="D78" s="74">
        <v>6956</v>
      </c>
      <c r="E78" s="74"/>
      <c r="F78" s="74" t="s">
        <v>2317</v>
      </c>
      <c r="G78" s="103">
        <v>43628</v>
      </c>
      <c r="H78" s="74" t="s">
        <v>344</v>
      </c>
      <c r="I78" s="84">
        <v>0.63</v>
      </c>
      <c r="J78" s="87" t="s">
        <v>141</v>
      </c>
      <c r="K78" s="87" t="s">
        <v>158</v>
      </c>
      <c r="L78" s="88">
        <v>5.2930000000000005E-2</v>
      </c>
      <c r="M78" s="88">
        <v>0.13009999999999999</v>
      </c>
      <c r="N78" s="84">
        <v>594.52</v>
      </c>
      <c r="O78" s="86">
        <v>96.44</v>
      </c>
      <c r="P78" s="84">
        <v>1.9872300000000001</v>
      </c>
      <c r="Q78" s="85">
        <f t="shared" si="1"/>
        <v>8.2710714507272336E-4</v>
      </c>
      <c r="R78" s="85">
        <f>P78/'סכום נכסי הקרן'!$C$42</f>
        <v>3.1213150685708168E-5</v>
      </c>
    </row>
    <row r="79" spans="2:18">
      <c r="B79" s="77" t="s">
        <v>2371</v>
      </c>
      <c r="C79" s="87" t="s">
        <v>2314</v>
      </c>
      <c r="D79" s="74">
        <v>6829</v>
      </c>
      <c r="E79" s="74"/>
      <c r="F79" s="74" t="s">
        <v>2317</v>
      </c>
      <c r="G79" s="103">
        <v>43552</v>
      </c>
      <c r="H79" s="74" t="s">
        <v>344</v>
      </c>
      <c r="I79" s="84">
        <v>0.63000000000000012</v>
      </c>
      <c r="J79" s="87" t="s">
        <v>141</v>
      </c>
      <c r="K79" s="87" t="s">
        <v>158</v>
      </c>
      <c r="L79" s="88">
        <v>5.2930000000000005E-2</v>
      </c>
      <c r="M79" s="88">
        <v>0.12860000000000002</v>
      </c>
      <c r="N79" s="84">
        <v>241.14</v>
      </c>
      <c r="O79" s="86">
        <v>96.44</v>
      </c>
      <c r="P79" s="84">
        <v>0.80604999999999993</v>
      </c>
      <c r="Q79" s="85">
        <f t="shared" si="1"/>
        <v>3.3548694126289789E-4</v>
      </c>
      <c r="R79" s="85">
        <f>P79/'סכום נכסי הקרן'!$C$42</f>
        <v>1.2660517459083782E-5</v>
      </c>
    </row>
    <row r="80" spans="2:18">
      <c r="B80" s="77" t="s">
        <v>2371</v>
      </c>
      <c r="C80" s="87" t="s">
        <v>2314</v>
      </c>
      <c r="D80" s="74">
        <v>6886</v>
      </c>
      <c r="E80" s="74"/>
      <c r="F80" s="74" t="s">
        <v>2317</v>
      </c>
      <c r="G80" s="103">
        <v>43578</v>
      </c>
      <c r="H80" s="74" t="s">
        <v>344</v>
      </c>
      <c r="I80" s="84">
        <v>0.63000000000000012</v>
      </c>
      <c r="J80" s="87" t="s">
        <v>141</v>
      </c>
      <c r="K80" s="87" t="s">
        <v>158</v>
      </c>
      <c r="L80" s="88">
        <v>5.2930000000000005E-2</v>
      </c>
      <c r="M80" s="88">
        <v>0.13010000000000002</v>
      </c>
      <c r="N80" s="84">
        <v>155.87</v>
      </c>
      <c r="O80" s="86">
        <v>96.44</v>
      </c>
      <c r="P80" s="84">
        <v>0.52100999999999997</v>
      </c>
      <c r="Q80" s="85">
        <f t="shared" si="1"/>
        <v>2.1685013493875371E-4</v>
      </c>
      <c r="R80" s="85">
        <f>P80/'סכום נכסי הקרן'!$C$42</f>
        <v>8.1834330393365698E-6</v>
      </c>
    </row>
    <row r="81" spans="2:18">
      <c r="B81" s="77" t="s">
        <v>2371</v>
      </c>
      <c r="C81" s="87" t="s">
        <v>2314</v>
      </c>
      <c r="D81" s="74">
        <v>6889</v>
      </c>
      <c r="E81" s="74"/>
      <c r="F81" s="74" t="s">
        <v>2317</v>
      </c>
      <c r="G81" s="103">
        <v>43584</v>
      </c>
      <c r="H81" s="74" t="s">
        <v>344</v>
      </c>
      <c r="I81" s="84">
        <v>0.63000000000000012</v>
      </c>
      <c r="J81" s="87" t="s">
        <v>141</v>
      </c>
      <c r="K81" s="87" t="s">
        <v>158</v>
      </c>
      <c r="L81" s="88">
        <v>5.2930000000000005E-2</v>
      </c>
      <c r="M81" s="88">
        <v>0.13</v>
      </c>
      <c r="N81" s="84">
        <v>297.97000000000003</v>
      </c>
      <c r="O81" s="86">
        <v>96.44</v>
      </c>
      <c r="P81" s="84">
        <v>0.99602999999999997</v>
      </c>
      <c r="Q81" s="85">
        <f t="shared" si="1"/>
        <v>4.1455872229524741E-4</v>
      </c>
      <c r="R81" s="85">
        <f>P81/'סכום נכסי הקרן'!$C$42</f>
        <v>1.5644507418610782E-5</v>
      </c>
    </row>
    <row r="82" spans="2:18">
      <c r="B82" s="77" t="s">
        <v>2371</v>
      </c>
      <c r="C82" s="87" t="s">
        <v>2314</v>
      </c>
      <c r="D82" s="74">
        <v>6926</v>
      </c>
      <c r="E82" s="74"/>
      <c r="F82" s="74" t="s">
        <v>2317</v>
      </c>
      <c r="G82" s="103">
        <v>43614</v>
      </c>
      <c r="H82" s="74" t="s">
        <v>344</v>
      </c>
      <c r="I82" s="84">
        <v>0.62999999999999989</v>
      </c>
      <c r="J82" s="87" t="s">
        <v>141</v>
      </c>
      <c r="K82" s="87" t="s">
        <v>158</v>
      </c>
      <c r="L82" s="88">
        <v>5.2930000000000005E-2</v>
      </c>
      <c r="M82" s="88">
        <v>0.13009999999999997</v>
      </c>
      <c r="N82" s="84">
        <v>131.35</v>
      </c>
      <c r="O82" s="86">
        <v>96.44</v>
      </c>
      <c r="P82" s="84">
        <v>0.43904000000000004</v>
      </c>
      <c r="Q82" s="85">
        <f t="shared" si="1"/>
        <v>1.8273331268787632E-4</v>
      </c>
      <c r="R82" s="85">
        <f>P82/'סכום נכסי הקרן'!$C$42</f>
        <v>6.8959414245222312E-6</v>
      </c>
    </row>
    <row r="83" spans="2:18">
      <c r="B83" s="130" t="s">
        <v>2371</v>
      </c>
      <c r="C83" s="87" t="s">
        <v>2314</v>
      </c>
      <c r="D83" s="74">
        <v>91050042</v>
      </c>
      <c r="E83" s="74"/>
      <c r="F83" s="74" t="s">
        <v>2317</v>
      </c>
      <c r="G83" s="103">
        <v>43949</v>
      </c>
      <c r="H83" s="74" t="s">
        <v>344</v>
      </c>
      <c r="I83" s="84">
        <v>0.63</v>
      </c>
      <c r="J83" s="87" t="s">
        <v>141</v>
      </c>
      <c r="K83" s="87" t="s">
        <v>158</v>
      </c>
      <c r="L83" s="88">
        <v>5.1269000000000002E-2</v>
      </c>
      <c r="M83" s="88">
        <v>5.2199999999999996E-2</v>
      </c>
      <c r="N83" s="84">
        <v>77.5</v>
      </c>
      <c r="O83" s="86">
        <v>100.77</v>
      </c>
      <c r="P83" s="84">
        <v>0.27068999999999999</v>
      </c>
      <c r="Q83" s="85">
        <f t="shared" si="1"/>
        <v>1.1266417732206914E-4</v>
      </c>
      <c r="R83" s="85">
        <f>P83/'סכום נכסי הקרן'!$C$42</f>
        <v>4.2516909261204504E-6</v>
      </c>
    </row>
    <row r="84" spans="2:18">
      <c r="B84" s="77" t="s">
        <v>2371</v>
      </c>
      <c r="C84" s="87" t="s">
        <v>2314</v>
      </c>
      <c r="D84" s="74">
        <v>7112</v>
      </c>
      <c r="E84" s="74"/>
      <c r="F84" s="74" t="s">
        <v>2317</v>
      </c>
      <c r="G84" s="103">
        <v>43706</v>
      </c>
      <c r="H84" s="74" t="s">
        <v>344</v>
      </c>
      <c r="I84" s="84">
        <v>0.63</v>
      </c>
      <c r="J84" s="87" t="s">
        <v>141</v>
      </c>
      <c r="K84" s="87" t="s">
        <v>158</v>
      </c>
      <c r="L84" s="88">
        <v>5.2930000000000005E-2</v>
      </c>
      <c r="M84" s="88">
        <v>0.12960000000000002</v>
      </c>
      <c r="N84" s="84">
        <v>72.12</v>
      </c>
      <c r="O84" s="86">
        <v>96.46</v>
      </c>
      <c r="P84" s="84">
        <v>0.24112999999999998</v>
      </c>
      <c r="Q84" s="85">
        <f t="shared" si="1"/>
        <v>1.0036097778887485E-4</v>
      </c>
      <c r="R84" s="85">
        <f>P84/'סכום נכסי הקרן'!$C$42</f>
        <v>3.7873960361129861E-6</v>
      </c>
    </row>
    <row r="85" spans="2:18">
      <c r="B85" s="77" t="s">
        <v>2371</v>
      </c>
      <c r="C85" s="87" t="s">
        <v>2314</v>
      </c>
      <c r="D85" s="74">
        <v>7236</v>
      </c>
      <c r="E85" s="74"/>
      <c r="F85" s="74" t="s">
        <v>2317</v>
      </c>
      <c r="G85" s="103">
        <v>43761</v>
      </c>
      <c r="H85" s="74" t="s">
        <v>344</v>
      </c>
      <c r="I85" s="84">
        <v>0.63</v>
      </c>
      <c r="J85" s="87" t="s">
        <v>141</v>
      </c>
      <c r="K85" s="87" t="s">
        <v>158</v>
      </c>
      <c r="L85" s="88">
        <v>5.2930000000000005E-2</v>
      </c>
      <c r="M85" s="88">
        <v>0.12970000000000001</v>
      </c>
      <c r="N85" s="84">
        <v>182.73</v>
      </c>
      <c r="O85" s="86">
        <v>96.46</v>
      </c>
      <c r="P85" s="84">
        <v>0.61090999999999995</v>
      </c>
      <c r="Q85" s="85">
        <f t="shared" si="1"/>
        <v>2.5426751105628304E-4</v>
      </c>
      <c r="R85" s="85">
        <f>P85/'סכום נכסי הקרן'!$C$42</f>
        <v>9.5954800830331543E-6</v>
      </c>
    </row>
    <row r="86" spans="2:18">
      <c r="B86" s="77" t="s">
        <v>2371</v>
      </c>
      <c r="C86" s="87" t="s">
        <v>2314</v>
      </c>
      <c r="D86" s="74">
        <v>7370</v>
      </c>
      <c r="E86" s="74"/>
      <c r="F86" s="74" t="s">
        <v>2317</v>
      </c>
      <c r="G86" s="103">
        <v>43853</v>
      </c>
      <c r="H86" s="74" t="s">
        <v>344</v>
      </c>
      <c r="I86" s="84">
        <v>0.63</v>
      </c>
      <c r="J86" s="87" t="s">
        <v>141</v>
      </c>
      <c r="K86" s="87" t="s">
        <v>158</v>
      </c>
      <c r="L86" s="88">
        <v>5.2930000000000005E-2</v>
      </c>
      <c r="M86" s="88">
        <v>0.12970000000000001</v>
      </c>
      <c r="N86" s="84">
        <v>173.22</v>
      </c>
      <c r="O86" s="86">
        <v>96.46</v>
      </c>
      <c r="P86" s="84">
        <v>0.57913000000000003</v>
      </c>
      <c r="Q86" s="85">
        <f t="shared" si="1"/>
        <v>2.4104032292485836E-4</v>
      </c>
      <c r="R86" s="85">
        <f>P86/'סכום נכסי הקרן'!$C$42</f>
        <v>9.096315955684129E-6</v>
      </c>
    </row>
    <row r="87" spans="2:18">
      <c r="B87" s="130" t="s">
        <v>2371</v>
      </c>
      <c r="C87" s="87" t="s">
        <v>2314</v>
      </c>
      <c r="D87" s="74">
        <v>7453</v>
      </c>
      <c r="E87" s="74"/>
      <c r="F87" s="74" t="s">
        <v>2317</v>
      </c>
      <c r="G87" s="103">
        <v>43888</v>
      </c>
      <c r="H87" s="74" t="s">
        <v>344</v>
      </c>
      <c r="I87" s="84">
        <v>0.62999999999999989</v>
      </c>
      <c r="J87" s="87" t="s">
        <v>141</v>
      </c>
      <c r="K87" s="87" t="s">
        <v>158</v>
      </c>
      <c r="L87" s="88">
        <v>5.2930000000000005E-2</v>
      </c>
      <c r="M87" s="88">
        <v>0.12969999999999998</v>
      </c>
      <c r="N87" s="84">
        <v>137.86000000000001</v>
      </c>
      <c r="O87" s="86">
        <v>96.46</v>
      </c>
      <c r="P87" s="84">
        <v>0.46091000000000004</v>
      </c>
      <c r="Q87" s="85">
        <f t="shared" si="1"/>
        <v>1.9183584901368686E-4</v>
      </c>
      <c r="R87" s="85">
        <f>P87/'סכום נכסי הקרן'!$C$42</f>
        <v>7.2394505329276184E-6</v>
      </c>
    </row>
    <row r="88" spans="2:18">
      <c r="B88" s="130" t="s">
        <v>2371</v>
      </c>
      <c r="C88" s="87" t="s">
        <v>2314</v>
      </c>
      <c r="D88" s="74">
        <v>7507</v>
      </c>
      <c r="E88" s="74"/>
      <c r="F88" s="74" t="s">
        <v>2317</v>
      </c>
      <c r="G88" s="103">
        <v>43920</v>
      </c>
      <c r="H88" s="74" t="s">
        <v>344</v>
      </c>
      <c r="I88" s="84">
        <v>0.63</v>
      </c>
      <c r="J88" s="87" t="s">
        <v>141</v>
      </c>
      <c r="K88" s="87" t="s">
        <v>158</v>
      </c>
      <c r="L88" s="88">
        <v>5.2930000000000005E-2</v>
      </c>
      <c r="M88" s="88">
        <v>0.12959999999999997</v>
      </c>
      <c r="N88" s="84">
        <v>93.98</v>
      </c>
      <c r="O88" s="86">
        <v>96.46</v>
      </c>
      <c r="P88" s="84">
        <v>0.31423000000000001</v>
      </c>
      <c r="Q88" s="85">
        <f t="shared" si="1"/>
        <v>1.3078600775763341E-4</v>
      </c>
      <c r="R88" s="85">
        <f>P88/'סכום נכסי הקרן'!$C$42</f>
        <v>4.9355677701977513E-6</v>
      </c>
    </row>
    <row r="89" spans="2:18">
      <c r="B89" s="130" t="s">
        <v>2371</v>
      </c>
      <c r="C89" s="87" t="s">
        <v>2314</v>
      </c>
      <c r="D89" s="74">
        <v>91050041</v>
      </c>
      <c r="E89" s="74"/>
      <c r="F89" s="74" t="s">
        <v>2317</v>
      </c>
      <c r="G89" s="103">
        <v>43944</v>
      </c>
      <c r="H89" s="74" t="s">
        <v>344</v>
      </c>
      <c r="I89" s="84">
        <v>0.63</v>
      </c>
      <c r="J89" s="87" t="s">
        <v>141</v>
      </c>
      <c r="K89" s="87" t="s">
        <v>158</v>
      </c>
      <c r="L89" s="88">
        <v>5.2930000000000005E-2</v>
      </c>
      <c r="M89" s="88">
        <v>5.4100000000000002E-2</v>
      </c>
      <c r="N89" s="84">
        <v>170.96</v>
      </c>
      <c r="O89" s="86">
        <v>100.77</v>
      </c>
      <c r="P89" s="84">
        <v>0.59713000000000005</v>
      </c>
      <c r="Q89" s="85">
        <f t="shared" si="1"/>
        <v>2.4853212236996988E-4</v>
      </c>
      <c r="R89" s="85">
        <f>P89/'סכום נכסי הקרן'!$C$42</f>
        <v>9.3790395016967925E-6</v>
      </c>
    </row>
    <row r="90" spans="2:18">
      <c r="B90" s="77" t="s">
        <v>2371</v>
      </c>
      <c r="C90" s="87" t="s">
        <v>2314</v>
      </c>
      <c r="D90" s="74">
        <v>7058</v>
      </c>
      <c r="E90" s="74"/>
      <c r="F90" s="74" t="s">
        <v>2317</v>
      </c>
      <c r="G90" s="103">
        <v>43669</v>
      </c>
      <c r="H90" s="74" t="s">
        <v>344</v>
      </c>
      <c r="I90" s="84">
        <v>0.63</v>
      </c>
      <c r="J90" s="87" t="s">
        <v>141</v>
      </c>
      <c r="K90" s="87" t="s">
        <v>158</v>
      </c>
      <c r="L90" s="88">
        <v>5.2930000000000005E-2</v>
      </c>
      <c r="M90" s="88">
        <v>0.13039999999999999</v>
      </c>
      <c r="N90" s="84">
        <v>9.2200000000000006</v>
      </c>
      <c r="O90" s="86">
        <v>96.46</v>
      </c>
      <c r="P90" s="84">
        <v>3.0809999999999997E-2</v>
      </c>
      <c r="Q90" s="85">
        <f t="shared" si="1"/>
        <v>1.2823463383549264E-5</v>
      </c>
      <c r="R90" s="85">
        <f>P90/'סכום נכסי הקרן'!$C$42</f>
        <v>4.8392846959167705E-7</v>
      </c>
    </row>
    <row r="91" spans="2:18">
      <c r="B91" s="77" t="s">
        <v>2371</v>
      </c>
      <c r="C91" s="87" t="s">
        <v>2314</v>
      </c>
      <c r="D91" s="74">
        <v>7078</v>
      </c>
      <c r="E91" s="74"/>
      <c r="F91" s="74" t="s">
        <v>2317</v>
      </c>
      <c r="G91" s="103">
        <v>43669</v>
      </c>
      <c r="H91" s="74" t="s">
        <v>344</v>
      </c>
      <c r="I91" s="84">
        <v>0.63</v>
      </c>
      <c r="J91" s="87" t="s">
        <v>141</v>
      </c>
      <c r="K91" s="87" t="s">
        <v>158</v>
      </c>
      <c r="L91" s="88">
        <v>5.2930000000000005E-2</v>
      </c>
      <c r="M91" s="88">
        <v>0.1298</v>
      </c>
      <c r="N91" s="84">
        <v>165.98</v>
      </c>
      <c r="O91" s="86">
        <v>96.46</v>
      </c>
      <c r="P91" s="84">
        <v>0.55489999999999995</v>
      </c>
      <c r="Q91" s="85">
        <f t="shared" ref="Q91:Q144" si="2">P91/$P$10</f>
        <v>2.3095552844957761E-4</v>
      </c>
      <c r="R91" s="85">
        <f>P91/'סכום נכסי הקרן'!$C$42</f>
        <v>8.7157386490237467E-6</v>
      </c>
    </row>
    <row r="92" spans="2:18">
      <c r="B92" s="130" t="s">
        <v>2371</v>
      </c>
      <c r="C92" s="87" t="s">
        <v>2314</v>
      </c>
      <c r="D92" s="74">
        <v>91040013</v>
      </c>
      <c r="E92" s="74"/>
      <c r="F92" s="74" t="s">
        <v>2317</v>
      </c>
      <c r="G92" s="103">
        <v>43643</v>
      </c>
      <c r="H92" s="74" t="s">
        <v>344</v>
      </c>
      <c r="I92" s="84">
        <v>0.64</v>
      </c>
      <c r="J92" s="87" t="s">
        <v>141</v>
      </c>
      <c r="K92" s="87" t="s">
        <v>158</v>
      </c>
      <c r="L92" s="88">
        <v>4.5999999999999999E-2</v>
      </c>
      <c r="M92" s="88">
        <v>0.11690000000000002</v>
      </c>
      <c r="N92" s="84">
        <v>182.57</v>
      </c>
      <c r="O92" s="86">
        <v>96.46</v>
      </c>
      <c r="P92" s="84">
        <v>0.61039999999999994</v>
      </c>
      <c r="Q92" s="85">
        <f t="shared" si="2"/>
        <v>2.540552434053382E-4</v>
      </c>
      <c r="R92" s="85">
        <f>P92/'סכום נכסי הקרן'!$C$42</f>
        <v>9.5874695825627942E-6</v>
      </c>
    </row>
    <row r="93" spans="2:18">
      <c r="B93" s="77" t="s">
        <v>2372</v>
      </c>
      <c r="C93" s="87" t="s">
        <v>2313</v>
      </c>
      <c r="D93" s="74">
        <v>7202</v>
      </c>
      <c r="E93" s="74"/>
      <c r="F93" s="74" t="s">
        <v>700</v>
      </c>
      <c r="G93" s="103">
        <v>43734</v>
      </c>
      <c r="H93" s="74"/>
      <c r="I93" s="84">
        <v>1.78</v>
      </c>
      <c r="J93" s="87" t="s">
        <v>659</v>
      </c>
      <c r="K93" s="87" t="s">
        <v>159</v>
      </c>
      <c r="L93" s="88">
        <v>2.1000000000000001E-2</v>
      </c>
      <c r="M93" s="88">
        <v>2.9400000000000003E-2</v>
      </c>
      <c r="N93" s="84">
        <v>14192.67</v>
      </c>
      <c r="O93" s="86">
        <v>98.57</v>
      </c>
      <c r="P93" s="84">
        <v>13.989709999999999</v>
      </c>
      <c r="Q93" s="85">
        <f t="shared" si="2"/>
        <v>5.8226723119595251E-3</v>
      </c>
      <c r="R93" s="85">
        <f>P93/'סכום נכסי הקרן'!$C$42</f>
        <v>2.1973446771604612E-4</v>
      </c>
    </row>
    <row r="94" spans="2:18">
      <c r="B94" s="77" t="s">
        <v>2372</v>
      </c>
      <c r="C94" s="87" t="s">
        <v>2313</v>
      </c>
      <c r="D94" s="74">
        <v>7372</v>
      </c>
      <c r="E94" s="74"/>
      <c r="F94" s="74" t="s">
        <v>700</v>
      </c>
      <c r="G94" s="103">
        <v>43853</v>
      </c>
      <c r="H94" s="74"/>
      <c r="I94" s="84">
        <v>1.78</v>
      </c>
      <c r="J94" s="87" t="s">
        <v>659</v>
      </c>
      <c r="K94" s="87" t="s">
        <v>159</v>
      </c>
      <c r="L94" s="88">
        <v>2.1000000000000001E-2</v>
      </c>
      <c r="M94" s="88">
        <v>3.56E-2</v>
      </c>
      <c r="N94" s="84">
        <v>1027.69</v>
      </c>
      <c r="O94" s="86">
        <v>97.52</v>
      </c>
      <c r="P94" s="84">
        <v>1.0022</v>
      </c>
      <c r="Q94" s="85">
        <f t="shared" si="2"/>
        <v>4.1712674466059954E-4</v>
      </c>
      <c r="R94" s="85">
        <f>P94/'סכום נכסי הקרן'!$C$42</f>
        <v>1.5741418767438454E-5</v>
      </c>
    </row>
    <row r="95" spans="2:18">
      <c r="B95" s="77" t="s">
        <v>2372</v>
      </c>
      <c r="C95" s="87" t="s">
        <v>2313</v>
      </c>
      <c r="D95" s="74">
        <v>7250</v>
      </c>
      <c r="E95" s="74"/>
      <c r="F95" s="74" t="s">
        <v>700</v>
      </c>
      <c r="G95" s="103">
        <v>43768</v>
      </c>
      <c r="H95" s="74"/>
      <c r="I95" s="84">
        <v>1.78</v>
      </c>
      <c r="J95" s="87" t="s">
        <v>659</v>
      </c>
      <c r="K95" s="87" t="s">
        <v>159</v>
      </c>
      <c r="L95" s="88">
        <v>2.1000000000000001E-2</v>
      </c>
      <c r="M95" s="88">
        <v>3.3400000000000006E-2</v>
      </c>
      <c r="N95" s="84">
        <v>7569.88</v>
      </c>
      <c r="O95" s="86">
        <v>97.89</v>
      </c>
      <c r="P95" s="84">
        <v>7.4101499999999998</v>
      </c>
      <c r="Q95" s="85">
        <f t="shared" si="2"/>
        <v>3.0841865365662958E-3</v>
      </c>
      <c r="R95" s="85">
        <f>P95/'סכום נכסי הקרן'!$C$42</f>
        <v>1.1639021580476359E-4</v>
      </c>
    </row>
    <row r="96" spans="2:18">
      <c r="B96" s="77" t="s">
        <v>2373</v>
      </c>
      <c r="C96" s="87" t="s">
        <v>2313</v>
      </c>
      <c r="D96" s="74">
        <v>6718</v>
      </c>
      <c r="E96" s="74"/>
      <c r="F96" s="74" t="s">
        <v>700</v>
      </c>
      <c r="G96" s="103">
        <v>43482</v>
      </c>
      <c r="H96" s="74"/>
      <c r="I96" s="84">
        <v>3.35</v>
      </c>
      <c r="J96" s="87" t="s">
        <v>2315</v>
      </c>
      <c r="K96" s="87" t="s">
        <v>159</v>
      </c>
      <c r="L96" s="88">
        <v>4.1299999999999996E-2</v>
      </c>
      <c r="M96" s="88">
        <v>2.6499999999999999E-2</v>
      </c>
      <c r="N96" s="84">
        <v>65423.18</v>
      </c>
      <c r="O96" s="86">
        <v>105.49</v>
      </c>
      <c r="P96" s="84">
        <v>69.01491</v>
      </c>
      <c r="Q96" s="85">
        <f t="shared" si="2"/>
        <v>2.8724770246801298E-2</v>
      </c>
      <c r="R96" s="85">
        <f>P96/'סכום נכסי הקרן'!$C$42</f>
        <v>1.0840077823858272E-3</v>
      </c>
    </row>
    <row r="97" spans="2:18">
      <c r="B97" s="73"/>
      <c r="C97" s="74"/>
      <c r="D97" s="74"/>
      <c r="E97" s="74"/>
      <c r="F97" s="74"/>
      <c r="G97" s="74"/>
      <c r="H97" s="74"/>
      <c r="I97" s="74"/>
      <c r="J97" s="74"/>
      <c r="K97" s="74"/>
      <c r="L97" s="74"/>
      <c r="M97" s="74"/>
      <c r="N97" s="84"/>
      <c r="O97" s="86"/>
      <c r="P97" s="74"/>
      <c r="Q97" s="85"/>
      <c r="R97" s="74"/>
    </row>
    <row r="98" spans="2:18">
      <c r="B98" s="71" t="s">
        <v>39</v>
      </c>
      <c r="C98" s="72"/>
      <c r="D98" s="72"/>
      <c r="E98" s="72"/>
      <c r="F98" s="72"/>
      <c r="G98" s="72"/>
      <c r="H98" s="72"/>
      <c r="I98" s="81">
        <v>4.3939402843616033</v>
      </c>
      <c r="J98" s="72"/>
      <c r="K98" s="72"/>
      <c r="L98" s="72"/>
      <c r="M98" s="93">
        <v>3.4474049892327725E-2</v>
      </c>
      <c r="N98" s="81"/>
      <c r="O98" s="83"/>
      <c r="P98" s="81">
        <v>1345.133070000001</v>
      </c>
      <c r="Q98" s="82">
        <f t="shared" si="2"/>
        <v>0.55985928819039998</v>
      </c>
      <c r="R98" s="82">
        <f>P98/'סכום נכסי הקרן'!$C$42</f>
        <v>2.1127821744961209E-2</v>
      </c>
    </row>
    <row r="99" spans="2:18">
      <c r="B99" s="91" t="s">
        <v>37</v>
      </c>
      <c r="C99" s="72"/>
      <c r="D99" s="72"/>
      <c r="E99" s="72"/>
      <c r="F99" s="72"/>
      <c r="G99" s="72"/>
      <c r="H99" s="72"/>
      <c r="I99" s="81">
        <v>4.3939402843616033</v>
      </c>
      <c r="J99" s="72"/>
      <c r="K99" s="72"/>
      <c r="L99" s="72"/>
      <c r="M99" s="93">
        <v>3.4474049892327725E-2</v>
      </c>
      <c r="N99" s="81"/>
      <c r="O99" s="83"/>
      <c r="P99" s="81">
        <v>1345.133070000001</v>
      </c>
      <c r="Q99" s="82">
        <f t="shared" si="2"/>
        <v>0.55985928819039998</v>
      </c>
      <c r="R99" s="82">
        <f>P99/'סכום נכסי הקרן'!$C$42</f>
        <v>2.1127821744961209E-2</v>
      </c>
    </row>
    <row r="100" spans="2:18">
      <c r="B100" s="130" t="s">
        <v>2374</v>
      </c>
      <c r="C100" s="87" t="s">
        <v>2313</v>
      </c>
      <c r="D100" s="74">
        <v>508506</v>
      </c>
      <c r="E100" s="74"/>
      <c r="F100" s="74" t="s">
        <v>2316</v>
      </c>
      <c r="G100" s="103">
        <v>43186</v>
      </c>
      <c r="H100" s="74" t="s">
        <v>2312</v>
      </c>
      <c r="I100" s="84">
        <v>5.42</v>
      </c>
      <c r="J100" s="87" t="s">
        <v>185</v>
      </c>
      <c r="K100" s="87" t="s">
        <v>158</v>
      </c>
      <c r="L100" s="88">
        <v>4.8000000000000001E-2</v>
      </c>
      <c r="M100" s="88">
        <v>2.4699999999999996E-2</v>
      </c>
      <c r="N100" s="84">
        <v>22948</v>
      </c>
      <c r="O100" s="86">
        <v>114.63</v>
      </c>
      <c r="P100" s="84">
        <v>91.174130000000005</v>
      </c>
      <c r="Q100" s="85">
        <f t="shared" si="2"/>
        <v>3.7947683141251562E-2</v>
      </c>
      <c r="R100" s="85">
        <f>P100/'סכום נכסי הקרן'!$C$42</f>
        <v>1.4320596299010912E-3</v>
      </c>
    </row>
    <row r="101" spans="2:18">
      <c r="B101" s="130" t="s">
        <v>2374</v>
      </c>
      <c r="C101" s="87" t="s">
        <v>2313</v>
      </c>
      <c r="D101" s="74">
        <v>6831</v>
      </c>
      <c r="E101" s="74"/>
      <c r="F101" s="74" t="s">
        <v>2316</v>
      </c>
      <c r="G101" s="103">
        <v>43552</v>
      </c>
      <c r="H101" s="74" t="s">
        <v>2312</v>
      </c>
      <c r="I101" s="84">
        <v>5.3800000000000008</v>
      </c>
      <c r="J101" s="87" t="s">
        <v>185</v>
      </c>
      <c r="K101" s="87" t="s">
        <v>158</v>
      </c>
      <c r="L101" s="88">
        <v>4.5999999999999999E-2</v>
      </c>
      <c r="M101" s="88">
        <v>3.2000000000000008E-2</v>
      </c>
      <c r="N101" s="84">
        <v>13936.86</v>
      </c>
      <c r="O101" s="86">
        <v>109.16</v>
      </c>
      <c r="P101" s="84">
        <v>52.72992</v>
      </c>
      <c r="Q101" s="85">
        <f t="shared" si="2"/>
        <v>2.1946776966487568E-2</v>
      </c>
      <c r="R101" s="85">
        <f>P101/'סכום נכסי הקרן'!$C$42</f>
        <v>8.2822166463133941E-4</v>
      </c>
    </row>
    <row r="102" spans="2:18">
      <c r="B102" s="130" t="s">
        <v>2374</v>
      </c>
      <c r="C102" s="87" t="s">
        <v>2314</v>
      </c>
      <c r="D102" s="74">
        <v>7598</v>
      </c>
      <c r="E102" s="74"/>
      <c r="F102" s="74" t="s">
        <v>2316</v>
      </c>
      <c r="G102" s="103">
        <v>43942</v>
      </c>
      <c r="H102" s="74" t="s">
        <v>2312</v>
      </c>
      <c r="I102" s="84">
        <v>5.25</v>
      </c>
      <c r="J102" s="87" t="s">
        <v>185</v>
      </c>
      <c r="K102" s="87" t="s">
        <v>158</v>
      </c>
      <c r="L102" s="88">
        <v>5.4400000000000004E-2</v>
      </c>
      <c r="M102" s="88">
        <v>4.2199999999999994E-2</v>
      </c>
      <c r="N102" s="84">
        <v>22232.76</v>
      </c>
      <c r="O102" s="86">
        <v>107.69</v>
      </c>
      <c r="P102" s="84">
        <v>82.984560000000002</v>
      </c>
      <c r="Q102" s="85">
        <f t="shared" si="2"/>
        <v>3.4539093364490327E-2</v>
      </c>
      <c r="R102" s="85">
        <f>P102/'סכום נכסי הקרן'!$C$42</f>
        <v>1.3034271704167059E-3</v>
      </c>
    </row>
    <row r="103" spans="2:18">
      <c r="B103" s="130" t="s">
        <v>2375</v>
      </c>
      <c r="C103" s="87" t="s">
        <v>2314</v>
      </c>
      <c r="D103" s="74">
        <v>7088</v>
      </c>
      <c r="E103" s="74"/>
      <c r="F103" s="74" t="s">
        <v>988</v>
      </c>
      <c r="G103" s="103">
        <v>43684</v>
      </c>
      <c r="H103" s="74" t="s">
        <v>333</v>
      </c>
      <c r="I103" s="84">
        <v>8.2700000000000014</v>
      </c>
      <c r="J103" s="87" t="s">
        <v>924</v>
      </c>
      <c r="K103" s="87" t="s">
        <v>158</v>
      </c>
      <c r="L103" s="88">
        <v>4.36E-2</v>
      </c>
      <c r="M103" s="88">
        <v>4.1800000000000004E-2</v>
      </c>
      <c r="N103" s="84">
        <v>21100.54</v>
      </c>
      <c r="O103" s="86">
        <v>104.03</v>
      </c>
      <c r="P103" s="84">
        <v>76.081789999999998</v>
      </c>
      <c r="Q103" s="85">
        <f t="shared" si="2"/>
        <v>3.1666084005838514E-2</v>
      </c>
      <c r="R103" s="85">
        <f>P103/'סכום נכסי הקרן'!$C$42</f>
        <v>1.1950063030994925E-3</v>
      </c>
    </row>
    <row r="104" spans="2:18">
      <c r="B104" s="130" t="s">
        <v>2376</v>
      </c>
      <c r="C104" s="87" t="s">
        <v>2314</v>
      </c>
      <c r="D104" s="74">
        <v>67859</v>
      </c>
      <c r="E104" s="74"/>
      <c r="F104" s="74" t="s">
        <v>1043</v>
      </c>
      <c r="G104" s="103">
        <v>43811</v>
      </c>
      <c r="H104" s="74" t="s">
        <v>920</v>
      </c>
      <c r="I104" s="84">
        <v>9.81</v>
      </c>
      <c r="J104" s="87" t="s">
        <v>2318</v>
      </c>
      <c r="K104" s="87" t="s">
        <v>158</v>
      </c>
      <c r="L104" s="88">
        <v>4.4800000000000006E-2</v>
      </c>
      <c r="M104" s="88">
        <v>3.3399999999999999E-2</v>
      </c>
      <c r="N104" s="84">
        <v>7376.55</v>
      </c>
      <c r="O104" s="86">
        <v>113.58</v>
      </c>
      <c r="P104" s="84">
        <v>29.03912</v>
      </c>
      <c r="Q104" s="85">
        <f t="shared" si="2"/>
        <v>1.2086403505695979E-2</v>
      </c>
      <c r="R104" s="85">
        <f>P104/'סכום נכסי הקרן'!$C$42</f>
        <v>4.5611349886040455E-4</v>
      </c>
    </row>
    <row r="105" spans="2:18">
      <c r="B105" s="130" t="s">
        <v>2377</v>
      </c>
      <c r="C105" s="87" t="s">
        <v>2314</v>
      </c>
      <c r="D105" s="74">
        <v>7258</v>
      </c>
      <c r="E105" s="74"/>
      <c r="F105" s="74" t="s">
        <v>700</v>
      </c>
      <c r="G105" s="103">
        <v>43774</v>
      </c>
      <c r="H105" s="74"/>
      <c r="I105" s="84">
        <v>5.1199999999999983</v>
      </c>
      <c r="J105" s="87" t="s">
        <v>924</v>
      </c>
      <c r="K105" s="87" t="s">
        <v>158</v>
      </c>
      <c r="L105" s="88">
        <v>2.4281999999999998E-2</v>
      </c>
      <c r="M105" s="88">
        <v>2.2799999999999997E-2</v>
      </c>
      <c r="N105" s="84">
        <v>5398.27</v>
      </c>
      <c r="O105" s="86">
        <v>101.88</v>
      </c>
      <c r="P105" s="84">
        <v>19.06213</v>
      </c>
      <c r="Q105" s="85">
        <f t="shared" si="2"/>
        <v>7.9338697198135643E-3</v>
      </c>
      <c r="R105" s="85">
        <f>P105/'סכום נכסי הקרן'!$C$42</f>
        <v>2.9940627711968831E-4</v>
      </c>
    </row>
    <row r="106" spans="2:18">
      <c r="B106" s="130" t="s">
        <v>2378</v>
      </c>
      <c r="C106" s="87" t="s">
        <v>2314</v>
      </c>
      <c r="D106" s="74">
        <v>7030</v>
      </c>
      <c r="E106" s="74"/>
      <c r="F106" s="74" t="s">
        <v>700</v>
      </c>
      <c r="G106" s="103">
        <v>43649</v>
      </c>
      <c r="H106" s="74"/>
      <c r="I106" s="84">
        <v>0.87</v>
      </c>
      <c r="J106" s="87" t="s">
        <v>2318</v>
      </c>
      <c r="K106" s="87" t="s">
        <v>158</v>
      </c>
      <c r="L106" s="88">
        <v>2.69E-2</v>
      </c>
      <c r="M106" s="88">
        <v>3.2000000000000001E-2</v>
      </c>
      <c r="N106" s="84">
        <v>1900.88</v>
      </c>
      <c r="O106" s="86">
        <v>99.67</v>
      </c>
      <c r="P106" s="84">
        <v>6.5667200000000001</v>
      </c>
      <c r="Q106" s="85">
        <f t="shared" si="2"/>
        <v>2.7331416251223832E-3</v>
      </c>
      <c r="R106" s="85">
        <f>P106/'סכום נכסי הקרן'!$C$42</f>
        <v>1.0314257578179351E-4</v>
      </c>
    </row>
    <row r="107" spans="2:18">
      <c r="B107" s="130" t="s">
        <v>2378</v>
      </c>
      <c r="C107" s="87" t="s">
        <v>2314</v>
      </c>
      <c r="D107" s="74">
        <v>7059</v>
      </c>
      <c r="E107" s="74"/>
      <c r="F107" s="74" t="s">
        <v>700</v>
      </c>
      <c r="G107" s="103">
        <v>43668</v>
      </c>
      <c r="H107" s="74"/>
      <c r="I107" s="84">
        <v>0.87</v>
      </c>
      <c r="J107" s="87" t="s">
        <v>2318</v>
      </c>
      <c r="K107" s="87" t="s">
        <v>158</v>
      </c>
      <c r="L107" s="88">
        <v>2.69E-2</v>
      </c>
      <c r="M107" s="88">
        <v>3.2000000000000001E-2</v>
      </c>
      <c r="N107" s="84">
        <v>425.77</v>
      </c>
      <c r="O107" s="86">
        <v>99.67</v>
      </c>
      <c r="P107" s="84">
        <v>1.4708699999999999</v>
      </c>
      <c r="Q107" s="85">
        <f t="shared" si="2"/>
        <v>6.1219239165729005E-4</v>
      </c>
      <c r="R107" s="85">
        <f>P107/'סכום נכסי הקרן'!$C$42</f>
        <v>2.3102754562424865E-5</v>
      </c>
    </row>
    <row r="108" spans="2:18">
      <c r="B108" s="130" t="s">
        <v>2378</v>
      </c>
      <c r="C108" s="87" t="s">
        <v>2314</v>
      </c>
      <c r="D108" s="74">
        <v>7107</v>
      </c>
      <c r="E108" s="74"/>
      <c r="F108" s="74" t="s">
        <v>700</v>
      </c>
      <c r="G108" s="103">
        <v>43697</v>
      </c>
      <c r="H108" s="74"/>
      <c r="I108" s="84">
        <v>0.87</v>
      </c>
      <c r="J108" s="87" t="s">
        <v>2318</v>
      </c>
      <c r="K108" s="87" t="s">
        <v>158</v>
      </c>
      <c r="L108" s="88">
        <v>2.69E-2</v>
      </c>
      <c r="M108" s="88">
        <v>3.2000000000000001E-2</v>
      </c>
      <c r="N108" s="84">
        <v>655.23</v>
      </c>
      <c r="O108" s="86">
        <v>99.67</v>
      </c>
      <c r="P108" s="84">
        <v>2.2635500000000004</v>
      </c>
      <c r="Q108" s="85">
        <f t="shared" si="2"/>
        <v>9.4211459077679139E-4</v>
      </c>
      <c r="R108" s="85">
        <f>P108/'סכום נכסי הקרן'!$C$42</f>
        <v>3.5553271254275914E-5</v>
      </c>
    </row>
    <row r="109" spans="2:18">
      <c r="B109" s="130" t="s">
        <v>2378</v>
      </c>
      <c r="C109" s="87" t="s">
        <v>2314</v>
      </c>
      <c r="D109" s="74">
        <v>7182</v>
      </c>
      <c r="E109" s="74"/>
      <c r="F109" s="74" t="s">
        <v>700</v>
      </c>
      <c r="G109" s="103">
        <v>43728</v>
      </c>
      <c r="H109" s="74"/>
      <c r="I109" s="84">
        <v>0.87</v>
      </c>
      <c r="J109" s="87" t="s">
        <v>2318</v>
      </c>
      <c r="K109" s="87" t="s">
        <v>158</v>
      </c>
      <c r="L109" s="88">
        <v>2.69E-2</v>
      </c>
      <c r="M109" s="88">
        <v>3.2000000000000001E-2</v>
      </c>
      <c r="N109" s="84">
        <v>932.83</v>
      </c>
      <c r="O109" s="86">
        <v>99.67</v>
      </c>
      <c r="P109" s="84">
        <v>3.2225100000000002</v>
      </c>
      <c r="Q109" s="85">
        <f t="shared" si="2"/>
        <v>1.3412443683259118E-3</v>
      </c>
      <c r="R109" s="85">
        <f>P109/'סכום נכסי הקרן'!$C$42</f>
        <v>5.0615525236737278E-5</v>
      </c>
    </row>
    <row r="110" spans="2:18">
      <c r="B110" s="130" t="s">
        <v>2378</v>
      </c>
      <c r="C110" s="87" t="s">
        <v>2314</v>
      </c>
      <c r="D110" s="74">
        <v>7223</v>
      </c>
      <c r="E110" s="74"/>
      <c r="F110" s="74" t="s">
        <v>700</v>
      </c>
      <c r="G110" s="103">
        <v>43759</v>
      </c>
      <c r="H110" s="74"/>
      <c r="I110" s="84">
        <v>0.87</v>
      </c>
      <c r="J110" s="87" t="s">
        <v>2318</v>
      </c>
      <c r="K110" s="87" t="s">
        <v>158</v>
      </c>
      <c r="L110" s="88">
        <v>2.69E-2</v>
      </c>
      <c r="M110" s="88">
        <v>3.2000000000000001E-2</v>
      </c>
      <c r="N110" s="84">
        <v>1168.19</v>
      </c>
      <c r="O110" s="86">
        <v>99.67</v>
      </c>
      <c r="P110" s="84">
        <v>4.0355699999999999</v>
      </c>
      <c r="Q110" s="85">
        <f t="shared" si="2"/>
        <v>1.6796489492616003E-3</v>
      </c>
      <c r="R110" s="85">
        <f>P110/'סכום נכסי הקרן'!$C$42</f>
        <v>6.3386147810129322E-5</v>
      </c>
    </row>
    <row r="111" spans="2:18">
      <c r="B111" s="130" t="s">
        <v>2378</v>
      </c>
      <c r="C111" s="87" t="s">
        <v>2314</v>
      </c>
      <c r="D111" s="74">
        <v>7503</v>
      </c>
      <c r="E111" s="74"/>
      <c r="F111" s="74" t="s">
        <v>700</v>
      </c>
      <c r="G111" s="103">
        <v>43910</v>
      </c>
      <c r="H111" s="74"/>
      <c r="I111" s="84">
        <v>0.87</v>
      </c>
      <c r="J111" s="87" t="s">
        <v>2318</v>
      </c>
      <c r="K111" s="87" t="s">
        <v>158</v>
      </c>
      <c r="L111" s="88">
        <v>2.69E-2</v>
      </c>
      <c r="M111" s="88">
        <v>3.2000000000000001E-2</v>
      </c>
      <c r="N111" s="84">
        <v>717.82</v>
      </c>
      <c r="O111" s="86">
        <v>99.67</v>
      </c>
      <c r="P111" s="84">
        <v>2.4797399999999996</v>
      </c>
      <c r="Q111" s="85">
        <f t="shared" si="2"/>
        <v>1.0320952642233836E-3</v>
      </c>
      <c r="R111" s="85">
        <f>P111/'סכום נכסי הקרן'!$C$42</f>
        <v>3.8948938110524674E-5</v>
      </c>
    </row>
    <row r="112" spans="2:18">
      <c r="B112" s="130" t="s">
        <v>2378</v>
      </c>
      <c r="C112" s="87" t="s">
        <v>2314</v>
      </c>
      <c r="D112" s="74">
        <v>7602</v>
      </c>
      <c r="E112" s="74"/>
      <c r="F112" s="74" t="s">
        <v>700</v>
      </c>
      <c r="G112" s="103">
        <v>43941</v>
      </c>
      <c r="H112" s="74"/>
      <c r="I112" s="84">
        <v>0.87</v>
      </c>
      <c r="J112" s="87" t="s">
        <v>2318</v>
      </c>
      <c r="K112" s="87" t="s">
        <v>158</v>
      </c>
      <c r="L112" s="88">
        <v>2.69E-2</v>
      </c>
      <c r="M112" s="88">
        <v>3.1999999999999994E-2</v>
      </c>
      <c r="N112" s="84">
        <v>560.03</v>
      </c>
      <c r="O112" s="86">
        <v>99.67</v>
      </c>
      <c r="P112" s="84">
        <v>1.93469</v>
      </c>
      <c r="Q112" s="85">
        <f t="shared" si="2"/>
        <v>8.0523941491460324E-4</v>
      </c>
      <c r="R112" s="85">
        <f>P112/'סכום נכסי הקרן'!$C$42</f>
        <v>3.0387912068624533E-5</v>
      </c>
    </row>
    <row r="113" spans="2:18">
      <c r="B113" s="130" t="s">
        <v>2378</v>
      </c>
      <c r="C113" s="87" t="s">
        <v>2314</v>
      </c>
      <c r="D113" s="74">
        <v>7687</v>
      </c>
      <c r="E113" s="74"/>
      <c r="F113" s="74" t="s">
        <v>700</v>
      </c>
      <c r="G113" s="103">
        <v>43971</v>
      </c>
      <c r="H113" s="74"/>
      <c r="I113" s="84">
        <v>0.87</v>
      </c>
      <c r="J113" s="87" t="s">
        <v>2318</v>
      </c>
      <c r="K113" s="87" t="s">
        <v>158</v>
      </c>
      <c r="L113" s="88">
        <v>2.69E-2</v>
      </c>
      <c r="M113" s="88">
        <v>3.2000000000000001E-2</v>
      </c>
      <c r="N113" s="84">
        <v>447.62</v>
      </c>
      <c r="O113" s="86">
        <v>99.67</v>
      </c>
      <c r="P113" s="84">
        <v>1.54633</v>
      </c>
      <c r="Q113" s="85">
        <f t="shared" si="2"/>
        <v>6.4359967977551877E-4</v>
      </c>
      <c r="R113" s="85">
        <f>P113/'סכום נכסי הקרן'!$C$42</f>
        <v>2.4287994494764625E-5</v>
      </c>
    </row>
    <row r="114" spans="2:18">
      <c r="B114" s="130" t="s">
        <v>2378</v>
      </c>
      <c r="C114" s="87" t="s">
        <v>2314</v>
      </c>
      <c r="D114" s="74">
        <v>7747</v>
      </c>
      <c r="E114" s="74"/>
      <c r="F114" s="74" t="s">
        <v>700</v>
      </c>
      <c r="G114" s="103">
        <v>44004</v>
      </c>
      <c r="H114" s="74"/>
      <c r="I114" s="84">
        <v>0.87000000000000011</v>
      </c>
      <c r="J114" s="87" t="s">
        <v>2318</v>
      </c>
      <c r="K114" s="87" t="s">
        <v>158</v>
      </c>
      <c r="L114" s="88">
        <v>2.69E-2</v>
      </c>
      <c r="M114" s="88">
        <v>3.2199999999999999E-2</v>
      </c>
      <c r="N114" s="84">
        <v>340.15</v>
      </c>
      <c r="O114" s="86">
        <v>99.65</v>
      </c>
      <c r="P114" s="84">
        <v>1.1748399999999999</v>
      </c>
      <c r="Q114" s="85">
        <f t="shared" si="2"/>
        <v>4.8898142556082495E-4</v>
      </c>
      <c r="R114" s="85">
        <f>P114/'סכום נכסי הקרן'!$C$42</f>
        <v>1.8453051710973253E-5</v>
      </c>
    </row>
    <row r="115" spans="2:18">
      <c r="B115" s="130" t="s">
        <v>2378</v>
      </c>
      <c r="C115" s="87" t="s">
        <v>2314</v>
      </c>
      <c r="D115" s="74">
        <v>7363</v>
      </c>
      <c r="E115" s="74"/>
      <c r="F115" s="74" t="s">
        <v>700</v>
      </c>
      <c r="G115" s="103">
        <v>43851</v>
      </c>
      <c r="H115" s="74"/>
      <c r="I115" s="84">
        <v>0.87</v>
      </c>
      <c r="J115" s="87" t="s">
        <v>2318</v>
      </c>
      <c r="K115" s="87" t="s">
        <v>158</v>
      </c>
      <c r="L115" s="88">
        <v>2.69E-2</v>
      </c>
      <c r="M115" s="88">
        <v>3.2000000000000001E-2</v>
      </c>
      <c r="N115" s="84">
        <v>1317.87</v>
      </c>
      <c r="O115" s="86">
        <v>99.67</v>
      </c>
      <c r="P115" s="84">
        <v>4.5526599999999995</v>
      </c>
      <c r="Q115" s="85">
        <f t="shared" si="2"/>
        <v>1.8948675367656406E-3</v>
      </c>
      <c r="R115" s="85">
        <f>P115/'סכום נכסי הקרן'!$C$42</f>
        <v>7.1508009943889794E-5</v>
      </c>
    </row>
    <row r="116" spans="2:18">
      <c r="B116" s="130" t="s">
        <v>2378</v>
      </c>
      <c r="C116" s="87" t="s">
        <v>2314</v>
      </c>
      <c r="D116" s="74">
        <v>7443</v>
      </c>
      <c r="E116" s="74"/>
      <c r="F116" s="74" t="s">
        <v>700</v>
      </c>
      <c r="G116" s="103">
        <v>43881</v>
      </c>
      <c r="H116" s="74"/>
      <c r="I116" s="84">
        <v>0.87</v>
      </c>
      <c r="J116" s="87" t="s">
        <v>2318</v>
      </c>
      <c r="K116" s="87" t="s">
        <v>158</v>
      </c>
      <c r="L116" s="88">
        <v>2.69E-2</v>
      </c>
      <c r="M116" s="88">
        <v>3.2000000000000001E-2</v>
      </c>
      <c r="N116" s="84">
        <v>1000.65</v>
      </c>
      <c r="O116" s="86">
        <v>99.67</v>
      </c>
      <c r="P116" s="84">
        <v>3.4567800000000002</v>
      </c>
      <c r="Q116" s="85">
        <f t="shared" si="2"/>
        <v>1.4387501381040385E-3</v>
      </c>
      <c r="R116" s="85">
        <f>P116/'סכום נכסי הקרן'!$C$42</f>
        <v>5.4295172188092107E-5</v>
      </c>
    </row>
    <row r="117" spans="2:18">
      <c r="B117" s="130" t="s">
        <v>2378</v>
      </c>
      <c r="C117" s="87" t="s">
        <v>2314</v>
      </c>
      <c r="D117" s="74">
        <v>7272</v>
      </c>
      <c r="E117" s="74"/>
      <c r="F117" s="74" t="s">
        <v>700</v>
      </c>
      <c r="G117" s="103">
        <v>43789</v>
      </c>
      <c r="H117" s="74"/>
      <c r="I117" s="84">
        <v>0.86999999999999988</v>
      </c>
      <c r="J117" s="87" t="s">
        <v>2318</v>
      </c>
      <c r="K117" s="87" t="s">
        <v>158</v>
      </c>
      <c r="L117" s="88">
        <v>2.69E-2</v>
      </c>
      <c r="M117" s="88">
        <v>3.2000000000000001E-2</v>
      </c>
      <c r="N117" s="84">
        <v>1549.22</v>
      </c>
      <c r="O117" s="86">
        <v>99.67</v>
      </c>
      <c r="P117" s="84">
        <v>5.3518800000000004</v>
      </c>
      <c r="Q117" s="85">
        <f t="shared" si="2"/>
        <v>2.2275117563501992E-3</v>
      </c>
      <c r="R117" s="85">
        <f>P117/'סכום נכסי הקרן'!$C$42</f>
        <v>8.4061249524125449E-5</v>
      </c>
    </row>
    <row r="118" spans="2:18">
      <c r="B118" s="130" t="s">
        <v>2378</v>
      </c>
      <c r="C118" s="87" t="s">
        <v>2314</v>
      </c>
      <c r="D118" s="74">
        <v>7313</v>
      </c>
      <c r="E118" s="74"/>
      <c r="F118" s="74" t="s">
        <v>700</v>
      </c>
      <c r="G118" s="103">
        <v>43819</v>
      </c>
      <c r="H118" s="74"/>
      <c r="I118" s="84">
        <v>0.87</v>
      </c>
      <c r="J118" s="87" t="s">
        <v>2318</v>
      </c>
      <c r="K118" s="87" t="s">
        <v>158</v>
      </c>
      <c r="L118" s="88">
        <v>2.69E-2</v>
      </c>
      <c r="M118" s="88">
        <v>3.2000000000000008E-2</v>
      </c>
      <c r="N118" s="84">
        <v>1498.73</v>
      </c>
      <c r="O118" s="86">
        <v>99.67</v>
      </c>
      <c r="P118" s="84">
        <v>5.1774799999999992</v>
      </c>
      <c r="Q118" s="85">
        <f t="shared" si="2"/>
        <v>2.1549245439486738E-3</v>
      </c>
      <c r="R118" s="85">
        <f>P118/'סכום נכסי הקרן'!$C$42</f>
        <v>8.1321972500536063E-5</v>
      </c>
    </row>
    <row r="119" spans="2:18">
      <c r="B119" s="130" t="s">
        <v>2379</v>
      </c>
      <c r="C119" s="87" t="s">
        <v>2314</v>
      </c>
      <c r="D119" s="74">
        <v>7364</v>
      </c>
      <c r="E119" s="74"/>
      <c r="F119" s="74" t="s">
        <v>700</v>
      </c>
      <c r="G119" s="103">
        <v>43846</v>
      </c>
      <c r="H119" s="74"/>
      <c r="I119" s="84">
        <v>2.6199999999999997</v>
      </c>
      <c r="J119" s="87" t="s">
        <v>2318</v>
      </c>
      <c r="K119" s="87" t="s">
        <v>160</v>
      </c>
      <c r="L119" s="88">
        <v>1.7500000000000002E-2</v>
      </c>
      <c r="M119" s="88">
        <v>2.5600000000000001E-2</v>
      </c>
      <c r="N119" s="84">
        <v>26459.86</v>
      </c>
      <c r="O119" s="86">
        <v>98.03</v>
      </c>
      <c r="P119" s="84">
        <v>100.71438999999999</v>
      </c>
      <c r="Q119" s="85">
        <f t="shared" si="2"/>
        <v>4.1918445062041551E-2</v>
      </c>
      <c r="R119" s="85">
        <f>P119/'סכום נכסי הקרן'!$C$42</f>
        <v>1.5819071930723567E-3</v>
      </c>
    </row>
    <row r="120" spans="2:18">
      <c r="B120" s="130" t="s">
        <v>2380</v>
      </c>
      <c r="C120" s="87" t="s">
        <v>2314</v>
      </c>
      <c r="D120" s="74">
        <v>7384</v>
      </c>
      <c r="E120" s="74"/>
      <c r="F120" s="74" t="s">
        <v>700</v>
      </c>
      <c r="G120" s="103">
        <v>43861</v>
      </c>
      <c r="H120" s="74"/>
      <c r="I120" s="84">
        <v>5.9</v>
      </c>
      <c r="J120" s="87" t="s">
        <v>2318</v>
      </c>
      <c r="K120" s="87" t="s">
        <v>160</v>
      </c>
      <c r="L120" s="88">
        <v>2.6249999999999999E-2</v>
      </c>
      <c r="M120" s="88">
        <v>2.6499999999999999E-2</v>
      </c>
      <c r="N120" s="84">
        <v>107.76</v>
      </c>
      <c r="O120" s="86">
        <v>100.2</v>
      </c>
      <c r="P120" s="84">
        <v>0.41926999999999998</v>
      </c>
      <c r="Q120" s="85">
        <f t="shared" si="2"/>
        <v>1.7450481963066211E-4</v>
      </c>
      <c r="R120" s="85">
        <f>P120/'סכום נכסי הקרן'!$C$42</f>
        <v>6.5854167298183208E-6</v>
      </c>
    </row>
    <row r="121" spans="2:18">
      <c r="B121" s="130" t="s">
        <v>2380</v>
      </c>
      <c r="C121" s="87" t="s">
        <v>2314</v>
      </c>
      <c r="D121" s="74" t="s">
        <v>2319</v>
      </c>
      <c r="E121" s="74"/>
      <c r="F121" s="74" t="s">
        <v>700</v>
      </c>
      <c r="G121" s="103">
        <v>43937</v>
      </c>
      <c r="H121" s="74"/>
      <c r="I121" s="84">
        <v>5.8999999999999995</v>
      </c>
      <c r="J121" s="87" t="s">
        <v>2318</v>
      </c>
      <c r="K121" s="87" t="s">
        <v>160</v>
      </c>
      <c r="L121" s="88">
        <v>2.6249999999999999E-2</v>
      </c>
      <c r="M121" s="88">
        <v>2.6800000000000001E-2</v>
      </c>
      <c r="N121" s="84">
        <v>381.19</v>
      </c>
      <c r="O121" s="86">
        <v>100.06</v>
      </c>
      <c r="P121" s="84">
        <v>1.48098</v>
      </c>
      <c r="Q121" s="85">
        <f t="shared" si="2"/>
        <v>6.1640028567896098E-4</v>
      </c>
      <c r="R121" s="85">
        <f>P121/'סכום נכסי הקרן'!$C$42</f>
        <v>2.3261550954101978E-5</v>
      </c>
    </row>
    <row r="122" spans="2:18">
      <c r="B122" s="130" t="s">
        <v>2380</v>
      </c>
      <c r="C122" s="87" t="s">
        <v>2314</v>
      </c>
      <c r="D122" s="74">
        <v>7385</v>
      </c>
      <c r="E122" s="74"/>
      <c r="F122" s="74" t="s">
        <v>700</v>
      </c>
      <c r="G122" s="103">
        <v>43861</v>
      </c>
      <c r="H122" s="74"/>
      <c r="I122" s="84">
        <v>5.84</v>
      </c>
      <c r="J122" s="87" t="s">
        <v>2318</v>
      </c>
      <c r="K122" s="87" t="s">
        <v>161</v>
      </c>
      <c r="L122" s="88">
        <v>3.0158999999999998E-2</v>
      </c>
      <c r="M122" s="88">
        <v>3.2300000000000002E-2</v>
      </c>
      <c r="N122" s="84">
        <v>351.31</v>
      </c>
      <c r="O122" s="86">
        <v>98.98</v>
      </c>
      <c r="P122" s="84">
        <v>1.4792799999999999</v>
      </c>
      <c r="Q122" s="85">
        <f t="shared" si="2"/>
        <v>6.1569272684247828E-4</v>
      </c>
      <c r="R122" s="85">
        <f>P122/'סכום נכסי הקרן'!$C$42</f>
        <v>2.323484928586745E-5</v>
      </c>
    </row>
    <row r="123" spans="2:18">
      <c r="B123" s="130" t="s">
        <v>2380</v>
      </c>
      <c r="C123" s="87" t="s">
        <v>2314</v>
      </c>
      <c r="D123" s="74">
        <v>7610</v>
      </c>
      <c r="E123" s="74"/>
      <c r="F123" s="74" t="s">
        <v>700</v>
      </c>
      <c r="G123" s="103">
        <v>43937</v>
      </c>
      <c r="H123" s="74"/>
      <c r="I123" s="84">
        <v>5.83</v>
      </c>
      <c r="J123" s="87" t="s">
        <v>2318</v>
      </c>
      <c r="K123" s="87" t="s">
        <v>161</v>
      </c>
      <c r="L123" s="88">
        <v>3.0158999999999998E-2</v>
      </c>
      <c r="M123" s="88">
        <v>3.2300000000000002E-2</v>
      </c>
      <c r="N123" s="84">
        <v>544.13</v>
      </c>
      <c r="O123" s="86">
        <v>98.99</v>
      </c>
      <c r="P123" s="84">
        <v>2.2913899999999998</v>
      </c>
      <c r="Q123" s="85">
        <f t="shared" si="2"/>
        <v>9.5370190725189703E-4</v>
      </c>
      <c r="R123" s="85">
        <f>P123/'סכום נכסי הקרן'!$C$42</f>
        <v>3.5990550338775493E-5</v>
      </c>
    </row>
    <row r="124" spans="2:18">
      <c r="B124" s="130" t="s">
        <v>2380</v>
      </c>
      <c r="C124" s="87" t="s">
        <v>2314</v>
      </c>
      <c r="D124" s="74">
        <v>7276</v>
      </c>
      <c r="E124" s="74"/>
      <c r="F124" s="74" t="s">
        <v>700</v>
      </c>
      <c r="G124" s="103">
        <v>43788</v>
      </c>
      <c r="H124" s="74"/>
      <c r="I124" s="84">
        <v>5.9</v>
      </c>
      <c r="J124" s="87" t="s">
        <v>2318</v>
      </c>
      <c r="K124" s="87" t="s">
        <v>160</v>
      </c>
      <c r="L124" s="88">
        <v>2.6249999999999999E-2</v>
      </c>
      <c r="M124" s="88">
        <v>2.6500000000000003E-2</v>
      </c>
      <c r="N124" s="84">
        <v>4698.88</v>
      </c>
      <c r="O124" s="86">
        <v>100.2</v>
      </c>
      <c r="P124" s="84">
        <v>18.281310000000001</v>
      </c>
      <c r="Q124" s="85">
        <f t="shared" si="2"/>
        <v>7.6088837841062325E-3</v>
      </c>
      <c r="R124" s="85">
        <f>P124/'סכום נכסי הקרן'!$C$42</f>
        <v>2.8714204383093232E-4</v>
      </c>
    </row>
    <row r="125" spans="2:18">
      <c r="B125" s="130" t="s">
        <v>2380</v>
      </c>
      <c r="C125" s="87" t="s">
        <v>2314</v>
      </c>
      <c r="D125" s="74">
        <v>7275</v>
      </c>
      <c r="E125" s="74"/>
      <c r="F125" s="74" t="s">
        <v>700</v>
      </c>
      <c r="G125" s="103">
        <v>43788</v>
      </c>
      <c r="H125" s="74"/>
      <c r="I125" s="84">
        <v>5.84</v>
      </c>
      <c r="J125" s="87" t="s">
        <v>2318</v>
      </c>
      <c r="K125" s="87" t="s">
        <v>161</v>
      </c>
      <c r="L125" s="88">
        <v>3.0158999999999998E-2</v>
      </c>
      <c r="M125" s="88">
        <v>3.2300000000000002E-2</v>
      </c>
      <c r="N125" s="84">
        <v>4415.53</v>
      </c>
      <c r="O125" s="86">
        <v>98.98</v>
      </c>
      <c r="P125" s="84">
        <v>18.592500000000001</v>
      </c>
      <c r="Q125" s="85">
        <f t="shared" si="2"/>
        <v>7.7384045101798029E-3</v>
      </c>
      <c r="R125" s="85">
        <f>P125/'סכום נכסי הקרן'!$C$42</f>
        <v>2.9202986273558124E-4</v>
      </c>
    </row>
    <row r="126" spans="2:18">
      <c r="B126" s="130" t="s">
        <v>2381</v>
      </c>
      <c r="C126" s="87" t="s">
        <v>2314</v>
      </c>
      <c r="D126" s="74" t="s">
        <v>2320</v>
      </c>
      <c r="E126" s="74"/>
      <c r="F126" s="74" t="s">
        <v>700</v>
      </c>
      <c r="G126" s="103">
        <v>43797</v>
      </c>
      <c r="H126" s="74"/>
      <c r="I126" s="84">
        <v>5.99</v>
      </c>
      <c r="J126" s="87" t="s">
        <v>924</v>
      </c>
      <c r="K126" s="87" t="s">
        <v>158</v>
      </c>
      <c r="L126" s="88">
        <v>3.1800000000000002E-2</v>
      </c>
      <c r="M126" s="88">
        <v>2.9200000000000004E-2</v>
      </c>
      <c r="N126" s="84">
        <v>439.47</v>
      </c>
      <c r="O126" s="86">
        <v>103.21</v>
      </c>
      <c r="P126" s="84">
        <v>1.5721099999999999</v>
      </c>
      <c r="Q126" s="85">
        <f t="shared" si="2"/>
        <v>6.5432960142523962E-4</v>
      </c>
      <c r="R126" s="85">
        <f>P126/'סכום נכסי הקרן'!$C$42</f>
        <v>2.4692917440109427E-5</v>
      </c>
    </row>
    <row r="127" spans="2:18">
      <c r="B127" s="130" t="s">
        <v>2381</v>
      </c>
      <c r="C127" s="87" t="s">
        <v>2314</v>
      </c>
      <c r="D127" s="74">
        <v>7386</v>
      </c>
      <c r="E127" s="74"/>
      <c r="F127" s="74" t="s">
        <v>700</v>
      </c>
      <c r="G127" s="103">
        <v>43861</v>
      </c>
      <c r="H127" s="74"/>
      <c r="I127" s="84">
        <v>5.9900000000000011</v>
      </c>
      <c r="J127" s="87" t="s">
        <v>924</v>
      </c>
      <c r="K127" s="87" t="s">
        <v>158</v>
      </c>
      <c r="L127" s="88">
        <v>3.1800000000000002E-2</v>
      </c>
      <c r="M127" s="88">
        <v>2.9199999999999993E-2</v>
      </c>
      <c r="N127" s="84">
        <v>1181.6600000000001</v>
      </c>
      <c r="O127" s="86">
        <v>103.21</v>
      </c>
      <c r="P127" s="84">
        <v>4.2271000000000001</v>
      </c>
      <c r="Q127" s="85">
        <f t="shared" si="2"/>
        <v>1.7593658574683901E-3</v>
      </c>
      <c r="R127" s="85">
        <f>P127/'סכום נכסי הקרן'!$C$42</f>
        <v>6.6394483408340743E-5</v>
      </c>
    </row>
    <row r="128" spans="2:18">
      <c r="B128" s="130" t="s">
        <v>2381</v>
      </c>
      <c r="C128" s="87" t="s">
        <v>2314</v>
      </c>
      <c r="D128" s="74">
        <v>7535</v>
      </c>
      <c r="E128" s="74"/>
      <c r="F128" s="74" t="s">
        <v>700</v>
      </c>
      <c r="G128" s="103">
        <v>43921</v>
      </c>
      <c r="H128" s="74"/>
      <c r="I128" s="84">
        <v>5.99</v>
      </c>
      <c r="J128" s="87" t="s">
        <v>924</v>
      </c>
      <c r="K128" s="87" t="s">
        <v>158</v>
      </c>
      <c r="L128" s="88">
        <v>3.1800000000000002E-2</v>
      </c>
      <c r="M128" s="88">
        <v>2.92E-2</v>
      </c>
      <c r="N128" s="84">
        <v>1307.42</v>
      </c>
      <c r="O128" s="86">
        <v>103.21</v>
      </c>
      <c r="P128" s="84">
        <v>4.67699</v>
      </c>
      <c r="Q128" s="85">
        <f t="shared" si="2"/>
        <v>1.9466150603773475E-3</v>
      </c>
      <c r="R128" s="85">
        <f>P128/'סכום נכסי הקרן'!$C$42</f>
        <v>7.3460844303653946E-5</v>
      </c>
    </row>
    <row r="129" spans="2:18">
      <c r="B129" s="130" t="s">
        <v>2381</v>
      </c>
      <c r="C129" s="87" t="s">
        <v>2314</v>
      </c>
      <c r="D129" s="74">
        <v>7645</v>
      </c>
      <c r="E129" s="74"/>
      <c r="F129" s="74" t="s">
        <v>700</v>
      </c>
      <c r="G129" s="103">
        <v>43951</v>
      </c>
      <c r="H129" s="74"/>
      <c r="I129" s="84">
        <v>5.9899999999999993</v>
      </c>
      <c r="J129" s="87" t="s">
        <v>924</v>
      </c>
      <c r="K129" s="87" t="s">
        <v>158</v>
      </c>
      <c r="L129" s="88">
        <v>3.1800000000000002E-2</v>
      </c>
      <c r="M129" s="88">
        <v>2.92E-2</v>
      </c>
      <c r="N129" s="84">
        <v>1120.57</v>
      </c>
      <c r="O129" s="86">
        <v>103.21</v>
      </c>
      <c r="P129" s="84">
        <v>4.0085699999999997</v>
      </c>
      <c r="Q129" s="85">
        <f t="shared" si="2"/>
        <v>1.6684112500939328E-3</v>
      </c>
      <c r="R129" s="85">
        <f>P129/'סכום נכסי הקרן'!$C$42</f>
        <v>6.296206249111032E-5</v>
      </c>
    </row>
    <row r="130" spans="2:18">
      <c r="B130" s="130" t="s">
        <v>2381</v>
      </c>
      <c r="C130" s="87" t="s">
        <v>2314</v>
      </c>
      <c r="D130" s="74">
        <v>7778</v>
      </c>
      <c r="E130" s="74"/>
      <c r="F130" s="74" t="s">
        <v>700</v>
      </c>
      <c r="G130" s="103">
        <v>44012</v>
      </c>
      <c r="H130" s="74"/>
      <c r="I130" s="84">
        <v>5.97</v>
      </c>
      <c r="J130" s="87" t="s">
        <v>924</v>
      </c>
      <c r="K130" s="87" t="s">
        <v>158</v>
      </c>
      <c r="L130" s="88">
        <v>3.1709999999999995E-2</v>
      </c>
      <c r="M130" s="88">
        <v>3.4599999999999992E-2</v>
      </c>
      <c r="N130" s="84">
        <v>1715.67</v>
      </c>
      <c r="O130" s="86">
        <v>100</v>
      </c>
      <c r="P130" s="84">
        <v>5.94651</v>
      </c>
      <c r="Q130" s="85">
        <f t="shared" si="2"/>
        <v>2.4750033510194591E-3</v>
      </c>
      <c r="R130" s="85">
        <f>P130/'סכום נכסי הקרן'!$C$42</f>
        <v>9.3401021866653815E-5</v>
      </c>
    </row>
    <row r="131" spans="2:18">
      <c r="B131" s="130" t="s">
        <v>2381</v>
      </c>
      <c r="C131" s="87" t="s">
        <v>2314</v>
      </c>
      <c r="D131" s="74">
        <v>7125</v>
      </c>
      <c r="E131" s="74"/>
      <c r="F131" s="74" t="s">
        <v>700</v>
      </c>
      <c r="G131" s="103">
        <v>43706</v>
      </c>
      <c r="H131" s="74"/>
      <c r="I131" s="84">
        <v>5.99</v>
      </c>
      <c r="J131" s="87" t="s">
        <v>924</v>
      </c>
      <c r="K131" s="87" t="s">
        <v>158</v>
      </c>
      <c r="L131" s="88">
        <v>3.1800000000000002E-2</v>
      </c>
      <c r="M131" s="88">
        <v>2.9199999999999993E-2</v>
      </c>
      <c r="N131" s="84">
        <v>1026.0999999999999</v>
      </c>
      <c r="O131" s="86">
        <v>103.21</v>
      </c>
      <c r="P131" s="84">
        <v>3.6706300000000001</v>
      </c>
      <c r="Q131" s="85">
        <f t="shared" si="2"/>
        <v>1.5277568776227665E-3</v>
      </c>
      <c r="R131" s="85">
        <f>P131/'סכום נכסי הקרן'!$C$42</f>
        <v>5.7654084983359231E-5</v>
      </c>
    </row>
    <row r="132" spans="2:18">
      <c r="B132" s="130" t="s">
        <v>2381</v>
      </c>
      <c r="C132" s="87" t="s">
        <v>2314</v>
      </c>
      <c r="D132" s="74">
        <v>7204</v>
      </c>
      <c r="E132" s="74"/>
      <c r="F132" s="74" t="s">
        <v>700</v>
      </c>
      <c r="G132" s="103">
        <v>43738</v>
      </c>
      <c r="H132" s="74"/>
      <c r="I132" s="84">
        <v>5.9899999999999993</v>
      </c>
      <c r="J132" s="87" t="s">
        <v>924</v>
      </c>
      <c r="K132" s="87" t="s">
        <v>158</v>
      </c>
      <c r="L132" s="88">
        <v>3.1800000000000002E-2</v>
      </c>
      <c r="M132" s="88">
        <v>2.9200000000000004E-2</v>
      </c>
      <c r="N132" s="84">
        <v>505.18</v>
      </c>
      <c r="O132" s="86">
        <v>103.21</v>
      </c>
      <c r="P132" s="84">
        <v>1.8071700000000002</v>
      </c>
      <c r="Q132" s="85">
        <f t="shared" si="2"/>
        <v>7.5216417795679084E-4</v>
      </c>
      <c r="R132" s="85">
        <f>P132/'סכום נכסי הקרן'!$C$42</f>
        <v>2.8384972813761483E-5</v>
      </c>
    </row>
    <row r="133" spans="2:18">
      <c r="B133" s="130" t="s">
        <v>2381</v>
      </c>
      <c r="C133" s="87" t="s">
        <v>2314</v>
      </c>
      <c r="D133" s="74">
        <v>7246</v>
      </c>
      <c r="E133" s="74"/>
      <c r="F133" s="74" t="s">
        <v>700</v>
      </c>
      <c r="G133" s="103">
        <v>43769</v>
      </c>
      <c r="H133" s="74"/>
      <c r="I133" s="84">
        <v>5.99</v>
      </c>
      <c r="J133" s="87" t="s">
        <v>924</v>
      </c>
      <c r="K133" s="87" t="s">
        <v>158</v>
      </c>
      <c r="L133" s="88">
        <v>3.1800000000000002E-2</v>
      </c>
      <c r="M133" s="88">
        <v>2.92E-2</v>
      </c>
      <c r="N133" s="84">
        <v>956.26</v>
      </c>
      <c r="O133" s="86">
        <v>103.21</v>
      </c>
      <c r="P133" s="84">
        <v>3.4208000000000003</v>
      </c>
      <c r="Q133" s="85">
        <f t="shared" si="2"/>
        <v>1.4237748634354213E-3</v>
      </c>
      <c r="R133" s="85">
        <f>P133/'סכום נכסי הקרן'!$C$42</f>
        <v>5.3730039233340124E-5</v>
      </c>
    </row>
    <row r="134" spans="2:18">
      <c r="B134" s="130" t="s">
        <v>2381</v>
      </c>
      <c r="C134" s="87" t="s">
        <v>2314</v>
      </c>
      <c r="D134" s="74">
        <v>7280</v>
      </c>
      <c r="E134" s="74"/>
      <c r="F134" s="74" t="s">
        <v>700</v>
      </c>
      <c r="G134" s="103">
        <v>43798</v>
      </c>
      <c r="H134" s="74"/>
      <c r="I134" s="84">
        <v>5.9900000000000011</v>
      </c>
      <c r="J134" s="87" t="s">
        <v>924</v>
      </c>
      <c r="K134" s="87" t="s">
        <v>158</v>
      </c>
      <c r="L134" s="88">
        <v>3.1800000000000002E-2</v>
      </c>
      <c r="M134" s="88">
        <v>2.9200000000000004E-2</v>
      </c>
      <c r="N134" s="84">
        <v>172.84</v>
      </c>
      <c r="O134" s="86">
        <v>103.21</v>
      </c>
      <c r="P134" s="84">
        <v>0.61829999999999996</v>
      </c>
      <c r="Q134" s="85">
        <f t="shared" si="2"/>
        <v>2.5734331093958164E-4</v>
      </c>
      <c r="R134" s="85">
        <f>P134/'סכום נכסי הקרן'!$C$42</f>
        <v>9.7115538055350194E-6</v>
      </c>
    </row>
    <row r="135" spans="2:18">
      <c r="B135" s="130" t="s">
        <v>2381</v>
      </c>
      <c r="C135" s="87" t="s">
        <v>2314</v>
      </c>
      <c r="D135" s="74">
        <v>7337</v>
      </c>
      <c r="E135" s="74"/>
      <c r="F135" s="74" t="s">
        <v>700</v>
      </c>
      <c r="G135" s="103">
        <v>43830</v>
      </c>
      <c r="H135" s="74"/>
      <c r="I135" s="84">
        <v>5.99</v>
      </c>
      <c r="J135" s="87" t="s">
        <v>924</v>
      </c>
      <c r="K135" s="87" t="s">
        <v>158</v>
      </c>
      <c r="L135" s="88">
        <v>3.1800000000000002E-2</v>
      </c>
      <c r="M135" s="88">
        <v>2.92E-2</v>
      </c>
      <c r="N135" s="84">
        <v>1159.74</v>
      </c>
      <c r="O135" s="86">
        <v>103.21</v>
      </c>
      <c r="P135" s="84">
        <v>4.1486999999999998</v>
      </c>
      <c r="Q135" s="85">
        <f t="shared" si="2"/>
        <v>1.7267349087741262E-3</v>
      </c>
      <c r="R135" s="85">
        <f>P135/'סכום נכסי הקרן'!$C$42</f>
        <v>6.5163065296818922E-5</v>
      </c>
    </row>
    <row r="136" spans="2:18">
      <c r="B136" s="130" t="s">
        <v>2382</v>
      </c>
      <c r="C136" s="87" t="s">
        <v>2314</v>
      </c>
      <c r="D136" s="74">
        <v>7533</v>
      </c>
      <c r="E136" s="74"/>
      <c r="F136" s="74" t="s">
        <v>700</v>
      </c>
      <c r="G136" s="103">
        <v>43921</v>
      </c>
      <c r="H136" s="74"/>
      <c r="I136" s="84">
        <v>5.62</v>
      </c>
      <c r="J136" s="87" t="s">
        <v>924</v>
      </c>
      <c r="K136" s="87" t="s">
        <v>158</v>
      </c>
      <c r="L136" s="88">
        <v>3.3078999999999997E-2</v>
      </c>
      <c r="M136" s="88">
        <v>2.9099999999999997E-2</v>
      </c>
      <c r="N136" s="84">
        <v>318.31</v>
      </c>
      <c r="O136" s="86">
        <v>102.65</v>
      </c>
      <c r="P136" s="84">
        <v>1.1325099999999999</v>
      </c>
      <c r="Q136" s="85">
        <f t="shared" si="2"/>
        <v>4.7136321053240432E-4</v>
      </c>
      <c r="R136" s="85">
        <f>P136/'סכום נכסי הקרן'!$C$42</f>
        <v>1.7788180171933471E-5</v>
      </c>
    </row>
    <row r="137" spans="2:18">
      <c r="B137" s="130" t="s">
        <v>2382</v>
      </c>
      <c r="C137" s="87" t="s">
        <v>2314</v>
      </c>
      <c r="D137" s="74">
        <v>7647</v>
      </c>
      <c r="E137" s="74"/>
      <c r="F137" s="74" t="s">
        <v>700</v>
      </c>
      <c r="G137" s="103">
        <v>43955</v>
      </c>
      <c r="H137" s="74"/>
      <c r="I137" s="84">
        <v>5.62</v>
      </c>
      <c r="J137" s="87" t="s">
        <v>924</v>
      </c>
      <c r="K137" s="87" t="s">
        <v>158</v>
      </c>
      <c r="L137" s="88">
        <v>3.1800000000000002E-2</v>
      </c>
      <c r="M137" s="88">
        <v>2.81E-2</v>
      </c>
      <c r="N137" s="84">
        <v>1209.5899999999999</v>
      </c>
      <c r="O137" s="86">
        <v>102.65</v>
      </c>
      <c r="P137" s="84">
        <v>4.3035600000000001</v>
      </c>
      <c r="Q137" s="85">
        <f t="shared" si="2"/>
        <v>1.7911893566669027E-3</v>
      </c>
      <c r="R137" s="85">
        <f>P137/'סכום נכסי הקרן'!$C$42</f>
        <v>6.7595430204347873E-5</v>
      </c>
    </row>
    <row r="138" spans="2:18">
      <c r="B138" s="130" t="s">
        <v>2382</v>
      </c>
      <c r="C138" s="87" t="s">
        <v>2314</v>
      </c>
      <c r="D138" s="74">
        <v>7713</v>
      </c>
      <c r="E138" s="74"/>
      <c r="F138" s="74" t="s">
        <v>700</v>
      </c>
      <c r="G138" s="103">
        <v>43987</v>
      </c>
      <c r="H138" s="74"/>
      <c r="I138" s="84">
        <v>5.62</v>
      </c>
      <c r="J138" s="87" t="s">
        <v>924</v>
      </c>
      <c r="K138" s="87" t="s">
        <v>158</v>
      </c>
      <c r="L138" s="88">
        <v>3.1800000000000002E-2</v>
      </c>
      <c r="M138" s="88">
        <v>2.7699999999999999E-2</v>
      </c>
      <c r="N138" s="84">
        <v>1854.18</v>
      </c>
      <c r="O138" s="86">
        <v>102.88</v>
      </c>
      <c r="P138" s="84">
        <v>6.6116700000000002</v>
      </c>
      <c r="Q138" s="85">
        <f t="shared" si="2"/>
        <v>2.7518503131811478E-3</v>
      </c>
      <c r="R138" s="85">
        <f>P138/'סכום נכסי הקרן'!$C$42</f>
        <v>1.0384859930364181E-4</v>
      </c>
    </row>
    <row r="139" spans="2:18">
      <c r="B139" s="130" t="s">
        <v>2382</v>
      </c>
      <c r="C139" s="87" t="s">
        <v>2314</v>
      </c>
      <c r="D139" s="74">
        <v>6954</v>
      </c>
      <c r="E139" s="74"/>
      <c r="F139" s="74" t="s">
        <v>700</v>
      </c>
      <c r="G139" s="103">
        <v>43593</v>
      </c>
      <c r="H139" s="74"/>
      <c r="I139" s="84">
        <v>5.62</v>
      </c>
      <c r="J139" s="87" t="s">
        <v>924</v>
      </c>
      <c r="K139" s="87" t="s">
        <v>158</v>
      </c>
      <c r="L139" s="88">
        <v>3.3078999999999997E-2</v>
      </c>
      <c r="M139" s="88">
        <v>2.9099999999999997E-2</v>
      </c>
      <c r="N139" s="84">
        <v>1480.15</v>
      </c>
      <c r="O139" s="86">
        <v>102.65</v>
      </c>
      <c r="P139" s="84">
        <v>5.2661800000000003</v>
      </c>
      <c r="Q139" s="85">
        <f t="shared" si="2"/>
        <v>2.1918424667698626E-3</v>
      </c>
      <c r="R139" s="85">
        <f>P139/'סכום נכסי הקרן'!$C$42</f>
        <v>8.2715171307831822E-5</v>
      </c>
    </row>
    <row r="140" spans="2:18">
      <c r="B140" s="130" t="s">
        <v>2382</v>
      </c>
      <c r="C140" s="87" t="s">
        <v>2314</v>
      </c>
      <c r="D140" s="74">
        <v>7347</v>
      </c>
      <c r="E140" s="74"/>
      <c r="F140" s="74" t="s">
        <v>700</v>
      </c>
      <c r="G140" s="103">
        <v>43836</v>
      </c>
      <c r="H140" s="74"/>
      <c r="I140" s="84">
        <v>5.57</v>
      </c>
      <c r="J140" s="87" t="s">
        <v>924</v>
      </c>
      <c r="K140" s="87" t="s">
        <v>158</v>
      </c>
      <c r="L140" s="88">
        <v>4.2099999999999999E-2</v>
      </c>
      <c r="M140" s="88">
        <v>3.0600000000000002E-2</v>
      </c>
      <c r="N140" s="84">
        <v>5650.06</v>
      </c>
      <c r="O140" s="86">
        <v>102.65</v>
      </c>
      <c r="P140" s="84">
        <v>20.102070000000001</v>
      </c>
      <c r="Q140" s="85">
        <f t="shared" si="2"/>
        <v>8.3667042706440826E-3</v>
      </c>
      <c r="R140" s="85">
        <f>P140/'סכום נכסי הקרן'!$C$42</f>
        <v>3.1574047292193334E-4</v>
      </c>
    </row>
    <row r="141" spans="2:18">
      <c r="B141" s="130" t="s">
        <v>2382</v>
      </c>
      <c r="C141" s="87" t="s">
        <v>2314</v>
      </c>
      <c r="D141" s="74">
        <v>7399</v>
      </c>
      <c r="E141" s="74"/>
      <c r="F141" s="74" t="s">
        <v>700</v>
      </c>
      <c r="G141" s="103">
        <v>43866</v>
      </c>
      <c r="H141" s="74"/>
      <c r="I141" s="84">
        <v>5.5699999999999994</v>
      </c>
      <c r="J141" s="87" t="s">
        <v>924</v>
      </c>
      <c r="K141" s="87" t="s">
        <v>158</v>
      </c>
      <c r="L141" s="88">
        <v>4.2099999999999999E-2</v>
      </c>
      <c r="M141" s="88">
        <v>3.0600000000000006E-2</v>
      </c>
      <c r="N141" s="84">
        <v>3191.09</v>
      </c>
      <c r="O141" s="86">
        <v>102.65</v>
      </c>
      <c r="P141" s="84">
        <v>11.353399999999999</v>
      </c>
      <c r="Q141" s="85">
        <f t="shared" si="2"/>
        <v>4.7254108788960794E-3</v>
      </c>
      <c r="R141" s="85">
        <f>P141/'סכום נכסי הקרן'!$C$42</f>
        <v>1.7832630596112129E-4</v>
      </c>
    </row>
    <row r="142" spans="2:18">
      <c r="B142" s="130" t="s">
        <v>2382</v>
      </c>
      <c r="C142" s="87" t="s">
        <v>2314</v>
      </c>
      <c r="D142" s="74">
        <v>7471</v>
      </c>
      <c r="E142" s="74"/>
      <c r="F142" s="74" t="s">
        <v>700</v>
      </c>
      <c r="G142" s="103">
        <v>43895</v>
      </c>
      <c r="H142" s="74"/>
      <c r="I142" s="84">
        <v>5.57</v>
      </c>
      <c r="J142" s="87" t="s">
        <v>924</v>
      </c>
      <c r="K142" s="87" t="s">
        <v>158</v>
      </c>
      <c r="L142" s="88">
        <v>4.2099999999999999E-2</v>
      </c>
      <c r="M142" s="88">
        <v>3.0600000000000002E-2</v>
      </c>
      <c r="N142" s="84">
        <v>1265.3</v>
      </c>
      <c r="O142" s="86">
        <v>102.65</v>
      </c>
      <c r="P142" s="84">
        <v>4.5017800000000001</v>
      </c>
      <c r="Q142" s="85">
        <f t="shared" si="2"/>
        <v>1.8736907170007922E-3</v>
      </c>
      <c r="R142" s="85">
        <f>P142/'סכום נכסי הקרן'!$C$42</f>
        <v>7.0708844720494008E-5</v>
      </c>
    </row>
    <row r="143" spans="2:18">
      <c r="B143" s="130" t="s">
        <v>2382</v>
      </c>
      <c r="C143" s="87" t="s">
        <v>2314</v>
      </c>
      <c r="D143" s="74">
        <v>7587</v>
      </c>
      <c r="E143" s="74"/>
      <c r="F143" s="74" t="s">
        <v>700</v>
      </c>
      <c r="G143" s="103">
        <v>43927</v>
      </c>
      <c r="H143" s="74"/>
      <c r="I143" s="84">
        <v>5.5700000000000012</v>
      </c>
      <c r="J143" s="87" t="s">
        <v>924</v>
      </c>
      <c r="K143" s="87" t="s">
        <v>158</v>
      </c>
      <c r="L143" s="88">
        <v>4.2099999999999999E-2</v>
      </c>
      <c r="M143" s="88">
        <v>3.0600000000000002E-2</v>
      </c>
      <c r="N143" s="84">
        <v>1384.66</v>
      </c>
      <c r="O143" s="86">
        <v>102.65</v>
      </c>
      <c r="P143" s="84">
        <v>4.9264399999999995</v>
      </c>
      <c r="Q143" s="85">
        <f t="shared" si="2"/>
        <v>2.0504389143541847E-3</v>
      </c>
      <c r="R143" s="85">
        <f>P143/'סכום נכסי הקרן'!$C$42</f>
        <v>7.7378921445479451E-5</v>
      </c>
    </row>
    <row r="144" spans="2:18">
      <c r="B144" s="130" t="s">
        <v>2382</v>
      </c>
      <c r="C144" s="87" t="s">
        <v>2314</v>
      </c>
      <c r="D144" s="74">
        <v>7779</v>
      </c>
      <c r="E144" s="74"/>
      <c r="F144" s="74" t="s">
        <v>700</v>
      </c>
      <c r="G144" s="103">
        <v>44012</v>
      </c>
      <c r="H144" s="74"/>
      <c r="I144" s="84">
        <v>5.6100000000000012</v>
      </c>
      <c r="J144" s="87" t="s">
        <v>924</v>
      </c>
      <c r="K144" s="87" t="s">
        <v>158</v>
      </c>
      <c r="L144" s="88">
        <v>3.3078999999999997E-2</v>
      </c>
      <c r="M144" s="88">
        <v>3.39E-2</v>
      </c>
      <c r="N144" s="84">
        <v>278.52</v>
      </c>
      <c r="O144" s="86">
        <v>100</v>
      </c>
      <c r="P144" s="84">
        <v>0.96535000000000004</v>
      </c>
      <c r="Q144" s="85">
        <f t="shared" si="2"/>
        <v>4.017893663521351E-4</v>
      </c>
      <c r="R144" s="85">
        <f>P144/'סכום נכסי הקרן'!$C$42</f>
        <v>1.5162620841295864E-5</v>
      </c>
    </row>
    <row r="145" spans="2:18">
      <c r="B145" s="130" t="s">
        <v>2382</v>
      </c>
      <c r="C145" s="87" t="s">
        <v>2314</v>
      </c>
      <c r="D145" s="74">
        <v>7020</v>
      </c>
      <c r="E145" s="74"/>
      <c r="F145" s="74" t="s">
        <v>700</v>
      </c>
      <c r="G145" s="103">
        <v>43643</v>
      </c>
      <c r="H145" s="74"/>
      <c r="I145" s="84">
        <v>5.57</v>
      </c>
      <c r="J145" s="87" t="s">
        <v>924</v>
      </c>
      <c r="K145" s="87" t="s">
        <v>158</v>
      </c>
      <c r="L145" s="88">
        <v>4.2099999999999999E-2</v>
      </c>
      <c r="M145" s="88">
        <v>2.98E-2</v>
      </c>
      <c r="N145" s="84">
        <v>175.07</v>
      </c>
      <c r="O145" s="86">
        <v>102.65</v>
      </c>
      <c r="P145" s="84">
        <v>0.62287999999999999</v>
      </c>
      <c r="Q145" s="85">
        <f t="shared" ref="Q145:Q182" si="3">P145/$P$10</f>
        <v>2.5924955768728223E-4</v>
      </c>
      <c r="R145" s="85">
        <f>P145/'סכום נכסי הקרן'!$C$42</f>
        <v>9.783491241131575E-6</v>
      </c>
    </row>
    <row r="146" spans="2:18">
      <c r="B146" s="130" t="s">
        <v>2382</v>
      </c>
      <c r="C146" s="87" t="s">
        <v>2314</v>
      </c>
      <c r="D146" s="74">
        <v>7301</v>
      </c>
      <c r="E146" s="74"/>
      <c r="F146" s="74" t="s">
        <v>700</v>
      </c>
      <c r="G146" s="103">
        <v>43804</v>
      </c>
      <c r="H146" s="74"/>
      <c r="I146" s="84">
        <v>5.55</v>
      </c>
      <c r="J146" s="87" t="s">
        <v>924</v>
      </c>
      <c r="K146" s="87" t="s">
        <v>158</v>
      </c>
      <c r="L146" s="88">
        <v>4.2099999999999999E-2</v>
      </c>
      <c r="M146" s="88">
        <v>3.0699999999999998E-2</v>
      </c>
      <c r="N146" s="84">
        <v>2387.35</v>
      </c>
      <c r="O146" s="86">
        <v>102.65</v>
      </c>
      <c r="P146" s="84">
        <v>8.4938199999999995</v>
      </c>
      <c r="Q146" s="85">
        <f t="shared" si="3"/>
        <v>3.5352219979376308E-3</v>
      </c>
      <c r="R146" s="85">
        <f>P146/'סכום נכסי הקרן'!$C$42</f>
        <v>1.334112727551827E-4</v>
      </c>
    </row>
    <row r="147" spans="2:18">
      <c r="B147" s="130" t="s">
        <v>2382</v>
      </c>
      <c r="C147" s="87" t="s">
        <v>2314</v>
      </c>
      <c r="D147" s="74">
        <v>7336</v>
      </c>
      <c r="E147" s="74"/>
      <c r="F147" s="74" t="s">
        <v>700</v>
      </c>
      <c r="G147" s="103">
        <v>43830</v>
      </c>
      <c r="H147" s="74"/>
      <c r="I147" s="84">
        <v>5.5700000000000012</v>
      </c>
      <c r="J147" s="87" t="s">
        <v>924</v>
      </c>
      <c r="K147" s="87" t="s">
        <v>158</v>
      </c>
      <c r="L147" s="88">
        <v>4.2099999999999999E-2</v>
      </c>
      <c r="M147" s="88">
        <v>2.9500000000000002E-2</v>
      </c>
      <c r="N147" s="84">
        <v>159.16</v>
      </c>
      <c r="O147" s="86">
        <v>102.65</v>
      </c>
      <c r="P147" s="84">
        <v>0.56628000000000001</v>
      </c>
      <c r="Q147" s="85">
        <f t="shared" si="3"/>
        <v>2.3569201054320926E-4</v>
      </c>
      <c r="R147" s="85">
        <f>P147/'סכום נכסי הקרן'!$C$42</f>
        <v>8.894482757558421E-6</v>
      </c>
    </row>
    <row r="148" spans="2:18">
      <c r="B148" s="130" t="s">
        <v>2383</v>
      </c>
      <c r="C148" s="87" t="s">
        <v>2314</v>
      </c>
      <c r="D148" s="74">
        <v>7319</v>
      </c>
      <c r="E148" s="74"/>
      <c r="F148" s="74" t="s">
        <v>700</v>
      </c>
      <c r="G148" s="103">
        <v>43818</v>
      </c>
      <c r="H148" s="74"/>
      <c r="I148" s="84">
        <v>2.16</v>
      </c>
      <c r="J148" s="87" t="s">
        <v>1150</v>
      </c>
      <c r="K148" s="87" t="s">
        <v>158</v>
      </c>
      <c r="L148" s="88">
        <v>2.1729999999999999E-2</v>
      </c>
      <c r="M148" s="88">
        <v>3.7100000000000001E-2</v>
      </c>
      <c r="N148" s="84">
        <v>38696.99</v>
      </c>
      <c r="O148" s="86">
        <v>97.08</v>
      </c>
      <c r="P148" s="84">
        <v>130.20735999999999</v>
      </c>
      <c r="Q148" s="85">
        <f t="shared" si="3"/>
        <v>5.4193745966524411E-2</v>
      </c>
      <c r="R148" s="85">
        <f>P148/'סכום נכסי הקרן'!$C$42</f>
        <v>2.0451492520081973E-3</v>
      </c>
    </row>
    <row r="149" spans="2:18">
      <c r="B149" s="130" t="s">
        <v>2383</v>
      </c>
      <c r="C149" s="87" t="s">
        <v>2314</v>
      </c>
      <c r="D149" s="74">
        <v>7320</v>
      </c>
      <c r="E149" s="74"/>
      <c r="F149" s="74" t="s">
        <v>700</v>
      </c>
      <c r="G149" s="103">
        <v>43819</v>
      </c>
      <c r="H149" s="74"/>
      <c r="I149" s="84">
        <v>2.16</v>
      </c>
      <c r="J149" s="87" t="s">
        <v>1150</v>
      </c>
      <c r="K149" s="87" t="s">
        <v>158</v>
      </c>
      <c r="L149" s="88">
        <v>2.1729999999999999E-2</v>
      </c>
      <c r="M149" s="88">
        <v>3.7099999999999994E-2</v>
      </c>
      <c r="N149" s="84">
        <v>1181.23</v>
      </c>
      <c r="O149" s="86">
        <v>97.08</v>
      </c>
      <c r="P149" s="84">
        <v>3.9745999999999997</v>
      </c>
      <c r="Q149" s="85">
        <f t="shared" si="3"/>
        <v>1.6542725596966862E-3</v>
      </c>
      <c r="R149" s="85">
        <f>P149/'סכום נכסי הקרן'!$C$42</f>
        <v>6.2428500332329759E-5</v>
      </c>
    </row>
    <row r="150" spans="2:18">
      <c r="B150" s="130" t="s">
        <v>2383</v>
      </c>
      <c r="C150" s="87" t="s">
        <v>2314</v>
      </c>
      <c r="D150" s="74">
        <v>7441</v>
      </c>
      <c r="E150" s="74"/>
      <c r="F150" s="74" t="s">
        <v>700</v>
      </c>
      <c r="G150" s="103">
        <v>43885</v>
      </c>
      <c r="H150" s="74"/>
      <c r="I150" s="84">
        <v>2.16</v>
      </c>
      <c r="J150" s="87" t="s">
        <v>1150</v>
      </c>
      <c r="K150" s="87" t="s">
        <v>158</v>
      </c>
      <c r="L150" s="88">
        <v>2.1729999999999999E-2</v>
      </c>
      <c r="M150" s="88">
        <v>3.7100000000000001E-2</v>
      </c>
      <c r="N150" s="84">
        <v>329.16</v>
      </c>
      <c r="O150" s="86">
        <v>97.08</v>
      </c>
      <c r="P150" s="84">
        <v>1.1075599999999999</v>
      </c>
      <c r="Q150" s="85">
        <f t="shared" si="3"/>
        <v>4.6097874407931912E-4</v>
      </c>
      <c r="R150" s="85">
        <f>P150/'סכום נכסי הקרן'!$C$42</f>
        <v>1.7396293923432584E-5</v>
      </c>
    </row>
    <row r="151" spans="2:18">
      <c r="B151" s="130" t="s">
        <v>2383</v>
      </c>
      <c r="C151" s="87" t="s">
        <v>2314</v>
      </c>
      <c r="D151" s="74">
        <v>7568</v>
      </c>
      <c r="E151" s="74"/>
      <c r="F151" s="74" t="s">
        <v>700</v>
      </c>
      <c r="G151" s="103">
        <v>43922</v>
      </c>
      <c r="H151" s="74"/>
      <c r="I151" s="84">
        <v>2.1599999999999997</v>
      </c>
      <c r="J151" s="87" t="s">
        <v>1150</v>
      </c>
      <c r="K151" s="87" t="s">
        <v>158</v>
      </c>
      <c r="L151" s="88">
        <v>2.1729999999999999E-2</v>
      </c>
      <c r="M151" s="88">
        <v>3.7100000000000001E-2</v>
      </c>
      <c r="N151" s="84">
        <v>108.67</v>
      </c>
      <c r="O151" s="86">
        <v>97.08</v>
      </c>
      <c r="P151" s="84">
        <v>0.36566000000000004</v>
      </c>
      <c r="Q151" s="85">
        <f t="shared" si="3"/>
        <v>1.5219174361663824E-4</v>
      </c>
      <c r="R151" s="85">
        <f>P151/'סכום נכסי הקרן'!$C$42</f>
        <v>5.7433717686106032E-6</v>
      </c>
    </row>
    <row r="152" spans="2:18">
      <c r="B152" s="130" t="s">
        <v>2383</v>
      </c>
      <c r="C152" s="87" t="s">
        <v>2314</v>
      </c>
      <c r="D152" s="74">
        <v>7639</v>
      </c>
      <c r="E152" s="74"/>
      <c r="F152" s="74" t="s">
        <v>700</v>
      </c>
      <c r="G152" s="103">
        <v>43949</v>
      </c>
      <c r="H152" s="74"/>
      <c r="I152" s="84">
        <v>2.16</v>
      </c>
      <c r="J152" s="87" t="s">
        <v>1150</v>
      </c>
      <c r="K152" s="87" t="s">
        <v>158</v>
      </c>
      <c r="L152" s="88">
        <v>2.1729999999999999E-2</v>
      </c>
      <c r="M152" s="88">
        <v>3.7100000000000001E-2</v>
      </c>
      <c r="N152" s="84">
        <v>164.8</v>
      </c>
      <c r="O152" s="86">
        <v>97.08</v>
      </c>
      <c r="P152" s="84">
        <v>0.55452999999999997</v>
      </c>
      <c r="Q152" s="85">
        <f t="shared" si="3"/>
        <v>2.3080153034987254E-4</v>
      </c>
      <c r="R152" s="85">
        <f>P152/'סכום נכסי הקרן'!$C$42</f>
        <v>8.7099271094668196E-6</v>
      </c>
    </row>
    <row r="153" spans="2:18">
      <c r="B153" s="130" t="s">
        <v>2384</v>
      </c>
      <c r="C153" s="87" t="s">
        <v>2314</v>
      </c>
      <c r="D153" s="74">
        <v>7407</v>
      </c>
      <c r="E153" s="74"/>
      <c r="F153" s="74" t="s">
        <v>700</v>
      </c>
      <c r="G153" s="103">
        <v>43866</v>
      </c>
      <c r="H153" s="74"/>
      <c r="I153" s="84">
        <v>4.1100000000000003</v>
      </c>
      <c r="J153" s="87" t="s">
        <v>1150</v>
      </c>
      <c r="K153" s="87" t="s">
        <v>158</v>
      </c>
      <c r="L153" s="88">
        <v>2.4265999999999999E-2</v>
      </c>
      <c r="M153" s="88">
        <v>4.6900000000000004E-2</v>
      </c>
      <c r="N153" s="84">
        <v>34021.980000000003</v>
      </c>
      <c r="O153" s="86">
        <v>91.71</v>
      </c>
      <c r="P153" s="84">
        <v>108.14461</v>
      </c>
      <c r="Q153" s="85">
        <f t="shared" si="3"/>
        <v>4.5010984954989147E-2</v>
      </c>
      <c r="R153" s="85">
        <f>P153/'סכום נכסי הקרן'!$C$42</f>
        <v>1.6986126456309245E-3</v>
      </c>
    </row>
    <row r="154" spans="2:18">
      <c r="B154" s="130" t="s">
        <v>2384</v>
      </c>
      <c r="C154" s="87" t="s">
        <v>2314</v>
      </c>
      <c r="D154" s="74">
        <v>7489</v>
      </c>
      <c r="E154" s="74"/>
      <c r="F154" s="74" t="s">
        <v>700</v>
      </c>
      <c r="G154" s="103">
        <v>43903</v>
      </c>
      <c r="H154" s="74"/>
      <c r="I154" s="84">
        <v>4.1100000000000003</v>
      </c>
      <c r="J154" s="87" t="s">
        <v>1150</v>
      </c>
      <c r="K154" s="87" t="s">
        <v>158</v>
      </c>
      <c r="L154" s="88">
        <v>2.4265999999999999E-2</v>
      </c>
      <c r="M154" s="88">
        <v>4.6900000000000004E-2</v>
      </c>
      <c r="N154" s="84">
        <v>306.32</v>
      </c>
      <c r="O154" s="86">
        <v>91.71</v>
      </c>
      <c r="P154" s="84">
        <v>0.97366999999999992</v>
      </c>
      <c r="Q154" s="85">
        <f t="shared" si="3"/>
        <v>4.0525224254009775E-4</v>
      </c>
      <c r="R154" s="85">
        <f>P154/'סכום נכסי הקרן'!$C$42</f>
        <v>1.5293301947008382E-5</v>
      </c>
    </row>
    <row r="155" spans="2:18">
      <c r="B155" s="130" t="s">
        <v>2384</v>
      </c>
      <c r="C155" s="87" t="s">
        <v>2314</v>
      </c>
      <c r="D155" s="74">
        <v>7590</v>
      </c>
      <c r="E155" s="74"/>
      <c r="F155" s="74" t="s">
        <v>700</v>
      </c>
      <c r="G155" s="103">
        <v>43927</v>
      </c>
      <c r="H155" s="74"/>
      <c r="I155" s="84">
        <v>4.1100000000000003</v>
      </c>
      <c r="J155" s="87" t="s">
        <v>1150</v>
      </c>
      <c r="K155" s="87" t="s">
        <v>158</v>
      </c>
      <c r="L155" s="88">
        <v>2.4265999999999999E-2</v>
      </c>
      <c r="M155" s="88">
        <v>4.6799999999999994E-2</v>
      </c>
      <c r="N155" s="84">
        <v>190.6</v>
      </c>
      <c r="O155" s="86">
        <v>91.71</v>
      </c>
      <c r="P155" s="84">
        <v>0.60589000000000004</v>
      </c>
      <c r="Q155" s="85">
        <f t="shared" si="3"/>
        <v>2.5217813143325754E-4</v>
      </c>
      <c r="R155" s="85">
        <f>P155/'סכום נכסי הקרן'!$C$42</f>
        <v>9.5166316274229567E-6</v>
      </c>
    </row>
    <row r="156" spans="2:18">
      <c r="B156" s="130" t="s">
        <v>2384</v>
      </c>
      <c r="C156" s="87" t="s">
        <v>2314</v>
      </c>
      <c r="D156" s="74">
        <v>7594</v>
      </c>
      <c r="E156" s="74"/>
      <c r="F156" s="74" t="s">
        <v>700</v>
      </c>
      <c r="G156" s="103">
        <v>43929</v>
      </c>
      <c r="H156" s="74"/>
      <c r="I156" s="84">
        <v>4.1100000000000003</v>
      </c>
      <c r="J156" s="87" t="s">
        <v>1150</v>
      </c>
      <c r="K156" s="87" t="s">
        <v>158</v>
      </c>
      <c r="L156" s="88">
        <v>2.4265999999999999E-2</v>
      </c>
      <c r="M156" s="88">
        <v>4.6899999999999997E-2</v>
      </c>
      <c r="N156" s="84">
        <v>45.93</v>
      </c>
      <c r="O156" s="86">
        <v>91.71</v>
      </c>
      <c r="P156" s="84">
        <v>0.14599000000000001</v>
      </c>
      <c r="Q156" s="85">
        <f t="shared" si="3"/>
        <v>6.0762655610657491E-5</v>
      </c>
      <c r="R156" s="85">
        <f>P156/'סכום נכסי הקרן'!$C$42</f>
        <v>2.2930450267993818E-6</v>
      </c>
    </row>
    <row r="157" spans="2:18">
      <c r="B157" s="130" t="s">
        <v>2384</v>
      </c>
      <c r="C157" s="87" t="s">
        <v>2314</v>
      </c>
      <c r="D157" s="74">
        <v>7651</v>
      </c>
      <c r="E157" s="74"/>
      <c r="F157" s="74" t="s">
        <v>700</v>
      </c>
      <c r="G157" s="103">
        <v>43955</v>
      </c>
      <c r="H157" s="74"/>
      <c r="I157" s="84">
        <v>4.1100000000000003</v>
      </c>
      <c r="J157" s="87" t="s">
        <v>1150</v>
      </c>
      <c r="K157" s="87" t="s">
        <v>158</v>
      </c>
      <c r="L157" s="88">
        <v>2.4265999999999999E-2</v>
      </c>
      <c r="M157" s="88">
        <v>4.6900000000000004E-2</v>
      </c>
      <c r="N157" s="84">
        <v>157.22</v>
      </c>
      <c r="O157" s="86">
        <v>91.71</v>
      </c>
      <c r="P157" s="84">
        <v>0.49973000000000001</v>
      </c>
      <c r="Q157" s="85">
        <f t="shared" si="3"/>
        <v>2.0799316315031074E-4</v>
      </c>
      <c r="R157" s="85">
        <f>P157/'סכום נכסי הקרן'!$C$42</f>
        <v>7.8491909804949316E-6</v>
      </c>
    </row>
    <row r="158" spans="2:18">
      <c r="B158" s="130" t="s">
        <v>2384</v>
      </c>
      <c r="C158" s="87" t="s">
        <v>2314</v>
      </c>
      <c r="D158" s="74">
        <v>7715</v>
      </c>
      <c r="E158" s="74"/>
      <c r="F158" s="74" t="s">
        <v>700</v>
      </c>
      <c r="G158" s="103">
        <v>43986</v>
      </c>
      <c r="H158" s="74"/>
      <c r="I158" s="84">
        <v>4.1100000000000003</v>
      </c>
      <c r="J158" s="87" t="s">
        <v>1150</v>
      </c>
      <c r="K158" s="87" t="s">
        <v>158</v>
      </c>
      <c r="L158" s="88">
        <v>2.4265999999999999E-2</v>
      </c>
      <c r="M158" s="88">
        <v>4.6800000000000008E-2</v>
      </c>
      <c r="N158" s="84">
        <v>154.33000000000001</v>
      </c>
      <c r="O158" s="86">
        <v>91.71</v>
      </c>
      <c r="P158" s="84">
        <v>0.49057999999999996</v>
      </c>
      <c r="Q158" s="85">
        <f t="shared" si="3"/>
        <v>2.0418483176571234E-4</v>
      </c>
      <c r="R158" s="85">
        <f>P158/'סכום נכסי הקרן'!$C$42</f>
        <v>7.7054731779384919E-6</v>
      </c>
    </row>
    <row r="159" spans="2:18">
      <c r="B159" s="130" t="s">
        <v>2384</v>
      </c>
      <c r="C159" s="87" t="s">
        <v>2314</v>
      </c>
      <c r="D159" s="74">
        <v>7738</v>
      </c>
      <c r="E159" s="74"/>
      <c r="F159" s="74" t="s">
        <v>700</v>
      </c>
      <c r="G159" s="103">
        <v>43991</v>
      </c>
      <c r="H159" s="74"/>
      <c r="I159" s="84">
        <v>4.1100000000000003</v>
      </c>
      <c r="J159" s="87" t="s">
        <v>1150</v>
      </c>
      <c r="K159" s="87" t="s">
        <v>158</v>
      </c>
      <c r="L159" s="88">
        <v>2.4265999999999999E-2</v>
      </c>
      <c r="M159" s="88">
        <v>4.6900000000000004E-2</v>
      </c>
      <c r="N159" s="84">
        <v>31.57</v>
      </c>
      <c r="O159" s="86">
        <v>91.71</v>
      </c>
      <c r="P159" s="84">
        <v>0.10034</v>
      </c>
      <c r="Q159" s="85">
        <f t="shared" si="3"/>
        <v>4.1762619795694034E-5</v>
      </c>
      <c r="R159" s="85">
        <f>P159/'סכום נכסי הקרן'!$C$42</f>
        <v>1.5760267003839301E-6</v>
      </c>
    </row>
    <row r="160" spans="2:18">
      <c r="B160" s="130" t="s">
        <v>2385</v>
      </c>
      <c r="C160" s="87" t="s">
        <v>2314</v>
      </c>
      <c r="D160" s="74">
        <v>7323</v>
      </c>
      <c r="E160" s="74"/>
      <c r="F160" s="74" t="s">
        <v>700</v>
      </c>
      <c r="G160" s="103">
        <v>43822</v>
      </c>
      <c r="H160" s="74"/>
      <c r="I160" s="84">
        <v>3.48</v>
      </c>
      <c r="J160" s="87" t="s">
        <v>924</v>
      </c>
      <c r="K160" s="87" t="s">
        <v>158</v>
      </c>
      <c r="L160" s="88">
        <v>4.3078999999999999E-2</v>
      </c>
      <c r="M160" s="88">
        <v>3.5900000000000001E-2</v>
      </c>
      <c r="N160" s="84">
        <v>3148.13</v>
      </c>
      <c r="O160" s="86">
        <v>102.95</v>
      </c>
      <c r="P160" s="84">
        <v>11.233309999999999</v>
      </c>
      <c r="Q160" s="85">
        <f t="shared" si="3"/>
        <v>4.6754280902647771E-3</v>
      </c>
      <c r="R160" s="85">
        <f>P160/'סכום נכסי הקרן'!$C$42</f>
        <v>1.7644006870330681E-4</v>
      </c>
    </row>
    <row r="161" spans="2:18">
      <c r="B161" s="130" t="s">
        <v>2385</v>
      </c>
      <c r="C161" s="87" t="s">
        <v>2314</v>
      </c>
      <c r="D161" s="74">
        <v>7324</v>
      </c>
      <c r="E161" s="74"/>
      <c r="F161" s="74" t="s">
        <v>700</v>
      </c>
      <c r="G161" s="103">
        <v>43822</v>
      </c>
      <c r="H161" s="74"/>
      <c r="I161" s="84">
        <v>3.47</v>
      </c>
      <c r="J161" s="87" t="s">
        <v>924</v>
      </c>
      <c r="K161" s="87" t="s">
        <v>158</v>
      </c>
      <c r="L161" s="88">
        <v>4.3624999999999997E-2</v>
      </c>
      <c r="M161" s="88">
        <v>3.5200000000000002E-2</v>
      </c>
      <c r="N161" s="84">
        <v>3203.23</v>
      </c>
      <c r="O161" s="86">
        <v>103.32</v>
      </c>
      <c r="P161" s="84">
        <v>11.471</v>
      </c>
      <c r="Q161" s="85">
        <f t="shared" si="3"/>
        <v>4.7743573019374749E-3</v>
      </c>
      <c r="R161" s="85">
        <f>P161/'סכום נכסי הקרן'!$C$42</f>
        <v>1.8017343312840404E-4</v>
      </c>
    </row>
    <row r="162" spans="2:18">
      <c r="B162" s="130" t="s">
        <v>2385</v>
      </c>
      <c r="C162" s="87" t="s">
        <v>2314</v>
      </c>
      <c r="D162" s="74">
        <v>7325</v>
      </c>
      <c r="E162" s="74"/>
      <c r="F162" s="74" t="s">
        <v>700</v>
      </c>
      <c r="G162" s="103">
        <v>43822</v>
      </c>
      <c r="H162" s="74"/>
      <c r="I162" s="84">
        <v>3.46</v>
      </c>
      <c r="J162" s="87" t="s">
        <v>924</v>
      </c>
      <c r="K162" s="87" t="s">
        <v>158</v>
      </c>
      <c r="L162" s="88">
        <v>4.7601000000000004E-2</v>
      </c>
      <c r="M162" s="88">
        <v>3.5699999999999996E-2</v>
      </c>
      <c r="N162" s="84">
        <v>3203.23</v>
      </c>
      <c r="O162" s="86">
        <v>103.85</v>
      </c>
      <c r="P162" s="84">
        <v>11.529819999999999</v>
      </c>
      <c r="Q162" s="85">
        <f t="shared" si="3"/>
        <v>4.7988388376797786E-3</v>
      </c>
      <c r="R162" s="85">
        <f>P162/'סכום נכסי הקרן'!$C$42</f>
        <v>1.8109731084931874E-4</v>
      </c>
    </row>
    <row r="163" spans="2:18">
      <c r="B163" s="130" t="s">
        <v>2385</v>
      </c>
      <c r="C163" s="87" t="s">
        <v>2314</v>
      </c>
      <c r="D163" s="74">
        <v>7552</v>
      </c>
      <c r="E163" s="74"/>
      <c r="F163" s="74" t="s">
        <v>700</v>
      </c>
      <c r="G163" s="103">
        <v>43921</v>
      </c>
      <c r="H163" s="74"/>
      <c r="I163" s="84">
        <v>3.4899999999999998</v>
      </c>
      <c r="J163" s="87" t="s">
        <v>924</v>
      </c>
      <c r="K163" s="87" t="s">
        <v>158</v>
      </c>
      <c r="L163" s="88">
        <v>4.3078999999999999E-2</v>
      </c>
      <c r="M163" s="88">
        <v>3.3300000000000003E-2</v>
      </c>
      <c r="N163" s="84">
        <v>70.489999999999995</v>
      </c>
      <c r="O163" s="86">
        <v>103.85</v>
      </c>
      <c r="P163" s="84">
        <v>0.25374000000000002</v>
      </c>
      <c r="Q163" s="85">
        <f t="shared" si="3"/>
        <v>1.0560939951125578E-4</v>
      </c>
      <c r="R163" s="85">
        <f>P163/'סכום נכסי הקרן'!$C$42</f>
        <v>3.9854595869585253E-6</v>
      </c>
    </row>
    <row r="164" spans="2:18">
      <c r="B164" s="130" t="s">
        <v>2386</v>
      </c>
      <c r="C164" s="87" t="s">
        <v>2314</v>
      </c>
      <c r="D164" s="74">
        <v>7056</v>
      </c>
      <c r="E164" s="74"/>
      <c r="F164" s="74" t="s">
        <v>700</v>
      </c>
      <c r="G164" s="103">
        <v>43664</v>
      </c>
      <c r="H164" s="74"/>
      <c r="I164" s="84">
        <v>0.66</v>
      </c>
      <c r="J164" s="87" t="s">
        <v>1150</v>
      </c>
      <c r="K164" s="87" t="s">
        <v>158</v>
      </c>
      <c r="L164" s="88">
        <v>2.1480000000000003E-2</v>
      </c>
      <c r="M164" s="88">
        <v>3.4500000000000003E-2</v>
      </c>
      <c r="N164" s="84">
        <v>22837.45</v>
      </c>
      <c r="O164" s="86">
        <v>99.36</v>
      </c>
      <c r="P164" s="84">
        <v>78.648009999999999</v>
      </c>
      <c r="Q164" s="85">
        <f t="shared" si="3"/>
        <v>3.2734173204284851E-2</v>
      </c>
      <c r="R164" s="85">
        <f>P164/'סכום נכסי הקרן'!$C$42</f>
        <v>1.2353135707799715E-3</v>
      </c>
    </row>
    <row r="165" spans="2:18">
      <c r="B165" s="130" t="s">
        <v>2386</v>
      </c>
      <c r="C165" s="87" t="s">
        <v>2314</v>
      </c>
      <c r="D165" s="74">
        <v>7504</v>
      </c>
      <c r="E165" s="74"/>
      <c r="F165" s="74" t="s">
        <v>700</v>
      </c>
      <c r="G165" s="103">
        <v>43914</v>
      </c>
      <c r="H165" s="74"/>
      <c r="I165" s="84">
        <v>0.65999999999999992</v>
      </c>
      <c r="J165" s="87" t="s">
        <v>1150</v>
      </c>
      <c r="K165" s="87" t="s">
        <v>158</v>
      </c>
      <c r="L165" s="88">
        <v>2.1480000000000003E-2</v>
      </c>
      <c r="M165" s="88">
        <v>3.49E-2</v>
      </c>
      <c r="N165" s="84">
        <v>22.7</v>
      </c>
      <c r="O165" s="86">
        <v>99.36</v>
      </c>
      <c r="P165" s="84">
        <v>7.8159999999999993E-2</v>
      </c>
      <c r="Q165" s="85">
        <f t="shared" si="3"/>
        <v>3.2531058034995467E-5</v>
      </c>
      <c r="R165" s="85">
        <f>P165/'סכום נכסי הקרן'!$C$42</f>
        <v>1.227648464241658E-6</v>
      </c>
    </row>
    <row r="166" spans="2:18">
      <c r="B166" s="130" t="s">
        <v>2386</v>
      </c>
      <c r="C166" s="87" t="s">
        <v>2314</v>
      </c>
      <c r="D166" s="74">
        <v>7296</v>
      </c>
      <c r="E166" s="74"/>
      <c r="F166" s="74" t="s">
        <v>700</v>
      </c>
      <c r="G166" s="103">
        <v>43801</v>
      </c>
      <c r="H166" s="74"/>
      <c r="I166" s="84">
        <v>0.65999999999999992</v>
      </c>
      <c r="J166" s="87" t="s">
        <v>1150</v>
      </c>
      <c r="K166" s="87" t="s">
        <v>158</v>
      </c>
      <c r="L166" s="88">
        <v>2.1480000000000003E-2</v>
      </c>
      <c r="M166" s="88">
        <v>3.4599999999999992E-2</v>
      </c>
      <c r="N166" s="84">
        <v>97.53</v>
      </c>
      <c r="O166" s="86">
        <v>99.36</v>
      </c>
      <c r="P166" s="84">
        <v>0.33585000000000004</v>
      </c>
      <c r="Q166" s="85">
        <f t="shared" si="3"/>
        <v>1.3978449131337296E-4</v>
      </c>
      <c r="R166" s="85">
        <f>P166/'סכום נכסי הקרן'!$C$42</f>
        <v>5.2751501626862959E-6</v>
      </c>
    </row>
    <row r="167" spans="2:18">
      <c r="B167" s="130" t="s">
        <v>2387</v>
      </c>
      <c r="C167" s="87" t="s">
        <v>2314</v>
      </c>
      <c r="D167" s="74">
        <v>7373</v>
      </c>
      <c r="E167" s="74"/>
      <c r="F167" s="74" t="s">
        <v>700</v>
      </c>
      <c r="G167" s="103">
        <v>43857</v>
      </c>
      <c r="H167" s="74"/>
      <c r="I167" s="84">
        <v>4.6100000000000003</v>
      </c>
      <c r="J167" s="87" t="s">
        <v>2318</v>
      </c>
      <c r="K167" s="87" t="s">
        <v>158</v>
      </c>
      <c r="L167" s="88">
        <v>2.6782E-2</v>
      </c>
      <c r="M167" s="88">
        <v>3.4799999999999998E-2</v>
      </c>
      <c r="N167" s="84">
        <v>3121.9</v>
      </c>
      <c r="O167" s="86">
        <v>96.72</v>
      </c>
      <c r="P167" s="84">
        <v>10.465590000000001</v>
      </c>
      <c r="Q167" s="85">
        <f t="shared" si="3"/>
        <v>4.3558945197091645E-3</v>
      </c>
      <c r="R167" s="85">
        <f>P167/'סכום נכסי הקרן'!$C$42</f>
        <v>1.6438159532859334E-4</v>
      </c>
    </row>
    <row r="168" spans="2:18">
      <c r="B168" s="130" t="s">
        <v>2388</v>
      </c>
      <c r="C168" s="87" t="s">
        <v>2314</v>
      </c>
      <c r="D168" s="74">
        <v>7646</v>
      </c>
      <c r="E168" s="74"/>
      <c r="F168" s="74" t="s">
        <v>700</v>
      </c>
      <c r="G168" s="103">
        <v>43951</v>
      </c>
      <c r="H168" s="74"/>
      <c r="I168" s="84">
        <v>11</v>
      </c>
      <c r="J168" s="87" t="s">
        <v>924</v>
      </c>
      <c r="K168" s="87" t="s">
        <v>161</v>
      </c>
      <c r="L168" s="88">
        <v>2.9923999999999999E-2</v>
      </c>
      <c r="M168" s="88">
        <v>3.3100000000000004E-2</v>
      </c>
      <c r="N168" s="84">
        <v>110.91</v>
      </c>
      <c r="O168" s="86">
        <v>98.7</v>
      </c>
      <c r="P168" s="84">
        <v>0.4657</v>
      </c>
      <c r="Q168" s="85">
        <f t="shared" si="3"/>
        <v>1.9382950008824709E-4</v>
      </c>
      <c r="R168" s="85">
        <f>P168/'סכום נכסי הקרן'!$C$42</f>
        <v>7.3146864098943217E-6</v>
      </c>
    </row>
    <row r="169" spans="2:18">
      <c r="B169" s="130" t="s">
        <v>2388</v>
      </c>
      <c r="C169" s="87" t="s">
        <v>2314</v>
      </c>
      <c r="D169" s="74">
        <v>7701</v>
      </c>
      <c r="E169" s="74"/>
      <c r="F169" s="74" t="s">
        <v>700</v>
      </c>
      <c r="G169" s="103">
        <v>43979</v>
      </c>
      <c r="H169" s="74"/>
      <c r="I169" s="84">
        <v>11</v>
      </c>
      <c r="J169" s="87" t="s">
        <v>924</v>
      </c>
      <c r="K169" s="87" t="s">
        <v>161</v>
      </c>
      <c r="L169" s="88">
        <v>2.9923999999999999E-2</v>
      </c>
      <c r="M169" s="88">
        <v>3.3099999999999997E-2</v>
      </c>
      <c r="N169" s="84">
        <v>6.7</v>
      </c>
      <c r="O169" s="86">
        <v>98.7</v>
      </c>
      <c r="P169" s="84">
        <v>2.8120000000000003E-2</v>
      </c>
      <c r="Q169" s="85">
        <f t="shared" si="3"/>
        <v>1.1703855577585373E-5</v>
      </c>
      <c r="R169" s="85">
        <f>P169/'סכום נכסי הקרן'!$C$42</f>
        <v>4.4167700632645122E-7</v>
      </c>
    </row>
    <row r="170" spans="2:18">
      <c r="B170" s="130" t="s">
        <v>2388</v>
      </c>
      <c r="C170" s="87" t="s">
        <v>2314</v>
      </c>
      <c r="D170" s="74">
        <v>77801</v>
      </c>
      <c r="E170" s="74"/>
      <c r="F170" s="74" t="s">
        <v>700</v>
      </c>
      <c r="G170" s="103">
        <v>44012</v>
      </c>
      <c r="H170" s="74"/>
      <c r="I170" s="84">
        <v>11.03</v>
      </c>
      <c r="J170" s="87" t="s">
        <v>924</v>
      </c>
      <c r="K170" s="87" t="s">
        <v>161</v>
      </c>
      <c r="L170" s="88">
        <v>2.9902999999999999E-2</v>
      </c>
      <c r="M170" s="88">
        <v>3.1799999999999995E-2</v>
      </c>
      <c r="N170" s="84">
        <v>419.75</v>
      </c>
      <c r="O170" s="86">
        <v>100</v>
      </c>
      <c r="P170" s="84">
        <v>1.78566</v>
      </c>
      <c r="Q170" s="85">
        <f t="shared" si="3"/>
        <v>7.4321147761988247E-4</v>
      </c>
      <c r="R170" s="85">
        <f>P170/'סכום נכסי הקרן'!$C$42</f>
        <v>2.8047118176276346E-5</v>
      </c>
    </row>
    <row r="171" spans="2:18">
      <c r="B171" s="130" t="s">
        <v>2388</v>
      </c>
      <c r="C171" s="87" t="s">
        <v>2314</v>
      </c>
      <c r="D171" s="74">
        <v>7436</v>
      </c>
      <c r="E171" s="74"/>
      <c r="F171" s="74" t="s">
        <v>700</v>
      </c>
      <c r="G171" s="103">
        <v>43871</v>
      </c>
      <c r="H171" s="74"/>
      <c r="I171" s="84">
        <v>11.000000000000002</v>
      </c>
      <c r="J171" s="87" t="s">
        <v>924</v>
      </c>
      <c r="K171" s="87" t="s">
        <v>161</v>
      </c>
      <c r="L171" s="88">
        <v>2.9923999999999999E-2</v>
      </c>
      <c r="M171" s="88">
        <v>3.3100000000000004E-2</v>
      </c>
      <c r="N171" s="84">
        <v>841.74</v>
      </c>
      <c r="O171" s="86">
        <v>98.7</v>
      </c>
      <c r="P171" s="84">
        <v>3.5343100000000001</v>
      </c>
      <c r="Q171" s="85">
        <f t="shared" si="3"/>
        <v>1.4710189831584552E-3</v>
      </c>
      <c r="R171" s="85">
        <f>P171/'סכום נכסי הקרן'!$C$42</f>
        <v>5.5512925328223319E-5</v>
      </c>
    </row>
    <row r="172" spans="2:18">
      <c r="B172" s="130" t="s">
        <v>2388</v>
      </c>
      <c r="C172" s="87" t="s">
        <v>2314</v>
      </c>
      <c r="D172" s="74">
        <v>7455</v>
      </c>
      <c r="E172" s="74"/>
      <c r="F172" s="74" t="s">
        <v>700</v>
      </c>
      <c r="G172" s="103">
        <v>43889</v>
      </c>
      <c r="H172" s="74"/>
      <c r="I172" s="84">
        <v>11</v>
      </c>
      <c r="J172" s="87" t="s">
        <v>924</v>
      </c>
      <c r="K172" s="87" t="s">
        <v>161</v>
      </c>
      <c r="L172" s="88">
        <v>2.9923999999999999E-2</v>
      </c>
      <c r="M172" s="88">
        <v>3.3099999999999997E-2</v>
      </c>
      <c r="N172" s="84">
        <v>577.46</v>
      </c>
      <c r="O172" s="86">
        <v>98.7</v>
      </c>
      <c r="P172" s="84">
        <v>2.42462</v>
      </c>
      <c r="Q172" s="85">
        <f t="shared" si="3"/>
        <v>1.009153709478131E-3</v>
      </c>
      <c r="R172" s="85">
        <f>P172/'סכום נכסי הקרן'!$C$42</f>
        <v>3.8083175785179233E-5</v>
      </c>
    </row>
    <row r="173" spans="2:18">
      <c r="B173" s="130" t="s">
        <v>2388</v>
      </c>
      <c r="C173" s="87" t="s">
        <v>2314</v>
      </c>
      <c r="D173" s="74">
        <v>7536</v>
      </c>
      <c r="E173" s="74"/>
      <c r="F173" s="74" t="s">
        <v>700</v>
      </c>
      <c r="G173" s="103">
        <v>43921</v>
      </c>
      <c r="H173" s="74"/>
      <c r="I173" s="84">
        <v>11</v>
      </c>
      <c r="J173" s="87" t="s">
        <v>924</v>
      </c>
      <c r="K173" s="87" t="s">
        <v>161</v>
      </c>
      <c r="L173" s="88">
        <v>2.9923999999999999E-2</v>
      </c>
      <c r="M173" s="88">
        <v>3.3099999999999997E-2</v>
      </c>
      <c r="N173" s="84">
        <v>89.42</v>
      </c>
      <c r="O173" s="86">
        <v>98.7</v>
      </c>
      <c r="P173" s="84">
        <v>0.37547000000000003</v>
      </c>
      <c r="Q173" s="85">
        <f t="shared" si="3"/>
        <v>1.5627477431422404E-4</v>
      </c>
      <c r="R173" s="85">
        <f>P173/'סכום נכסי הקרן'!$C$42</f>
        <v>5.8974561011875049E-6</v>
      </c>
    </row>
    <row r="174" spans="2:18">
      <c r="B174" s="130" t="s">
        <v>2389</v>
      </c>
      <c r="C174" s="87" t="s">
        <v>2314</v>
      </c>
      <c r="D174" s="74">
        <v>7770</v>
      </c>
      <c r="E174" s="74"/>
      <c r="F174" s="74" t="s">
        <v>700</v>
      </c>
      <c r="G174" s="103">
        <v>44004</v>
      </c>
      <c r="H174" s="74"/>
      <c r="I174" s="84">
        <v>4.5</v>
      </c>
      <c r="J174" s="87" t="s">
        <v>2318</v>
      </c>
      <c r="K174" s="87" t="s">
        <v>162</v>
      </c>
      <c r="L174" s="88">
        <v>4.7785000000000001E-2</v>
      </c>
      <c r="M174" s="88">
        <v>4.1400000000000006E-2</v>
      </c>
      <c r="N174" s="84">
        <v>71404.12</v>
      </c>
      <c r="O174" s="86">
        <v>99.61</v>
      </c>
      <c r="P174" s="84">
        <v>168.73134999999999</v>
      </c>
      <c r="Q174" s="85">
        <f t="shared" si="3"/>
        <v>7.0227857461273455E-2</v>
      </c>
      <c r="R174" s="85">
        <f>P174/'סכום נכסי הקרן'!$C$42</f>
        <v>2.6502403108613318E-3</v>
      </c>
    </row>
    <row r="175" spans="2:18">
      <c r="B175" s="130" t="s">
        <v>2389</v>
      </c>
      <c r="C175" s="87" t="s">
        <v>2314</v>
      </c>
      <c r="D175" s="74">
        <v>7771</v>
      </c>
      <c r="E175" s="74"/>
      <c r="F175" s="74" t="s">
        <v>700</v>
      </c>
      <c r="G175" s="103">
        <v>44004</v>
      </c>
      <c r="H175" s="74"/>
      <c r="I175" s="84">
        <v>4.5</v>
      </c>
      <c r="J175" s="87" t="s">
        <v>2318</v>
      </c>
      <c r="K175" s="87" t="s">
        <v>162</v>
      </c>
      <c r="L175" s="88">
        <v>4.7782999999999999E-2</v>
      </c>
      <c r="M175" s="88">
        <v>4.1400000000000006E-2</v>
      </c>
      <c r="N175" s="84">
        <v>4323.57</v>
      </c>
      <c r="O175" s="86">
        <v>99.61</v>
      </c>
      <c r="P175" s="84">
        <v>10.216799999999999</v>
      </c>
      <c r="Q175" s="85">
        <f t="shared" si="3"/>
        <v>4.2523453650453137E-3</v>
      </c>
      <c r="R175" s="85">
        <f>P175/'סכום נכסי הקרן'!$C$42</f>
        <v>1.6047388471678828E-4</v>
      </c>
    </row>
    <row r="176" spans="2:18">
      <c r="B176" s="130" t="s">
        <v>2390</v>
      </c>
      <c r="C176" s="87" t="s">
        <v>2314</v>
      </c>
      <c r="D176" s="74">
        <v>7382</v>
      </c>
      <c r="E176" s="74"/>
      <c r="F176" s="74" t="s">
        <v>700</v>
      </c>
      <c r="G176" s="103">
        <v>43860</v>
      </c>
      <c r="H176" s="74"/>
      <c r="I176" s="84">
        <v>4.8400000000000007</v>
      </c>
      <c r="J176" s="87" t="s">
        <v>924</v>
      </c>
      <c r="K176" s="87" t="s">
        <v>158</v>
      </c>
      <c r="L176" s="88">
        <v>2.9281999999999999E-2</v>
      </c>
      <c r="M176" s="88">
        <v>2.7000000000000003E-2</v>
      </c>
      <c r="N176" s="84">
        <v>31366.82</v>
      </c>
      <c r="O176" s="86">
        <v>101.63</v>
      </c>
      <c r="P176" s="84">
        <v>110.48950000000001</v>
      </c>
      <c r="Q176" s="85">
        <f t="shared" si="3"/>
        <v>4.5986954155036237E-2</v>
      </c>
      <c r="R176" s="85">
        <f>P176/'סכום נכסי הקרן'!$C$42</f>
        <v>1.7354435131759045E-3</v>
      </c>
    </row>
    <row r="177" spans="2:18">
      <c r="B177" s="130" t="s">
        <v>2391</v>
      </c>
      <c r="C177" s="87" t="s">
        <v>2314</v>
      </c>
      <c r="D177" s="74">
        <v>7482</v>
      </c>
      <c r="E177" s="74"/>
      <c r="F177" s="74" t="s">
        <v>700</v>
      </c>
      <c r="G177" s="103">
        <v>43896</v>
      </c>
      <c r="H177" s="74"/>
      <c r="I177" s="84">
        <v>3.9700000000000006</v>
      </c>
      <c r="J177" s="87" t="s">
        <v>924</v>
      </c>
      <c r="K177" s="87" t="s">
        <v>158</v>
      </c>
      <c r="L177" s="88">
        <v>2.5503000000000001E-2</v>
      </c>
      <c r="M177" s="88">
        <v>2.2099999999999998E-2</v>
      </c>
      <c r="N177" s="84">
        <v>1059.6600000000001</v>
      </c>
      <c r="O177" s="86">
        <v>101.67</v>
      </c>
      <c r="P177" s="84">
        <v>3.73414</v>
      </c>
      <c r="Q177" s="85">
        <f t="shared" si="3"/>
        <v>1.5541904433316017E-3</v>
      </c>
      <c r="R177" s="85">
        <f>P177/'סכום נכסי הקרן'!$C$42</f>
        <v>5.8651627894873917E-5</v>
      </c>
    </row>
    <row r="178" spans="2:18">
      <c r="B178" s="130" t="s">
        <v>2391</v>
      </c>
      <c r="C178" s="87" t="s">
        <v>2314</v>
      </c>
      <c r="D178" s="74">
        <v>7505</v>
      </c>
      <c r="E178" s="74"/>
      <c r="F178" s="74" t="s">
        <v>700</v>
      </c>
      <c r="G178" s="103">
        <v>43914</v>
      </c>
      <c r="H178" s="74"/>
      <c r="I178" s="84">
        <v>3.97</v>
      </c>
      <c r="J178" s="87" t="s">
        <v>924</v>
      </c>
      <c r="K178" s="87" t="s">
        <v>158</v>
      </c>
      <c r="L178" s="88">
        <v>2.5503000000000001E-2</v>
      </c>
      <c r="M178" s="88">
        <v>2.2100000000000005E-2</v>
      </c>
      <c r="N178" s="84">
        <v>2877.23</v>
      </c>
      <c r="O178" s="86">
        <v>101.67</v>
      </c>
      <c r="P178" s="84">
        <v>10.13898</v>
      </c>
      <c r="Q178" s="85">
        <f t="shared" si="3"/>
        <v>4.2199558187776152E-3</v>
      </c>
      <c r="R178" s="85">
        <f>P178/'סכום נכסי הקרן'!$C$42</f>
        <v>1.5925157658619354E-4</v>
      </c>
    </row>
    <row r="179" spans="2:18">
      <c r="B179" s="130" t="s">
        <v>2391</v>
      </c>
      <c r="C179" s="87" t="s">
        <v>2314</v>
      </c>
      <c r="D179" s="74">
        <v>7615</v>
      </c>
      <c r="E179" s="74"/>
      <c r="F179" s="74" t="s">
        <v>700</v>
      </c>
      <c r="G179" s="103">
        <v>43943</v>
      </c>
      <c r="H179" s="74"/>
      <c r="I179" s="84">
        <v>3.9699999999999998</v>
      </c>
      <c r="J179" s="87" t="s">
        <v>924</v>
      </c>
      <c r="K179" s="87" t="s">
        <v>158</v>
      </c>
      <c r="L179" s="88">
        <v>2.5503000000000001E-2</v>
      </c>
      <c r="M179" s="88">
        <v>2.2099999999999998E-2</v>
      </c>
      <c r="N179" s="84">
        <v>3122.85</v>
      </c>
      <c r="O179" s="86">
        <v>101.67</v>
      </c>
      <c r="P179" s="84">
        <v>11.00455</v>
      </c>
      <c r="Q179" s="85">
        <f t="shared" si="3"/>
        <v>4.5802156435390149E-3</v>
      </c>
      <c r="R179" s="85">
        <f>P179/'סכום נכסי הקרן'!$C$42</f>
        <v>1.7284696657075919E-4</v>
      </c>
    </row>
    <row r="180" spans="2:18">
      <c r="B180" s="130" t="s">
        <v>2391</v>
      </c>
      <c r="C180" s="87" t="s">
        <v>2314</v>
      </c>
      <c r="D180" s="74">
        <v>7697</v>
      </c>
      <c r="E180" s="74"/>
      <c r="F180" s="74" t="s">
        <v>700</v>
      </c>
      <c r="G180" s="103">
        <v>43979</v>
      </c>
      <c r="H180" s="74"/>
      <c r="I180" s="84">
        <v>3.9800000000000004</v>
      </c>
      <c r="J180" s="87" t="s">
        <v>924</v>
      </c>
      <c r="K180" s="87" t="s">
        <v>158</v>
      </c>
      <c r="L180" s="88">
        <v>2.4883000000000002E-2</v>
      </c>
      <c r="M180" s="88">
        <v>2.1700000000000001E-2</v>
      </c>
      <c r="N180" s="84">
        <v>456.15</v>
      </c>
      <c r="O180" s="86">
        <v>101.67</v>
      </c>
      <c r="P180" s="84">
        <v>1.6074000000000002</v>
      </c>
      <c r="Q180" s="85">
        <f t="shared" si="3"/>
        <v>6.6901769044846115E-4</v>
      </c>
      <c r="R180" s="85">
        <f>P180/'סכום נכסי הקרן'!$C$42</f>
        <v>2.5247212658930928E-5</v>
      </c>
    </row>
    <row r="181" spans="2:18">
      <c r="B181" s="130" t="s">
        <v>2391</v>
      </c>
      <c r="C181" s="87" t="s">
        <v>2314</v>
      </c>
      <c r="D181" s="74">
        <v>7754</v>
      </c>
      <c r="E181" s="74"/>
      <c r="F181" s="74" t="s">
        <v>700</v>
      </c>
      <c r="G181" s="103">
        <v>44000</v>
      </c>
      <c r="H181" s="74"/>
      <c r="I181" s="84">
        <v>3.98</v>
      </c>
      <c r="J181" s="87" t="s">
        <v>924</v>
      </c>
      <c r="K181" s="87" t="s">
        <v>158</v>
      </c>
      <c r="L181" s="88">
        <v>2.5687999999999999E-2</v>
      </c>
      <c r="M181" s="88">
        <v>2.1600000000000001E-2</v>
      </c>
      <c r="N181" s="84">
        <v>2000.03</v>
      </c>
      <c r="O181" s="86">
        <v>101.68</v>
      </c>
      <c r="P181" s="84">
        <v>7.0486000000000004</v>
      </c>
      <c r="Q181" s="85">
        <f t="shared" si="3"/>
        <v>2.9337054204896253E-3</v>
      </c>
      <c r="R181" s="85">
        <f>P181/'סכום נכסי הקרן'!$C$42</f>
        <v>1.107113992458259E-4</v>
      </c>
    </row>
    <row r="182" spans="2:18">
      <c r="B182" s="130" t="s">
        <v>2391</v>
      </c>
      <c r="C182" s="87" t="s">
        <v>2314</v>
      </c>
      <c r="D182" s="74">
        <v>7210</v>
      </c>
      <c r="E182" s="74"/>
      <c r="F182" s="74" t="s">
        <v>700</v>
      </c>
      <c r="G182" s="103">
        <v>43741</v>
      </c>
      <c r="H182" s="74"/>
      <c r="I182" s="84">
        <v>3.97</v>
      </c>
      <c r="J182" s="87" t="s">
        <v>924</v>
      </c>
      <c r="K182" s="87" t="s">
        <v>158</v>
      </c>
      <c r="L182" s="88">
        <v>2.5503000000000001E-2</v>
      </c>
      <c r="M182" s="88">
        <v>2.2099999999999998E-2</v>
      </c>
      <c r="N182" s="84">
        <v>526.32000000000005</v>
      </c>
      <c r="O182" s="86">
        <v>101.67</v>
      </c>
      <c r="P182" s="84">
        <v>1.85466</v>
      </c>
      <c r="Q182" s="85">
        <f t="shared" si="3"/>
        <v>7.7193004215947675E-4</v>
      </c>
      <c r="R182" s="85">
        <f>P182/'סכום נכסי הקרן'!$C$42</f>
        <v>2.9130891769324892E-5</v>
      </c>
    </row>
    <row r="183" spans="2:18">
      <c r="B183" s="123"/>
      <c r="C183" s="123"/>
      <c r="D183" s="123"/>
      <c r="E183" s="123"/>
      <c r="F183" s="116"/>
      <c r="G183" s="116"/>
      <c r="H183" s="116"/>
      <c r="I183" s="116"/>
      <c r="J183" s="116"/>
      <c r="K183" s="116"/>
      <c r="L183" s="116"/>
      <c r="M183" s="116"/>
      <c r="N183" s="116"/>
      <c r="O183" s="116"/>
      <c r="P183" s="116"/>
      <c r="Q183" s="116"/>
      <c r="R183" s="116"/>
    </row>
    <row r="184" spans="2:18">
      <c r="B184" s="123"/>
      <c r="C184" s="123"/>
      <c r="D184" s="123"/>
      <c r="E184" s="123"/>
      <c r="F184" s="116"/>
      <c r="G184" s="116"/>
      <c r="H184" s="116"/>
      <c r="I184" s="116"/>
      <c r="J184" s="116"/>
      <c r="K184" s="116"/>
      <c r="L184" s="116"/>
      <c r="M184" s="116"/>
      <c r="N184" s="116"/>
      <c r="O184" s="116"/>
      <c r="P184" s="116"/>
      <c r="Q184" s="116"/>
      <c r="R184" s="116"/>
    </row>
    <row r="185" spans="2:18">
      <c r="B185" s="123"/>
      <c r="C185" s="123"/>
      <c r="D185" s="123"/>
      <c r="E185" s="123"/>
      <c r="F185" s="116"/>
      <c r="G185" s="116"/>
      <c r="H185" s="116"/>
      <c r="I185" s="116"/>
      <c r="J185" s="116"/>
      <c r="K185" s="116"/>
      <c r="L185" s="116"/>
      <c r="M185" s="116"/>
      <c r="N185" s="116"/>
      <c r="O185" s="116"/>
      <c r="P185" s="116"/>
      <c r="Q185" s="116"/>
      <c r="R185" s="116"/>
    </row>
    <row r="186" spans="2:18">
      <c r="B186" s="89" t="s">
        <v>249</v>
      </c>
    </row>
    <row r="187" spans="2:18">
      <c r="B187" s="89" t="s">
        <v>107</v>
      </c>
    </row>
    <row r="188" spans="2:18">
      <c r="B188" s="89" t="s">
        <v>231</v>
      </c>
    </row>
    <row r="189" spans="2:18">
      <c r="B189" s="89" t="s">
        <v>239</v>
      </c>
    </row>
  </sheetData>
  <sheetProtection sheet="1" objects="1" scenarios="1"/>
  <mergeCells count="1">
    <mergeCell ref="B6:R6"/>
  </mergeCells>
  <phoneticPr fontId="4" type="noConversion"/>
  <conditionalFormatting sqref="B97:B99">
    <cfRule type="cellIs" dxfId="62" priority="290" operator="equal">
      <formula>2958465</formula>
    </cfRule>
    <cfRule type="cellIs" dxfId="61" priority="291" operator="equal">
      <formula>"NR3"</formula>
    </cfRule>
    <cfRule type="cellIs" dxfId="60" priority="292" operator="equal">
      <formula>"דירוג פנימי"</formula>
    </cfRule>
  </conditionalFormatting>
  <conditionalFormatting sqref="B97:B99">
    <cfRule type="cellIs" dxfId="59" priority="289" operator="equal">
      <formula>2958465</formula>
    </cfRule>
  </conditionalFormatting>
  <conditionalFormatting sqref="B11:B12 B24:B25">
    <cfRule type="cellIs" dxfId="58" priority="288" operator="equal">
      <formula>"NR3"</formula>
    </cfRule>
  </conditionalFormatting>
  <conditionalFormatting sqref="B93:B96">
    <cfRule type="cellIs" dxfId="57" priority="56" operator="equal">
      <formula>"NR3"</formula>
    </cfRule>
  </conditionalFormatting>
  <conditionalFormatting sqref="B53">
    <cfRule type="cellIs" dxfId="56" priority="55" operator="equal">
      <formula>"NR3"</formula>
    </cfRule>
  </conditionalFormatting>
  <conditionalFormatting sqref="B48:B49 B26">
    <cfRule type="cellIs" dxfId="55" priority="54" operator="equal">
      <formula>"NR3"</formula>
    </cfRule>
  </conditionalFormatting>
  <conditionalFormatting sqref="B50:B52">
    <cfRule type="cellIs" dxfId="54" priority="53" operator="equal">
      <formula>"NR3"</formula>
    </cfRule>
  </conditionalFormatting>
  <conditionalFormatting sqref="B46:B47">
    <cfRule type="cellIs" dxfId="53" priority="48" operator="equal">
      <formula>"NR3"</formula>
    </cfRule>
  </conditionalFormatting>
  <conditionalFormatting sqref="B40:B41">
    <cfRule type="cellIs" dxfId="52" priority="51" operator="equal">
      <formula>"NR3"</formula>
    </cfRule>
  </conditionalFormatting>
  <conditionalFormatting sqref="B43">
    <cfRule type="cellIs" dxfId="51" priority="52" operator="equal">
      <formula>"NR3"</formula>
    </cfRule>
  </conditionalFormatting>
  <conditionalFormatting sqref="B60">
    <cfRule type="cellIs" dxfId="50" priority="39" operator="equal">
      <formula>"NR3"</formula>
    </cfRule>
  </conditionalFormatting>
  <conditionalFormatting sqref="B44">
    <cfRule type="cellIs" dxfId="49" priority="50" operator="equal">
      <formula>"NR3"</formula>
    </cfRule>
  </conditionalFormatting>
  <conditionalFormatting sqref="B80:B87 B89 B91:B92 B58:B59 B61:B69 B50:B52">
    <cfRule type="cellIs" dxfId="48" priority="45" operator="equal">
      <formula>"NR3"</formula>
    </cfRule>
  </conditionalFormatting>
  <conditionalFormatting sqref="B77">
    <cfRule type="cellIs" dxfId="47" priority="42" operator="equal">
      <formula>"NR3"</formula>
    </cfRule>
  </conditionalFormatting>
  <conditionalFormatting sqref="B88">
    <cfRule type="cellIs" dxfId="46" priority="37" operator="equal">
      <formula>"NR3"</formula>
    </cfRule>
  </conditionalFormatting>
  <conditionalFormatting sqref="B42">
    <cfRule type="cellIs" dxfId="45" priority="49" operator="equal">
      <formula>"NR3"</formula>
    </cfRule>
  </conditionalFormatting>
  <conditionalFormatting sqref="B45">
    <cfRule type="cellIs" dxfId="44" priority="47" operator="equal">
      <formula>"NR3"</formula>
    </cfRule>
  </conditionalFormatting>
  <conditionalFormatting sqref="B61:B68 B70:B82 B84:B86 B90:B91 B54:B57">
    <cfRule type="cellIs" dxfId="43" priority="46" operator="equal">
      <formula>"NR3"</formula>
    </cfRule>
  </conditionalFormatting>
  <conditionalFormatting sqref="B75">
    <cfRule type="cellIs" dxfId="42" priority="44" operator="equal">
      <formula>"NR3"</formula>
    </cfRule>
  </conditionalFormatting>
  <conditionalFormatting sqref="B76">
    <cfRule type="cellIs" dxfId="41" priority="43" operator="equal">
      <formula>"NR3"</formula>
    </cfRule>
  </conditionalFormatting>
  <conditionalFormatting sqref="B78">
    <cfRule type="cellIs" dxfId="40" priority="41" operator="equal">
      <formula>"NR3"</formula>
    </cfRule>
  </conditionalFormatting>
  <conditionalFormatting sqref="B54">
    <cfRule type="cellIs" dxfId="39" priority="40" operator="equal">
      <formula>"NR3"</formula>
    </cfRule>
  </conditionalFormatting>
  <conditionalFormatting sqref="B69">
    <cfRule type="cellIs" dxfId="38" priority="38" operator="equal">
      <formula>"NR3"</formula>
    </cfRule>
  </conditionalFormatting>
  <conditionalFormatting sqref="B90">
    <cfRule type="cellIs" dxfId="37" priority="36" operator="equal">
      <formula>"NR3"</formula>
    </cfRule>
  </conditionalFormatting>
  <conditionalFormatting sqref="B79">
    <cfRule type="cellIs" dxfId="36" priority="35" operator="equal">
      <formula>"NR3"</formula>
    </cfRule>
  </conditionalFormatting>
  <conditionalFormatting sqref="B38">
    <cfRule type="cellIs" dxfId="35" priority="26" operator="equal">
      <formula>"NR3"</formula>
    </cfRule>
  </conditionalFormatting>
  <conditionalFormatting sqref="B33:B36">
    <cfRule type="cellIs" dxfId="34" priority="34" operator="equal">
      <formula>"NR3"</formula>
    </cfRule>
  </conditionalFormatting>
  <conditionalFormatting sqref="B27">
    <cfRule type="cellIs" dxfId="33" priority="33" operator="equal">
      <formula>"NR3"</formula>
    </cfRule>
  </conditionalFormatting>
  <conditionalFormatting sqref="B28">
    <cfRule type="cellIs" dxfId="32" priority="32" operator="equal">
      <formula>"NR3"</formula>
    </cfRule>
  </conditionalFormatting>
  <conditionalFormatting sqref="B29">
    <cfRule type="cellIs" dxfId="31" priority="31" operator="equal">
      <formula>"NR3"</formula>
    </cfRule>
  </conditionalFormatting>
  <conditionalFormatting sqref="B31">
    <cfRule type="cellIs" dxfId="30" priority="30" operator="equal">
      <formula>"NR3"</formula>
    </cfRule>
  </conditionalFormatting>
  <conditionalFormatting sqref="B32">
    <cfRule type="cellIs" dxfId="29" priority="29" operator="equal">
      <formula>"NR3"</formula>
    </cfRule>
  </conditionalFormatting>
  <conditionalFormatting sqref="B30">
    <cfRule type="cellIs" dxfId="28" priority="28" operator="equal">
      <formula>"NR3"</formula>
    </cfRule>
  </conditionalFormatting>
  <conditionalFormatting sqref="B37">
    <cfRule type="cellIs" dxfId="27" priority="27" operator="equal">
      <formula>"NR3"</formula>
    </cfRule>
  </conditionalFormatting>
  <conditionalFormatting sqref="B53">
    <cfRule type="cellIs" dxfId="26" priority="25" operator="equal">
      <formula>"NR3"</formula>
    </cfRule>
  </conditionalFormatting>
  <conditionalFormatting sqref="B58">
    <cfRule type="cellIs" dxfId="25" priority="24" operator="equal">
      <formula>"NR3"</formula>
    </cfRule>
  </conditionalFormatting>
  <conditionalFormatting sqref="B60">
    <cfRule type="cellIs" dxfId="24" priority="23" operator="equal">
      <formula>"NR3"</formula>
    </cfRule>
  </conditionalFormatting>
  <conditionalFormatting sqref="B70">
    <cfRule type="cellIs" dxfId="23" priority="22" operator="equal">
      <formula>"NR3"</formula>
    </cfRule>
  </conditionalFormatting>
  <conditionalFormatting sqref="B83">
    <cfRule type="cellIs" dxfId="22" priority="21" operator="equal">
      <formula>"NR3"</formula>
    </cfRule>
  </conditionalFormatting>
  <conditionalFormatting sqref="B87:B88">
    <cfRule type="cellIs" dxfId="21" priority="20" operator="equal">
      <formula>"NR3"</formula>
    </cfRule>
  </conditionalFormatting>
  <conditionalFormatting sqref="B93">
    <cfRule type="cellIs" dxfId="20" priority="19" operator="equal">
      <formula>"NR3"</formula>
    </cfRule>
  </conditionalFormatting>
  <conditionalFormatting sqref="B94">
    <cfRule type="cellIs" dxfId="19" priority="17" operator="equal">
      <formula>"NR3"</formula>
    </cfRule>
  </conditionalFormatting>
  <conditionalFormatting sqref="B95">
    <cfRule type="cellIs" dxfId="18" priority="18" operator="equal">
      <formula>"NR3"</formula>
    </cfRule>
  </conditionalFormatting>
  <conditionalFormatting sqref="B96">
    <cfRule type="cellIs" dxfId="17" priority="16" operator="equal">
      <formula>"NR3"</formula>
    </cfRule>
  </conditionalFormatting>
  <conditionalFormatting sqref="B174:B176">
    <cfRule type="cellIs" dxfId="16" priority="15" operator="equal">
      <formula>"NR3"</formula>
    </cfRule>
  </conditionalFormatting>
  <conditionalFormatting sqref="B159:B162">
    <cfRule type="cellIs" dxfId="15" priority="12" operator="equal">
      <formula>"NR3"</formula>
    </cfRule>
  </conditionalFormatting>
  <conditionalFormatting sqref="B171">
    <cfRule type="cellIs" dxfId="14" priority="9" operator="equal">
      <formula>"NR3"</formula>
    </cfRule>
  </conditionalFormatting>
  <conditionalFormatting sqref="B158">
    <cfRule type="cellIs" dxfId="13" priority="8" operator="equal">
      <formula>"NR3"</formula>
    </cfRule>
  </conditionalFormatting>
  <conditionalFormatting sqref="B173">
    <cfRule type="cellIs" dxfId="12" priority="7" operator="equal">
      <formula>"NR3"</formula>
    </cfRule>
  </conditionalFormatting>
  <conditionalFormatting sqref="B167:B170">
    <cfRule type="cellIs" dxfId="11" priority="13" operator="equal">
      <formula>"NR3"</formula>
    </cfRule>
  </conditionalFormatting>
  <conditionalFormatting sqref="B106:B109 B163:B164">
    <cfRule type="cellIs" dxfId="10" priority="11" operator="equal">
      <formula>"NR3"</formula>
    </cfRule>
  </conditionalFormatting>
  <conditionalFormatting sqref="B172">
    <cfRule type="cellIs" dxfId="9" priority="10" operator="equal">
      <formula>"NR3"</formula>
    </cfRule>
  </conditionalFormatting>
  <conditionalFormatting sqref="B104">
    <cfRule type="cellIs" dxfId="8" priority="2" operator="equal">
      <formula>"NR3"</formula>
    </cfRule>
  </conditionalFormatting>
  <conditionalFormatting sqref="B166">
    <cfRule type="cellIs" dxfId="7" priority="6" operator="equal">
      <formula>"NR3"</formula>
    </cfRule>
  </conditionalFormatting>
  <conditionalFormatting sqref="B105">
    <cfRule type="cellIs" dxfId="6" priority="4" operator="equal">
      <formula>"NR3"</formula>
    </cfRule>
  </conditionalFormatting>
  <conditionalFormatting sqref="B110:B157">
    <cfRule type="cellIs" dxfId="5" priority="14" operator="equal">
      <formula>"NR3"</formula>
    </cfRule>
  </conditionalFormatting>
  <conditionalFormatting sqref="B103">
    <cfRule type="cellIs" dxfId="4" priority="5" operator="equal">
      <formula>"NR3"</formula>
    </cfRule>
  </conditionalFormatting>
  <conditionalFormatting sqref="B165">
    <cfRule type="cellIs" dxfId="3" priority="3" operator="equal">
      <formula>"NR3"</formula>
    </cfRule>
  </conditionalFormatting>
  <conditionalFormatting sqref="B13:B23">
    <cfRule type="cellIs" dxfId="2" priority="1" operator="equal">
      <formula>"NR3"</formula>
    </cfRule>
  </conditionalFormatting>
  <dataValidations count="1">
    <dataValidation allowBlank="1" showInputMessage="1" showErrorMessage="1" sqref="C5 D1:R5 C7:R9 B1:B9 B183:R1048576 A1:A1048576 U1:XFD199 S1:T197 B26:B38 B90:B91 B40:B88 B93:B96 B103:B176 S200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3">
    <tabColor indexed="52"/>
    <pageSetUpPr fitToPage="1"/>
  </sheetPr>
  <dimension ref="B1:BL109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60.140625" style="2" bestFit="1" customWidth="1"/>
    <col min="4" max="4" width="10" style="2" bestFit="1" customWidth="1"/>
    <col min="5" max="5" width="4.5703125" style="1" bestFit="1" customWidth="1"/>
    <col min="6" max="6" width="7.85546875" style="1" bestFit="1" customWidth="1"/>
    <col min="7" max="7" width="5.140625" style="1" bestFit="1" customWidth="1"/>
    <col min="8" max="8" width="8" style="1" customWidth="1"/>
    <col min="9" max="9" width="7.28515625" style="1" bestFit="1" customWidth="1"/>
    <col min="10" max="10" width="7.5703125" style="1" bestFit="1" customWidth="1"/>
    <col min="11" max="11" width="7" style="1" bestFit="1" customWidth="1"/>
    <col min="12" max="12" width="6.42578125" style="1" bestFit="1" customWidth="1"/>
    <col min="13" max="13" width="8" style="1" bestFit="1" customWidth="1"/>
    <col min="14" max="14" width="7.7109375" style="1" bestFit="1" customWidth="1"/>
    <col min="15" max="15" width="10.42578125" style="1" bestFit="1" customWidth="1"/>
    <col min="16" max="16" width="7.5703125" style="1" customWidth="1"/>
    <col min="17" max="17" width="6.7109375" style="1" customWidth="1"/>
    <col min="18" max="18" width="7.7109375" style="1" customWidth="1"/>
    <col min="19" max="19" width="7.140625" style="1" customWidth="1"/>
    <col min="20" max="20" width="6" style="1" customWidth="1"/>
    <col min="21" max="21" width="7.85546875" style="1" customWidth="1"/>
    <col min="22" max="22" width="8.140625" style="1" customWidth="1"/>
    <col min="23" max="23" width="6.28515625" style="1" customWidth="1"/>
    <col min="24" max="24" width="8" style="1" customWidth="1"/>
    <col min="25" max="25" width="8.7109375" style="1" customWidth="1"/>
    <col min="26" max="26" width="10" style="1" customWidth="1"/>
    <col min="27" max="27" width="9.5703125" style="1" customWidth="1"/>
    <col min="28" max="28" width="6.140625" style="1" customWidth="1"/>
    <col min="29" max="30" width="5.7109375" style="1" customWidth="1"/>
    <col min="31" max="31" width="6.85546875" style="1" customWidth="1"/>
    <col min="32" max="32" width="6.42578125" style="1" customWidth="1"/>
    <col min="33" max="33" width="6.7109375" style="1" customWidth="1"/>
    <col min="34" max="34" width="7.28515625" style="1" customWidth="1"/>
    <col min="35" max="46" width="5.7109375" style="1" customWidth="1"/>
    <col min="47" max="16384" width="9.140625" style="1"/>
  </cols>
  <sheetData>
    <row r="1" spans="2:64">
      <c r="B1" s="47" t="s">
        <v>174</v>
      </c>
      <c r="C1" s="68" t="s" vm="1">
        <v>258</v>
      </c>
    </row>
    <row r="2" spans="2:64">
      <c r="B2" s="47" t="s">
        <v>173</v>
      </c>
      <c r="C2" s="68" t="s">
        <v>259</v>
      </c>
    </row>
    <row r="3" spans="2:64">
      <c r="B3" s="47" t="s">
        <v>175</v>
      </c>
      <c r="C3" s="68" t="s">
        <v>260</v>
      </c>
    </row>
    <row r="4" spans="2:64">
      <c r="B4" s="47" t="s">
        <v>176</v>
      </c>
      <c r="C4" s="68">
        <v>9454</v>
      </c>
    </row>
    <row r="6" spans="2:64" ht="26.25" customHeight="1">
      <c r="B6" s="134" t="s">
        <v>207</v>
      </c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6"/>
    </row>
    <row r="7" spans="2:64" s="3" customFormat="1" ht="78.75">
      <c r="B7" s="48" t="s">
        <v>111</v>
      </c>
      <c r="C7" s="49" t="s">
        <v>44</v>
      </c>
      <c r="D7" s="49" t="s">
        <v>112</v>
      </c>
      <c r="E7" s="49" t="s">
        <v>14</v>
      </c>
      <c r="F7" s="49" t="s">
        <v>66</v>
      </c>
      <c r="G7" s="49" t="s">
        <v>17</v>
      </c>
      <c r="H7" s="49" t="s">
        <v>98</v>
      </c>
      <c r="I7" s="49" t="s">
        <v>52</v>
      </c>
      <c r="J7" s="49" t="s">
        <v>18</v>
      </c>
      <c r="K7" s="49" t="s">
        <v>233</v>
      </c>
      <c r="L7" s="49" t="s">
        <v>232</v>
      </c>
      <c r="M7" s="49" t="s">
        <v>106</v>
      </c>
      <c r="N7" s="49" t="s">
        <v>177</v>
      </c>
      <c r="O7" s="51" t="s">
        <v>179</v>
      </c>
      <c r="P7" s="1"/>
      <c r="Q7" s="1"/>
      <c r="R7" s="1"/>
      <c r="S7" s="1"/>
      <c r="T7" s="1"/>
      <c r="U7" s="1"/>
    </row>
    <row r="8" spans="2:64" s="3" customFormat="1" ht="24.75" customHeight="1">
      <c r="B8" s="15"/>
      <c r="C8" s="32"/>
      <c r="D8" s="32"/>
      <c r="E8" s="32"/>
      <c r="F8" s="32"/>
      <c r="G8" s="32" t="s">
        <v>20</v>
      </c>
      <c r="H8" s="32"/>
      <c r="I8" s="32" t="s">
        <v>19</v>
      </c>
      <c r="J8" s="32" t="s">
        <v>19</v>
      </c>
      <c r="K8" s="32" t="s">
        <v>240</v>
      </c>
      <c r="L8" s="32"/>
      <c r="M8" s="32" t="s">
        <v>236</v>
      </c>
      <c r="N8" s="32" t="s">
        <v>19</v>
      </c>
      <c r="O8" s="17" t="s">
        <v>19</v>
      </c>
      <c r="P8" s="1"/>
      <c r="Q8" s="1"/>
      <c r="R8" s="1"/>
      <c r="S8" s="1"/>
      <c r="T8" s="1"/>
      <c r="U8" s="1"/>
    </row>
    <row r="9" spans="2:64" s="4" customFormat="1" ht="18" customHeight="1">
      <c r="B9" s="18"/>
      <c r="C9" s="19" t="s">
        <v>0</v>
      </c>
      <c r="D9" s="19" t="s">
        <v>1</v>
      </c>
      <c r="E9" s="19" t="s">
        <v>2</v>
      </c>
      <c r="F9" s="19" t="s">
        <v>3</v>
      </c>
      <c r="G9" s="19" t="s">
        <v>4</v>
      </c>
      <c r="H9" s="19" t="s">
        <v>5</v>
      </c>
      <c r="I9" s="19" t="s">
        <v>6</v>
      </c>
      <c r="J9" s="19" t="s">
        <v>7</v>
      </c>
      <c r="K9" s="19" t="s">
        <v>8</v>
      </c>
      <c r="L9" s="19" t="s">
        <v>9</v>
      </c>
      <c r="M9" s="19" t="s">
        <v>10</v>
      </c>
      <c r="N9" s="19" t="s">
        <v>11</v>
      </c>
      <c r="O9" s="20" t="s">
        <v>12</v>
      </c>
      <c r="P9" s="1"/>
      <c r="Q9" s="1"/>
      <c r="R9" s="1"/>
      <c r="S9" s="1"/>
      <c r="T9" s="1"/>
      <c r="U9" s="1"/>
    </row>
    <row r="10" spans="2:64" s="4" customFormat="1" ht="18" customHeight="1">
      <c r="B10" s="110" t="s">
        <v>2325</v>
      </c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111">
        <v>0</v>
      </c>
      <c r="N10" s="90"/>
      <c r="O10" s="90"/>
      <c r="P10" s="1"/>
      <c r="Q10" s="1"/>
      <c r="R10" s="1"/>
      <c r="S10" s="1"/>
      <c r="T10" s="1"/>
      <c r="U10" s="1"/>
      <c r="BL10" s="1"/>
    </row>
    <row r="11" spans="2:64" ht="20.25" customHeight="1">
      <c r="B11" s="89" t="s">
        <v>249</v>
      </c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/>
    </row>
    <row r="12" spans="2:64">
      <c r="B12" s="89" t="s">
        <v>107</v>
      </c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</row>
    <row r="13" spans="2:64">
      <c r="B13" s="89" t="s">
        <v>231</v>
      </c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</row>
    <row r="14" spans="2:64">
      <c r="B14" s="89" t="s">
        <v>239</v>
      </c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</row>
    <row r="15" spans="2:64">
      <c r="B15" s="90"/>
      <c r="C15" s="90"/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0"/>
    </row>
    <row r="16" spans="2:64">
      <c r="B16" s="90"/>
      <c r="C16" s="90"/>
      <c r="D16" s="90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</row>
    <row r="17" spans="2:15">
      <c r="B17" s="90"/>
      <c r="C17" s="90"/>
      <c r="D17" s="90"/>
      <c r="E17" s="90"/>
      <c r="F17" s="90"/>
      <c r="G17" s="90"/>
      <c r="H17" s="90"/>
      <c r="I17" s="90"/>
      <c r="J17" s="90"/>
      <c r="K17" s="90"/>
      <c r="L17" s="90"/>
      <c r="M17" s="90"/>
      <c r="N17" s="90"/>
      <c r="O17" s="90"/>
    </row>
    <row r="18" spans="2:15">
      <c r="B18" s="90"/>
      <c r="C18" s="90"/>
      <c r="D18" s="90"/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</row>
    <row r="19" spans="2:15">
      <c r="B19" s="90"/>
      <c r="C19" s="90"/>
      <c r="D19" s="90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0"/>
    </row>
    <row r="20" spans="2:15">
      <c r="B20" s="90"/>
      <c r="C20" s="90"/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</row>
    <row r="21" spans="2:15">
      <c r="B21" s="90"/>
      <c r="C21" s="90"/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</row>
    <row r="22" spans="2:15">
      <c r="B22" s="90"/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</row>
    <row r="23" spans="2:15">
      <c r="B23" s="90"/>
      <c r="C23" s="90"/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</row>
    <row r="24" spans="2:15">
      <c r="B24" s="90"/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</row>
    <row r="25" spans="2:15">
      <c r="B25" s="90"/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</row>
    <row r="26" spans="2:15">
      <c r="B26" s="90"/>
      <c r="C26" s="90"/>
      <c r="D26" s="90"/>
      <c r="E26" s="90"/>
      <c r="F26" s="90"/>
      <c r="G26" s="90"/>
      <c r="H26" s="90"/>
      <c r="I26" s="90"/>
      <c r="J26" s="90"/>
      <c r="K26" s="90"/>
      <c r="L26" s="90"/>
      <c r="M26" s="90"/>
      <c r="N26" s="90"/>
      <c r="O26" s="90"/>
    </row>
    <row r="27" spans="2:15">
      <c r="B27" s="90"/>
      <c r="C27" s="90"/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0"/>
    </row>
    <row r="28" spans="2:15">
      <c r="B28" s="90"/>
      <c r="C28" s="90"/>
      <c r="D28" s="90"/>
      <c r="E28" s="90"/>
      <c r="F28" s="90"/>
      <c r="G28" s="90"/>
      <c r="H28" s="90"/>
      <c r="I28" s="90"/>
      <c r="J28" s="90"/>
      <c r="K28" s="90"/>
      <c r="L28" s="90"/>
      <c r="M28" s="90"/>
      <c r="N28" s="90"/>
      <c r="O28" s="90"/>
    </row>
    <row r="29" spans="2:15">
      <c r="B29" s="90"/>
      <c r="C29" s="90"/>
      <c r="D29" s="90"/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90"/>
    </row>
    <row r="30" spans="2:15">
      <c r="B30" s="90"/>
      <c r="C30" s="90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</row>
    <row r="31" spans="2:15">
      <c r="B31" s="90"/>
      <c r="C31" s="90"/>
      <c r="D31" s="90"/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0"/>
    </row>
    <row r="32" spans="2:15">
      <c r="B32" s="90"/>
      <c r="C32" s="90"/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</row>
    <row r="33" spans="2:15">
      <c r="B33" s="90"/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</row>
    <row r="34" spans="2:15">
      <c r="B34" s="90"/>
      <c r="C34" s="90"/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</row>
    <row r="35" spans="2:15">
      <c r="B35" s="90"/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</row>
    <row r="36" spans="2:15">
      <c r="B36" s="90"/>
      <c r="C36" s="90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0"/>
    </row>
    <row r="37" spans="2:15">
      <c r="B37" s="90"/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0"/>
      <c r="O37" s="90"/>
    </row>
    <row r="38" spans="2:15">
      <c r="B38" s="90"/>
      <c r="C38" s="90"/>
      <c r="D38" s="90"/>
      <c r="E38" s="90"/>
      <c r="F38" s="90"/>
      <c r="G38" s="90"/>
      <c r="H38" s="90"/>
      <c r="I38" s="90"/>
      <c r="J38" s="90"/>
      <c r="K38" s="90"/>
      <c r="L38" s="90"/>
      <c r="M38" s="90"/>
      <c r="N38" s="90"/>
      <c r="O38" s="90"/>
    </row>
    <row r="39" spans="2:15">
      <c r="B39" s="90"/>
      <c r="C39" s="90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</row>
    <row r="40" spans="2:15">
      <c r="B40" s="90"/>
      <c r="C40" s="90"/>
      <c r="D40" s="90"/>
      <c r="E40" s="90"/>
      <c r="F40" s="90"/>
      <c r="G40" s="90"/>
      <c r="H40" s="90"/>
      <c r="I40" s="90"/>
      <c r="J40" s="90"/>
      <c r="K40" s="90"/>
      <c r="L40" s="90"/>
      <c r="M40" s="90"/>
      <c r="N40" s="90"/>
      <c r="O40" s="90"/>
    </row>
    <row r="41" spans="2:15">
      <c r="B41" s="90"/>
      <c r="C41" s="90"/>
      <c r="D41" s="90"/>
      <c r="E41" s="90"/>
      <c r="F41" s="90"/>
      <c r="G41" s="90"/>
      <c r="H41" s="90"/>
      <c r="I41" s="90"/>
      <c r="J41" s="90"/>
      <c r="K41" s="90"/>
      <c r="L41" s="90"/>
      <c r="M41" s="90"/>
      <c r="N41" s="90"/>
      <c r="O41" s="90"/>
    </row>
    <row r="42" spans="2:15">
      <c r="B42" s="90"/>
      <c r="C42" s="90"/>
      <c r="D42" s="90"/>
      <c r="E42" s="90"/>
      <c r="F42" s="90"/>
      <c r="G42" s="90"/>
      <c r="H42" s="90"/>
      <c r="I42" s="90"/>
      <c r="J42" s="90"/>
      <c r="K42" s="90"/>
      <c r="L42" s="90"/>
      <c r="M42" s="90"/>
      <c r="N42" s="90"/>
      <c r="O42" s="90"/>
    </row>
    <row r="43" spans="2:15">
      <c r="B43" s="90"/>
      <c r="C43" s="90"/>
      <c r="D43" s="90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0"/>
    </row>
    <row r="44" spans="2:15">
      <c r="B44" s="90"/>
      <c r="C44" s="90"/>
      <c r="D44" s="90"/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</row>
    <row r="45" spans="2:15">
      <c r="B45" s="90"/>
      <c r="C45" s="90"/>
      <c r="D45" s="90"/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</row>
    <row r="46" spans="2:15">
      <c r="B46" s="90"/>
      <c r="C46" s="90"/>
      <c r="D46" s="90"/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90"/>
    </row>
    <row r="47" spans="2:15">
      <c r="B47" s="90"/>
      <c r="C47" s="90"/>
      <c r="D47" s="90"/>
      <c r="E47" s="90"/>
      <c r="F47" s="90"/>
      <c r="G47" s="90"/>
      <c r="H47" s="90"/>
      <c r="I47" s="90"/>
      <c r="J47" s="90"/>
      <c r="K47" s="90"/>
      <c r="L47" s="90"/>
      <c r="M47" s="90"/>
      <c r="N47" s="90"/>
      <c r="O47" s="90"/>
    </row>
    <row r="48" spans="2:15">
      <c r="B48" s="90"/>
      <c r="C48" s="90"/>
      <c r="D48" s="90"/>
      <c r="E48" s="90"/>
      <c r="F48" s="90"/>
      <c r="G48" s="90"/>
      <c r="H48" s="90"/>
      <c r="I48" s="90"/>
      <c r="J48" s="90"/>
      <c r="K48" s="90"/>
      <c r="L48" s="90"/>
      <c r="M48" s="90"/>
      <c r="N48" s="90"/>
      <c r="O48" s="90"/>
    </row>
    <row r="49" spans="2:15">
      <c r="B49" s="90"/>
      <c r="C49" s="90"/>
      <c r="D49" s="90"/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</row>
    <row r="50" spans="2:15">
      <c r="B50" s="90"/>
      <c r="C50" s="90"/>
      <c r="D50" s="90"/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</row>
    <row r="51" spans="2:15">
      <c r="B51" s="90"/>
      <c r="C51" s="90"/>
      <c r="D51" s="90"/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</row>
    <row r="52" spans="2:15">
      <c r="B52" s="90"/>
      <c r="C52" s="90"/>
      <c r="D52" s="90"/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</row>
    <row r="53" spans="2:15">
      <c r="B53" s="90"/>
      <c r="C53" s="90"/>
      <c r="D53" s="90"/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</row>
    <row r="54" spans="2:15">
      <c r="B54" s="90"/>
      <c r="C54" s="90"/>
      <c r="D54" s="90"/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</row>
    <row r="55" spans="2:15">
      <c r="B55" s="90"/>
      <c r="C55" s="90"/>
      <c r="D55" s="90"/>
      <c r="E55" s="90"/>
      <c r="F55" s="90"/>
      <c r="G55" s="90"/>
      <c r="H55" s="90"/>
      <c r="I55" s="90"/>
      <c r="J55" s="90"/>
      <c r="K55" s="90"/>
      <c r="L55" s="90"/>
      <c r="M55" s="90"/>
      <c r="N55" s="90"/>
      <c r="O55" s="90"/>
    </row>
    <row r="56" spans="2:15">
      <c r="B56" s="90"/>
      <c r="C56" s="90"/>
      <c r="D56" s="90"/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</row>
    <row r="57" spans="2:15">
      <c r="B57" s="90"/>
      <c r="C57" s="90"/>
      <c r="D57" s="90"/>
      <c r="E57" s="90"/>
      <c r="F57" s="90"/>
      <c r="G57" s="90"/>
      <c r="H57" s="90"/>
      <c r="I57" s="90"/>
      <c r="J57" s="90"/>
      <c r="K57" s="90"/>
      <c r="L57" s="90"/>
      <c r="M57" s="90"/>
      <c r="N57" s="90"/>
      <c r="O57" s="90"/>
    </row>
    <row r="58" spans="2:15">
      <c r="B58" s="90"/>
      <c r="C58" s="90"/>
      <c r="D58" s="90"/>
      <c r="E58" s="90"/>
      <c r="F58" s="90"/>
      <c r="G58" s="90"/>
      <c r="H58" s="90"/>
      <c r="I58" s="90"/>
      <c r="J58" s="90"/>
      <c r="K58" s="90"/>
      <c r="L58" s="90"/>
      <c r="M58" s="90"/>
      <c r="N58" s="90"/>
      <c r="O58" s="90"/>
    </row>
    <row r="59" spans="2:15">
      <c r="B59" s="90"/>
      <c r="C59" s="90"/>
      <c r="D59" s="90"/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</row>
    <row r="60" spans="2:15">
      <c r="B60" s="90"/>
      <c r="C60" s="90"/>
      <c r="D60" s="90"/>
      <c r="E60" s="90"/>
      <c r="F60" s="90"/>
      <c r="G60" s="90"/>
      <c r="H60" s="90"/>
      <c r="I60" s="90"/>
      <c r="J60" s="90"/>
      <c r="K60" s="90"/>
      <c r="L60" s="90"/>
      <c r="M60" s="90"/>
      <c r="N60" s="90"/>
      <c r="O60" s="90"/>
    </row>
    <row r="61" spans="2:15">
      <c r="B61" s="90"/>
      <c r="C61" s="90"/>
      <c r="D61" s="90"/>
      <c r="E61" s="90"/>
      <c r="F61" s="90"/>
      <c r="G61" s="90"/>
      <c r="H61" s="90"/>
      <c r="I61" s="90"/>
      <c r="J61" s="90"/>
      <c r="K61" s="90"/>
      <c r="L61" s="90"/>
      <c r="M61" s="90"/>
      <c r="N61" s="90"/>
      <c r="O61" s="90"/>
    </row>
    <row r="62" spans="2:15">
      <c r="B62" s="90"/>
      <c r="C62" s="90"/>
      <c r="D62" s="90"/>
      <c r="E62" s="90"/>
      <c r="F62" s="90"/>
      <c r="G62" s="90"/>
      <c r="H62" s="90"/>
      <c r="I62" s="90"/>
      <c r="J62" s="90"/>
      <c r="K62" s="90"/>
      <c r="L62" s="90"/>
      <c r="M62" s="90"/>
      <c r="N62" s="90"/>
      <c r="O62" s="90"/>
    </row>
    <row r="63" spans="2:15">
      <c r="B63" s="90"/>
      <c r="C63" s="90"/>
      <c r="D63" s="90"/>
      <c r="E63" s="90"/>
      <c r="F63" s="90"/>
      <c r="G63" s="90"/>
      <c r="H63" s="90"/>
      <c r="I63" s="90"/>
      <c r="J63" s="90"/>
      <c r="K63" s="90"/>
      <c r="L63" s="90"/>
      <c r="M63" s="90"/>
      <c r="N63" s="90"/>
      <c r="O63" s="90"/>
    </row>
    <row r="64" spans="2:15">
      <c r="B64" s="90"/>
      <c r="C64" s="90"/>
      <c r="D64" s="90"/>
      <c r="E64" s="90"/>
      <c r="F64" s="90"/>
      <c r="G64" s="90"/>
      <c r="H64" s="90"/>
      <c r="I64" s="90"/>
      <c r="J64" s="90"/>
      <c r="K64" s="90"/>
      <c r="L64" s="90"/>
      <c r="M64" s="90"/>
      <c r="N64" s="90"/>
      <c r="O64" s="90"/>
    </row>
    <row r="65" spans="2:15">
      <c r="B65" s="90"/>
      <c r="C65" s="90"/>
      <c r="D65" s="90"/>
      <c r="E65" s="90"/>
      <c r="F65" s="90"/>
      <c r="G65" s="90"/>
      <c r="H65" s="90"/>
      <c r="I65" s="90"/>
      <c r="J65" s="90"/>
      <c r="K65" s="90"/>
      <c r="L65" s="90"/>
      <c r="M65" s="90"/>
      <c r="N65" s="90"/>
      <c r="O65" s="90"/>
    </row>
    <row r="66" spans="2:15">
      <c r="B66" s="90"/>
      <c r="C66" s="90"/>
      <c r="D66" s="90"/>
      <c r="E66" s="90"/>
      <c r="F66" s="90"/>
      <c r="G66" s="90"/>
      <c r="H66" s="90"/>
      <c r="I66" s="90"/>
      <c r="J66" s="90"/>
      <c r="K66" s="90"/>
      <c r="L66" s="90"/>
      <c r="M66" s="90"/>
      <c r="N66" s="90"/>
      <c r="O66" s="90"/>
    </row>
    <row r="67" spans="2:15">
      <c r="B67" s="90"/>
      <c r="C67" s="90"/>
      <c r="D67" s="90"/>
      <c r="E67" s="90"/>
      <c r="F67" s="90"/>
      <c r="G67" s="90"/>
      <c r="H67" s="90"/>
      <c r="I67" s="90"/>
      <c r="J67" s="90"/>
      <c r="K67" s="90"/>
      <c r="L67" s="90"/>
      <c r="M67" s="90"/>
      <c r="N67" s="90"/>
      <c r="O67" s="90"/>
    </row>
    <row r="68" spans="2:15">
      <c r="B68" s="90"/>
      <c r="C68" s="90"/>
      <c r="D68" s="90"/>
      <c r="E68" s="90"/>
      <c r="F68" s="90"/>
      <c r="G68" s="90"/>
      <c r="H68" s="90"/>
      <c r="I68" s="90"/>
      <c r="J68" s="90"/>
      <c r="K68" s="90"/>
      <c r="L68" s="90"/>
      <c r="M68" s="90"/>
      <c r="N68" s="90"/>
      <c r="O68" s="90"/>
    </row>
    <row r="69" spans="2:15">
      <c r="B69" s="90"/>
      <c r="C69" s="90"/>
      <c r="D69" s="90"/>
      <c r="E69" s="90"/>
      <c r="F69" s="90"/>
      <c r="G69" s="90"/>
      <c r="H69" s="90"/>
      <c r="I69" s="90"/>
      <c r="J69" s="90"/>
      <c r="K69" s="90"/>
      <c r="L69" s="90"/>
      <c r="M69" s="90"/>
      <c r="N69" s="90"/>
      <c r="O69" s="90"/>
    </row>
    <row r="70" spans="2:15">
      <c r="B70" s="90"/>
      <c r="C70" s="90"/>
      <c r="D70" s="90"/>
      <c r="E70" s="90"/>
      <c r="F70" s="90"/>
      <c r="G70" s="90"/>
      <c r="H70" s="90"/>
      <c r="I70" s="90"/>
      <c r="J70" s="90"/>
      <c r="K70" s="90"/>
      <c r="L70" s="90"/>
      <c r="M70" s="90"/>
      <c r="N70" s="90"/>
      <c r="O70" s="90"/>
    </row>
    <row r="71" spans="2:15">
      <c r="B71" s="90"/>
      <c r="C71" s="90"/>
      <c r="D71" s="90"/>
      <c r="E71" s="90"/>
      <c r="F71" s="90"/>
      <c r="G71" s="90"/>
      <c r="H71" s="90"/>
      <c r="I71" s="90"/>
      <c r="J71" s="90"/>
      <c r="K71" s="90"/>
      <c r="L71" s="90"/>
      <c r="M71" s="90"/>
      <c r="N71" s="90"/>
      <c r="O71" s="90"/>
    </row>
    <row r="72" spans="2:15">
      <c r="B72" s="90"/>
      <c r="C72" s="90"/>
      <c r="D72" s="90"/>
      <c r="E72" s="90"/>
      <c r="F72" s="90"/>
      <c r="G72" s="90"/>
      <c r="H72" s="90"/>
      <c r="I72" s="90"/>
      <c r="J72" s="90"/>
      <c r="K72" s="90"/>
      <c r="L72" s="90"/>
      <c r="M72" s="90"/>
      <c r="N72" s="90"/>
      <c r="O72" s="90"/>
    </row>
    <row r="73" spans="2:15">
      <c r="B73" s="90"/>
      <c r="C73" s="90"/>
      <c r="D73" s="90"/>
      <c r="E73" s="90"/>
      <c r="F73" s="90"/>
      <c r="G73" s="90"/>
      <c r="H73" s="90"/>
      <c r="I73" s="90"/>
      <c r="J73" s="90"/>
      <c r="K73" s="90"/>
      <c r="L73" s="90"/>
      <c r="M73" s="90"/>
      <c r="N73" s="90"/>
      <c r="O73" s="90"/>
    </row>
    <row r="74" spans="2:15">
      <c r="B74" s="90"/>
      <c r="C74" s="90"/>
      <c r="D74" s="90"/>
      <c r="E74" s="90"/>
      <c r="F74" s="90"/>
      <c r="G74" s="90"/>
      <c r="H74" s="90"/>
      <c r="I74" s="90"/>
      <c r="J74" s="90"/>
      <c r="K74" s="90"/>
      <c r="L74" s="90"/>
      <c r="M74" s="90"/>
      <c r="N74" s="90"/>
      <c r="O74" s="90"/>
    </row>
    <row r="75" spans="2:15">
      <c r="B75" s="90"/>
      <c r="C75" s="90"/>
      <c r="D75" s="90"/>
      <c r="E75" s="90"/>
      <c r="F75" s="90"/>
      <c r="G75" s="90"/>
      <c r="H75" s="90"/>
      <c r="I75" s="90"/>
      <c r="J75" s="90"/>
      <c r="K75" s="90"/>
      <c r="L75" s="90"/>
      <c r="M75" s="90"/>
      <c r="N75" s="90"/>
      <c r="O75" s="90"/>
    </row>
    <row r="76" spans="2:15">
      <c r="B76" s="90"/>
      <c r="C76" s="90"/>
      <c r="D76" s="90"/>
      <c r="E76" s="90"/>
      <c r="F76" s="90"/>
      <c r="G76" s="90"/>
      <c r="H76" s="90"/>
      <c r="I76" s="90"/>
      <c r="J76" s="90"/>
      <c r="K76" s="90"/>
      <c r="L76" s="90"/>
      <c r="M76" s="90"/>
      <c r="N76" s="90"/>
      <c r="O76" s="90"/>
    </row>
    <row r="77" spans="2:15">
      <c r="B77" s="90"/>
      <c r="C77" s="90"/>
      <c r="D77" s="90"/>
      <c r="E77" s="90"/>
      <c r="F77" s="90"/>
      <c r="G77" s="90"/>
      <c r="H77" s="90"/>
      <c r="I77" s="90"/>
      <c r="J77" s="90"/>
      <c r="K77" s="90"/>
      <c r="L77" s="90"/>
      <c r="M77" s="90"/>
      <c r="N77" s="90"/>
      <c r="O77" s="90"/>
    </row>
    <row r="78" spans="2:15">
      <c r="B78" s="90"/>
      <c r="C78" s="90"/>
      <c r="D78" s="90"/>
      <c r="E78" s="90"/>
      <c r="F78" s="90"/>
      <c r="G78" s="90"/>
      <c r="H78" s="90"/>
      <c r="I78" s="90"/>
      <c r="J78" s="90"/>
      <c r="K78" s="90"/>
      <c r="L78" s="90"/>
      <c r="M78" s="90"/>
      <c r="N78" s="90"/>
      <c r="O78" s="90"/>
    </row>
    <row r="79" spans="2:15">
      <c r="B79" s="90"/>
      <c r="C79" s="90"/>
      <c r="D79" s="90"/>
      <c r="E79" s="90"/>
      <c r="F79" s="90"/>
      <c r="G79" s="90"/>
      <c r="H79" s="90"/>
      <c r="I79" s="90"/>
      <c r="J79" s="90"/>
      <c r="K79" s="90"/>
      <c r="L79" s="90"/>
      <c r="M79" s="90"/>
      <c r="N79" s="90"/>
      <c r="O79" s="90"/>
    </row>
    <row r="80" spans="2:15">
      <c r="B80" s="90"/>
      <c r="C80" s="90"/>
      <c r="D80" s="90"/>
      <c r="E80" s="90"/>
      <c r="F80" s="90"/>
      <c r="G80" s="90"/>
      <c r="H80" s="90"/>
      <c r="I80" s="90"/>
      <c r="J80" s="90"/>
      <c r="K80" s="90"/>
      <c r="L80" s="90"/>
      <c r="M80" s="90"/>
      <c r="N80" s="90"/>
      <c r="O80" s="90"/>
    </row>
    <row r="81" spans="2:15">
      <c r="B81" s="90"/>
      <c r="C81" s="90"/>
      <c r="D81" s="90"/>
      <c r="E81" s="90"/>
      <c r="F81" s="90"/>
      <c r="G81" s="90"/>
      <c r="H81" s="90"/>
      <c r="I81" s="90"/>
      <c r="J81" s="90"/>
      <c r="K81" s="90"/>
      <c r="L81" s="90"/>
      <c r="M81" s="90"/>
      <c r="N81" s="90"/>
      <c r="O81" s="90"/>
    </row>
    <row r="82" spans="2:15">
      <c r="B82" s="90"/>
      <c r="C82" s="90"/>
      <c r="D82" s="90"/>
      <c r="E82" s="90"/>
      <c r="F82" s="90"/>
      <c r="G82" s="90"/>
      <c r="H82" s="90"/>
      <c r="I82" s="90"/>
      <c r="J82" s="90"/>
      <c r="K82" s="90"/>
      <c r="L82" s="90"/>
      <c r="M82" s="90"/>
      <c r="N82" s="90"/>
      <c r="O82" s="90"/>
    </row>
    <row r="83" spans="2:15">
      <c r="B83" s="90"/>
      <c r="C83" s="90"/>
      <c r="D83" s="90"/>
      <c r="E83" s="90"/>
      <c r="F83" s="90"/>
      <c r="G83" s="90"/>
      <c r="H83" s="90"/>
      <c r="I83" s="90"/>
      <c r="J83" s="90"/>
      <c r="K83" s="90"/>
      <c r="L83" s="90"/>
      <c r="M83" s="90"/>
      <c r="N83" s="90"/>
      <c r="O83" s="90"/>
    </row>
    <row r="84" spans="2:15">
      <c r="B84" s="90"/>
      <c r="C84" s="90"/>
      <c r="D84" s="90"/>
      <c r="E84" s="90"/>
      <c r="F84" s="90"/>
      <c r="G84" s="90"/>
      <c r="H84" s="90"/>
      <c r="I84" s="90"/>
      <c r="J84" s="90"/>
      <c r="K84" s="90"/>
      <c r="L84" s="90"/>
      <c r="M84" s="90"/>
      <c r="N84" s="90"/>
      <c r="O84" s="90"/>
    </row>
    <row r="85" spans="2:15">
      <c r="B85" s="90"/>
      <c r="C85" s="90"/>
      <c r="D85" s="90"/>
      <c r="E85" s="90"/>
      <c r="F85" s="90"/>
      <c r="G85" s="90"/>
      <c r="H85" s="90"/>
      <c r="I85" s="90"/>
      <c r="J85" s="90"/>
      <c r="K85" s="90"/>
      <c r="L85" s="90"/>
      <c r="M85" s="90"/>
      <c r="N85" s="90"/>
      <c r="O85" s="90"/>
    </row>
    <row r="86" spans="2:15">
      <c r="B86" s="90"/>
      <c r="C86" s="90"/>
      <c r="D86" s="90"/>
      <c r="E86" s="90"/>
      <c r="F86" s="90"/>
      <c r="G86" s="90"/>
      <c r="H86" s="90"/>
      <c r="I86" s="90"/>
      <c r="J86" s="90"/>
      <c r="K86" s="90"/>
      <c r="L86" s="90"/>
      <c r="M86" s="90"/>
      <c r="N86" s="90"/>
      <c r="O86" s="90"/>
    </row>
    <row r="87" spans="2:15">
      <c r="B87" s="90"/>
      <c r="C87" s="90"/>
      <c r="D87" s="90"/>
      <c r="E87" s="90"/>
      <c r="F87" s="90"/>
      <c r="G87" s="90"/>
      <c r="H87" s="90"/>
      <c r="I87" s="90"/>
      <c r="J87" s="90"/>
      <c r="K87" s="90"/>
      <c r="L87" s="90"/>
      <c r="M87" s="90"/>
      <c r="N87" s="90"/>
      <c r="O87" s="90"/>
    </row>
    <row r="88" spans="2:15">
      <c r="B88" s="90"/>
      <c r="C88" s="90"/>
      <c r="D88" s="90"/>
      <c r="E88" s="90"/>
      <c r="F88" s="90"/>
      <c r="G88" s="90"/>
      <c r="H88" s="90"/>
      <c r="I88" s="90"/>
      <c r="J88" s="90"/>
      <c r="K88" s="90"/>
      <c r="L88" s="90"/>
      <c r="M88" s="90"/>
      <c r="N88" s="90"/>
      <c r="O88" s="90"/>
    </row>
    <row r="89" spans="2:15">
      <c r="B89" s="90"/>
      <c r="C89" s="90"/>
      <c r="D89" s="90"/>
      <c r="E89" s="90"/>
      <c r="F89" s="90"/>
      <c r="G89" s="90"/>
      <c r="H89" s="90"/>
      <c r="I89" s="90"/>
      <c r="J89" s="90"/>
      <c r="K89" s="90"/>
      <c r="L89" s="90"/>
      <c r="M89" s="90"/>
      <c r="N89" s="90"/>
      <c r="O89" s="90"/>
    </row>
    <row r="90" spans="2:15">
      <c r="B90" s="90"/>
      <c r="C90" s="90"/>
      <c r="D90" s="90"/>
      <c r="E90" s="90"/>
      <c r="F90" s="90"/>
      <c r="G90" s="90"/>
      <c r="H90" s="90"/>
      <c r="I90" s="90"/>
      <c r="J90" s="90"/>
      <c r="K90" s="90"/>
      <c r="L90" s="90"/>
      <c r="M90" s="90"/>
      <c r="N90" s="90"/>
      <c r="O90" s="90"/>
    </row>
    <row r="91" spans="2:15">
      <c r="B91" s="90"/>
      <c r="C91" s="90"/>
      <c r="D91" s="90"/>
      <c r="E91" s="90"/>
      <c r="F91" s="90"/>
      <c r="G91" s="90"/>
      <c r="H91" s="90"/>
      <c r="I91" s="90"/>
      <c r="J91" s="90"/>
      <c r="K91" s="90"/>
      <c r="L91" s="90"/>
      <c r="M91" s="90"/>
      <c r="N91" s="90"/>
      <c r="O91" s="90"/>
    </row>
    <row r="92" spans="2:15">
      <c r="B92" s="90"/>
      <c r="C92" s="90"/>
      <c r="D92" s="90"/>
      <c r="E92" s="90"/>
      <c r="F92" s="90"/>
      <c r="G92" s="90"/>
      <c r="H92" s="90"/>
      <c r="I92" s="90"/>
      <c r="J92" s="90"/>
      <c r="K92" s="90"/>
      <c r="L92" s="90"/>
      <c r="M92" s="90"/>
      <c r="N92" s="90"/>
      <c r="O92" s="90"/>
    </row>
    <row r="93" spans="2:15">
      <c r="B93" s="90"/>
      <c r="C93" s="90"/>
      <c r="D93" s="90"/>
      <c r="E93" s="90"/>
      <c r="F93" s="90"/>
      <c r="G93" s="90"/>
      <c r="H93" s="90"/>
      <c r="I93" s="90"/>
      <c r="J93" s="90"/>
      <c r="K93" s="90"/>
      <c r="L93" s="90"/>
      <c r="M93" s="90"/>
      <c r="N93" s="90"/>
      <c r="O93" s="90"/>
    </row>
    <row r="94" spans="2:15">
      <c r="B94" s="90"/>
      <c r="C94" s="90"/>
      <c r="D94" s="90"/>
      <c r="E94" s="90"/>
      <c r="F94" s="90"/>
      <c r="G94" s="90"/>
      <c r="H94" s="90"/>
      <c r="I94" s="90"/>
      <c r="J94" s="90"/>
      <c r="K94" s="90"/>
      <c r="L94" s="90"/>
      <c r="M94" s="90"/>
      <c r="N94" s="90"/>
      <c r="O94" s="90"/>
    </row>
    <row r="95" spans="2:15">
      <c r="B95" s="90"/>
      <c r="C95" s="90"/>
      <c r="D95" s="90"/>
      <c r="E95" s="90"/>
      <c r="F95" s="90"/>
      <c r="G95" s="90"/>
      <c r="H95" s="90"/>
      <c r="I95" s="90"/>
      <c r="J95" s="90"/>
      <c r="K95" s="90"/>
      <c r="L95" s="90"/>
      <c r="M95" s="90"/>
      <c r="N95" s="90"/>
      <c r="O95" s="90"/>
    </row>
    <row r="96" spans="2:15">
      <c r="B96" s="90"/>
      <c r="C96" s="90"/>
      <c r="D96" s="90"/>
      <c r="E96" s="90"/>
      <c r="F96" s="90"/>
      <c r="G96" s="90"/>
      <c r="H96" s="90"/>
      <c r="I96" s="90"/>
      <c r="J96" s="90"/>
      <c r="K96" s="90"/>
      <c r="L96" s="90"/>
      <c r="M96" s="90"/>
      <c r="N96" s="90"/>
      <c r="O96" s="90"/>
    </row>
    <row r="97" spans="2:15">
      <c r="B97" s="90"/>
      <c r="C97" s="90"/>
      <c r="D97" s="90"/>
      <c r="E97" s="90"/>
      <c r="F97" s="90"/>
      <c r="G97" s="90"/>
      <c r="H97" s="90"/>
      <c r="I97" s="90"/>
      <c r="J97" s="90"/>
      <c r="K97" s="90"/>
      <c r="L97" s="90"/>
      <c r="M97" s="90"/>
      <c r="N97" s="90"/>
      <c r="O97" s="90"/>
    </row>
    <row r="98" spans="2:15">
      <c r="B98" s="90"/>
      <c r="C98" s="90"/>
      <c r="D98" s="90"/>
      <c r="E98" s="90"/>
      <c r="F98" s="90"/>
      <c r="G98" s="90"/>
      <c r="H98" s="90"/>
      <c r="I98" s="90"/>
      <c r="J98" s="90"/>
      <c r="K98" s="90"/>
      <c r="L98" s="90"/>
      <c r="M98" s="90"/>
      <c r="N98" s="90"/>
      <c r="O98" s="90"/>
    </row>
    <row r="99" spans="2:15">
      <c r="B99" s="90"/>
      <c r="C99" s="90"/>
      <c r="D99" s="90"/>
      <c r="E99" s="90"/>
      <c r="F99" s="90"/>
      <c r="G99" s="90"/>
      <c r="H99" s="90"/>
      <c r="I99" s="90"/>
      <c r="J99" s="90"/>
      <c r="K99" s="90"/>
      <c r="L99" s="90"/>
      <c r="M99" s="90"/>
      <c r="N99" s="90"/>
      <c r="O99" s="90"/>
    </row>
    <row r="100" spans="2:15">
      <c r="B100" s="90"/>
      <c r="C100" s="90"/>
      <c r="D100" s="90"/>
      <c r="E100" s="90"/>
      <c r="F100" s="90"/>
      <c r="G100" s="90"/>
      <c r="H100" s="90"/>
      <c r="I100" s="90"/>
      <c r="J100" s="90"/>
      <c r="K100" s="90"/>
      <c r="L100" s="90"/>
      <c r="M100" s="90"/>
      <c r="N100" s="90"/>
      <c r="O100" s="90"/>
    </row>
    <row r="101" spans="2:15">
      <c r="B101" s="90"/>
      <c r="C101" s="90"/>
      <c r="D101" s="90"/>
      <c r="E101" s="90"/>
      <c r="F101" s="90"/>
      <c r="G101" s="90"/>
      <c r="H101" s="90"/>
      <c r="I101" s="90"/>
      <c r="J101" s="90"/>
      <c r="K101" s="90"/>
      <c r="L101" s="90"/>
      <c r="M101" s="90"/>
      <c r="N101" s="90"/>
      <c r="O101" s="90"/>
    </row>
    <row r="102" spans="2:15">
      <c r="B102" s="90"/>
      <c r="C102" s="90"/>
      <c r="D102" s="90"/>
      <c r="E102" s="90"/>
      <c r="F102" s="90"/>
      <c r="G102" s="90"/>
      <c r="H102" s="90"/>
      <c r="I102" s="90"/>
      <c r="J102" s="90"/>
      <c r="K102" s="90"/>
      <c r="L102" s="90"/>
      <c r="M102" s="90"/>
      <c r="N102" s="90"/>
      <c r="O102" s="90"/>
    </row>
    <row r="103" spans="2:15">
      <c r="B103" s="90"/>
      <c r="C103" s="90"/>
      <c r="D103" s="90"/>
      <c r="E103" s="90"/>
      <c r="F103" s="90"/>
      <c r="G103" s="90"/>
      <c r="H103" s="90"/>
      <c r="I103" s="90"/>
      <c r="J103" s="90"/>
      <c r="K103" s="90"/>
      <c r="L103" s="90"/>
      <c r="M103" s="90"/>
      <c r="N103" s="90"/>
      <c r="O103" s="90"/>
    </row>
    <row r="104" spans="2:15">
      <c r="B104" s="90"/>
      <c r="C104" s="90"/>
      <c r="D104" s="90"/>
      <c r="E104" s="90"/>
      <c r="F104" s="90"/>
      <c r="G104" s="90"/>
      <c r="H104" s="90"/>
      <c r="I104" s="90"/>
      <c r="J104" s="90"/>
      <c r="K104" s="90"/>
      <c r="L104" s="90"/>
      <c r="M104" s="90"/>
      <c r="N104" s="90"/>
      <c r="O104" s="90"/>
    </row>
    <row r="105" spans="2:15">
      <c r="B105" s="90"/>
      <c r="C105" s="90"/>
      <c r="D105" s="90"/>
      <c r="E105" s="90"/>
      <c r="F105" s="90"/>
      <c r="G105" s="90"/>
      <c r="H105" s="90"/>
      <c r="I105" s="90"/>
      <c r="J105" s="90"/>
      <c r="K105" s="90"/>
      <c r="L105" s="90"/>
      <c r="M105" s="90"/>
      <c r="N105" s="90"/>
      <c r="O105" s="90"/>
    </row>
    <row r="106" spans="2:15">
      <c r="B106" s="90"/>
      <c r="C106" s="90"/>
      <c r="D106" s="90"/>
      <c r="E106" s="90"/>
      <c r="F106" s="90"/>
      <c r="G106" s="90"/>
      <c r="H106" s="90"/>
      <c r="I106" s="90"/>
      <c r="J106" s="90"/>
      <c r="K106" s="90"/>
      <c r="L106" s="90"/>
      <c r="M106" s="90"/>
      <c r="N106" s="90"/>
      <c r="O106" s="90"/>
    </row>
    <row r="107" spans="2:15">
      <c r="B107" s="90"/>
      <c r="C107" s="90"/>
      <c r="D107" s="90"/>
      <c r="E107" s="90"/>
      <c r="F107" s="90"/>
      <c r="G107" s="90"/>
      <c r="H107" s="90"/>
      <c r="I107" s="90"/>
      <c r="J107" s="90"/>
      <c r="K107" s="90"/>
      <c r="L107" s="90"/>
      <c r="M107" s="90"/>
      <c r="N107" s="90"/>
      <c r="O107" s="90"/>
    </row>
    <row r="108" spans="2:15">
      <c r="B108" s="90"/>
      <c r="C108" s="90"/>
      <c r="D108" s="90"/>
      <c r="E108" s="90"/>
      <c r="F108" s="90"/>
      <c r="G108" s="90"/>
      <c r="H108" s="90"/>
      <c r="I108" s="90"/>
      <c r="J108" s="90"/>
      <c r="K108" s="90"/>
      <c r="L108" s="90"/>
      <c r="M108" s="90"/>
      <c r="N108" s="90"/>
      <c r="O108" s="90"/>
    </row>
    <row r="109" spans="2:15">
      <c r="B109" s="90"/>
      <c r="C109" s="90"/>
      <c r="D109" s="90"/>
      <c r="E109" s="90"/>
      <c r="F109" s="90"/>
      <c r="G109" s="90"/>
      <c r="H109" s="90"/>
      <c r="I109" s="90"/>
      <c r="J109" s="90"/>
      <c r="K109" s="90"/>
      <c r="L109" s="90"/>
      <c r="M109" s="90"/>
      <c r="N109" s="90"/>
      <c r="O109" s="90"/>
    </row>
  </sheetData>
  <sheetProtection sheet="1" objects="1" scenarios="1"/>
  <mergeCells count="1">
    <mergeCell ref="B6:O6"/>
  </mergeCells>
  <phoneticPr fontId="4" type="noConversion"/>
  <dataValidations count="1">
    <dataValidation allowBlank="1" showInputMessage="1" showErrorMessage="1" sqref="C5:C1048576 A1:B1048576 D1:XFD29 D34:XFD1048576 D30:AF33 AH30:XFD33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4">
    <tabColor indexed="52"/>
    <pageSetUpPr fitToPage="1"/>
  </sheetPr>
  <dimension ref="B1:BD862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60.140625" style="2" bestFit="1" customWidth="1"/>
    <col min="4" max="4" width="5.28515625" style="1" bestFit="1" customWidth="1"/>
    <col min="5" max="5" width="7.5703125" style="1" bestFit="1" customWidth="1"/>
    <col min="6" max="7" width="8" style="1" bestFit="1" customWidth="1"/>
    <col min="8" max="8" width="9.7109375" style="1" bestFit="1" customWidth="1"/>
    <col min="9" max="9" width="10.42578125" style="1" bestFit="1" customWidth="1"/>
    <col min="10" max="10" width="7" style="1" bestFit="1" customWidth="1"/>
    <col min="11" max="11" width="7.5703125" style="3" customWidth="1"/>
    <col min="12" max="12" width="6.7109375" style="3" customWidth="1"/>
    <col min="13" max="13" width="7.7109375" style="3" customWidth="1"/>
    <col min="14" max="14" width="7.140625" style="3" customWidth="1"/>
    <col min="15" max="15" width="6" style="3" customWidth="1"/>
    <col min="16" max="16" width="7.85546875" style="3" customWidth="1"/>
    <col min="17" max="17" width="8.140625" style="3" customWidth="1"/>
    <col min="18" max="18" width="6.28515625" style="3" customWidth="1"/>
    <col min="19" max="19" width="8" style="3" customWidth="1"/>
    <col min="20" max="20" width="8.7109375" style="3" customWidth="1"/>
    <col min="21" max="21" width="10" style="3" customWidth="1"/>
    <col min="22" max="22" width="9.5703125" style="3" customWidth="1"/>
    <col min="23" max="23" width="6.140625" style="3" customWidth="1"/>
    <col min="24" max="25" width="5.7109375" style="3" customWidth="1"/>
    <col min="26" max="26" width="6.85546875" style="3" customWidth="1"/>
    <col min="27" max="27" width="6.42578125" style="3" customWidth="1"/>
    <col min="28" max="28" width="6.7109375" style="3" customWidth="1"/>
    <col min="29" max="29" width="7.28515625" style="3" customWidth="1"/>
    <col min="30" max="41" width="5.7109375" style="3" customWidth="1"/>
    <col min="42" max="56" width="9.140625" style="3"/>
    <col min="57" max="16384" width="9.140625" style="1"/>
  </cols>
  <sheetData>
    <row r="1" spans="2:56">
      <c r="B1" s="47" t="s">
        <v>174</v>
      </c>
      <c r="C1" s="68" t="s" vm="1">
        <v>258</v>
      </c>
    </row>
    <row r="2" spans="2:56">
      <c r="B2" s="47" t="s">
        <v>173</v>
      </c>
      <c r="C2" s="68" t="s">
        <v>259</v>
      </c>
    </row>
    <row r="3" spans="2:56">
      <c r="B3" s="47" t="s">
        <v>175</v>
      </c>
      <c r="C3" s="68" t="s">
        <v>260</v>
      </c>
    </row>
    <row r="4" spans="2:56">
      <c r="B4" s="47" t="s">
        <v>176</v>
      </c>
      <c r="C4" s="68">
        <v>9454</v>
      </c>
    </row>
    <row r="6" spans="2:56" ht="26.25" customHeight="1">
      <c r="B6" s="134" t="s">
        <v>208</v>
      </c>
      <c r="C6" s="135"/>
      <c r="D6" s="135"/>
      <c r="E6" s="135"/>
      <c r="F6" s="135"/>
      <c r="G6" s="135"/>
      <c r="H6" s="135"/>
      <c r="I6" s="135"/>
      <c r="J6" s="136"/>
    </row>
    <row r="7" spans="2:56" s="3" customFormat="1" ht="78.75">
      <c r="B7" s="48" t="s">
        <v>111</v>
      </c>
      <c r="C7" s="50" t="s">
        <v>54</v>
      </c>
      <c r="D7" s="50" t="s">
        <v>83</v>
      </c>
      <c r="E7" s="50" t="s">
        <v>55</v>
      </c>
      <c r="F7" s="50" t="s">
        <v>98</v>
      </c>
      <c r="G7" s="50" t="s">
        <v>219</v>
      </c>
      <c r="H7" s="50" t="s">
        <v>177</v>
      </c>
      <c r="I7" s="50" t="s">
        <v>178</v>
      </c>
      <c r="J7" s="65" t="s">
        <v>243</v>
      </c>
    </row>
    <row r="8" spans="2:56" s="3" customFormat="1" ht="22.5" customHeight="1">
      <c r="B8" s="15"/>
      <c r="C8" s="16" t="s">
        <v>21</v>
      </c>
      <c r="D8" s="16"/>
      <c r="E8" s="16" t="s">
        <v>19</v>
      </c>
      <c r="F8" s="16"/>
      <c r="G8" s="16" t="s">
        <v>237</v>
      </c>
      <c r="H8" s="32" t="s">
        <v>19</v>
      </c>
      <c r="I8" s="32" t="s">
        <v>19</v>
      </c>
      <c r="J8" s="17"/>
    </row>
    <row r="9" spans="2:56" s="4" customFormat="1" ht="18" customHeight="1">
      <c r="B9" s="18"/>
      <c r="C9" s="19" t="s">
        <v>0</v>
      </c>
      <c r="D9" s="19" t="s">
        <v>1</v>
      </c>
      <c r="E9" s="19" t="s">
        <v>2</v>
      </c>
      <c r="F9" s="19" t="s">
        <v>3</v>
      </c>
      <c r="G9" s="19" t="s">
        <v>4</v>
      </c>
      <c r="H9" s="19" t="s">
        <v>5</v>
      </c>
      <c r="I9" s="19" t="s">
        <v>6</v>
      </c>
      <c r="J9" s="20" t="s">
        <v>7</v>
      </c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</row>
    <row r="10" spans="2:56" s="4" customFormat="1" ht="18" customHeight="1">
      <c r="B10" s="110" t="s">
        <v>2326</v>
      </c>
      <c r="C10" s="90"/>
      <c r="D10" s="90"/>
      <c r="E10" s="90"/>
      <c r="F10" s="90"/>
      <c r="G10" s="111">
        <v>0</v>
      </c>
      <c r="H10" s="90"/>
      <c r="I10" s="90"/>
      <c r="J10" s="90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</row>
    <row r="11" spans="2:56" ht="22.5" customHeight="1">
      <c r="B11" s="107"/>
      <c r="C11" s="90"/>
      <c r="D11" s="90"/>
      <c r="E11" s="90"/>
      <c r="F11" s="90"/>
      <c r="G11" s="90"/>
      <c r="H11" s="90"/>
      <c r="I11" s="90"/>
      <c r="J11" s="90"/>
    </row>
    <row r="12" spans="2:56">
      <c r="B12" s="107"/>
      <c r="C12" s="90"/>
      <c r="D12" s="90"/>
      <c r="E12" s="90"/>
      <c r="F12" s="90"/>
      <c r="G12" s="90"/>
      <c r="H12" s="90"/>
      <c r="I12" s="90"/>
      <c r="J12" s="90"/>
    </row>
    <row r="13" spans="2:56">
      <c r="B13" s="90"/>
      <c r="C13" s="90"/>
      <c r="D13" s="90"/>
      <c r="E13" s="90"/>
      <c r="F13" s="90"/>
      <c r="G13" s="90"/>
      <c r="H13" s="90"/>
      <c r="I13" s="90"/>
      <c r="J13" s="90"/>
    </row>
    <row r="14" spans="2:56">
      <c r="B14" s="90"/>
      <c r="C14" s="90"/>
      <c r="D14" s="90"/>
      <c r="E14" s="90"/>
      <c r="F14" s="90"/>
      <c r="G14" s="90"/>
      <c r="H14" s="90"/>
      <c r="I14" s="90"/>
      <c r="J14" s="90"/>
    </row>
    <row r="15" spans="2:56">
      <c r="B15" s="90"/>
      <c r="C15" s="90"/>
      <c r="D15" s="90"/>
      <c r="E15" s="90"/>
      <c r="F15" s="90"/>
      <c r="G15" s="90"/>
      <c r="H15" s="90"/>
      <c r="I15" s="90"/>
      <c r="J15" s="90"/>
    </row>
    <row r="16" spans="2:56">
      <c r="B16" s="90"/>
      <c r="C16" s="90"/>
      <c r="D16" s="90"/>
      <c r="E16" s="90"/>
      <c r="F16" s="90"/>
      <c r="G16" s="90"/>
      <c r="H16" s="90"/>
      <c r="I16" s="90"/>
      <c r="J16" s="90"/>
    </row>
    <row r="17" spans="2:10">
      <c r="B17" s="90"/>
      <c r="C17" s="90"/>
      <c r="D17" s="90"/>
      <c r="E17" s="90"/>
      <c r="F17" s="90"/>
      <c r="G17" s="90"/>
      <c r="H17" s="90"/>
      <c r="I17" s="90"/>
      <c r="J17" s="90"/>
    </row>
    <row r="18" spans="2:10">
      <c r="B18" s="90"/>
      <c r="C18" s="90"/>
      <c r="D18" s="90"/>
      <c r="E18" s="90"/>
      <c r="F18" s="90"/>
      <c r="G18" s="90"/>
      <c r="H18" s="90"/>
      <c r="I18" s="90"/>
      <c r="J18" s="90"/>
    </row>
    <row r="19" spans="2:10">
      <c r="B19" s="90"/>
      <c r="C19" s="90"/>
      <c r="D19" s="90"/>
      <c r="E19" s="90"/>
      <c r="F19" s="90"/>
      <c r="G19" s="90"/>
      <c r="H19" s="90"/>
      <c r="I19" s="90"/>
      <c r="J19" s="90"/>
    </row>
    <row r="20" spans="2:10">
      <c r="B20" s="90"/>
      <c r="C20" s="90"/>
      <c r="D20" s="90"/>
      <c r="E20" s="90"/>
      <c r="F20" s="90"/>
      <c r="G20" s="90"/>
      <c r="H20" s="90"/>
      <c r="I20" s="90"/>
      <c r="J20" s="90"/>
    </row>
    <row r="21" spans="2:10">
      <c r="B21" s="90"/>
      <c r="C21" s="90"/>
      <c r="D21" s="90"/>
      <c r="E21" s="90"/>
      <c r="F21" s="90"/>
      <c r="G21" s="90"/>
      <c r="H21" s="90"/>
      <c r="I21" s="90"/>
      <c r="J21" s="90"/>
    </row>
    <row r="22" spans="2:10">
      <c r="B22" s="90"/>
      <c r="C22" s="90"/>
      <c r="D22" s="90"/>
      <c r="E22" s="90"/>
      <c r="F22" s="90"/>
      <c r="G22" s="90"/>
      <c r="H22" s="90"/>
      <c r="I22" s="90"/>
      <c r="J22" s="90"/>
    </row>
    <row r="23" spans="2:10">
      <c r="B23" s="90"/>
      <c r="C23" s="90"/>
      <c r="D23" s="90"/>
      <c r="E23" s="90"/>
      <c r="F23" s="90"/>
      <c r="G23" s="90"/>
      <c r="H23" s="90"/>
      <c r="I23" s="90"/>
      <c r="J23" s="90"/>
    </row>
    <row r="24" spans="2:10">
      <c r="B24" s="90"/>
      <c r="C24" s="90"/>
      <c r="D24" s="90"/>
      <c r="E24" s="90"/>
      <c r="F24" s="90"/>
      <c r="G24" s="90"/>
      <c r="H24" s="90"/>
      <c r="I24" s="90"/>
      <c r="J24" s="90"/>
    </row>
    <row r="25" spans="2:10">
      <c r="B25" s="90"/>
      <c r="C25" s="90"/>
      <c r="D25" s="90"/>
      <c r="E25" s="90"/>
      <c r="F25" s="90"/>
      <c r="G25" s="90"/>
      <c r="H25" s="90"/>
      <c r="I25" s="90"/>
      <c r="J25" s="90"/>
    </row>
    <row r="26" spans="2:10">
      <c r="B26" s="90"/>
      <c r="C26" s="90"/>
      <c r="D26" s="90"/>
      <c r="E26" s="90"/>
      <c r="F26" s="90"/>
      <c r="G26" s="90"/>
      <c r="H26" s="90"/>
      <c r="I26" s="90"/>
      <c r="J26" s="90"/>
    </row>
    <row r="27" spans="2:10">
      <c r="B27" s="90"/>
      <c r="C27" s="90"/>
      <c r="D27" s="90"/>
      <c r="E27" s="90"/>
      <c r="F27" s="90"/>
      <c r="G27" s="90"/>
      <c r="H27" s="90"/>
      <c r="I27" s="90"/>
      <c r="J27" s="90"/>
    </row>
    <row r="28" spans="2:10">
      <c r="B28" s="90"/>
      <c r="C28" s="90"/>
      <c r="D28" s="90"/>
      <c r="E28" s="90"/>
      <c r="F28" s="90"/>
      <c r="G28" s="90"/>
      <c r="H28" s="90"/>
      <c r="I28" s="90"/>
      <c r="J28" s="90"/>
    </row>
    <row r="29" spans="2:10">
      <c r="B29" s="90"/>
      <c r="C29" s="90"/>
      <c r="D29" s="90"/>
      <c r="E29" s="90"/>
      <c r="F29" s="90"/>
      <c r="G29" s="90"/>
      <c r="H29" s="90"/>
      <c r="I29" s="90"/>
      <c r="J29" s="90"/>
    </row>
    <row r="30" spans="2:10">
      <c r="B30" s="90"/>
      <c r="C30" s="90"/>
      <c r="D30" s="90"/>
      <c r="E30" s="90"/>
      <c r="F30" s="90"/>
      <c r="G30" s="90"/>
      <c r="H30" s="90"/>
      <c r="I30" s="90"/>
      <c r="J30" s="90"/>
    </row>
    <row r="31" spans="2:10">
      <c r="B31" s="90"/>
      <c r="C31" s="90"/>
      <c r="D31" s="90"/>
      <c r="E31" s="90"/>
      <c r="F31" s="90"/>
      <c r="G31" s="90"/>
      <c r="H31" s="90"/>
      <c r="I31" s="90"/>
      <c r="J31" s="90"/>
    </row>
    <row r="32" spans="2:10">
      <c r="B32" s="90"/>
      <c r="C32" s="90"/>
      <c r="D32" s="90"/>
      <c r="E32" s="90"/>
      <c r="F32" s="90"/>
      <c r="G32" s="90"/>
      <c r="H32" s="90"/>
      <c r="I32" s="90"/>
      <c r="J32" s="90"/>
    </row>
    <row r="33" spans="2:10">
      <c r="B33" s="90"/>
      <c r="C33" s="90"/>
      <c r="D33" s="90"/>
      <c r="E33" s="90"/>
      <c r="F33" s="90"/>
      <c r="G33" s="90"/>
      <c r="H33" s="90"/>
      <c r="I33" s="90"/>
      <c r="J33" s="90"/>
    </row>
    <row r="34" spans="2:10">
      <c r="B34" s="90"/>
      <c r="C34" s="90"/>
      <c r="D34" s="90"/>
      <c r="E34" s="90"/>
      <c r="F34" s="90"/>
      <c r="G34" s="90"/>
      <c r="H34" s="90"/>
      <c r="I34" s="90"/>
      <c r="J34" s="90"/>
    </row>
    <row r="35" spans="2:10">
      <c r="B35" s="90"/>
      <c r="C35" s="90"/>
      <c r="D35" s="90"/>
      <c r="E35" s="90"/>
      <c r="F35" s="90"/>
      <c r="G35" s="90"/>
      <c r="H35" s="90"/>
      <c r="I35" s="90"/>
      <c r="J35" s="90"/>
    </row>
    <row r="36" spans="2:10">
      <c r="B36" s="90"/>
      <c r="C36" s="90"/>
      <c r="D36" s="90"/>
      <c r="E36" s="90"/>
      <c r="F36" s="90"/>
      <c r="G36" s="90"/>
      <c r="H36" s="90"/>
      <c r="I36" s="90"/>
      <c r="J36" s="90"/>
    </row>
    <row r="37" spans="2:10">
      <c r="B37" s="90"/>
      <c r="C37" s="90"/>
      <c r="D37" s="90"/>
      <c r="E37" s="90"/>
      <c r="F37" s="90"/>
      <c r="G37" s="90"/>
      <c r="H37" s="90"/>
      <c r="I37" s="90"/>
      <c r="J37" s="90"/>
    </row>
    <row r="38" spans="2:10">
      <c r="B38" s="90"/>
      <c r="C38" s="90"/>
      <c r="D38" s="90"/>
      <c r="E38" s="90"/>
      <c r="F38" s="90"/>
      <c r="G38" s="90"/>
      <c r="H38" s="90"/>
      <c r="I38" s="90"/>
      <c r="J38" s="90"/>
    </row>
    <row r="39" spans="2:10">
      <c r="B39" s="90"/>
      <c r="C39" s="90"/>
      <c r="D39" s="90"/>
      <c r="E39" s="90"/>
      <c r="F39" s="90"/>
      <c r="G39" s="90"/>
      <c r="H39" s="90"/>
      <c r="I39" s="90"/>
      <c r="J39" s="90"/>
    </row>
    <row r="40" spans="2:10">
      <c r="B40" s="90"/>
      <c r="C40" s="90"/>
      <c r="D40" s="90"/>
      <c r="E40" s="90"/>
      <c r="F40" s="90"/>
      <c r="G40" s="90"/>
      <c r="H40" s="90"/>
      <c r="I40" s="90"/>
      <c r="J40" s="90"/>
    </row>
    <row r="41" spans="2:10">
      <c r="B41" s="90"/>
      <c r="C41" s="90"/>
      <c r="D41" s="90"/>
      <c r="E41" s="90"/>
      <c r="F41" s="90"/>
      <c r="G41" s="90"/>
      <c r="H41" s="90"/>
      <c r="I41" s="90"/>
      <c r="J41" s="90"/>
    </row>
    <row r="42" spans="2:10">
      <c r="B42" s="90"/>
      <c r="C42" s="90"/>
      <c r="D42" s="90"/>
      <c r="E42" s="90"/>
      <c r="F42" s="90"/>
      <c r="G42" s="90"/>
      <c r="H42" s="90"/>
      <c r="I42" s="90"/>
      <c r="J42" s="90"/>
    </row>
    <row r="43" spans="2:10">
      <c r="B43" s="90"/>
      <c r="C43" s="90"/>
      <c r="D43" s="90"/>
      <c r="E43" s="90"/>
      <c r="F43" s="90"/>
      <c r="G43" s="90"/>
      <c r="H43" s="90"/>
      <c r="I43" s="90"/>
      <c r="J43" s="90"/>
    </row>
    <row r="44" spans="2:10">
      <c r="B44" s="90"/>
      <c r="C44" s="90"/>
      <c r="D44" s="90"/>
      <c r="E44" s="90"/>
      <c r="F44" s="90"/>
      <c r="G44" s="90"/>
      <c r="H44" s="90"/>
      <c r="I44" s="90"/>
      <c r="J44" s="90"/>
    </row>
    <row r="45" spans="2:10">
      <c r="B45" s="90"/>
      <c r="C45" s="90"/>
      <c r="D45" s="90"/>
      <c r="E45" s="90"/>
      <c r="F45" s="90"/>
      <c r="G45" s="90"/>
      <c r="H45" s="90"/>
      <c r="I45" s="90"/>
      <c r="J45" s="90"/>
    </row>
    <row r="46" spans="2:10">
      <c r="B46" s="90"/>
      <c r="C46" s="90"/>
      <c r="D46" s="90"/>
      <c r="E46" s="90"/>
      <c r="F46" s="90"/>
      <c r="G46" s="90"/>
      <c r="H46" s="90"/>
      <c r="I46" s="90"/>
      <c r="J46" s="90"/>
    </row>
    <row r="47" spans="2:10">
      <c r="B47" s="90"/>
      <c r="C47" s="90"/>
      <c r="D47" s="90"/>
      <c r="E47" s="90"/>
      <c r="F47" s="90"/>
      <c r="G47" s="90"/>
      <c r="H47" s="90"/>
      <c r="I47" s="90"/>
      <c r="J47" s="90"/>
    </row>
    <row r="48" spans="2:10">
      <c r="B48" s="90"/>
      <c r="C48" s="90"/>
      <c r="D48" s="90"/>
      <c r="E48" s="90"/>
      <c r="F48" s="90"/>
      <c r="G48" s="90"/>
      <c r="H48" s="90"/>
      <c r="I48" s="90"/>
      <c r="J48" s="90"/>
    </row>
    <row r="49" spans="2:10">
      <c r="B49" s="90"/>
      <c r="C49" s="90"/>
      <c r="D49" s="90"/>
      <c r="E49" s="90"/>
      <c r="F49" s="90"/>
      <c r="G49" s="90"/>
      <c r="H49" s="90"/>
      <c r="I49" s="90"/>
      <c r="J49" s="90"/>
    </row>
    <row r="50" spans="2:10">
      <c r="B50" s="90"/>
      <c r="C50" s="90"/>
      <c r="D50" s="90"/>
      <c r="E50" s="90"/>
      <c r="F50" s="90"/>
      <c r="G50" s="90"/>
      <c r="H50" s="90"/>
      <c r="I50" s="90"/>
      <c r="J50" s="90"/>
    </row>
    <row r="51" spans="2:10">
      <c r="B51" s="90"/>
      <c r="C51" s="90"/>
      <c r="D51" s="90"/>
      <c r="E51" s="90"/>
      <c r="F51" s="90"/>
      <c r="G51" s="90"/>
      <c r="H51" s="90"/>
      <c r="I51" s="90"/>
      <c r="J51" s="90"/>
    </row>
    <row r="52" spans="2:10">
      <c r="B52" s="90"/>
      <c r="C52" s="90"/>
      <c r="D52" s="90"/>
      <c r="E52" s="90"/>
      <c r="F52" s="90"/>
      <c r="G52" s="90"/>
      <c r="H52" s="90"/>
      <c r="I52" s="90"/>
      <c r="J52" s="90"/>
    </row>
    <row r="53" spans="2:10">
      <c r="B53" s="90"/>
      <c r="C53" s="90"/>
      <c r="D53" s="90"/>
      <c r="E53" s="90"/>
      <c r="F53" s="90"/>
      <c r="G53" s="90"/>
      <c r="H53" s="90"/>
      <c r="I53" s="90"/>
      <c r="J53" s="90"/>
    </row>
    <row r="54" spans="2:10">
      <c r="B54" s="90"/>
      <c r="C54" s="90"/>
      <c r="D54" s="90"/>
      <c r="E54" s="90"/>
      <c r="F54" s="90"/>
      <c r="G54" s="90"/>
      <c r="H54" s="90"/>
      <c r="I54" s="90"/>
      <c r="J54" s="90"/>
    </row>
    <row r="55" spans="2:10">
      <c r="B55" s="90"/>
      <c r="C55" s="90"/>
      <c r="D55" s="90"/>
      <c r="E55" s="90"/>
      <c r="F55" s="90"/>
      <c r="G55" s="90"/>
      <c r="H55" s="90"/>
      <c r="I55" s="90"/>
      <c r="J55" s="90"/>
    </row>
    <row r="56" spans="2:10">
      <c r="B56" s="90"/>
      <c r="C56" s="90"/>
      <c r="D56" s="90"/>
      <c r="E56" s="90"/>
      <c r="F56" s="90"/>
      <c r="G56" s="90"/>
      <c r="H56" s="90"/>
      <c r="I56" s="90"/>
      <c r="J56" s="90"/>
    </row>
    <row r="57" spans="2:10">
      <c r="B57" s="90"/>
      <c r="C57" s="90"/>
      <c r="D57" s="90"/>
      <c r="E57" s="90"/>
      <c r="F57" s="90"/>
      <c r="G57" s="90"/>
      <c r="H57" s="90"/>
      <c r="I57" s="90"/>
      <c r="J57" s="90"/>
    </row>
    <row r="58" spans="2:10">
      <c r="B58" s="90"/>
      <c r="C58" s="90"/>
      <c r="D58" s="90"/>
      <c r="E58" s="90"/>
      <c r="F58" s="90"/>
      <c r="G58" s="90"/>
      <c r="H58" s="90"/>
      <c r="I58" s="90"/>
      <c r="J58" s="90"/>
    </row>
    <row r="59" spans="2:10">
      <c r="B59" s="90"/>
      <c r="C59" s="90"/>
      <c r="D59" s="90"/>
      <c r="E59" s="90"/>
      <c r="F59" s="90"/>
      <c r="G59" s="90"/>
      <c r="H59" s="90"/>
      <c r="I59" s="90"/>
      <c r="J59" s="90"/>
    </row>
    <row r="60" spans="2:10">
      <c r="B60" s="90"/>
      <c r="C60" s="90"/>
      <c r="D60" s="90"/>
      <c r="E60" s="90"/>
      <c r="F60" s="90"/>
      <c r="G60" s="90"/>
      <c r="H60" s="90"/>
      <c r="I60" s="90"/>
      <c r="J60" s="90"/>
    </row>
    <row r="61" spans="2:10">
      <c r="B61" s="90"/>
      <c r="C61" s="90"/>
      <c r="D61" s="90"/>
      <c r="E61" s="90"/>
      <c r="F61" s="90"/>
      <c r="G61" s="90"/>
      <c r="H61" s="90"/>
      <c r="I61" s="90"/>
      <c r="J61" s="90"/>
    </row>
    <row r="62" spans="2:10">
      <c r="B62" s="90"/>
      <c r="C62" s="90"/>
      <c r="D62" s="90"/>
      <c r="E62" s="90"/>
      <c r="F62" s="90"/>
      <c r="G62" s="90"/>
      <c r="H62" s="90"/>
      <c r="I62" s="90"/>
      <c r="J62" s="90"/>
    </row>
    <row r="63" spans="2:10">
      <c r="B63" s="90"/>
      <c r="C63" s="90"/>
      <c r="D63" s="90"/>
      <c r="E63" s="90"/>
      <c r="F63" s="90"/>
      <c r="G63" s="90"/>
      <c r="H63" s="90"/>
      <c r="I63" s="90"/>
      <c r="J63" s="90"/>
    </row>
    <row r="64" spans="2:10">
      <c r="B64" s="90"/>
      <c r="C64" s="90"/>
      <c r="D64" s="90"/>
      <c r="E64" s="90"/>
      <c r="F64" s="90"/>
      <c r="G64" s="90"/>
      <c r="H64" s="90"/>
      <c r="I64" s="90"/>
      <c r="J64" s="90"/>
    </row>
    <row r="65" spans="2:10">
      <c r="B65" s="90"/>
      <c r="C65" s="90"/>
      <c r="D65" s="90"/>
      <c r="E65" s="90"/>
      <c r="F65" s="90"/>
      <c r="G65" s="90"/>
      <c r="H65" s="90"/>
      <c r="I65" s="90"/>
      <c r="J65" s="90"/>
    </row>
    <row r="66" spans="2:10">
      <c r="B66" s="90"/>
      <c r="C66" s="90"/>
      <c r="D66" s="90"/>
      <c r="E66" s="90"/>
      <c r="F66" s="90"/>
      <c r="G66" s="90"/>
      <c r="H66" s="90"/>
      <c r="I66" s="90"/>
      <c r="J66" s="90"/>
    </row>
    <row r="67" spans="2:10">
      <c r="B67" s="90"/>
      <c r="C67" s="90"/>
      <c r="D67" s="90"/>
      <c r="E67" s="90"/>
      <c r="F67" s="90"/>
      <c r="G67" s="90"/>
      <c r="H67" s="90"/>
      <c r="I67" s="90"/>
      <c r="J67" s="90"/>
    </row>
    <row r="68" spans="2:10">
      <c r="B68" s="90"/>
      <c r="C68" s="90"/>
      <c r="D68" s="90"/>
      <c r="E68" s="90"/>
      <c r="F68" s="90"/>
      <c r="G68" s="90"/>
      <c r="H68" s="90"/>
      <c r="I68" s="90"/>
      <c r="J68" s="90"/>
    </row>
    <row r="69" spans="2:10">
      <c r="B69" s="90"/>
      <c r="C69" s="90"/>
      <c r="D69" s="90"/>
      <c r="E69" s="90"/>
      <c r="F69" s="90"/>
      <c r="G69" s="90"/>
      <c r="H69" s="90"/>
      <c r="I69" s="90"/>
      <c r="J69" s="90"/>
    </row>
    <row r="70" spans="2:10">
      <c r="B70" s="90"/>
      <c r="C70" s="90"/>
      <c r="D70" s="90"/>
      <c r="E70" s="90"/>
      <c r="F70" s="90"/>
      <c r="G70" s="90"/>
      <c r="H70" s="90"/>
      <c r="I70" s="90"/>
      <c r="J70" s="90"/>
    </row>
    <row r="71" spans="2:10">
      <c r="B71" s="90"/>
      <c r="C71" s="90"/>
      <c r="D71" s="90"/>
      <c r="E71" s="90"/>
      <c r="F71" s="90"/>
      <c r="G71" s="90"/>
      <c r="H71" s="90"/>
      <c r="I71" s="90"/>
      <c r="J71" s="90"/>
    </row>
    <row r="72" spans="2:10">
      <c r="B72" s="90"/>
      <c r="C72" s="90"/>
      <c r="D72" s="90"/>
      <c r="E72" s="90"/>
      <c r="F72" s="90"/>
      <c r="G72" s="90"/>
      <c r="H72" s="90"/>
      <c r="I72" s="90"/>
      <c r="J72" s="90"/>
    </row>
    <row r="73" spans="2:10">
      <c r="B73" s="90"/>
      <c r="C73" s="90"/>
      <c r="D73" s="90"/>
      <c r="E73" s="90"/>
      <c r="F73" s="90"/>
      <c r="G73" s="90"/>
      <c r="H73" s="90"/>
      <c r="I73" s="90"/>
      <c r="J73" s="90"/>
    </row>
    <row r="74" spans="2:10">
      <c r="B74" s="90"/>
      <c r="C74" s="90"/>
      <c r="D74" s="90"/>
      <c r="E74" s="90"/>
      <c r="F74" s="90"/>
      <c r="G74" s="90"/>
      <c r="H74" s="90"/>
      <c r="I74" s="90"/>
      <c r="J74" s="90"/>
    </row>
    <row r="75" spans="2:10">
      <c r="B75" s="90"/>
      <c r="C75" s="90"/>
      <c r="D75" s="90"/>
      <c r="E75" s="90"/>
      <c r="F75" s="90"/>
      <c r="G75" s="90"/>
      <c r="H75" s="90"/>
      <c r="I75" s="90"/>
      <c r="J75" s="90"/>
    </row>
    <row r="76" spans="2:10">
      <c r="B76" s="90"/>
      <c r="C76" s="90"/>
      <c r="D76" s="90"/>
      <c r="E76" s="90"/>
      <c r="F76" s="90"/>
      <c r="G76" s="90"/>
      <c r="H76" s="90"/>
      <c r="I76" s="90"/>
      <c r="J76" s="90"/>
    </row>
    <row r="77" spans="2:10">
      <c r="B77" s="90"/>
      <c r="C77" s="90"/>
      <c r="D77" s="90"/>
      <c r="E77" s="90"/>
      <c r="F77" s="90"/>
      <c r="G77" s="90"/>
      <c r="H77" s="90"/>
      <c r="I77" s="90"/>
      <c r="J77" s="90"/>
    </row>
    <row r="78" spans="2:10">
      <c r="B78" s="90"/>
      <c r="C78" s="90"/>
      <c r="D78" s="90"/>
      <c r="E78" s="90"/>
      <c r="F78" s="90"/>
      <c r="G78" s="90"/>
      <c r="H78" s="90"/>
      <c r="I78" s="90"/>
      <c r="J78" s="90"/>
    </row>
    <row r="79" spans="2:10">
      <c r="B79" s="90"/>
      <c r="C79" s="90"/>
      <c r="D79" s="90"/>
      <c r="E79" s="90"/>
      <c r="F79" s="90"/>
      <c r="G79" s="90"/>
      <c r="H79" s="90"/>
      <c r="I79" s="90"/>
      <c r="J79" s="90"/>
    </row>
    <row r="80" spans="2:10">
      <c r="B80" s="90"/>
      <c r="C80" s="90"/>
      <c r="D80" s="90"/>
      <c r="E80" s="90"/>
      <c r="F80" s="90"/>
      <c r="G80" s="90"/>
      <c r="H80" s="90"/>
      <c r="I80" s="90"/>
      <c r="J80" s="90"/>
    </row>
    <row r="81" spans="2:10">
      <c r="B81" s="90"/>
      <c r="C81" s="90"/>
      <c r="D81" s="90"/>
      <c r="E81" s="90"/>
      <c r="F81" s="90"/>
      <c r="G81" s="90"/>
      <c r="H81" s="90"/>
      <c r="I81" s="90"/>
      <c r="J81" s="90"/>
    </row>
    <row r="82" spans="2:10">
      <c r="B82" s="90"/>
      <c r="C82" s="90"/>
      <c r="D82" s="90"/>
      <c r="E82" s="90"/>
      <c r="F82" s="90"/>
      <c r="G82" s="90"/>
      <c r="H82" s="90"/>
      <c r="I82" s="90"/>
      <c r="J82" s="90"/>
    </row>
    <row r="83" spans="2:10">
      <c r="B83" s="90"/>
      <c r="C83" s="90"/>
      <c r="D83" s="90"/>
      <c r="E83" s="90"/>
      <c r="F83" s="90"/>
      <c r="G83" s="90"/>
      <c r="H83" s="90"/>
      <c r="I83" s="90"/>
      <c r="J83" s="90"/>
    </row>
    <row r="84" spans="2:10">
      <c r="B84" s="90"/>
      <c r="C84" s="90"/>
      <c r="D84" s="90"/>
      <c r="E84" s="90"/>
      <c r="F84" s="90"/>
      <c r="G84" s="90"/>
      <c r="H84" s="90"/>
      <c r="I84" s="90"/>
      <c r="J84" s="90"/>
    </row>
    <row r="85" spans="2:10">
      <c r="B85" s="90"/>
      <c r="C85" s="90"/>
      <c r="D85" s="90"/>
      <c r="E85" s="90"/>
      <c r="F85" s="90"/>
      <c r="G85" s="90"/>
      <c r="H85" s="90"/>
      <c r="I85" s="90"/>
      <c r="J85" s="90"/>
    </row>
    <row r="86" spans="2:10">
      <c r="B86" s="90"/>
      <c r="C86" s="90"/>
      <c r="D86" s="90"/>
      <c r="E86" s="90"/>
      <c r="F86" s="90"/>
      <c r="G86" s="90"/>
      <c r="H86" s="90"/>
      <c r="I86" s="90"/>
      <c r="J86" s="90"/>
    </row>
    <row r="87" spans="2:10">
      <c r="B87" s="90"/>
      <c r="C87" s="90"/>
      <c r="D87" s="90"/>
      <c r="E87" s="90"/>
      <c r="F87" s="90"/>
      <c r="G87" s="90"/>
      <c r="H87" s="90"/>
      <c r="I87" s="90"/>
      <c r="J87" s="90"/>
    </row>
    <row r="88" spans="2:10">
      <c r="B88" s="90"/>
      <c r="C88" s="90"/>
      <c r="D88" s="90"/>
      <c r="E88" s="90"/>
      <c r="F88" s="90"/>
      <c r="G88" s="90"/>
      <c r="H88" s="90"/>
      <c r="I88" s="90"/>
      <c r="J88" s="90"/>
    </row>
    <row r="89" spans="2:10">
      <c r="B89" s="90"/>
      <c r="C89" s="90"/>
      <c r="D89" s="90"/>
      <c r="E89" s="90"/>
      <c r="F89" s="90"/>
      <c r="G89" s="90"/>
      <c r="H89" s="90"/>
      <c r="I89" s="90"/>
      <c r="J89" s="90"/>
    </row>
    <row r="90" spans="2:10">
      <c r="B90" s="90"/>
      <c r="C90" s="90"/>
      <c r="D90" s="90"/>
      <c r="E90" s="90"/>
      <c r="F90" s="90"/>
      <c r="G90" s="90"/>
      <c r="H90" s="90"/>
      <c r="I90" s="90"/>
      <c r="J90" s="90"/>
    </row>
    <row r="91" spans="2:10">
      <c r="B91" s="90"/>
      <c r="C91" s="90"/>
      <c r="D91" s="90"/>
      <c r="E91" s="90"/>
      <c r="F91" s="90"/>
      <c r="G91" s="90"/>
      <c r="H91" s="90"/>
      <c r="I91" s="90"/>
      <c r="J91" s="90"/>
    </row>
    <row r="92" spans="2:10">
      <c r="B92" s="90"/>
      <c r="C92" s="90"/>
      <c r="D92" s="90"/>
      <c r="E92" s="90"/>
      <c r="F92" s="90"/>
      <c r="G92" s="90"/>
      <c r="H92" s="90"/>
      <c r="I92" s="90"/>
      <c r="J92" s="90"/>
    </row>
    <row r="93" spans="2:10">
      <c r="B93" s="90"/>
      <c r="C93" s="90"/>
      <c r="D93" s="90"/>
      <c r="E93" s="90"/>
      <c r="F93" s="90"/>
      <c r="G93" s="90"/>
      <c r="H93" s="90"/>
      <c r="I93" s="90"/>
      <c r="J93" s="90"/>
    </row>
    <row r="94" spans="2:10">
      <c r="B94" s="90"/>
      <c r="C94" s="90"/>
      <c r="D94" s="90"/>
      <c r="E94" s="90"/>
      <c r="F94" s="90"/>
      <c r="G94" s="90"/>
      <c r="H94" s="90"/>
      <c r="I94" s="90"/>
      <c r="J94" s="90"/>
    </row>
    <row r="95" spans="2:10">
      <c r="B95" s="90"/>
      <c r="C95" s="90"/>
      <c r="D95" s="90"/>
      <c r="E95" s="90"/>
      <c r="F95" s="90"/>
      <c r="G95" s="90"/>
      <c r="H95" s="90"/>
      <c r="I95" s="90"/>
      <c r="J95" s="90"/>
    </row>
    <row r="96" spans="2:10">
      <c r="B96" s="90"/>
      <c r="C96" s="90"/>
      <c r="D96" s="90"/>
      <c r="E96" s="90"/>
      <c r="F96" s="90"/>
      <c r="G96" s="90"/>
      <c r="H96" s="90"/>
      <c r="I96" s="90"/>
      <c r="J96" s="90"/>
    </row>
    <row r="97" spans="2:10">
      <c r="B97" s="90"/>
      <c r="C97" s="90"/>
      <c r="D97" s="90"/>
      <c r="E97" s="90"/>
      <c r="F97" s="90"/>
      <c r="G97" s="90"/>
      <c r="H97" s="90"/>
      <c r="I97" s="90"/>
      <c r="J97" s="90"/>
    </row>
    <row r="98" spans="2:10">
      <c r="B98" s="90"/>
      <c r="C98" s="90"/>
      <c r="D98" s="90"/>
      <c r="E98" s="90"/>
      <c r="F98" s="90"/>
      <c r="G98" s="90"/>
      <c r="H98" s="90"/>
      <c r="I98" s="90"/>
      <c r="J98" s="90"/>
    </row>
    <row r="99" spans="2:10">
      <c r="B99" s="90"/>
      <c r="C99" s="90"/>
      <c r="D99" s="90"/>
      <c r="E99" s="90"/>
      <c r="F99" s="90"/>
      <c r="G99" s="90"/>
      <c r="H99" s="90"/>
      <c r="I99" s="90"/>
      <c r="J99" s="90"/>
    </row>
    <row r="100" spans="2:10">
      <c r="B100" s="90"/>
      <c r="C100" s="90"/>
      <c r="D100" s="90"/>
      <c r="E100" s="90"/>
      <c r="F100" s="90"/>
      <c r="G100" s="90"/>
      <c r="H100" s="90"/>
      <c r="I100" s="90"/>
      <c r="J100" s="90"/>
    </row>
    <row r="101" spans="2:10">
      <c r="B101" s="90"/>
      <c r="C101" s="90"/>
      <c r="D101" s="90"/>
      <c r="E101" s="90"/>
      <c r="F101" s="90"/>
      <c r="G101" s="90"/>
      <c r="H101" s="90"/>
      <c r="I101" s="90"/>
      <c r="J101" s="90"/>
    </row>
    <row r="102" spans="2:10">
      <c r="B102" s="90"/>
      <c r="C102" s="90"/>
      <c r="D102" s="90"/>
      <c r="E102" s="90"/>
      <c r="F102" s="90"/>
      <c r="G102" s="90"/>
      <c r="H102" s="90"/>
      <c r="I102" s="90"/>
      <c r="J102" s="90"/>
    </row>
    <row r="103" spans="2:10">
      <c r="B103" s="90"/>
      <c r="C103" s="90"/>
      <c r="D103" s="90"/>
      <c r="E103" s="90"/>
      <c r="F103" s="90"/>
      <c r="G103" s="90"/>
      <c r="H103" s="90"/>
      <c r="I103" s="90"/>
      <c r="J103" s="90"/>
    </row>
    <row r="104" spans="2:10">
      <c r="B104" s="90"/>
      <c r="C104" s="90"/>
      <c r="D104" s="90"/>
      <c r="E104" s="90"/>
      <c r="F104" s="90"/>
      <c r="G104" s="90"/>
      <c r="H104" s="90"/>
      <c r="I104" s="90"/>
      <c r="J104" s="90"/>
    </row>
    <row r="105" spans="2:10">
      <c r="B105" s="90"/>
      <c r="C105" s="90"/>
      <c r="D105" s="90"/>
      <c r="E105" s="90"/>
      <c r="F105" s="90"/>
      <c r="G105" s="90"/>
      <c r="H105" s="90"/>
      <c r="I105" s="90"/>
      <c r="J105" s="90"/>
    </row>
    <row r="106" spans="2:10">
      <c r="B106" s="90"/>
      <c r="C106" s="90"/>
      <c r="D106" s="90"/>
      <c r="E106" s="90"/>
      <c r="F106" s="90"/>
      <c r="G106" s="90"/>
      <c r="H106" s="90"/>
      <c r="I106" s="90"/>
      <c r="J106" s="90"/>
    </row>
    <row r="107" spans="2:10">
      <c r="B107" s="90"/>
      <c r="C107" s="90"/>
      <c r="D107" s="90"/>
      <c r="E107" s="90"/>
      <c r="F107" s="90"/>
      <c r="G107" s="90"/>
      <c r="H107" s="90"/>
      <c r="I107" s="90"/>
      <c r="J107" s="90"/>
    </row>
    <row r="108" spans="2:10">
      <c r="B108" s="90"/>
      <c r="C108" s="90"/>
      <c r="D108" s="90"/>
      <c r="E108" s="90"/>
      <c r="F108" s="90"/>
      <c r="G108" s="90"/>
      <c r="H108" s="90"/>
      <c r="I108" s="90"/>
      <c r="J108" s="90"/>
    </row>
    <row r="109" spans="2:10">
      <c r="B109" s="90"/>
      <c r="C109" s="90"/>
      <c r="D109" s="90"/>
      <c r="E109" s="90"/>
      <c r="F109" s="90"/>
      <c r="G109" s="90"/>
      <c r="H109" s="90"/>
      <c r="I109" s="90"/>
      <c r="J109" s="90"/>
    </row>
    <row r="110" spans="2:10">
      <c r="F110" s="3"/>
      <c r="G110" s="3"/>
      <c r="H110" s="3"/>
      <c r="I110" s="3"/>
    </row>
    <row r="111" spans="2:10">
      <c r="F111" s="3"/>
      <c r="G111" s="3"/>
      <c r="H111" s="3"/>
      <c r="I111" s="3"/>
    </row>
    <row r="112" spans="2:10">
      <c r="F112" s="3"/>
      <c r="G112" s="3"/>
      <c r="H112" s="3"/>
      <c r="I112" s="3"/>
    </row>
    <row r="113" spans="6:9">
      <c r="F113" s="3"/>
      <c r="G113" s="3"/>
      <c r="H113" s="3"/>
      <c r="I113" s="3"/>
    </row>
    <row r="114" spans="6:9">
      <c r="F114" s="3"/>
      <c r="G114" s="3"/>
      <c r="H114" s="3"/>
      <c r="I114" s="3"/>
    </row>
    <row r="115" spans="6:9">
      <c r="F115" s="3"/>
      <c r="G115" s="3"/>
      <c r="H115" s="3"/>
      <c r="I115" s="3"/>
    </row>
    <row r="116" spans="6:9">
      <c r="F116" s="3"/>
      <c r="G116" s="3"/>
      <c r="H116" s="3"/>
      <c r="I116" s="3"/>
    </row>
    <row r="117" spans="6:9">
      <c r="F117" s="3"/>
      <c r="G117" s="3"/>
      <c r="H117" s="3"/>
      <c r="I117" s="3"/>
    </row>
    <row r="118" spans="6:9">
      <c r="F118" s="3"/>
      <c r="G118" s="3"/>
      <c r="H118" s="3"/>
      <c r="I118" s="3"/>
    </row>
    <row r="119" spans="6:9">
      <c r="F119" s="3"/>
      <c r="G119" s="3"/>
      <c r="H119" s="3"/>
      <c r="I119" s="3"/>
    </row>
    <row r="120" spans="6:9">
      <c r="F120" s="3"/>
      <c r="G120" s="3"/>
      <c r="H120" s="3"/>
      <c r="I120" s="3"/>
    </row>
    <row r="121" spans="6:9">
      <c r="F121" s="3"/>
      <c r="G121" s="3"/>
      <c r="H121" s="3"/>
      <c r="I121" s="3"/>
    </row>
    <row r="122" spans="6:9">
      <c r="F122" s="3"/>
      <c r="G122" s="3"/>
      <c r="H122" s="3"/>
      <c r="I122" s="3"/>
    </row>
    <row r="123" spans="6:9">
      <c r="F123" s="3"/>
      <c r="G123" s="3"/>
      <c r="H123" s="3"/>
      <c r="I123" s="3"/>
    </row>
    <row r="124" spans="6:9">
      <c r="F124" s="3"/>
      <c r="G124" s="3"/>
      <c r="H124" s="3"/>
      <c r="I124" s="3"/>
    </row>
    <row r="125" spans="6:9">
      <c r="F125" s="3"/>
      <c r="G125" s="3"/>
      <c r="H125" s="3"/>
      <c r="I125" s="3"/>
    </row>
    <row r="126" spans="6:9">
      <c r="F126" s="3"/>
      <c r="G126" s="3"/>
      <c r="H126" s="3"/>
      <c r="I126" s="3"/>
    </row>
    <row r="127" spans="6:9">
      <c r="F127" s="3"/>
      <c r="G127" s="3"/>
      <c r="H127" s="3"/>
      <c r="I127" s="3"/>
    </row>
    <row r="128" spans="6:9">
      <c r="F128" s="3"/>
      <c r="G128" s="3"/>
      <c r="H128" s="3"/>
      <c r="I128" s="3"/>
    </row>
    <row r="129" spans="6:9">
      <c r="F129" s="3"/>
      <c r="G129" s="3"/>
      <c r="H129" s="3"/>
      <c r="I129" s="3"/>
    </row>
    <row r="130" spans="6:9">
      <c r="F130" s="3"/>
      <c r="G130" s="3"/>
      <c r="H130" s="3"/>
      <c r="I130" s="3"/>
    </row>
    <row r="131" spans="6:9">
      <c r="F131" s="3"/>
      <c r="G131" s="3"/>
      <c r="H131" s="3"/>
      <c r="I131" s="3"/>
    </row>
    <row r="132" spans="6:9">
      <c r="F132" s="3"/>
      <c r="G132" s="3"/>
      <c r="H132" s="3"/>
      <c r="I132" s="3"/>
    </row>
    <row r="133" spans="6:9">
      <c r="F133" s="3"/>
      <c r="G133" s="3"/>
      <c r="H133" s="3"/>
      <c r="I133" s="3"/>
    </row>
    <row r="134" spans="6:9">
      <c r="F134" s="3"/>
      <c r="G134" s="3"/>
      <c r="H134" s="3"/>
      <c r="I134" s="3"/>
    </row>
    <row r="135" spans="6:9">
      <c r="F135" s="3"/>
      <c r="G135" s="3"/>
      <c r="H135" s="3"/>
      <c r="I135" s="3"/>
    </row>
    <row r="136" spans="6:9">
      <c r="F136" s="3"/>
      <c r="G136" s="3"/>
      <c r="H136" s="3"/>
      <c r="I136" s="3"/>
    </row>
    <row r="137" spans="6:9">
      <c r="F137" s="3"/>
      <c r="G137" s="3"/>
      <c r="H137" s="3"/>
      <c r="I137" s="3"/>
    </row>
    <row r="138" spans="6:9">
      <c r="F138" s="3"/>
      <c r="G138" s="3"/>
      <c r="H138" s="3"/>
      <c r="I138" s="3"/>
    </row>
    <row r="139" spans="6:9">
      <c r="F139" s="3"/>
      <c r="G139" s="3"/>
      <c r="H139" s="3"/>
      <c r="I139" s="3"/>
    </row>
    <row r="140" spans="6:9">
      <c r="F140" s="3"/>
      <c r="G140" s="3"/>
      <c r="H140" s="3"/>
      <c r="I140" s="3"/>
    </row>
    <row r="141" spans="6:9">
      <c r="F141" s="3"/>
      <c r="G141" s="3"/>
      <c r="H141" s="3"/>
      <c r="I141" s="3"/>
    </row>
    <row r="142" spans="6:9">
      <c r="F142" s="3"/>
      <c r="G142" s="3"/>
      <c r="H142" s="3"/>
      <c r="I142" s="3"/>
    </row>
    <row r="143" spans="6:9">
      <c r="F143" s="3"/>
      <c r="G143" s="3"/>
      <c r="H143" s="3"/>
      <c r="I143" s="3"/>
    </row>
    <row r="144" spans="6:9">
      <c r="F144" s="3"/>
      <c r="G144" s="3"/>
      <c r="H144" s="3"/>
      <c r="I144" s="3"/>
    </row>
    <row r="145" spans="6:9">
      <c r="F145" s="3"/>
      <c r="G145" s="3"/>
      <c r="H145" s="3"/>
      <c r="I145" s="3"/>
    </row>
    <row r="146" spans="6:9">
      <c r="F146" s="3"/>
      <c r="G146" s="3"/>
      <c r="H146" s="3"/>
      <c r="I146" s="3"/>
    </row>
    <row r="147" spans="6:9">
      <c r="F147" s="3"/>
      <c r="G147" s="3"/>
      <c r="H147" s="3"/>
      <c r="I147" s="3"/>
    </row>
    <row r="148" spans="6:9">
      <c r="F148" s="3"/>
      <c r="G148" s="3"/>
      <c r="H148" s="3"/>
      <c r="I148" s="3"/>
    </row>
    <row r="149" spans="6:9">
      <c r="F149" s="3"/>
      <c r="G149" s="3"/>
      <c r="H149" s="3"/>
      <c r="I149" s="3"/>
    </row>
    <row r="150" spans="6:9">
      <c r="F150" s="3"/>
      <c r="G150" s="3"/>
      <c r="H150" s="3"/>
      <c r="I150" s="3"/>
    </row>
    <row r="151" spans="6:9">
      <c r="F151" s="3"/>
      <c r="G151" s="3"/>
      <c r="H151" s="3"/>
      <c r="I151" s="3"/>
    </row>
    <row r="152" spans="6:9">
      <c r="F152" s="3"/>
      <c r="G152" s="3"/>
      <c r="H152" s="3"/>
      <c r="I152" s="3"/>
    </row>
    <row r="153" spans="6:9">
      <c r="F153" s="3"/>
      <c r="G153" s="3"/>
      <c r="H153" s="3"/>
      <c r="I153" s="3"/>
    </row>
    <row r="154" spans="6:9">
      <c r="F154" s="3"/>
      <c r="G154" s="3"/>
      <c r="H154" s="3"/>
      <c r="I154" s="3"/>
    </row>
    <row r="155" spans="6:9">
      <c r="F155" s="3"/>
      <c r="G155" s="3"/>
      <c r="H155" s="3"/>
      <c r="I155" s="3"/>
    </row>
    <row r="156" spans="6:9">
      <c r="F156" s="3"/>
      <c r="G156" s="3"/>
      <c r="H156" s="3"/>
      <c r="I156" s="3"/>
    </row>
    <row r="157" spans="6:9">
      <c r="F157" s="3"/>
      <c r="G157" s="3"/>
      <c r="H157" s="3"/>
      <c r="I157" s="3"/>
    </row>
    <row r="158" spans="6:9">
      <c r="F158" s="3"/>
      <c r="G158" s="3"/>
      <c r="H158" s="3"/>
      <c r="I158" s="3"/>
    </row>
    <row r="159" spans="6:9">
      <c r="F159" s="3"/>
      <c r="G159" s="3"/>
      <c r="H159" s="3"/>
      <c r="I159" s="3"/>
    </row>
    <row r="160" spans="6:9">
      <c r="F160" s="3"/>
      <c r="G160" s="3"/>
      <c r="H160" s="3"/>
      <c r="I160" s="3"/>
    </row>
    <row r="161" spans="6:9">
      <c r="F161" s="3"/>
      <c r="G161" s="3"/>
      <c r="H161" s="3"/>
      <c r="I161" s="3"/>
    </row>
    <row r="162" spans="6:9">
      <c r="F162" s="3"/>
      <c r="G162" s="3"/>
      <c r="H162" s="3"/>
      <c r="I162" s="3"/>
    </row>
    <row r="163" spans="6:9">
      <c r="F163" s="3"/>
      <c r="G163" s="3"/>
      <c r="H163" s="3"/>
      <c r="I163" s="3"/>
    </row>
    <row r="164" spans="6:9">
      <c r="F164" s="3"/>
      <c r="G164" s="3"/>
      <c r="H164" s="3"/>
      <c r="I164" s="3"/>
    </row>
    <row r="165" spans="6:9">
      <c r="F165" s="3"/>
      <c r="G165" s="3"/>
      <c r="H165" s="3"/>
      <c r="I165" s="3"/>
    </row>
    <row r="166" spans="6:9">
      <c r="F166" s="3"/>
      <c r="G166" s="3"/>
      <c r="H166" s="3"/>
      <c r="I166" s="3"/>
    </row>
    <row r="167" spans="6:9">
      <c r="F167" s="3"/>
      <c r="G167" s="3"/>
      <c r="H167" s="3"/>
      <c r="I167" s="3"/>
    </row>
    <row r="168" spans="6:9">
      <c r="F168" s="3"/>
      <c r="G168" s="3"/>
      <c r="H168" s="3"/>
      <c r="I168" s="3"/>
    </row>
    <row r="169" spans="6:9">
      <c r="F169" s="3"/>
      <c r="G169" s="3"/>
      <c r="H169" s="3"/>
      <c r="I169" s="3"/>
    </row>
    <row r="170" spans="6:9">
      <c r="F170" s="3"/>
      <c r="G170" s="3"/>
      <c r="H170" s="3"/>
      <c r="I170" s="3"/>
    </row>
    <row r="171" spans="6:9">
      <c r="F171" s="3"/>
      <c r="G171" s="3"/>
      <c r="H171" s="3"/>
      <c r="I171" s="3"/>
    </row>
    <row r="172" spans="6:9">
      <c r="F172" s="3"/>
      <c r="G172" s="3"/>
      <c r="H172" s="3"/>
      <c r="I172" s="3"/>
    </row>
    <row r="173" spans="6:9">
      <c r="F173" s="3"/>
      <c r="G173" s="3"/>
      <c r="H173" s="3"/>
      <c r="I173" s="3"/>
    </row>
    <row r="174" spans="6:9">
      <c r="F174" s="3"/>
      <c r="G174" s="3"/>
      <c r="H174" s="3"/>
      <c r="I174" s="3"/>
    </row>
    <row r="175" spans="6:9">
      <c r="F175" s="3"/>
      <c r="G175" s="3"/>
      <c r="H175" s="3"/>
      <c r="I175" s="3"/>
    </row>
    <row r="176" spans="6:9">
      <c r="F176" s="3"/>
      <c r="G176" s="3"/>
      <c r="H176" s="3"/>
      <c r="I176" s="3"/>
    </row>
    <row r="177" spans="6:9">
      <c r="F177" s="3"/>
      <c r="G177" s="3"/>
      <c r="H177" s="3"/>
      <c r="I177" s="3"/>
    </row>
    <row r="178" spans="6:9">
      <c r="F178" s="3"/>
      <c r="G178" s="3"/>
      <c r="H178" s="3"/>
      <c r="I178" s="3"/>
    </row>
    <row r="179" spans="6:9">
      <c r="F179" s="3"/>
      <c r="G179" s="3"/>
      <c r="H179" s="3"/>
      <c r="I179" s="3"/>
    </row>
    <row r="180" spans="6:9">
      <c r="F180" s="3"/>
      <c r="G180" s="3"/>
      <c r="H180" s="3"/>
      <c r="I180" s="3"/>
    </row>
    <row r="181" spans="6:9">
      <c r="F181" s="3"/>
      <c r="G181" s="3"/>
      <c r="H181" s="3"/>
      <c r="I181" s="3"/>
    </row>
    <row r="182" spans="6:9">
      <c r="F182" s="3"/>
      <c r="G182" s="3"/>
      <c r="H182" s="3"/>
      <c r="I182" s="3"/>
    </row>
    <row r="183" spans="6:9">
      <c r="F183" s="3"/>
      <c r="G183" s="3"/>
      <c r="H183" s="3"/>
      <c r="I183" s="3"/>
    </row>
    <row r="184" spans="6:9">
      <c r="F184" s="3"/>
      <c r="G184" s="3"/>
      <c r="H184" s="3"/>
      <c r="I184" s="3"/>
    </row>
    <row r="185" spans="6:9">
      <c r="F185" s="3"/>
      <c r="G185" s="3"/>
      <c r="H185" s="3"/>
      <c r="I185" s="3"/>
    </row>
    <row r="186" spans="6:9">
      <c r="F186" s="3"/>
      <c r="G186" s="3"/>
      <c r="H186" s="3"/>
      <c r="I186" s="3"/>
    </row>
    <row r="187" spans="6:9">
      <c r="F187" s="3"/>
      <c r="G187" s="3"/>
      <c r="H187" s="3"/>
      <c r="I187" s="3"/>
    </row>
    <row r="188" spans="6:9">
      <c r="F188" s="3"/>
      <c r="G188" s="3"/>
      <c r="H188" s="3"/>
      <c r="I188" s="3"/>
    </row>
    <row r="189" spans="6:9">
      <c r="F189" s="3"/>
      <c r="G189" s="3"/>
      <c r="H189" s="3"/>
      <c r="I189" s="3"/>
    </row>
    <row r="190" spans="6:9">
      <c r="F190" s="3"/>
      <c r="G190" s="3"/>
      <c r="H190" s="3"/>
      <c r="I190" s="3"/>
    </row>
    <row r="191" spans="6:9">
      <c r="F191" s="3"/>
      <c r="G191" s="3"/>
      <c r="H191" s="3"/>
      <c r="I191" s="3"/>
    </row>
    <row r="192" spans="6:9">
      <c r="F192" s="3"/>
      <c r="G192" s="3"/>
      <c r="H192" s="3"/>
      <c r="I192" s="3"/>
    </row>
    <row r="193" spans="6:9">
      <c r="F193" s="3"/>
      <c r="G193" s="3"/>
      <c r="H193" s="3"/>
      <c r="I193" s="3"/>
    </row>
    <row r="194" spans="6:9">
      <c r="F194" s="3"/>
      <c r="G194" s="3"/>
      <c r="H194" s="3"/>
      <c r="I194" s="3"/>
    </row>
    <row r="195" spans="6:9">
      <c r="F195" s="3"/>
      <c r="G195" s="3"/>
      <c r="H195" s="3"/>
      <c r="I195" s="3"/>
    </row>
    <row r="196" spans="6:9">
      <c r="F196" s="3"/>
      <c r="G196" s="3"/>
      <c r="H196" s="3"/>
      <c r="I196" s="3"/>
    </row>
    <row r="197" spans="6:9">
      <c r="F197" s="3"/>
      <c r="G197" s="3"/>
      <c r="H197" s="3"/>
      <c r="I197" s="3"/>
    </row>
    <row r="198" spans="6:9">
      <c r="F198" s="3"/>
      <c r="G198" s="3"/>
      <c r="H198" s="3"/>
      <c r="I198" s="3"/>
    </row>
    <row r="199" spans="6:9">
      <c r="F199" s="3"/>
      <c r="G199" s="3"/>
      <c r="H199" s="3"/>
      <c r="I199" s="3"/>
    </row>
    <row r="200" spans="6:9">
      <c r="F200" s="3"/>
      <c r="G200" s="3"/>
      <c r="H200" s="3"/>
      <c r="I200" s="3"/>
    </row>
    <row r="201" spans="6:9">
      <c r="F201" s="3"/>
      <c r="G201" s="3"/>
      <c r="H201" s="3"/>
      <c r="I201" s="3"/>
    </row>
    <row r="202" spans="6:9">
      <c r="F202" s="3"/>
      <c r="G202" s="3"/>
      <c r="H202" s="3"/>
      <c r="I202" s="3"/>
    </row>
    <row r="203" spans="6:9">
      <c r="F203" s="3"/>
      <c r="G203" s="3"/>
      <c r="H203" s="3"/>
      <c r="I203" s="3"/>
    </row>
    <row r="204" spans="6:9">
      <c r="F204" s="3"/>
      <c r="G204" s="3"/>
      <c r="H204" s="3"/>
      <c r="I204" s="3"/>
    </row>
    <row r="205" spans="6:9">
      <c r="F205" s="3"/>
      <c r="G205" s="3"/>
      <c r="H205" s="3"/>
      <c r="I205" s="3"/>
    </row>
    <row r="206" spans="6:9">
      <c r="F206" s="3"/>
      <c r="G206" s="3"/>
      <c r="H206" s="3"/>
      <c r="I206" s="3"/>
    </row>
    <row r="207" spans="6:9">
      <c r="F207" s="3"/>
      <c r="G207" s="3"/>
      <c r="H207" s="3"/>
      <c r="I207" s="3"/>
    </row>
    <row r="208" spans="6:9">
      <c r="F208" s="3"/>
      <c r="G208" s="3"/>
      <c r="H208" s="3"/>
      <c r="I208" s="3"/>
    </row>
    <row r="209" spans="6:9">
      <c r="F209" s="3"/>
      <c r="G209" s="3"/>
      <c r="H209" s="3"/>
      <c r="I209" s="3"/>
    </row>
    <row r="210" spans="6:9">
      <c r="F210" s="3"/>
      <c r="G210" s="3"/>
      <c r="H210" s="3"/>
      <c r="I210" s="3"/>
    </row>
    <row r="211" spans="6:9">
      <c r="F211" s="3"/>
      <c r="G211" s="3"/>
      <c r="H211" s="3"/>
      <c r="I211" s="3"/>
    </row>
    <row r="212" spans="6:9">
      <c r="F212" s="3"/>
      <c r="G212" s="3"/>
      <c r="H212" s="3"/>
      <c r="I212" s="3"/>
    </row>
    <row r="213" spans="6:9">
      <c r="F213" s="3"/>
      <c r="G213" s="3"/>
      <c r="H213" s="3"/>
      <c r="I213" s="3"/>
    </row>
    <row r="214" spans="6:9">
      <c r="F214" s="3"/>
      <c r="G214" s="3"/>
      <c r="H214" s="3"/>
      <c r="I214" s="3"/>
    </row>
    <row r="215" spans="6:9">
      <c r="F215" s="3"/>
      <c r="G215" s="3"/>
      <c r="H215" s="3"/>
      <c r="I215" s="3"/>
    </row>
    <row r="216" spans="6:9">
      <c r="F216" s="3"/>
      <c r="G216" s="3"/>
      <c r="H216" s="3"/>
      <c r="I216" s="3"/>
    </row>
    <row r="217" spans="6:9">
      <c r="F217" s="3"/>
      <c r="G217" s="3"/>
      <c r="H217" s="3"/>
      <c r="I217" s="3"/>
    </row>
    <row r="218" spans="6:9">
      <c r="F218" s="3"/>
      <c r="G218" s="3"/>
      <c r="H218" s="3"/>
      <c r="I218" s="3"/>
    </row>
    <row r="219" spans="6:9">
      <c r="F219" s="3"/>
      <c r="G219" s="3"/>
      <c r="H219" s="3"/>
      <c r="I219" s="3"/>
    </row>
    <row r="220" spans="6:9">
      <c r="F220" s="3"/>
      <c r="G220" s="3"/>
      <c r="H220" s="3"/>
      <c r="I220" s="3"/>
    </row>
    <row r="221" spans="6:9">
      <c r="F221" s="3"/>
      <c r="G221" s="3"/>
      <c r="H221" s="3"/>
      <c r="I221" s="3"/>
    </row>
    <row r="222" spans="6:9">
      <c r="F222" s="3"/>
      <c r="G222" s="3"/>
      <c r="H222" s="3"/>
      <c r="I222" s="3"/>
    </row>
    <row r="223" spans="6:9">
      <c r="F223" s="3"/>
      <c r="G223" s="3"/>
      <c r="H223" s="3"/>
      <c r="I223" s="3"/>
    </row>
    <row r="224" spans="6:9">
      <c r="F224" s="3"/>
      <c r="G224" s="3"/>
      <c r="H224" s="3"/>
      <c r="I224" s="3"/>
    </row>
    <row r="225" spans="6:9">
      <c r="F225" s="3"/>
      <c r="G225" s="3"/>
      <c r="H225" s="3"/>
      <c r="I225" s="3"/>
    </row>
    <row r="226" spans="6:9">
      <c r="F226" s="3"/>
      <c r="G226" s="3"/>
      <c r="H226" s="3"/>
      <c r="I226" s="3"/>
    </row>
    <row r="227" spans="6:9">
      <c r="F227" s="3"/>
      <c r="G227" s="3"/>
      <c r="H227" s="3"/>
      <c r="I227" s="3"/>
    </row>
    <row r="228" spans="6:9">
      <c r="F228" s="3"/>
      <c r="G228" s="3"/>
      <c r="H228" s="3"/>
      <c r="I228" s="3"/>
    </row>
    <row r="229" spans="6:9">
      <c r="F229" s="3"/>
      <c r="G229" s="3"/>
      <c r="H229" s="3"/>
      <c r="I229" s="3"/>
    </row>
    <row r="230" spans="6:9">
      <c r="F230" s="3"/>
      <c r="G230" s="3"/>
      <c r="H230" s="3"/>
      <c r="I230" s="3"/>
    </row>
    <row r="231" spans="6:9">
      <c r="F231" s="3"/>
      <c r="G231" s="3"/>
      <c r="H231" s="3"/>
      <c r="I231" s="3"/>
    </row>
    <row r="232" spans="6:9">
      <c r="F232" s="3"/>
      <c r="G232" s="3"/>
      <c r="H232" s="3"/>
      <c r="I232" s="3"/>
    </row>
    <row r="233" spans="6:9">
      <c r="F233" s="3"/>
      <c r="G233" s="3"/>
      <c r="H233" s="3"/>
      <c r="I233" s="3"/>
    </row>
    <row r="234" spans="6:9">
      <c r="F234" s="3"/>
      <c r="G234" s="3"/>
      <c r="H234" s="3"/>
      <c r="I234" s="3"/>
    </row>
    <row r="235" spans="6:9">
      <c r="F235" s="3"/>
      <c r="G235" s="3"/>
      <c r="H235" s="3"/>
      <c r="I235" s="3"/>
    </row>
    <row r="236" spans="6:9">
      <c r="F236" s="3"/>
      <c r="G236" s="3"/>
      <c r="H236" s="3"/>
      <c r="I236" s="3"/>
    </row>
    <row r="237" spans="6:9">
      <c r="F237" s="3"/>
      <c r="G237" s="3"/>
      <c r="H237" s="3"/>
      <c r="I237" s="3"/>
    </row>
    <row r="238" spans="6:9">
      <c r="F238" s="3"/>
      <c r="G238" s="3"/>
      <c r="H238" s="3"/>
      <c r="I238" s="3"/>
    </row>
    <row r="239" spans="6:9">
      <c r="F239" s="3"/>
      <c r="G239" s="3"/>
      <c r="H239" s="3"/>
      <c r="I239" s="3"/>
    </row>
    <row r="240" spans="6:9">
      <c r="F240" s="3"/>
      <c r="G240" s="3"/>
      <c r="H240" s="3"/>
      <c r="I240" s="3"/>
    </row>
    <row r="241" spans="6:9">
      <c r="F241" s="3"/>
      <c r="G241" s="3"/>
      <c r="H241" s="3"/>
      <c r="I241" s="3"/>
    </row>
    <row r="242" spans="6:9">
      <c r="F242" s="3"/>
      <c r="G242" s="3"/>
      <c r="H242" s="3"/>
      <c r="I242" s="3"/>
    </row>
    <row r="243" spans="6:9">
      <c r="F243" s="3"/>
      <c r="G243" s="3"/>
      <c r="H243" s="3"/>
      <c r="I243" s="3"/>
    </row>
    <row r="244" spans="6:9">
      <c r="F244" s="3"/>
      <c r="G244" s="3"/>
      <c r="H244" s="3"/>
      <c r="I244" s="3"/>
    </row>
    <row r="245" spans="6:9">
      <c r="F245" s="3"/>
      <c r="G245" s="3"/>
      <c r="H245" s="3"/>
      <c r="I245" s="3"/>
    </row>
    <row r="246" spans="6:9">
      <c r="F246" s="3"/>
      <c r="G246" s="3"/>
      <c r="H246" s="3"/>
      <c r="I246" s="3"/>
    </row>
    <row r="247" spans="6:9">
      <c r="F247" s="3"/>
      <c r="G247" s="3"/>
      <c r="H247" s="3"/>
      <c r="I247" s="3"/>
    </row>
    <row r="248" spans="6:9">
      <c r="F248" s="3"/>
      <c r="G248" s="3"/>
      <c r="H248" s="3"/>
      <c r="I248" s="3"/>
    </row>
    <row r="249" spans="6:9">
      <c r="F249" s="3"/>
      <c r="G249" s="3"/>
      <c r="H249" s="3"/>
      <c r="I249" s="3"/>
    </row>
    <row r="250" spans="6:9">
      <c r="F250" s="3"/>
      <c r="G250" s="3"/>
      <c r="H250" s="3"/>
      <c r="I250" s="3"/>
    </row>
    <row r="251" spans="6:9">
      <c r="F251" s="3"/>
      <c r="G251" s="3"/>
      <c r="H251" s="3"/>
      <c r="I251" s="3"/>
    </row>
    <row r="252" spans="6:9">
      <c r="F252" s="3"/>
      <c r="G252" s="3"/>
      <c r="H252" s="3"/>
      <c r="I252" s="3"/>
    </row>
    <row r="253" spans="6:9">
      <c r="F253" s="3"/>
      <c r="G253" s="3"/>
      <c r="H253" s="3"/>
      <c r="I253" s="3"/>
    </row>
    <row r="254" spans="6:9">
      <c r="F254" s="3"/>
      <c r="G254" s="3"/>
      <c r="H254" s="3"/>
      <c r="I254" s="3"/>
    </row>
    <row r="255" spans="6:9">
      <c r="F255" s="3"/>
      <c r="G255" s="3"/>
      <c r="H255" s="3"/>
      <c r="I255" s="3"/>
    </row>
    <row r="256" spans="6:9">
      <c r="F256" s="3"/>
      <c r="G256" s="3"/>
      <c r="H256" s="3"/>
      <c r="I256" s="3"/>
    </row>
    <row r="257" spans="6:9">
      <c r="F257" s="3"/>
      <c r="G257" s="3"/>
      <c r="H257" s="3"/>
      <c r="I257" s="3"/>
    </row>
    <row r="258" spans="6:9">
      <c r="F258" s="3"/>
      <c r="G258" s="3"/>
      <c r="H258" s="3"/>
      <c r="I258" s="3"/>
    </row>
    <row r="259" spans="6:9">
      <c r="F259" s="3"/>
      <c r="G259" s="3"/>
      <c r="H259" s="3"/>
      <c r="I259" s="3"/>
    </row>
    <row r="260" spans="6:9">
      <c r="F260" s="3"/>
      <c r="G260" s="3"/>
      <c r="H260" s="3"/>
      <c r="I260" s="3"/>
    </row>
    <row r="261" spans="6:9">
      <c r="F261" s="3"/>
      <c r="G261" s="3"/>
      <c r="H261" s="3"/>
      <c r="I261" s="3"/>
    </row>
    <row r="262" spans="6:9">
      <c r="F262" s="3"/>
      <c r="G262" s="3"/>
      <c r="H262" s="3"/>
      <c r="I262" s="3"/>
    </row>
    <row r="263" spans="6:9">
      <c r="F263" s="3"/>
      <c r="G263" s="3"/>
      <c r="H263" s="3"/>
      <c r="I263" s="3"/>
    </row>
    <row r="264" spans="6:9">
      <c r="F264" s="3"/>
      <c r="G264" s="3"/>
      <c r="H264" s="3"/>
      <c r="I264" s="3"/>
    </row>
    <row r="265" spans="6:9">
      <c r="F265" s="3"/>
      <c r="G265" s="3"/>
      <c r="H265" s="3"/>
      <c r="I265" s="3"/>
    </row>
    <row r="266" spans="6:9">
      <c r="F266" s="3"/>
      <c r="G266" s="3"/>
      <c r="H266" s="3"/>
      <c r="I266" s="3"/>
    </row>
    <row r="267" spans="6:9">
      <c r="F267" s="3"/>
      <c r="G267" s="3"/>
      <c r="H267" s="3"/>
      <c r="I267" s="3"/>
    </row>
    <row r="268" spans="6:9">
      <c r="F268" s="3"/>
      <c r="G268" s="3"/>
      <c r="H268" s="3"/>
      <c r="I268" s="3"/>
    </row>
    <row r="269" spans="6:9">
      <c r="F269" s="3"/>
      <c r="G269" s="3"/>
      <c r="H269" s="3"/>
      <c r="I269" s="3"/>
    </row>
    <row r="270" spans="6:9">
      <c r="F270" s="3"/>
      <c r="G270" s="3"/>
      <c r="H270" s="3"/>
      <c r="I270" s="3"/>
    </row>
    <row r="271" spans="6:9">
      <c r="F271" s="3"/>
      <c r="G271" s="3"/>
      <c r="H271" s="3"/>
      <c r="I271" s="3"/>
    </row>
    <row r="272" spans="6:9">
      <c r="F272" s="3"/>
      <c r="G272" s="3"/>
      <c r="H272" s="3"/>
      <c r="I272" s="3"/>
    </row>
    <row r="273" spans="6:9">
      <c r="F273" s="3"/>
      <c r="G273" s="3"/>
      <c r="H273" s="3"/>
      <c r="I273" s="3"/>
    </row>
    <row r="274" spans="6:9">
      <c r="F274" s="3"/>
      <c r="G274" s="3"/>
      <c r="H274" s="3"/>
      <c r="I274" s="3"/>
    </row>
    <row r="275" spans="6:9">
      <c r="F275" s="3"/>
      <c r="G275" s="3"/>
      <c r="H275" s="3"/>
      <c r="I275" s="3"/>
    </row>
    <row r="276" spans="6:9">
      <c r="F276" s="3"/>
      <c r="G276" s="3"/>
      <c r="H276" s="3"/>
      <c r="I276" s="3"/>
    </row>
    <row r="277" spans="6:9">
      <c r="F277" s="3"/>
      <c r="G277" s="3"/>
      <c r="H277" s="3"/>
      <c r="I277" s="3"/>
    </row>
    <row r="278" spans="6:9">
      <c r="F278" s="3"/>
      <c r="G278" s="3"/>
      <c r="H278" s="3"/>
      <c r="I278" s="3"/>
    </row>
    <row r="279" spans="6:9">
      <c r="F279" s="3"/>
      <c r="G279" s="3"/>
      <c r="H279" s="3"/>
      <c r="I279" s="3"/>
    </row>
    <row r="280" spans="6:9">
      <c r="F280" s="3"/>
      <c r="G280" s="3"/>
      <c r="H280" s="3"/>
      <c r="I280" s="3"/>
    </row>
    <row r="281" spans="6:9">
      <c r="F281" s="3"/>
      <c r="G281" s="3"/>
      <c r="H281" s="3"/>
      <c r="I281" s="3"/>
    </row>
    <row r="282" spans="6:9">
      <c r="F282" s="3"/>
      <c r="G282" s="3"/>
      <c r="H282" s="3"/>
      <c r="I282" s="3"/>
    </row>
    <row r="283" spans="6:9">
      <c r="F283" s="3"/>
      <c r="G283" s="3"/>
      <c r="H283" s="3"/>
      <c r="I283" s="3"/>
    </row>
    <row r="284" spans="6:9">
      <c r="F284" s="3"/>
      <c r="G284" s="3"/>
      <c r="H284" s="3"/>
      <c r="I284" s="3"/>
    </row>
    <row r="285" spans="6:9">
      <c r="F285" s="3"/>
      <c r="G285" s="3"/>
      <c r="H285" s="3"/>
      <c r="I285" s="3"/>
    </row>
    <row r="286" spans="6:9">
      <c r="F286" s="3"/>
      <c r="G286" s="3"/>
      <c r="H286" s="3"/>
      <c r="I286" s="3"/>
    </row>
    <row r="287" spans="6:9">
      <c r="F287" s="3"/>
      <c r="G287" s="3"/>
      <c r="H287" s="3"/>
      <c r="I287" s="3"/>
    </row>
    <row r="288" spans="6:9">
      <c r="F288" s="3"/>
      <c r="G288" s="3"/>
      <c r="H288" s="3"/>
      <c r="I288" s="3"/>
    </row>
    <row r="289" spans="6:9">
      <c r="F289" s="3"/>
      <c r="G289" s="3"/>
      <c r="H289" s="3"/>
      <c r="I289" s="3"/>
    </row>
    <row r="290" spans="6:9">
      <c r="F290" s="3"/>
      <c r="G290" s="3"/>
      <c r="H290" s="3"/>
      <c r="I290" s="3"/>
    </row>
    <row r="291" spans="6:9">
      <c r="F291" s="3"/>
      <c r="G291" s="3"/>
      <c r="H291" s="3"/>
      <c r="I291" s="3"/>
    </row>
    <row r="292" spans="6:9">
      <c r="F292" s="3"/>
      <c r="G292" s="3"/>
      <c r="H292" s="3"/>
      <c r="I292" s="3"/>
    </row>
    <row r="293" spans="6:9">
      <c r="F293" s="3"/>
      <c r="G293" s="3"/>
      <c r="H293" s="3"/>
      <c r="I293" s="3"/>
    </row>
    <row r="294" spans="6:9">
      <c r="F294" s="3"/>
      <c r="G294" s="3"/>
      <c r="H294" s="3"/>
      <c r="I294" s="3"/>
    </row>
    <row r="295" spans="6:9">
      <c r="F295" s="3"/>
      <c r="G295" s="3"/>
      <c r="H295" s="3"/>
      <c r="I295" s="3"/>
    </row>
    <row r="296" spans="6:9">
      <c r="F296" s="3"/>
      <c r="G296" s="3"/>
      <c r="H296" s="3"/>
      <c r="I296" s="3"/>
    </row>
    <row r="297" spans="6:9">
      <c r="F297" s="3"/>
      <c r="G297" s="3"/>
      <c r="H297" s="3"/>
      <c r="I297" s="3"/>
    </row>
    <row r="298" spans="6:9">
      <c r="F298" s="3"/>
      <c r="G298" s="3"/>
      <c r="H298" s="3"/>
      <c r="I298" s="3"/>
    </row>
    <row r="299" spans="6:9">
      <c r="F299" s="3"/>
      <c r="G299" s="3"/>
      <c r="H299" s="3"/>
      <c r="I299" s="3"/>
    </row>
    <row r="300" spans="6:9">
      <c r="F300" s="3"/>
      <c r="G300" s="3"/>
      <c r="H300" s="3"/>
      <c r="I300" s="3"/>
    </row>
    <row r="301" spans="6:9">
      <c r="F301" s="3"/>
      <c r="G301" s="3"/>
      <c r="H301" s="3"/>
      <c r="I301" s="3"/>
    </row>
    <row r="302" spans="6:9">
      <c r="F302" s="3"/>
      <c r="G302" s="3"/>
      <c r="H302" s="3"/>
      <c r="I302" s="3"/>
    </row>
    <row r="303" spans="6:9">
      <c r="F303" s="3"/>
      <c r="G303" s="3"/>
      <c r="H303" s="3"/>
      <c r="I303" s="3"/>
    </row>
    <row r="304" spans="6:9">
      <c r="F304" s="3"/>
      <c r="G304" s="3"/>
      <c r="H304" s="3"/>
      <c r="I304" s="3"/>
    </row>
    <row r="305" spans="6:9">
      <c r="F305" s="3"/>
      <c r="G305" s="3"/>
      <c r="H305" s="3"/>
      <c r="I305" s="3"/>
    </row>
    <row r="306" spans="6:9">
      <c r="F306" s="3"/>
      <c r="G306" s="3"/>
      <c r="H306" s="3"/>
      <c r="I306" s="3"/>
    </row>
    <row r="307" spans="6:9">
      <c r="F307" s="3"/>
      <c r="G307" s="3"/>
      <c r="H307" s="3"/>
      <c r="I307" s="3"/>
    </row>
    <row r="308" spans="6:9">
      <c r="F308" s="3"/>
      <c r="G308" s="3"/>
      <c r="H308" s="3"/>
      <c r="I308" s="3"/>
    </row>
    <row r="309" spans="6:9">
      <c r="F309" s="3"/>
      <c r="G309" s="3"/>
      <c r="H309" s="3"/>
      <c r="I309" s="3"/>
    </row>
    <row r="310" spans="6:9">
      <c r="F310" s="3"/>
      <c r="G310" s="3"/>
      <c r="H310" s="3"/>
      <c r="I310" s="3"/>
    </row>
    <row r="311" spans="6:9">
      <c r="F311" s="3"/>
      <c r="G311" s="3"/>
      <c r="H311" s="3"/>
      <c r="I311" s="3"/>
    </row>
    <row r="312" spans="6:9">
      <c r="F312" s="3"/>
      <c r="G312" s="3"/>
      <c r="H312" s="3"/>
      <c r="I312" s="3"/>
    </row>
    <row r="313" spans="6:9">
      <c r="F313" s="3"/>
      <c r="G313" s="3"/>
      <c r="H313" s="3"/>
      <c r="I313" s="3"/>
    </row>
    <row r="314" spans="6:9">
      <c r="F314" s="3"/>
      <c r="G314" s="3"/>
      <c r="H314" s="3"/>
      <c r="I314" s="3"/>
    </row>
    <row r="315" spans="6:9">
      <c r="F315" s="3"/>
      <c r="G315" s="3"/>
      <c r="H315" s="3"/>
      <c r="I315" s="3"/>
    </row>
    <row r="316" spans="6:9">
      <c r="F316" s="3"/>
      <c r="G316" s="3"/>
      <c r="H316" s="3"/>
      <c r="I316" s="3"/>
    </row>
    <row r="317" spans="6:9">
      <c r="F317" s="3"/>
      <c r="G317" s="3"/>
      <c r="H317" s="3"/>
      <c r="I317" s="3"/>
    </row>
    <row r="318" spans="6:9">
      <c r="F318" s="3"/>
      <c r="G318" s="3"/>
      <c r="H318" s="3"/>
      <c r="I318" s="3"/>
    </row>
    <row r="319" spans="6:9">
      <c r="F319" s="3"/>
      <c r="G319" s="3"/>
      <c r="H319" s="3"/>
      <c r="I319" s="3"/>
    </row>
    <row r="320" spans="6:9">
      <c r="F320" s="3"/>
      <c r="G320" s="3"/>
      <c r="H320" s="3"/>
      <c r="I320" s="3"/>
    </row>
    <row r="321" spans="6:9">
      <c r="F321" s="3"/>
      <c r="G321" s="3"/>
      <c r="H321" s="3"/>
      <c r="I321" s="3"/>
    </row>
    <row r="322" spans="6:9">
      <c r="F322" s="3"/>
      <c r="G322" s="3"/>
      <c r="H322" s="3"/>
      <c r="I322" s="3"/>
    </row>
    <row r="323" spans="6:9">
      <c r="F323" s="3"/>
      <c r="G323" s="3"/>
      <c r="H323" s="3"/>
      <c r="I323" s="3"/>
    </row>
    <row r="324" spans="6:9">
      <c r="F324" s="3"/>
      <c r="G324" s="3"/>
      <c r="H324" s="3"/>
      <c r="I324" s="3"/>
    </row>
    <row r="325" spans="6:9">
      <c r="F325" s="3"/>
      <c r="G325" s="3"/>
      <c r="H325" s="3"/>
      <c r="I325" s="3"/>
    </row>
    <row r="326" spans="6:9">
      <c r="F326" s="3"/>
      <c r="G326" s="3"/>
      <c r="H326" s="3"/>
      <c r="I326" s="3"/>
    </row>
    <row r="327" spans="6:9">
      <c r="F327" s="3"/>
      <c r="G327" s="3"/>
      <c r="H327" s="3"/>
      <c r="I327" s="3"/>
    </row>
    <row r="328" spans="6:9">
      <c r="F328" s="3"/>
      <c r="G328" s="3"/>
      <c r="H328" s="3"/>
      <c r="I328" s="3"/>
    </row>
    <row r="329" spans="6:9">
      <c r="F329" s="3"/>
      <c r="G329" s="3"/>
      <c r="H329" s="3"/>
      <c r="I329" s="3"/>
    </row>
    <row r="330" spans="6:9">
      <c r="F330" s="3"/>
      <c r="G330" s="3"/>
      <c r="H330" s="3"/>
      <c r="I330" s="3"/>
    </row>
    <row r="331" spans="6:9">
      <c r="F331" s="3"/>
      <c r="G331" s="3"/>
      <c r="H331" s="3"/>
      <c r="I331" s="3"/>
    </row>
    <row r="332" spans="6:9">
      <c r="F332" s="3"/>
      <c r="G332" s="3"/>
      <c r="H332" s="3"/>
      <c r="I332" s="3"/>
    </row>
    <row r="333" spans="6:9">
      <c r="F333" s="3"/>
      <c r="G333" s="3"/>
      <c r="H333" s="3"/>
      <c r="I333" s="3"/>
    </row>
    <row r="334" spans="6:9">
      <c r="F334" s="3"/>
      <c r="G334" s="3"/>
      <c r="H334" s="3"/>
      <c r="I334" s="3"/>
    </row>
    <row r="335" spans="6:9">
      <c r="F335" s="3"/>
      <c r="G335" s="3"/>
      <c r="H335" s="3"/>
      <c r="I335" s="3"/>
    </row>
    <row r="336" spans="6:9">
      <c r="F336" s="3"/>
      <c r="G336" s="3"/>
      <c r="H336" s="3"/>
      <c r="I336" s="3"/>
    </row>
    <row r="337" spans="6:9">
      <c r="F337" s="3"/>
      <c r="G337" s="3"/>
      <c r="H337" s="3"/>
      <c r="I337" s="3"/>
    </row>
    <row r="338" spans="6:9">
      <c r="F338" s="3"/>
      <c r="G338" s="3"/>
      <c r="H338" s="3"/>
      <c r="I338" s="3"/>
    </row>
    <row r="339" spans="6:9">
      <c r="F339" s="3"/>
      <c r="G339" s="3"/>
      <c r="H339" s="3"/>
      <c r="I339" s="3"/>
    </row>
    <row r="340" spans="6:9">
      <c r="F340" s="3"/>
      <c r="G340" s="3"/>
      <c r="H340" s="3"/>
      <c r="I340" s="3"/>
    </row>
    <row r="341" spans="6:9">
      <c r="F341" s="3"/>
      <c r="G341" s="3"/>
      <c r="H341" s="3"/>
      <c r="I341" s="3"/>
    </row>
    <row r="342" spans="6:9">
      <c r="F342" s="3"/>
      <c r="G342" s="3"/>
      <c r="H342" s="3"/>
      <c r="I342" s="3"/>
    </row>
    <row r="343" spans="6:9">
      <c r="F343" s="3"/>
      <c r="G343" s="3"/>
      <c r="H343" s="3"/>
      <c r="I343" s="3"/>
    </row>
    <row r="344" spans="6:9">
      <c r="F344" s="3"/>
      <c r="G344" s="3"/>
      <c r="H344" s="3"/>
      <c r="I344" s="3"/>
    </row>
    <row r="345" spans="6:9">
      <c r="F345" s="3"/>
      <c r="G345" s="3"/>
      <c r="H345" s="3"/>
      <c r="I345" s="3"/>
    </row>
    <row r="346" spans="6:9">
      <c r="F346" s="3"/>
      <c r="G346" s="3"/>
      <c r="H346" s="3"/>
      <c r="I346" s="3"/>
    </row>
    <row r="347" spans="6:9">
      <c r="F347" s="3"/>
      <c r="G347" s="3"/>
      <c r="H347" s="3"/>
      <c r="I347" s="3"/>
    </row>
    <row r="348" spans="6:9">
      <c r="F348" s="3"/>
      <c r="G348" s="3"/>
      <c r="H348" s="3"/>
      <c r="I348" s="3"/>
    </row>
    <row r="349" spans="6:9">
      <c r="F349" s="3"/>
      <c r="G349" s="3"/>
      <c r="H349" s="3"/>
      <c r="I349" s="3"/>
    </row>
    <row r="350" spans="6:9">
      <c r="F350" s="3"/>
      <c r="G350" s="3"/>
      <c r="H350" s="3"/>
      <c r="I350" s="3"/>
    </row>
    <row r="351" spans="6:9">
      <c r="F351" s="3"/>
      <c r="G351" s="3"/>
      <c r="H351" s="3"/>
      <c r="I351" s="3"/>
    </row>
    <row r="352" spans="6:9">
      <c r="F352" s="3"/>
      <c r="G352" s="3"/>
      <c r="H352" s="3"/>
      <c r="I352" s="3"/>
    </row>
    <row r="353" spans="6:9">
      <c r="F353" s="3"/>
      <c r="G353" s="3"/>
      <c r="H353" s="3"/>
      <c r="I353" s="3"/>
    </row>
    <row r="354" spans="6:9">
      <c r="F354" s="3"/>
      <c r="G354" s="3"/>
      <c r="H354" s="3"/>
      <c r="I354" s="3"/>
    </row>
    <row r="355" spans="6:9">
      <c r="F355" s="3"/>
      <c r="G355" s="3"/>
      <c r="H355" s="3"/>
      <c r="I355" s="3"/>
    </row>
    <row r="356" spans="6:9">
      <c r="F356" s="3"/>
      <c r="G356" s="3"/>
      <c r="H356" s="3"/>
      <c r="I356" s="3"/>
    </row>
    <row r="357" spans="6:9">
      <c r="F357" s="3"/>
      <c r="G357" s="3"/>
      <c r="H357" s="3"/>
      <c r="I357" s="3"/>
    </row>
    <row r="358" spans="6:9">
      <c r="F358" s="3"/>
      <c r="G358" s="3"/>
      <c r="H358" s="3"/>
      <c r="I358" s="3"/>
    </row>
    <row r="359" spans="6:9">
      <c r="F359" s="3"/>
      <c r="G359" s="3"/>
      <c r="H359" s="3"/>
      <c r="I359" s="3"/>
    </row>
    <row r="360" spans="6:9">
      <c r="F360" s="3"/>
      <c r="G360" s="3"/>
      <c r="H360" s="3"/>
      <c r="I360" s="3"/>
    </row>
    <row r="361" spans="6:9">
      <c r="F361" s="3"/>
      <c r="G361" s="3"/>
      <c r="H361" s="3"/>
      <c r="I361" s="3"/>
    </row>
    <row r="362" spans="6:9">
      <c r="F362" s="3"/>
      <c r="G362" s="3"/>
      <c r="H362" s="3"/>
      <c r="I362" s="3"/>
    </row>
    <row r="363" spans="6:9">
      <c r="F363" s="3"/>
      <c r="G363" s="3"/>
      <c r="H363" s="3"/>
      <c r="I363" s="3"/>
    </row>
    <row r="364" spans="6:9">
      <c r="F364" s="3"/>
      <c r="G364" s="3"/>
      <c r="H364" s="3"/>
      <c r="I364" s="3"/>
    </row>
    <row r="365" spans="6:9">
      <c r="F365" s="3"/>
      <c r="G365" s="3"/>
      <c r="H365" s="3"/>
      <c r="I365" s="3"/>
    </row>
    <row r="366" spans="6:9">
      <c r="F366" s="3"/>
      <c r="G366" s="3"/>
      <c r="H366" s="3"/>
      <c r="I366" s="3"/>
    </row>
    <row r="367" spans="6:9">
      <c r="F367" s="3"/>
      <c r="G367" s="3"/>
      <c r="H367" s="3"/>
      <c r="I367" s="3"/>
    </row>
    <row r="368" spans="6:9">
      <c r="F368" s="3"/>
      <c r="G368" s="3"/>
      <c r="H368" s="3"/>
      <c r="I368" s="3"/>
    </row>
    <row r="369" spans="6:9">
      <c r="F369" s="3"/>
      <c r="G369" s="3"/>
      <c r="H369" s="3"/>
      <c r="I369" s="3"/>
    </row>
    <row r="370" spans="6:9">
      <c r="F370" s="3"/>
      <c r="G370" s="3"/>
      <c r="H370" s="3"/>
      <c r="I370" s="3"/>
    </row>
    <row r="371" spans="6:9">
      <c r="F371" s="3"/>
      <c r="G371" s="3"/>
      <c r="H371" s="3"/>
      <c r="I371" s="3"/>
    </row>
    <row r="372" spans="6:9">
      <c r="F372" s="3"/>
      <c r="G372" s="3"/>
      <c r="H372" s="3"/>
      <c r="I372" s="3"/>
    </row>
    <row r="373" spans="6:9">
      <c r="F373" s="3"/>
      <c r="G373" s="3"/>
      <c r="H373" s="3"/>
      <c r="I373" s="3"/>
    </row>
    <row r="374" spans="6:9">
      <c r="F374" s="3"/>
      <c r="G374" s="3"/>
      <c r="H374" s="3"/>
      <c r="I374" s="3"/>
    </row>
    <row r="375" spans="6:9">
      <c r="F375" s="3"/>
      <c r="G375" s="3"/>
      <c r="H375" s="3"/>
      <c r="I375" s="3"/>
    </row>
    <row r="376" spans="6:9">
      <c r="F376" s="3"/>
      <c r="G376" s="3"/>
      <c r="H376" s="3"/>
      <c r="I376" s="3"/>
    </row>
    <row r="377" spans="6:9">
      <c r="F377" s="3"/>
      <c r="G377" s="3"/>
      <c r="H377" s="3"/>
      <c r="I377" s="3"/>
    </row>
    <row r="378" spans="6:9">
      <c r="F378" s="3"/>
      <c r="G378" s="3"/>
      <c r="H378" s="3"/>
      <c r="I378" s="3"/>
    </row>
    <row r="379" spans="6:9">
      <c r="F379" s="3"/>
      <c r="G379" s="3"/>
      <c r="H379" s="3"/>
      <c r="I379" s="3"/>
    </row>
    <row r="380" spans="6:9">
      <c r="F380" s="3"/>
      <c r="G380" s="3"/>
      <c r="H380" s="3"/>
      <c r="I380" s="3"/>
    </row>
    <row r="381" spans="6:9">
      <c r="F381" s="3"/>
      <c r="G381" s="3"/>
      <c r="H381" s="3"/>
      <c r="I381" s="3"/>
    </row>
    <row r="382" spans="6:9">
      <c r="F382" s="3"/>
      <c r="G382" s="3"/>
      <c r="H382" s="3"/>
      <c r="I382" s="3"/>
    </row>
    <row r="383" spans="6:9">
      <c r="F383" s="3"/>
      <c r="G383" s="3"/>
      <c r="H383" s="3"/>
      <c r="I383" s="3"/>
    </row>
    <row r="384" spans="6:9">
      <c r="F384" s="3"/>
      <c r="G384" s="3"/>
      <c r="H384" s="3"/>
      <c r="I384" s="3"/>
    </row>
    <row r="385" spans="6:9">
      <c r="F385" s="3"/>
      <c r="G385" s="3"/>
      <c r="H385" s="3"/>
      <c r="I385" s="3"/>
    </row>
    <row r="386" spans="6:9">
      <c r="F386" s="3"/>
      <c r="G386" s="3"/>
      <c r="H386" s="3"/>
      <c r="I386" s="3"/>
    </row>
    <row r="387" spans="6:9">
      <c r="F387" s="3"/>
      <c r="G387" s="3"/>
      <c r="H387" s="3"/>
      <c r="I387" s="3"/>
    </row>
    <row r="388" spans="6:9">
      <c r="F388" s="3"/>
      <c r="G388" s="3"/>
      <c r="H388" s="3"/>
      <c r="I388" s="3"/>
    </row>
    <row r="389" spans="6:9">
      <c r="F389" s="3"/>
      <c r="G389" s="3"/>
      <c r="H389" s="3"/>
      <c r="I389" s="3"/>
    </row>
    <row r="390" spans="6:9">
      <c r="F390" s="3"/>
      <c r="G390" s="3"/>
      <c r="H390" s="3"/>
      <c r="I390" s="3"/>
    </row>
    <row r="391" spans="6:9">
      <c r="F391" s="3"/>
      <c r="G391" s="3"/>
      <c r="H391" s="3"/>
      <c r="I391" s="3"/>
    </row>
    <row r="392" spans="6:9">
      <c r="F392" s="3"/>
      <c r="G392" s="3"/>
      <c r="H392" s="3"/>
      <c r="I392" s="3"/>
    </row>
    <row r="393" spans="6:9">
      <c r="F393" s="3"/>
      <c r="G393" s="3"/>
      <c r="H393" s="3"/>
      <c r="I393" s="3"/>
    </row>
    <row r="394" spans="6:9">
      <c r="F394" s="3"/>
      <c r="G394" s="3"/>
      <c r="H394" s="3"/>
      <c r="I394" s="3"/>
    </row>
    <row r="395" spans="6:9">
      <c r="F395" s="3"/>
      <c r="G395" s="3"/>
      <c r="H395" s="3"/>
      <c r="I395" s="3"/>
    </row>
    <row r="396" spans="6:9">
      <c r="F396" s="3"/>
      <c r="G396" s="3"/>
      <c r="H396" s="3"/>
      <c r="I396" s="3"/>
    </row>
    <row r="397" spans="6:9">
      <c r="F397" s="3"/>
      <c r="G397" s="3"/>
      <c r="H397" s="3"/>
      <c r="I397" s="3"/>
    </row>
    <row r="398" spans="6:9">
      <c r="F398" s="3"/>
      <c r="G398" s="3"/>
      <c r="H398" s="3"/>
      <c r="I398" s="3"/>
    </row>
    <row r="399" spans="6:9">
      <c r="F399" s="3"/>
      <c r="G399" s="3"/>
      <c r="H399" s="3"/>
      <c r="I399" s="3"/>
    </row>
    <row r="400" spans="6:9">
      <c r="F400" s="3"/>
      <c r="G400" s="3"/>
      <c r="H400" s="3"/>
      <c r="I400" s="3"/>
    </row>
    <row r="401" spans="6:9">
      <c r="F401" s="3"/>
      <c r="G401" s="3"/>
      <c r="H401" s="3"/>
      <c r="I401" s="3"/>
    </row>
    <row r="402" spans="6:9">
      <c r="F402" s="3"/>
      <c r="G402" s="3"/>
      <c r="H402" s="3"/>
      <c r="I402" s="3"/>
    </row>
    <row r="403" spans="6:9">
      <c r="F403" s="3"/>
      <c r="G403" s="3"/>
      <c r="H403" s="3"/>
      <c r="I403" s="3"/>
    </row>
    <row r="404" spans="6:9">
      <c r="F404" s="3"/>
      <c r="G404" s="3"/>
      <c r="H404" s="3"/>
      <c r="I404" s="3"/>
    </row>
    <row r="405" spans="6:9">
      <c r="F405" s="3"/>
      <c r="G405" s="3"/>
      <c r="H405" s="3"/>
      <c r="I405" s="3"/>
    </row>
    <row r="406" spans="6:9">
      <c r="F406" s="3"/>
      <c r="G406" s="3"/>
      <c r="H406" s="3"/>
      <c r="I406" s="3"/>
    </row>
    <row r="407" spans="6:9">
      <c r="F407" s="3"/>
      <c r="G407" s="3"/>
      <c r="H407" s="3"/>
      <c r="I407" s="3"/>
    </row>
    <row r="408" spans="6:9">
      <c r="F408" s="3"/>
      <c r="G408" s="3"/>
      <c r="H408" s="3"/>
      <c r="I408" s="3"/>
    </row>
    <row r="409" spans="6:9">
      <c r="F409" s="3"/>
      <c r="G409" s="3"/>
      <c r="H409" s="3"/>
      <c r="I409" s="3"/>
    </row>
    <row r="410" spans="6:9">
      <c r="F410" s="3"/>
      <c r="G410" s="3"/>
      <c r="H410" s="3"/>
      <c r="I410" s="3"/>
    </row>
    <row r="411" spans="6:9">
      <c r="F411" s="3"/>
      <c r="G411" s="3"/>
      <c r="H411" s="3"/>
      <c r="I411" s="3"/>
    </row>
    <row r="412" spans="6:9">
      <c r="F412" s="3"/>
      <c r="G412" s="3"/>
      <c r="H412" s="3"/>
      <c r="I412" s="3"/>
    </row>
    <row r="413" spans="6:9">
      <c r="F413" s="3"/>
      <c r="G413" s="3"/>
      <c r="H413" s="3"/>
      <c r="I413" s="3"/>
    </row>
    <row r="414" spans="6:9">
      <c r="F414" s="3"/>
      <c r="G414" s="3"/>
      <c r="H414" s="3"/>
      <c r="I414" s="3"/>
    </row>
    <row r="415" spans="6:9">
      <c r="F415" s="3"/>
      <c r="G415" s="3"/>
      <c r="H415" s="3"/>
      <c r="I415" s="3"/>
    </row>
    <row r="416" spans="6:9">
      <c r="F416" s="3"/>
      <c r="G416" s="3"/>
      <c r="H416" s="3"/>
      <c r="I416" s="3"/>
    </row>
    <row r="417" spans="6:9">
      <c r="F417" s="3"/>
      <c r="G417" s="3"/>
      <c r="H417" s="3"/>
      <c r="I417" s="3"/>
    </row>
    <row r="418" spans="6:9">
      <c r="F418" s="3"/>
      <c r="G418" s="3"/>
      <c r="H418" s="3"/>
      <c r="I418" s="3"/>
    </row>
    <row r="419" spans="6:9">
      <c r="F419" s="3"/>
      <c r="G419" s="3"/>
      <c r="H419" s="3"/>
      <c r="I419" s="3"/>
    </row>
    <row r="420" spans="6:9">
      <c r="F420" s="3"/>
      <c r="G420" s="3"/>
      <c r="H420" s="3"/>
      <c r="I420" s="3"/>
    </row>
    <row r="421" spans="6:9">
      <c r="F421" s="3"/>
      <c r="G421" s="3"/>
      <c r="H421" s="3"/>
      <c r="I421" s="3"/>
    </row>
    <row r="422" spans="6:9">
      <c r="F422" s="3"/>
      <c r="G422" s="3"/>
      <c r="H422" s="3"/>
      <c r="I422" s="3"/>
    </row>
    <row r="423" spans="6:9">
      <c r="F423" s="3"/>
      <c r="G423" s="3"/>
      <c r="H423" s="3"/>
      <c r="I423" s="3"/>
    </row>
    <row r="424" spans="6:9">
      <c r="F424" s="3"/>
      <c r="G424" s="3"/>
      <c r="H424" s="3"/>
      <c r="I424" s="3"/>
    </row>
    <row r="425" spans="6:9">
      <c r="F425" s="3"/>
      <c r="G425" s="3"/>
      <c r="H425" s="3"/>
      <c r="I425" s="3"/>
    </row>
    <row r="426" spans="6:9">
      <c r="F426" s="3"/>
      <c r="G426" s="3"/>
      <c r="H426" s="3"/>
      <c r="I426" s="3"/>
    </row>
    <row r="427" spans="6:9">
      <c r="F427" s="3"/>
      <c r="G427" s="3"/>
      <c r="H427" s="3"/>
      <c r="I427" s="3"/>
    </row>
    <row r="428" spans="6:9">
      <c r="F428" s="3"/>
      <c r="G428" s="3"/>
      <c r="H428" s="3"/>
      <c r="I428" s="3"/>
    </row>
    <row r="429" spans="6:9">
      <c r="F429" s="3"/>
      <c r="G429" s="3"/>
      <c r="H429" s="3"/>
      <c r="I429" s="3"/>
    </row>
    <row r="430" spans="6:9">
      <c r="F430" s="3"/>
      <c r="G430" s="3"/>
      <c r="H430" s="3"/>
      <c r="I430" s="3"/>
    </row>
    <row r="431" spans="6:9">
      <c r="F431" s="3"/>
      <c r="G431" s="3"/>
      <c r="H431" s="3"/>
      <c r="I431" s="3"/>
    </row>
    <row r="432" spans="6:9">
      <c r="F432" s="3"/>
      <c r="G432" s="3"/>
      <c r="H432" s="3"/>
      <c r="I432" s="3"/>
    </row>
    <row r="433" spans="6:9">
      <c r="F433" s="3"/>
      <c r="G433" s="3"/>
      <c r="H433" s="3"/>
      <c r="I433" s="3"/>
    </row>
    <row r="434" spans="6:9">
      <c r="F434" s="3"/>
      <c r="G434" s="3"/>
      <c r="H434" s="3"/>
      <c r="I434" s="3"/>
    </row>
    <row r="435" spans="6:9">
      <c r="F435" s="3"/>
      <c r="G435" s="3"/>
      <c r="H435" s="3"/>
      <c r="I435" s="3"/>
    </row>
    <row r="436" spans="6:9">
      <c r="F436" s="3"/>
      <c r="G436" s="3"/>
      <c r="H436" s="3"/>
      <c r="I436" s="3"/>
    </row>
    <row r="437" spans="6:9">
      <c r="F437" s="3"/>
      <c r="G437" s="3"/>
      <c r="H437" s="3"/>
      <c r="I437" s="3"/>
    </row>
    <row r="438" spans="6:9">
      <c r="F438" s="3"/>
      <c r="G438" s="3"/>
      <c r="H438" s="3"/>
      <c r="I438" s="3"/>
    </row>
    <row r="439" spans="6:9">
      <c r="F439" s="3"/>
      <c r="G439" s="3"/>
      <c r="H439" s="3"/>
      <c r="I439" s="3"/>
    </row>
    <row r="440" spans="6:9">
      <c r="F440" s="3"/>
      <c r="G440" s="3"/>
      <c r="H440" s="3"/>
      <c r="I440" s="3"/>
    </row>
    <row r="441" spans="6:9">
      <c r="F441" s="3"/>
      <c r="G441" s="3"/>
      <c r="H441" s="3"/>
      <c r="I441" s="3"/>
    </row>
    <row r="442" spans="6:9">
      <c r="F442" s="3"/>
      <c r="G442" s="3"/>
      <c r="H442" s="3"/>
      <c r="I442" s="3"/>
    </row>
    <row r="443" spans="6:9">
      <c r="F443" s="3"/>
      <c r="G443" s="3"/>
      <c r="H443" s="3"/>
      <c r="I443" s="3"/>
    </row>
    <row r="444" spans="6:9">
      <c r="F444" s="3"/>
      <c r="G444" s="3"/>
      <c r="H444" s="3"/>
      <c r="I444" s="3"/>
    </row>
    <row r="445" spans="6:9">
      <c r="F445" s="3"/>
      <c r="G445" s="3"/>
      <c r="H445" s="3"/>
      <c r="I445" s="3"/>
    </row>
    <row r="446" spans="6:9">
      <c r="F446" s="3"/>
      <c r="G446" s="3"/>
      <c r="H446" s="3"/>
      <c r="I446" s="3"/>
    </row>
    <row r="447" spans="6:9">
      <c r="F447" s="3"/>
      <c r="G447" s="3"/>
      <c r="H447" s="3"/>
      <c r="I447" s="3"/>
    </row>
    <row r="448" spans="6:9">
      <c r="F448" s="3"/>
      <c r="G448" s="3"/>
      <c r="H448" s="3"/>
      <c r="I448" s="3"/>
    </row>
    <row r="449" spans="6:9">
      <c r="F449" s="3"/>
      <c r="G449" s="3"/>
      <c r="H449" s="3"/>
      <c r="I449" s="3"/>
    </row>
    <row r="450" spans="6:9">
      <c r="F450" s="3"/>
      <c r="G450" s="3"/>
      <c r="H450" s="3"/>
      <c r="I450" s="3"/>
    </row>
    <row r="451" spans="6:9">
      <c r="F451" s="3"/>
      <c r="G451" s="3"/>
      <c r="H451" s="3"/>
      <c r="I451" s="3"/>
    </row>
    <row r="452" spans="6:9">
      <c r="F452" s="3"/>
      <c r="G452" s="3"/>
      <c r="H452" s="3"/>
      <c r="I452" s="3"/>
    </row>
    <row r="453" spans="6:9">
      <c r="F453" s="3"/>
      <c r="G453" s="3"/>
      <c r="H453" s="3"/>
      <c r="I453" s="3"/>
    </row>
    <row r="454" spans="6:9">
      <c r="F454" s="3"/>
      <c r="G454" s="3"/>
      <c r="H454" s="3"/>
      <c r="I454" s="3"/>
    </row>
    <row r="455" spans="6:9">
      <c r="F455" s="3"/>
      <c r="G455" s="3"/>
      <c r="H455" s="3"/>
      <c r="I455" s="3"/>
    </row>
    <row r="456" spans="6:9">
      <c r="F456" s="3"/>
      <c r="G456" s="3"/>
      <c r="H456" s="3"/>
      <c r="I456" s="3"/>
    </row>
    <row r="457" spans="6:9">
      <c r="F457" s="3"/>
      <c r="G457" s="3"/>
      <c r="H457" s="3"/>
      <c r="I457" s="3"/>
    </row>
    <row r="458" spans="6:9">
      <c r="F458" s="3"/>
      <c r="G458" s="3"/>
      <c r="H458" s="3"/>
      <c r="I458" s="3"/>
    </row>
    <row r="459" spans="6:9">
      <c r="F459" s="3"/>
      <c r="G459" s="3"/>
      <c r="H459" s="3"/>
      <c r="I459" s="3"/>
    </row>
    <row r="460" spans="6:9">
      <c r="F460" s="3"/>
      <c r="G460" s="3"/>
      <c r="H460" s="3"/>
      <c r="I460" s="3"/>
    </row>
    <row r="461" spans="6:9">
      <c r="F461" s="3"/>
      <c r="G461" s="3"/>
      <c r="H461" s="3"/>
      <c r="I461" s="3"/>
    </row>
    <row r="462" spans="6:9">
      <c r="F462" s="3"/>
      <c r="G462" s="3"/>
      <c r="H462" s="3"/>
      <c r="I462" s="3"/>
    </row>
    <row r="463" spans="6:9">
      <c r="F463" s="3"/>
      <c r="G463" s="3"/>
      <c r="H463" s="3"/>
      <c r="I463" s="3"/>
    </row>
    <row r="464" spans="6:9">
      <c r="F464" s="3"/>
      <c r="G464" s="3"/>
      <c r="H464" s="3"/>
      <c r="I464" s="3"/>
    </row>
    <row r="465" spans="6:9">
      <c r="F465" s="3"/>
      <c r="G465" s="3"/>
      <c r="H465" s="3"/>
      <c r="I465" s="3"/>
    </row>
    <row r="466" spans="6:9">
      <c r="F466" s="3"/>
      <c r="G466" s="3"/>
      <c r="H466" s="3"/>
      <c r="I466" s="3"/>
    </row>
    <row r="467" spans="6:9">
      <c r="F467" s="3"/>
      <c r="G467" s="3"/>
      <c r="H467" s="3"/>
      <c r="I467" s="3"/>
    </row>
    <row r="468" spans="6:9">
      <c r="F468" s="3"/>
      <c r="G468" s="3"/>
      <c r="H468" s="3"/>
      <c r="I468" s="3"/>
    </row>
    <row r="469" spans="6:9">
      <c r="F469" s="3"/>
      <c r="G469" s="3"/>
      <c r="H469" s="3"/>
      <c r="I469" s="3"/>
    </row>
    <row r="470" spans="6:9">
      <c r="F470" s="3"/>
      <c r="G470" s="3"/>
      <c r="H470" s="3"/>
      <c r="I470" s="3"/>
    </row>
    <row r="471" spans="6:9">
      <c r="F471" s="3"/>
      <c r="G471" s="3"/>
      <c r="H471" s="3"/>
      <c r="I471" s="3"/>
    </row>
    <row r="472" spans="6:9">
      <c r="F472" s="3"/>
      <c r="G472" s="3"/>
      <c r="H472" s="3"/>
      <c r="I472" s="3"/>
    </row>
    <row r="473" spans="6:9">
      <c r="F473" s="3"/>
      <c r="G473" s="3"/>
      <c r="H473" s="3"/>
      <c r="I473" s="3"/>
    </row>
    <row r="474" spans="6:9">
      <c r="F474" s="3"/>
      <c r="G474" s="3"/>
      <c r="H474" s="3"/>
      <c r="I474" s="3"/>
    </row>
    <row r="475" spans="6:9">
      <c r="F475" s="3"/>
      <c r="G475" s="3"/>
      <c r="H475" s="3"/>
      <c r="I475" s="3"/>
    </row>
    <row r="476" spans="6:9">
      <c r="F476" s="3"/>
      <c r="G476" s="3"/>
      <c r="H476" s="3"/>
      <c r="I476" s="3"/>
    </row>
    <row r="477" spans="6:9">
      <c r="F477" s="3"/>
      <c r="G477" s="3"/>
      <c r="H477" s="3"/>
      <c r="I477" s="3"/>
    </row>
    <row r="478" spans="6:9">
      <c r="F478" s="3"/>
      <c r="G478" s="3"/>
      <c r="H478" s="3"/>
      <c r="I478" s="3"/>
    </row>
    <row r="479" spans="6:9">
      <c r="F479" s="3"/>
      <c r="G479" s="3"/>
      <c r="H479" s="3"/>
      <c r="I479" s="3"/>
    </row>
    <row r="480" spans="6:9">
      <c r="F480" s="3"/>
      <c r="G480" s="3"/>
      <c r="H480" s="3"/>
      <c r="I480" s="3"/>
    </row>
    <row r="481" spans="6:9">
      <c r="F481" s="3"/>
      <c r="G481" s="3"/>
      <c r="H481" s="3"/>
      <c r="I481" s="3"/>
    </row>
    <row r="482" spans="6:9">
      <c r="F482" s="3"/>
      <c r="G482" s="3"/>
      <c r="H482" s="3"/>
      <c r="I482" s="3"/>
    </row>
    <row r="483" spans="6:9">
      <c r="F483" s="3"/>
      <c r="G483" s="3"/>
      <c r="H483" s="3"/>
      <c r="I483" s="3"/>
    </row>
    <row r="484" spans="6:9">
      <c r="F484" s="3"/>
      <c r="G484" s="3"/>
      <c r="H484" s="3"/>
      <c r="I484" s="3"/>
    </row>
    <row r="485" spans="6:9">
      <c r="F485" s="3"/>
      <c r="G485" s="3"/>
      <c r="H485" s="3"/>
      <c r="I485" s="3"/>
    </row>
    <row r="486" spans="6:9">
      <c r="F486" s="3"/>
      <c r="G486" s="3"/>
      <c r="H486" s="3"/>
      <c r="I486" s="3"/>
    </row>
    <row r="487" spans="6:9">
      <c r="F487" s="3"/>
      <c r="G487" s="3"/>
      <c r="H487" s="3"/>
      <c r="I487" s="3"/>
    </row>
    <row r="488" spans="6:9">
      <c r="F488" s="3"/>
      <c r="G488" s="3"/>
      <c r="H488" s="3"/>
      <c r="I488" s="3"/>
    </row>
    <row r="489" spans="6:9">
      <c r="F489" s="3"/>
      <c r="G489" s="3"/>
      <c r="H489" s="3"/>
      <c r="I489" s="3"/>
    </row>
    <row r="490" spans="6:9">
      <c r="F490" s="3"/>
      <c r="G490" s="3"/>
      <c r="H490" s="3"/>
      <c r="I490" s="3"/>
    </row>
    <row r="491" spans="6:9">
      <c r="F491" s="3"/>
      <c r="G491" s="3"/>
      <c r="H491" s="3"/>
      <c r="I491" s="3"/>
    </row>
    <row r="492" spans="6:9">
      <c r="F492" s="3"/>
      <c r="G492" s="3"/>
      <c r="H492" s="3"/>
      <c r="I492" s="3"/>
    </row>
    <row r="493" spans="6:9">
      <c r="F493" s="3"/>
      <c r="G493" s="3"/>
      <c r="H493" s="3"/>
      <c r="I493" s="3"/>
    </row>
    <row r="494" spans="6:9">
      <c r="F494" s="3"/>
      <c r="G494" s="3"/>
      <c r="H494" s="3"/>
      <c r="I494" s="3"/>
    </row>
    <row r="495" spans="6:9">
      <c r="F495" s="3"/>
      <c r="G495" s="3"/>
      <c r="H495" s="3"/>
      <c r="I495" s="3"/>
    </row>
    <row r="496" spans="6:9">
      <c r="F496" s="3"/>
      <c r="G496" s="3"/>
      <c r="H496" s="3"/>
      <c r="I496" s="3"/>
    </row>
    <row r="497" spans="6:9">
      <c r="F497" s="3"/>
      <c r="G497" s="3"/>
      <c r="H497" s="3"/>
      <c r="I497" s="3"/>
    </row>
    <row r="498" spans="6:9">
      <c r="F498" s="3"/>
      <c r="G498" s="3"/>
      <c r="H498" s="3"/>
      <c r="I498" s="3"/>
    </row>
    <row r="499" spans="6:9">
      <c r="F499" s="3"/>
      <c r="G499" s="3"/>
      <c r="H499" s="3"/>
      <c r="I499" s="3"/>
    </row>
    <row r="500" spans="6:9">
      <c r="F500" s="3"/>
      <c r="G500" s="3"/>
      <c r="H500" s="3"/>
      <c r="I500" s="3"/>
    </row>
    <row r="501" spans="6:9">
      <c r="F501" s="3"/>
      <c r="G501" s="3"/>
      <c r="H501" s="3"/>
      <c r="I501" s="3"/>
    </row>
    <row r="502" spans="6:9">
      <c r="F502" s="3"/>
      <c r="G502" s="3"/>
      <c r="H502" s="3"/>
      <c r="I502" s="3"/>
    </row>
    <row r="503" spans="6:9">
      <c r="F503" s="3"/>
      <c r="G503" s="3"/>
      <c r="H503" s="3"/>
      <c r="I503" s="3"/>
    </row>
    <row r="504" spans="6:9">
      <c r="F504" s="3"/>
      <c r="G504" s="3"/>
      <c r="H504" s="3"/>
      <c r="I504" s="3"/>
    </row>
    <row r="505" spans="6:9">
      <c r="F505" s="3"/>
      <c r="G505" s="3"/>
      <c r="H505" s="3"/>
      <c r="I505" s="3"/>
    </row>
    <row r="506" spans="6:9">
      <c r="F506" s="3"/>
      <c r="G506" s="3"/>
      <c r="H506" s="3"/>
      <c r="I506" s="3"/>
    </row>
    <row r="507" spans="6:9">
      <c r="F507" s="3"/>
      <c r="G507" s="3"/>
      <c r="H507" s="3"/>
      <c r="I507" s="3"/>
    </row>
    <row r="508" spans="6:9">
      <c r="F508" s="3"/>
      <c r="G508" s="3"/>
      <c r="H508" s="3"/>
      <c r="I508" s="3"/>
    </row>
    <row r="509" spans="6:9">
      <c r="F509" s="3"/>
      <c r="G509" s="3"/>
      <c r="H509" s="3"/>
      <c r="I509" s="3"/>
    </row>
    <row r="510" spans="6:9">
      <c r="F510" s="3"/>
      <c r="G510" s="3"/>
      <c r="H510" s="3"/>
      <c r="I510" s="3"/>
    </row>
    <row r="511" spans="6:9">
      <c r="F511" s="3"/>
      <c r="G511" s="3"/>
      <c r="H511" s="3"/>
      <c r="I511" s="3"/>
    </row>
    <row r="512" spans="6:9">
      <c r="F512" s="3"/>
      <c r="G512" s="3"/>
      <c r="H512" s="3"/>
      <c r="I512" s="3"/>
    </row>
    <row r="513" spans="6:9">
      <c r="F513" s="3"/>
      <c r="G513" s="3"/>
      <c r="H513" s="3"/>
      <c r="I513" s="3"/>
    </row>
    <row r="514" spans="6:9">
      <c r="F514" s="3"/>
      <c r="G514" s="3"/>
      <c r="H514" s="3"/>
      <c r="I514" s="3"/>
    </row>
    <row r="515" spans="6:9">
      <c r="F515" s="3"/>
      <c r="G515" s="3"/>
      <c r="H515" s="3"/>
      <c r="I515" s="3"/>
    </row>
    <row r="516" spans="6:9">
      <c r="F516" s="3"/>
      <c r="G516" s="3"/>
      <c r="H516" s="3"/>
      <c r="I516" s="3"/>
    </row>
    <row r="517" spans="6:9">
      <c r="F517" s="3"/>
      <c r="G517" s="3"/>
      <c r="H517" s="3"/>
      <c r="I517" s="3"/>
    </row>
    <row r="518" spans="6:9">
      <c r="F518" s="3"/>
      <c r="G518" s="3"/>
      <c r="H518" s="3"/>
      <c r="I518" s="3"/>
    </row>
    <row r="519" spans="6:9">
      <c r="F519" s="3"/>
      <c r="G519" s="3"/>
      <c r="H519" s="3"/>
      <c r="I519" s="3"/>
    </row>
    <row r="520" spans="6:9">
      <c r="F520" s="3"/>
      <c r="G520" s="3"/>
      <c r="H520" s="3"/>
      <c r="I520" s="3"/>
    </row>
    <row r="521" spans="6:9">
      <c r="F521" s="3"/>
      <c r="G521" s="3"/>
      <c r="H521" s="3"/>
      <c r="I521" s="3"/>
    </row>
    <row r="522" spans="6:9">
      <c r="F522" s="3"/>
      <c r="G522" s="3"/>
      <c r="H522" s="3"/>
      <c r="I522" s="3"/>
    </row>
    <row r="523" spans="6:9">
      <c r="F523" s="3"/>
      <c r="G523" s="3"/>
      <c r="H523" s="3"/>
      <c r="I523" s="3"/>
    </row>
    <row r="524" spans="6:9">
      <c r="F524" s="3"/>
      <c r="G524" s="3"/>
      <c r="H524" s="3"/>
      <c r="I524" s="3"/>
    </row>
    <row r="525" spans="6:9">
      <c r="F525" s="3"/>
      <c r="G525" s="3"/>
      <c r="H525" s="3"/>
      <c r="I525" s="3"/>
    </row>
    <row r="526" spans="6:9">
      <c r="F526" s="3"/>
      <c r="G526" s="3"/>
      <c r="H526" s="3"/>
      <c r="I526" s="3"/>
    </row>
    <row r="527" spans="6:9">
      <c r="F527" s="3"/>
      <c r="G527" s="3"/>
      <c r="H527" s="3"/>
      <c r="I527" s="3"/>
    </row>
    <row r="528" spans="6:9">
      <c r="F528" s="3"/>
      <c r="G528" s="3"/>
      <c r="H528" s="3"/>
      <c r="I528" s="3"/>
    </row>
    <row r="529" spans="6:9">
      <c r="F529" s="3"/>
      <c r="G529" s="3"/>
      <c r="H529" s="3"/>
      <c r="I529" s="3"/>
    </row>
    <row r="530" spans="6:9">
      <c r="F530" s="3"/>
      <c r="G530" s="3"/>
      <c r="H530" s="3"/>
      <c r="I530" s="3"/>
    </row>
    <row r="531" spans="6:9">
      <c r="F531" s="3"/>
      <c r="G531" s="3"/>
      <c r="H531" s="3"/>
      <c r="I531" s="3"/>
    </row>
    <row r="532" spans="6:9">
      <c r="F532" s="3"/>
      <c r="G532" s="3"/>
      <c r="H532" s="3"/>
      <c r="I532" s="3"/>
    </row>
    <row r="533" spans="6:9">
      <c r="F533" s="3"/>
      <c r="G533" s="3"/>
      <c r="H533" s="3"/>
      <c r="I533" s="3"/>
    </row>
    <row r="534" spans="6:9">
      <c r="F534" s="3"/>
      <c r="G534" s="3"/>
      <c r="H534" s="3"/>
      <c r="I534" s="3"/>
    </row>
    <row r="535" spans="6:9">
      <c r="F535" s="3"/>
      <c r="G535" s="3"/>
      <c r="H535" s="3"/>
      <c r="I535" s="3"/>
    </row>
    <row r="536" spans="6:9">
      <c r="F536" s="3"/>
      <c r="G536" s="3"/>
      <c r="H536" s="3"/>
      <c r="I536" s="3"/>
    </row>
    <row r="537" spans="6:9">
      <c r="F537" s="3"/>
      <c r="G537" s="3"/>
      <c r="H537" s="3"/>
      <c r="I537" s="3"/>
    </row>
    <row r="538" spans="6:9">
      <c r="F538" s="3"/>
      <c r="G538" s="3"/>
      <c r="H538" s="3"/>
      <c r="I538" s="3"/>
    </row>
    <row r="539" spans="6:9">
      <c r="F539" s="3"/>
      <c r="G539" s="3"/>
      <c r="H539" s="3"/>
      <c r="I539" s="3"/>
    </row>
    <row r="540" spans="6:9">
      <c r="F540" s="3"/>
      <c r="G540" s="3"/>
      <c r="H540" s="3"/>
      <c r="I540" s="3"/>
    </row>
    <row r="541" spans="6:9">
      <c r="F541" s="3"/>
      <c r="G541" s="3"/>
      <c r="H541" s="3"/>
      <c r="I541" s="3"/>
    </row>
    <row r="542" spans="6:9">
      <c r="F542" s="3"/>
      <c r="G542" s="3"/>
      <c r="H542" s="3"/>
      <c r="I542" s="3"/>
    </row>
    <row r="543" spans="6:9">
      <c r="F543" s="3"/>
      <c r="G543" s="3"/>
      <c r="H543" s="3"/>
      <c r="I543" s="3"/>
    </row>
    <row r="544" spans="6:9">
      <c r="F544" s="3"/>
      <c r="G544" s="3"/>
      <c r="H544" s="3"/>
      <c r="I544" s="3"/>
    </row>
    <row r="545" spans="6:9">
      <c r="F545" s="3"/>
      <c r="G545" s="3"/>
      <c r="H545" s="3"/>
      <c r="I545" s="3"/>
    </row>
    <row r="546" spans="6:9">
      <c r="F546" s="3"/>
      <c r="G546" s="3"/>
      <c r="H546" s="3"/>
      <c r="I546" s="3"/>
    </row>
    <row r="547" spans="6:9">
      <c r="F547" s="3"/>
      <c r="G547" s="3"/>
      <c r="H547" s="3"/>
      <c r="I547" s="3"/>
    </row>
    <row r="548" spans="6:9">
      <c r="F548" s="3"/>
      <c r="G548" s="3"/>
      <c r="H548" s="3"/>
      <c r="I548" s="3"/>
    </row>
    <row r="549" spans="6:9">
      <c r="F549" s="3"/>
      <c r="G549" s="3"/>
      <c r="H549" s="3"/>
      <c r="I549" s="3"/>
    </row>
    <row r="550" spans="6:9">
      <c r="F550" s="3"/>
      <c r="G550" s="3"/>
      <c r="H550" s="3"/>
      <c r="I550" s="3"/>
    </row>
    <row r="551" spans="6:9">
      <c r="F551" s="3"/>
      <c r="G551" s="3"/>
      <c r="H551" s="3"/>
      <c r="I551" s="3"/>
    </row>
    <row r="552" spans="6:9">
      <c r="F552" s="3"/>
      <c r="G552" s="3"/>
      <c r="H552" s="3"/>
      <c r="I552" s="3"/>
    </row>
    <row r="553" spans="6:9">
      <c r="F553" s="3"/>
      <c r="G553" s="3"/>
      <c r="H553" s="3"/>
      <c r="I553" s="3"/>
    </row>
    <row r="554" spans="6:9">
      <c r="F554" s="3"/>
      <c r="G554" s="3"/>
      <c r="H554" s="3"/>
      <c r="I554" s="3"/>
    </row>
    <row r="555" spans="6:9">
      <c r="F555" s="3"/>
      <c r="G555" s="3"/>
      <c r="H555" s="3"/>
      <c r="I555" s="3"/>
    </row>
    <row r="556" spans="6:9">
      <c r="F556" s="3"/>
      <c r="G556" s="3"/>
      <c r="H556" s="3"/>
      <c r="I556" s="3"/>
    </row>
    <row r="557" spans="6:9">
      <c r="F557" s="3"/>
      <c r="G557" s="3"/>
      <c r="H557" s="3"/>
      <c r="I557" s="3"/>
    </row>
    <row r="558" spans="6:9">
      <c r="F558" s="3"/>
      <c r="G558" s="3"/>
      <c r="H558" s="3"/>
      <c r="I558" s="3"/>
    </row>
    <row r="559" spans="6:9">
      <c r="F559" s="3"/>
      <c r="G559" s="3"/>
      <c r="H559" s="3"/>
      <c r="I559" s="3"/>
    </row>
    <row r="560" spans="6:9">
      <c r="F560" s="3"/>
      <c r="G560" s="3"/>
      <c r="H560" s="3"/>
      <c r="I560" s="3"/>
    </row>
    <row r="561" spans="6:9">
      <c r="F561" s="3"/>
      <c r="G561" s="3"/>
      <c r="H561" s="3"/>
      <c r="I561" s="3"/>
    </row>
    <row r="562" spans="6:9">
      <c r="F562" s="3"/>
      <c r="G562" s="3"/>
      <c r="H562" s="3"/>
      <c r="I562" s="3"/>
    </row>
    <row r="563" spans="6:9">
      <c r="F563" s="3"/>
      <c r="G563" s="3"/>
      <c r="H563" s="3"/>
      <c r="I563" s="3"/>
    </row>
    <row r="564" spans="6:9">
      <c r="F564" s="3"/>
      <c r="G564" s="3"/>
      <c r="H564" s="3"/>
      <c r="I564" s="3"/>
    </row>
    <row r="565" spans="6:9">
      <c r="F565" s="3"/>
      <c r="G565" s="3"/>
      <c r="H565" s="3"/>
      <c r="I565" s="3"/>
    </row>
    <row r="566" spans="6:9">
      <c r="F566" s="3"/>
      <c r="G566" s="3"/>
      <c r="H566" s="3"/>
      <c r="I566" s="3"/>
    </row>
    <row r="567" spans="6:9">
      <c r="F567" s="3"/>
      <c r="G567" s="3"/>
      <c r="H567" s="3"/>
      <c r="I567" s="3"/>
    </row>
    <row r="568" spans="6:9">
      <c r="F568" s="3"/>
      <c r="G568" s="3"/>
      <c r="H568" s="3"/>
      <c r="I568" s="3"/>
    </row>
    <row r="569" spans="6:9">
      <c r="F569" s="3"/>
      <c r="G569" s="3"/>
      <c r="H569" s="3"/>
      <c r="I569" s="3"/>
    </row>
    <row r="570" spans="6:9">
      <c r="F570" s="3"/>
      <c r="G570" s="3"/>
      <c r="H570" s="3"/>
      <c r="I570" s="3"/>
    </row>
    <row r="571" spans="6:9">
      <c r="F571" s="3"/>
      <c r="G571" s="3"/>
      <c r="H571" s="3"/>
      <c r="I571" s="3"/>
    </row>
    <row r="572" spans="6:9">
      <c r="F572" s="3"/>
      <c r="G572" s="3"/>
      <c r="H572" s="3"/>
      <c r="I572" s="3"/>
    </row>
    <row r="573" spans="6:9">
      <c r="F573" s="3"/>
      <c r="G573" s="3"/>
      <c r="H573" s="3"/>
      <c r="I573" s="3"/>
    </row>
    <row r="574" spans="6:9">
      <c r="F574" s="3"/>
      <c r="G574" s="3"/>
      <c r="H574" s="3"/>
      <c r="I574" s="3"/>
    </row>
    <row r="575" spans="6:9">
      <c r="F575" s="3"/>
      <c r="G575" s="3"/>
      <c r="H575" s="3"/>
      <c r="I575" s="3"/>
    </row>
    <row r="576" spans="6:9">
      <c r="F576" s="3"/>
      <c r="G576" s="3"/>
      <c r="H576" s="3"/>
      <c r="I576" s="3"/>
    </row>
    <row r="577" spans="6:9">
      <c r="F577" s="3"/>
      <c r="G577" s="3"/>
      <c r="H577" s="3"/>
      <c r="I577" s="3"/>
    </row>
    <row r="578" spans="6:9">
      <c r="F578" s="3"/>
      <c r="G578" s="3"/>
      <c r="H578" s="3"/>
      <c r="I578" s="3"/>
    </row>
    <row r="579" spans="6:9">
      <c r="F579" s="3"/>
      <c r="G579" s="3"/>
      <c r="H579" s="3"/>
      <c r="I579" s="3"/>
    </row>
    <row r="580" spans="6:9">
      <c r="F580" s="3"/>
      <c r="G580" s="3"/>
      <c r="H580" s="3"/>
      <c r="I580" s="3"/>
    </row>
    <row r="581" spans="6:9">
      <c r="F581" s="3"/>
      <c r="G581" s="3"/>
      <c r="H581" s="3"/>
      <c r="I581" s="3"/>
    </row>
    <row r="582" spans="6:9">
      <c r="F582" s="3"/>
      <c r="G582" s="3"/>
      <c r="H582" s="3"/>
      <c r="I582" s="3"/>
    </row>
    <row r="583" spans="6:9">
      <c r="F583" s="3"/>
      <c r="G583" s="3"/>
      <c r="H583" s="3"/>
      <c r="I583" s="3"/>
    </row>
    <row r="584" spans="6:9">
      <c r="F584" s="3"/>
      <c r="G584" s="3"/>
      <c r="H584" s="3"/>
      <c r="I584" s="3"/>
    </row>
    <row r="585" spans="6:9">
      <c r="F585" s="3"/>
      <c r="G585" s="3"/>
      <c r="H585" s="3"/>
      <c r="I585" s="3"/>
    </row>
    <row r="586" spans="6:9">
      <c r="F586" s="3"/>
      <c r="G586" s="3"/>
      <c r="H586" s="3"/>
      <c r="I586" s="3"/>
    </row>
    <row r="587" spans="6:9">
      <c r="F587" s="3"/>
      <c r="G587" s="3"/>
      <c r="H587" s="3"/>
      <c r="I587" s="3"/>
    </row>
    <row r="588" spans="6:9">
      <c r="F588" s="3"/>
      <c r="G588" s="3"/>
      <c r="H588" s="3"/>
      <c r="I588" s="3"/>
    </row>
    <row r="589" spans="6:9">
      <c r="F589" s="3"/>
      <c r="G589" s="3"/>
      <c r="H589" s="3"/>
      <c r="I589" s="3"/>
    </row>
    <row r="590" spans="6:9">
      <c r="F590" s="3"/>
      <c r="G590" s="3"/>
      <c r="H590" s="3"/>
      <c r="I590" s="3"/>
    </row>
    <row r="591" spans="6:9">
      <c r="F591" s="3"/>
      <c r="G591" s="3"/>
      <c r="H591" s="3"/>
      <c r="I591" s="3"/>
    </row>
    <row r="592" spans="6:9">
      <c r="F592" s="3"/>
      <c r="G592" s="3"/>
      <c r="H592" s="3"/>
      <c r="I592" s="3"/>
    </row>
    <row r="593" spans="6:9">
      <c r="F593" s="3"/>
      <c r="G593" s="3"/>
      <c r="H593" s="3"/>
      <c r="I593" s="3"/>
    </row>
    <row r="594" spans="6:9">
      <c r="F594" s="3"/>
      <c r="G594" s="3"/>
      <c r="H594" s="3"/>
      <c r="I594" s="3"/>
    </row>
    <row r="595" spans="6:9">
      <c r="F595" s="3"/>
      <c r="G595" s="3"/>
      <c r="H595" s="3"/>
      <c r="I595" s="3"/>
    </row>
    <row r="596" spans="6:9">
      <c r="F596" s="3"/>
      <c r="G596" s="3"/>
      <c r="H596" s="3"/>
      <c r="I596" s="3"/>
    </row>
    <row r="597" spans="6:9">
      <c r="F597" s="3"/>
      <c r="G597" s="3"/>
      <c r="H597" s="3"/>
      <c r="I597" s="3"/>
    </row>
    <row r="598" spans="6:9">
      <c r="F598" s="3"/>
      <c r="G598" s="3"/>
      <c r="H598" s="3"/>
      <c r="I598" s="3"/>
    </row>
    <row r="599" spans="6:9">
      <c r="F599" s="3"/>
      <c r="G599" s="3"/>
      <c r="H599" s="3"/>
      <c r="I599" s="3"/>
    </row>
    <row r="600" spans="6:9">
      <c r="F600" s="3"/>
      <c r="G600" s="3"/>
      <c r="H600" s="3"/>
      <c r="I600" s="3"/>
    </row>
    <row r="601" spans="6:9">
      <c r="F601" s="3"/>
      <c r="G601" s="3"/>
      <c r="H601" s="3"/>
      <c r="I601" s="3"/>
    </row>
    <row r="602" spans="6:9">
      <c r="F602" s="3"/>
      <c r="G602" s="3"/>
      <c r="H602" s="3"/>
      <c r="I602" s="3"/>
    </row>
    <row r="603" spans="6:9">
      <c r="F603" s="3"/>
      <c r="G603" s="3"/>
      <c r="H603" s="3"/>
      <c r="I603" s="3"/>
    </row>
    <row r="604" spans="6:9">
      <c r="F604" s="3"/>
      <c r="G604" s="3"/>
      <c r="H604" s="3"/>
      <c r="I604" s="3"/>
    </row>
    <row r="605" spans="6:9">
      <c r="F605" s="3"/>
      <c r="G605" s="3"/>
      <c r="H605" s="3"/>
      <c r="I605" s="3"/>
    </row>
    <row r="606" spans="6:9">
      <c r="F606" s="3"/>
      <c r="G606" s="3"/>
      <c r="H606" s="3"/>
      <c r="I606" s="3"/>
    </row>
    <row r="607" spans="6:9">
      <c r="F607" s="3"/>
      <c r="G607" s="3"/>
      <c r="H607" s="3"/>
      <c r="I607" s="3"/>
    </row>
    <row r="608" spans="6:9">
      <c r="F608" s="3"/>
      <c r="G608" s="3"/>
      <c r="H608" s="3"/>
      <c r="I608" s="3"/>
    </row>
    <row r="609" spans="6:9">
      <c r="F609" s="3"/>
      <c r="G609" s="3"/>
      <c r="H609" s="3"/>
      <c r="I609" s="3"/>
    </row>
    <row r="610" spans="6:9">
      <c r="F610" s="3"/>
      <c r="G610" s="3"/>
      <c r="H610" s="3"/>
      <c r="I610" s="3"/>
    </row>
    <row r="611" spans="6:9">
      <c r="F611" s="3"/>
      <c r="G611" s="3"/>
      <c r="H611" s="3"/>
      <c r="I611" s="3"/>
    </row>
    <row r="612" spans="6:9">
      <c r="F612" s="3"/>
      <c r="G612" s="3"/>
      <c r="H612" s="3"/>
      <c r="I612" s="3"/>
    </row>
    <row r="613" spans="6:9">
      <c r="F613" s="3"/>
      <c r="G613" s="3"/>
      <c r="H613" s="3"/>
      <c r="I613" s="3"/>
    </row>
    <row r="614" spans="6:9">
      <c r="F614" s="3"/>
      <c r="G614" s="3"/>
      <c r="H614" s="3"/>
      <c r="I614" s="3"/>
    </row>
    <row r="615" spans="6:9">
      <c r="F615" s="3"/>
      <c r="G615" s="3"/>
      <c r="H615" s="3"/>
      <c r="I615" s="3"/>
    </row>
    <row r="616" spans="6:9">
      <c r="F616" s="3"/>
      <c r="G616" s="3"/>
      <c r="H616" s="3"/>
      <c r="I616" s="3"/>
    </row>
    <row r="617" spans="6:9">
      <c r="F617" s="3"/>
      <c r="G617" s="3"/>
      <c r="H617" s="3"/>
      <c r="I617" s="3"/>
    </row>
    <row r="618" spans="6:9">
      <c r="F618" s="3"/>
      <c r="G618" s="3"/>
      <c r="H618" s="3"/>
      <c r="I618" s="3"/>
    </row>
    <row r="619" spans="6:9">
      <c r="F619" s="3"/>
      <c r="G619" s="3"/>
      <c r="H619" s="3"/>
      <c r="I619" s="3"/>
    </row>
    <row r="620" spans="6:9">
      <c r="F620" s="3"/>
      <c r="G620" s="3"/>
      <c r="H620" s="3"/>
      <c r="I620" s="3"/>
    </row>
    <row r="621" spans="6:9">
      <c r="F621" s="3"/>
      <c r="G621" s="3"/>
      <c r="H621" s="3"/>
      <c r="I621" s="3"/>
    </row>
    <row r="622" spans="6:9">
      <c r="F622" s="3"/>
      <c r="G622" s="3"/>
      <c r="H622" s="3"/>
      <c r="I622" s="3"/>
    </row>
    <row r="623" spans="6:9">
      <c r="F623" s="3"/>
      <c r="G623" s="3"/>
      <c r="H623" s="3"/>
      <c r="I623" s="3"/>
    </row>
    <row r="624" spans="6:9">
      <c r="F624" s="3"/>
      <c r="G624" s="3"/>
      <c r="H624" s="3"/>
      <c r="I624" s="3"/>
    </row>
    <row r="625" spans="6:9">
      <c r="F625" s="3"/>
      <c r="G625" s="3"/>
      <c r="H625" s="3"/>
      <c r="I625" s="3"/>
    </row>
    <row r="626" spans="6:9">
      <c r="F626" s="3"/>
      <c r="G626" s="3"/>
      <c r="H626" s="3"/>
      <c r="I626" s="3"/>
    </row>
    <row r="627" spans="6:9">
      <c r="F627" s="3"/>
      <c r="G627" s="3"/>
      <c r="H627" s="3"/>
      <c r="I627" s="3"/>
    </row>
    <row r="628" spans="6:9">
      <c r="F628" s="3"/>
      <c r="G628" s="3"/>
      <c r="H628" s="3"/>
      <c r="I628" s="3"/>
    </row>
    <row r="629" spans="6:9">
      <c r="F629" s="3"/>
      <c r="G629" s="3"/>
      <c r="H629" s="3"/>
      <c r="I629" s="3"/>
    </row>
    <row r="630" spans="6:9">
      <c r="F630" s="3"/>
      <c r="G630" s="3"/>
      <c r="H630" s="3"/>
      <c r="I630" s="3"/>
    </row>
    <row r="631" spans="6:9">
      <c r="F631" s="3"/>
      <c r="G631" s="3"/>
      <c r="H631" s="3"/>
      <c r="I631" s="3"/>
    </row>
    <row r="632" spans="6:9">
      <c r="F632" s="3"/>
      <c r="G632" s="3"/>
      <c r="H632" s="3"/>
      <c r="I632" s="3"/>
    </row>
    <row r="633" spans="6:9">
      <c r="F633" s="3"/>
      <c r="G633" s="3"/>
      <c r="H633" s="3"/>
      <c r="I633" s="3"/>
    </row>
    <row r="634" spans="6:9">
      <c r="F634" s="3"/>
      <c r="G634" s="3"/>
      <c r="H634" s="3"/>
      <c r="I634" s="3"/>
    </row>
    <row r="635" spans="6:9">
      <c r="F635" s="3"/>
      <c r="G635" s="3"/>
      <c r="H635" s="3"/>
      <c r="I635" s="3"/>
    </row>
    <row r="636" spans="6:9">
      <c r="F636" s="3"/>
      <c r="G636" s="3"/>
      <c r="H636" s="3"/>
      <c r="I636" s="3"/>
    </row>
    <row r="637" spans="6:9">
      <c r="F637" s="3"/>
      <c r="G637" s="3"/>
      <c r="H637" s="3"/>
      <c r="I637" s="3"/>
    </row>
    <row r="638" spans="6:9">
      <c r="F638" s="3"/>
      <c r="G638" s="3"/>
      <c r="H638" s="3"/>
      <c r="I638" s="3"/>
    </row>
    <row r="639" spans="6:9">
      <c r="F639" s="3"/>
      <c r="G639" s="3"/>
      <c r="H639" s="3"/>
      <c r="I639" s="3"/>
    </row>
    <row r="640" spans="6:9">
      <c r="F640" s="3"/>
      <c r="G640" s="3"/>
      <c r="H640" s="3"/>
      <c r="I640" s="3"/>
    </row>
    <row r="641" spans="6:9">
      <c r="F641" s="3"/>
      <c r="G641" s="3"/>
      <c r="H641" s="3"/>
      <c r="I641" s="3"/>
    </row>
    <row r="642" spans="6:9">
      <c r="F642" s="3"/>
      <c r="G642" s="3"/>
      <c r="H642" s="3"/>
      <c r="I642" s="3"/>
    </row>
    <row r="643" spans="6:9">
      <c r="F643" s="3"/>
      <c r="G643" s="3"/>
      <c r="H643" s="3"/>
      <c r="I643" s="3"/>
    </row>
    <row r="644" spans="6:9">
      <c r="F644" s="3"/>
      <c r="G644" s="3"/>
      <c r="H644" s="3"/>
      <c r="I644" s="3"/>
    </row>
    <row r="645" spans="6:9">
      <c r="F645" s="3"/>
      <c r="G645" s="3"/>
      <c r="H645" s="3"/>
      <c r="I645" s="3"/>
    </row>
    <row r="646" spans="6:9">
      <c r="F646" s="3"/>
      <c r="G646" s="3"/>
      <c r="H646" s="3"/>
      <c r="I646" s="3"/>
    </row>
    <row r="647" spans="6:9">
      <c r="F647" s="3"/>
      <c r="G647" s="3"/>
      <c r="H647" s="3"/>
      <c r="I647" s="3"/>
    </row>
    <row r="648" spans="6:9">
      <c r="F648" s="3"/>
      <c r="G648" s="3"/>
      <c r="H648" s="3"/>
      <c r="I648" s="3"/>
    </row>
    <row r="649" spans="6:9">
      <c r="F649" s="3"/>
      <c r="G649" s="3"/>
      <c r="H649" s="3"/>
      <c r="I649" s="3"/>
    </row>
    <row r="650" spans="6:9">
      <c r="F650" s="3"/>
      <c r="G650" s="3"/>
      <c r="H650" s="3"/>
      <c r="I650" s="3"/>
    </row>
    <row r="651" spans="6:9">
      <c r="F651" s="3"/>
      <c r="G651" s="3"/>
      <c r="H651" s="3"/>
      <c r="I651" s="3"/>
    </row>
    <row r="652" spans="6:9">
      <c r="F652" s="3"/>
      <c r="G652" s="3"/>
      <c r="H652" s="3"/>
      <c r="I652" s="3"/>
    </row>
    <row r="653" spans="6:9">
      <c r="F653" s="3"/>
      <c r="G653" s="3"/>
      <c r="H653" s="3"/>
      <c r="I653" s="3"/>
    </row>
    <row r="654" spans="6:9">
      <c r="F654" s="3"/>
      <c r="G654" s="3"/>
      <c r="H654" s="3"/>
      <c r="I654" s="3"/>
    </row>
    <row r="655" spans="6:9">
      <c r="F655" s="3"/>
      <c r="G655" s="3"/>
      <c r="H655" s="3"/>
      <c r="I655" s="3"/>
    </row>
    <row r="656" spans="6:9">
      <c r="F656" s="3"/>
      <c r="G656" s="3"/>
      <c r="H656" s="3"/>
      <c r="I656" s="3"/>
    </row>
    <row r="657" spans="6:9">
      <c r="F657" s="3"/>
      <c r="G657" s="3"/>
      <c r="H657" s="3"/>
      <c r="I657" s="3"/>
    </row>
    <row r="658" spans="6:9">
      <c r="F658" s="3"/>
      <c r="G658" s="3"/>
      <c r="H658" s="3"/>
      <c r="I658" s="3"/>
    </row>
    <row r="659" spans="6:9">
      <c r="F659" s="3"/>
      <c r="G659" s="3"/>
      <c r="H659" s="3"/>
      <c r="I659" s="3"/>
    </row>
    <row r="660" spans="6:9">
      <c r="F660" s="3"/>
      <c r="G660" s="3"/>
      <c r="H660" s="3"/>
      <c r="I660" s="3"/>
    </row>
    <row r="661" spans="6:9">
      <c r="F661" s="3"/>
      <c r="G661" s="3"/>
      <c r="H661" s="3"/>
      <c r="I661" s="3"/>
    </row>
    <row r="662" spans="6:9">
      <c r="F662" s="3"/>
      <c r="G662" s="3"/>
      <c r="H662" s="3"/>
      <c r="I662" s="3"/>
    </row>
    <row r="663" spans="6:9">
      <c r="F663" s="3"/>
      <c r="G663" s="3"/>
      <c r="H663" s="3"/>
      <c r="I663" s="3"/>
    </row>
    <row r="664" spans="6:9">
      <c r="F664" s="3"/>
      <c r="G664" s="3"/>
      <c r="H664" s="3"/>
      <c r="I664" s="3"/>
    </row>
    <row r="665" spans="6:9">
      <c r="F665" s="3"/>
      <c r="G665" s="3"/>
      <c r="H665" s="3"/>
      <c r="I665" s="3"/>
    </row>
    <row r="666" spans="6:9">
      <c r="F666" s="3"/>
      <c r="G666" s="3"/>
      <c r="H666" s="3"/>
      <c r="I666" s="3"/>
    </row>
    <row r="667" spans="6:9">
      <c r="F667" s="3"/>
      <c r="G667" s="3"/>
      <c r="H667" s="3"/>
      <c r="I667" s="3"/>
    </row>
    <row r="668" spans="6:9">
      <c r="F668" s="3"/>
      <c r="G668" s="3"/>
      <c r="H668" s="3"/>
      <c r="I668" s="3"/>
    </row>
    <row r="669" spans="6:9">
      <c r="F669" s="3"/>
      <c r="G669" s="3"/>
      <c r="H669" s="3"/>
      <c r="I669" s="3"/>
    </row>
    <row r="670" spans="6:9">
      <c r="F670" s="3"/>
      <c r="G670" s="3"/>
      <c r="H670" s="3"/>
      <c r="I670" s="3"/>
    </row>
    <row r="671" spans="6:9">
      <c r="F671" s="3"/>
      <c r="G671" s="3"/>
      <c r="H671" s="3"/>
      <c r="I671" s="3"/>
    </row>
    <row r="672" spans="6:9">
      <c r="F672" s="3"/>
      <c r="G672" s="3"/>
      <c r="H672" s="3"/>
      <c r="I672" s="3"/>
    </row>
    <row r="673" spans="6:9">
      <c r="F673" s="3"/>
      <c r="G673" s="3"/>
      <c r="H673" s="3"/>
      <c r="I673" s="3"/>
    </row>
    <row r="674" spans="6:9">
      <c r="F674" s="3"/>
      <c r="G674" s="3"/>
      <c r="H674" s="3"/>
      <c r="I674" s="3"/>
    </row>
    <row r="675" spans="6:9">
      <c r="F675" s="3"/>
      <c r="G675" s="3"/>
      <c r="H675" s="3"/>
      <c r="I675" s="3"/>
    </row>
    <row r="676" spans="6:9">
      <c r="F676" s="3"/>
      <c r="G676" s="3"/>
      <c r="H676" s="3"/>
      <c r="I676" s="3"/>
    </row>
    <row r="677" spans="6:9">
      <c r="F677" s="3"/>
      <c r="G677" s="3"/>
      <c r="H677" s="3"/>
      <c r="I677" s="3"/>
    </row>
    <row r="678" spans="6:9">
      <c r="F678" s="3"/>
      <c r="G678" s="3"/>
      <c r="H678" s="3"/>
      <c r="I678" s="3"/>
    </row>
    <row r="679" spans="6:9">
      <c r="F679" s="3"/>
      <c r="G679" s="3"/>
      <c r="H679" s="3"/>
      <c r="I679" s="3"/>
    </row>
    <row r="680" spans="6:9">
      <c r="F680" s="3"/>
      <c r="G680" s="3"/>
      <c r="H680" s="3"/>
      <c r="I680" s="3"/>
    </row>
    <row r="681" spans="6:9">
      <c r="F681" s="3"/>
      <c r="G681" s="3"/>
      <c r="H681" s="3"/>
      <c r="I681" s="3"/>
    </row>
    <row r="682" spans="6:9">
      <c r="F682" s="3"/>
      <c r="G682" s="3"/>
      <c r="H682" s="3"/>
      <c r="I682" s="3"/>
    </row>
    <row r="683" spans="6:9">
      <c r="F683" s="3"/>
      <c r="G683" s="3"/>
      <c r="H683" s="3"/>
      <c r="I683" s="3"/>
    </row>
    <row r="684" spans="6:9">
      <c r="F684" s="3"/>
      <c r="G684" s="3"/>
      <c r="H684" s="3"/>
      <c r="I684" s="3"/>
    </row>
    <row r="685" spans="6:9">
      <c r="F685" s="3"/>
      <c r="G685" s="3"/>
      <c r="H685" s="3"/>
      <c r="I685" s="3"/>
    </row>
    <row r="686" spans="6:9">
      <c r="F686" s="3"/>
      <c r="G686" s="3"/>
      <c r="H686" s="3"/>
      <c r="I686" s="3"/>
    </row>
    <row r="687" spans="6:9">
      <c r="F687" s="3"/>
      <c r="G687" s="3"/>
      <c r="H687" s="3"/>
      <c r="I687" s="3"/>
    </row>
    <row r="688" spans="6:9">
      <c r="F688" s="3"/>
      <c r="G688" s="3"/>
      <c r="H688" s="3"/>
      <c r="I688" s="3"/>
    </row>
    <row r="689" spans="6:9">
      <c r="F689" s="3"/>
      <c r="G689" s="3"/>
      <c r="H689" s="3"/>
      <c r="I689" s="3"/>
    </row>
    <row r="690" spans="6:9">
      <c r="F690" s="3"/>
      <c r="G690" s="3"/>
      <c r="H690" s="3"/>
      <c r="I690" s="3"/>
    </row>
    <row r="691" spans="6:9">
      <c r="F691" s="3"/>
      <c r="G691" s="3"/>
      <c r="H691" s="3"/>
      <c r="I691" s="3"/>
    </row>
    <row r="692" spans="6:9">
      <c r="F692" s="3"/>
      <c r="G692" s="3"/>
      <c r="H692" s="3"/>
      <c r="I692" s="3"/>
    </row>
    <row r="693" spans="6:9">
      <c r="F693" s="3"/>
      <c r="G693" s="3"/>
      <c r="H693" s="3"/>
      <c r="I693" s="3"/>
    </row>
    <row r="694" spans="6:9">
      <c r="F694" s="3"/>
      <c r="G694" s="3"/>
      <c r="H694" s="3"/>
      <c r="I694" s="3"/>
    </row>
    <row r="695" spans="6:9">
      <c r="F695" s="3"/>
      <c r="G695" s="3"/>
      <c r="H695" s="3"/>
      <c r="I695" s="3"/>
    </row>
    <row r="696" spans="6:9">
      <c r="F696" s="3"/>
      <c r="G696" s="3"/>
      <c r="H696" s="3"/>
      <c r="I696" s="3"/>
    </row>
    <row r="697" spans="6:9">
      <c r="F697" s="3"/>
      <c r="G697" s="3"/>
      <c r="H697" s="3"/>
      <c r="I697" s="3"/>
    </row>
    <row r="698" spans="6:9">
      <c r="F698" s="3"/>
      <c r="G698" s="3"/>
      <c r="H698" s="3"/>
      <c r="I698" s="3"/>
    </row>
    <row r="699" spans="6:9">
      <c r="F699" s="3"/>
      <c r="G699" s="3"/>
      <c r="H699" s="3"/>
      <c r="I699" s="3"/>
    </row>
    <row r="700" spans="6:9">
      <c r="F700" s="3"/>
      <c r="G700" s="3"/>
      <c r="H700" s="3"/>
      <c r="I700" s="3"/>
    </row>
    <row r="701" spans="6:9">
      <c r="F701" s="3"/>
      <c r="G701" s="3"/>
      <c r="H701" s="3"/>
      <c r="I701" s="3"/>
    </row>
    <row r="702" spans="6:9">
      <c r="F702" s="3"/>
      <c r="G702" s="3"/>
      <c r="H702" s="3"/>
      <c r="I702" s="3"/>
    </row>
    <row r="703" spans="6:9">
      <c r="F703" s="3"/>
      <c r="G703" s="3"/>
      <c r="H703" s="3"/>
      <c r="I703" s="3"/>
    </row>
    <row r="704" spans="6:9">
      <c r="F704" s="3"/>
      <c r="G704" s="3"/>
      <c r="H704" s="3"/>
      <c r="I704" s="3"/>
    </row>
    <row r="705" spans="6:9">
      <c r="F705" s="3"/>
      <c r="G705" s="3"/>
      <c r="H705" s="3"/>
      <c r="I705" s="3"/>
    </row>
    <row r="706" spans="6:9">
      <c r="F706" s="3"/>
      <c r="G706" s="3"/>
      <c r="H706" s="3"/>
      <c r="I706" s="3"/>
    </row>
    <row r="707" spans="6:9">
      <c r="F707" s="3"/>
      <c r="G707" s="3"/>
      <c r="H707" s="3"/>
      <c r="I707" s="3"/>
    </row>
    <row r="708" spans="6:9">
      <c r="F708" s="3"/>
      <c r="G708" s="3"/>
      <c r="H708" s="3"/>
      <c r="I708" s="3"/>
    </row>
    <row r="709" spans="6:9">
      <c r="F709" s="3"/>
      <c r="G709" s="3"/>
      <c r="H709" s="3"/>
      <c r="I709" s="3"/>
    </row>
    <row r="710" spans="6:9">
      <c r="F710" s="3"/>
      <c r="G710" s="3"/>
      <c r="H710" s="3"/>
      <c r="I710" s="3"/>
    </row>
    <row r="711" spans="6:9">
      <c r="F711" s="3"/>
      <c r="G711" s="3"/>
      <c r="H711" s="3"/>
      <c r="I711" s="3"/>
    </row>
    <row r="712" spans="6:9">
      <c r="F712" s="3"/>
      <c r="G712" s="3"/>
      <c r="H712" s="3"/>
      <c r="I712" s="3"/>
    </row>
    <row r="713" spans="6:9">
      <c r="F713" s="3"/>
      <c r="G713" s="3"/>
      <c r="H713" s="3"/>
      <c r="I713" s="3"/>
    </row>
    <row r="714" spans="6:9">
      <c r="F714" s="3"/>
      <c r="G714" s="3"/>
      <c r="H714" s="3"/>
      <c r="I714" s="3"/>
    </row>
    <row r="715" spans="6:9">
      <c r="F715" s="3"/>
      <c r="G715" s="3"/>
      <c r="H715" s="3"/>
      <c r="I715" s="3"/>
    </row>
    <row r="716" spans="6:9">
      <c r="F716" s="3"/>
      <c r="G716" s="3"/>
      <c r="H716" s="3"/>
      <c r="I716" s="3"/>
    </row>
    <row r="717" spans="6:9">
      <c r="F717" s="3"/>
      <c r="G717" s="3"/>
      <c r="H717" s="3"/>
      <c r="I717" s="3"/>
    </row>
    <row r="718" spans="6:9">
      <c r="F718" s="3"/>
      <c r="G718" s="3"/>
      <c r="H718" s="3"/>
      <c r="I718" s="3"/>
    </row>
    <row r="719" spans="6:9">
      <c r="F719" s="3"/>
      <c r="G719" s="3"/>
      <c r="H719" s="3"/>
      <c r="I719" s="3"/>
    </row>
    <row r="720" spans="6:9">
      <c r="F720" s="3"/>
      <c r="G720" s="3"/>
      <c r="H720" s="3"/>
      <c r="I720" s="3"/>
    </row>
    <row r="721" spans="6:9">
      <c r="F721" s="3"/>
      <c r="G721" s="3"/>
      <c r="H721" s="3"/>
      <c r="I721" s="3"/>
    </row>
    <row r="722" spans="6:9">
      <c r="F722" s="3"/>
      <c r="G722" s="3"/>
      <c r="H722" s="3"/>
      <c r="I722" s="3"/>
    </row>
    <row r="723" spans="6:9">
      <c r="F723" s="3"/>
      <c r="G723" s="3"/>
      <c r="H723" s="3"/>
      <c r="I723" s="3"/>
    </row>
    <row r="724" spans="6:9">
      <c r="F724" s="3"/>
      <c r="G724" s="3"/>
      <c r="H724" s="3"/>
      <c r="I724" s="3"/>
    </row>
    <row r="725" spans="6:9">
      <c r="F725" s="3"/>
      <c r="G725" s="3"/>
      <c r="H725" s="3"/>
      <c r="I725" s="3"/>
    </row>
    <row r="726" spans="6:9">
      <c r="F726" s="3"/>
      <c r="G726" s="3"/>
      <c r="H726" s="3"/>
      <c r="I726" s="3"/>
    </row>
    <row r="727" spans="6:9">
      <c r="F727" s="3"/>
      <c r="G727" s="3"/>
      <c r="H727" s="3"/>
      <c r="I727" s="3"/>
    </row>
    <row r="728" spans="6:9">
      <c r="F728" s="3"/>
      <c r="G728" s="3"/>
      <c r="H728" s="3"/>
      <c r="I728" s="3"/>
    </row>
    <row r="729" spans="6:9">
      <c r="F729" s="3"/>
      <c r="G729" s="3"/>
      <c r="H729" s="3"/>
      <c r="I729" s="3"/>
    </row>
    <row r="730" spans="6:9">
      <c r="F730" s="3"/>
      <c r="G730" s="3"/>
      <c r="H730" s="3"/>
      <c r="I730" s="3"/>
    </row>
    <row r="731" spans="6:9">
      <c r="F731" s="3"/>
      <c r="G731" s="3"/>
      <c r="H731" s="3"/>
      <c r="I731" s="3"/>
    </row>
    <row r="732" spans="6:9">
      <c r="F732" s="3"/>
      <c r="G732" s="3"/>
      <c r="H732" s="3"/>
      <c r="I732" s="3"/>
    </row>
    <row r="733" spans="6:9">
      <c r="F733" s="3"/>
      <c r="G733" s="3"/>
      <c r="H733" s="3"/>
      <c r="I733" s="3"/>
    </row>
    <row r="734" spans="6:9">
      <c r="F734" s="3"/>
      <c r="G734" s="3"/>
      <c r="H734" s="3"/>
      <c r="I734" s="3"/>
    </row>
    <row r="735" spans="6:9">
      <c r="F735" s="3"/>
      <c r="G735" s="3"/>
      <c r="H735" s="3"/>
      <c r="I735" s="3"/>
    </row>
    <row r="736" spans="6:9">
      <c r="F736" s="3"/>
      <c r="G736" s="3"/>
      <c r="H736" s="3"/>
      <c r="I736" s="3"/>
    </row>
    <row r="737" spans="6:9">
      <c r="F737" s="3"/>
      <c r="G737" s="3"/>
      <c r="H737" s="3"/>
      <c r="I737" s="3"/>
    </row>
    <row r="738" spans="6:9">
      <c r="F738" s="3"/>
      <c r="G738" s="3"/>
      <c r="H738" s="3"/>
      <c r="I738" s="3"/>
    </row>
    <row r="739" spans="6:9">
      <c r="F739" s="3"/>
      <c r="G739" s="3"/>
      <c r="H739" s="3"/>
      <c r="I739" s="3"/>
    </row>
    <row r="740" spans="6:9">
      <c r="F740" s="3"/>
      <c r="G740" s="3"/>
      <c r="H740" s="3"/>
      <c r="I740" s="3"/>
    </row>
    <row r="741" spans="6:9">
      <c r="F741" s="3"/>
      <c r="G741" s="3"/>
      <c r="H741" s="3"/>
      <c r="I741" s="3"/>
    </row>
    <row r="742" spans="6:9">
      <c r="F742" s="3"/>
      <c r="G742" s="3"/>
      <c r="H742" s="3"/>
      <c r="I742" s="3"/>
    </row>
    <row r="743" spans="6:9">
      <c r="F743" s="3"/>
      <c r="G743" s="3"/>
      <c r="H743" s="3"/>
      <c r="I743" s="3"/>
    </row>
    <row r="744" spans="6:9">
      <c r="F744" s="3"/>
      <c r="G744" s="3"/>
      <c r="H744" s="3"/>
      <c r="I744" s="3"/>
    </row>
    <row r="745" spans="6:9">
      <c r="F745" s="3"/>
      <c r="G745" s="3"/>
      <c r="H745" s="3"/>
      <c r="I745" s="3"/>
    </row>
    <row r="746" spans="6:9">
      <c r="F746" s="3"/>
      <c r="G746" s="3"/>
      <c r="H746" s="3"/>
      <c r="I746" s="3"/>
    </row>
    <row r="747" spans="6:9">
      <c r="F747" s="3"/>
      <c r="G747" s="3"/>
      <c r="H747" s="3"/>
      <c r="I747" s="3"/>
    </row>
    <row r="748" spans="6:9">
      <c r="F748" s="3"/>
      <c r="G748" s="3"/>
      <c r="H748" s="3"/>
      <c r="I748" s="3"/>
    </row>
    <row r="749" spans="6:9">
      <c r="F749" s="3"/>
      <c r="G749" s="3"/>
      <c r="H749" s="3"/>
      <c r="I749" s="3"/>
    </row>
    <row r="750" spans="6:9">
      <c r="F750" s="3"/>
      <c r="G750" s="3"/>
      <c r="H750" s="3"/>
      <c r="I750" s="3"/>
    </row>
    <row r="751" spans="6:9">
      <c r="F751" s="3"/>
      <c r="G751" s="3"/>
      <c r="H751" s="3"/>
      <c r="I751" s="3"/>
    </row>
    <row r="752" spans="6:9">
      <c r="F752" s="3"/>
      <c r="G752" s="3"/>
      <c r="H752" s="3"/>
      <c r="I752" s="3"/>
    </row>
    <row r="753" spans="6:9">
      <c r="F753" s="3"/>
      <c r="G753" s="3"/>
      <c r="H753" s="3"/>
      <c r="I753" s="3"/>
    </row>
    <row r="754" spans="6:9">
      <c r="F754" s="3"/>
      <c r="G754" s="3"/>
      <c r="H754" s="3"/>
      <c r="I754" s="3"/>
    </row>
    <row r="755" spans="6:9">
      <c r="F755" s="3"/>
      <c r="G755" s="3"/>
      <c r="H755" s="3"/>
      <c r="I755" s="3"/>
    </row>
    <row r="756" spans="6:9">
      <c r="F756" s="3"/>
      <c r="G756" s="3"/>
      <c r="H756" s="3"/>
      <c r="I756" s="3"/>
    </row>
    <row r="757" spans="6:9">
      <c r="F757" s="3"/>
      <c r="G757" s="3"/>
      <c r="H757" s="3"/>
      <c r="I757" s="3"/>
    </row>
    <row r="758" spans="6:9">
      <c r="F758" s="3"/>
      <c r="G758" s="3"/>
      <c r="H758" s="3"/>
      <c r="I758" s="3"/>
    </row>
    <row r="759" spans="6:9">
      <c r="F759" s="3"/>
      <c r="G759" s="3"/>
      <c r="H759" s="3"/>
      <c r="I759" s="3"/>
    </row>
    <row r="760" spans="6:9">
      <c r="F760" s="3"/>
      <c r="G760" s="3"/>
      <c r="H760" s="3"/>
      <c r="I760" s="3"/>
    </row>
    <row r="761" spans="6:9">
      <c r="F761" s="3"/>
      <c r="G761" s="3"/>
      <c r="H761" s="3"/>
      <c r="I761" s="3"/>
    </row>
    <row r="762" spans="6:9">
      <c r="F762" s="3"/>
      <c r="G762" s="3"/>
      <c r="H762" s="3"/>
      <c r="I762" s="3"/>
    </row>
    <row r="763" spans="6:9">
      <c r="F763" s="3"/>
      <c r="G763" s="3"/>
      <c r="H763" s="3"/>
      <c r="I763" s="3"/>
    </row>
    <row r="764" spans="6:9">
      <c r="F764" s="3"/>
      <c r="G764" s="3"/>
      <c r="H764" s="3"/>
      <c r="I764" s="3"/>
    </row>
    <row r="765" spans="6:9">
      <c r="F765" s="3"/>
      <c r="G765" s="3"/>
      <c r="H765" s="3"/>
      <c r="I765" s="3"/>
    </row>
    <row r="766" spans="6:9">
      <c r="F766" s="3"/>
      <c r="G766" s="3"/>
      <c r="H766" s="3"/>
      <c r="I766" s="3"/>
    </row>
    <row r="767" spans="6:9">
      <c r="F767" s="3"/>
      <c r="G767" s="3"/>
      <c r="H767" s="3"/>
      <c r="I767" s="3"/>
    </row>
    <row r="768" spans="6:9">
      <c r="F768" s="3"/>
      <c r="G768" s="3"/>
      <c r="H768" s="3"/>
      <c r="I768" s="3"/>
    </row>
    <row r="769" spans="6:9">
      <c r="F769" s="3"/>
      <c r="G769" s="3"/>
      <c r="H769" s="3"/>
      <c r="I769" s="3"/>
    </row>
    <row r="770" spans="6:9">
      <c r="F770" s="3"/>
      <c r="G770" s="3"/>
      <c r="H770" s="3"/>
      <c r="I770" s="3"/>
    </row>
    <row r="771" spans="6:9">
      <c r="F771" s="3"/>
      <c r="G771" s="3"/>
      <c r="H771" s="3"/>
      <c r="I771" s="3"/>
    </row>
    <row r="772" spans="6:9">
      <c r="F772" s="3"/>
      <c r="G772" s="3"/>
      <c r="H772" s="3"/>
      <c r="I772" s="3"/>
    </row>
    <row r="773" spans="6:9">
      <c r="F773" s="3"/>
      <c r="G773" s="3"/>
      <c r="H773" s="3"/>
      <c r="I773" s="3"/>
    </row>
    <row r="774" spans="6:9">
      <c r="F774" s="3"/>
      <c r="G774" s="3"/>
      <c r="H774" s="3"/>
      <c r="I774" s="3"/>
    </row>
    <row r="775" spans="6:9">
      <c r="F775" s="3"/>
      <c r="G775" s="3"/>
      <c r="H775" s="3"/>
      <c r="I775" s="3"/>
    </row>
    <row r="776" spans="6:9">
      <c r="F776" s="3"/>
      <c r="G776" s="3"/>
      <c r="H776" s="3"/>
      <c r="I776" s="3"/>
    </row>
    <row r="777" spans="6:9">
      <c r="F777" s="3"/>
      <c r="G777" s="3"/>
      <c r="H777" s="3"/>
      <c r="I777" s="3"/>
    </row>
    <row r="778" spans="6:9">
      <c r="F778" s="3"/>
      <c r="G778" s="3"/>
      <c r="H778" s="3"/>
      <c r="I778" s="3"/>
    </row>
    <row r="779" spans="6:9">
      <c r="F779" s="3"/>
      <c r="G779" s="3"/>
      <c r="H779" s="3"/>
      <c r="I779" s="3"/>
    </row>
    <row r="780" spans="6:9">
      <c r="F780" s="3"/>
      <c r="G780" s="3"/>
      <c r="H780" s="3"/>
      <c r="I780" s="3"/>
    </row>
    <row r="781" spans="6:9">
      <c r="F781" s="3"/>
      <c r="G781" s="3"/>
      <c r="H781" s="3"/>
      <c r="I781" s="3"/>
    </row>
    <row r="782" spans="6:9">
      <c r="F782" s="3"/>
      <c r="G782" s="3"/>
      <c r="H782" s="3"/>
      <c r="I782" s="3"/>
    </row>
    <row r="783" spans="6:9">
      <c r="F783" s="3"/>
      <c r="G783" s="3"/>
      <c r="H783" s="3"/>
      <c r="I783" s="3"/>
    </row>
    <row r="784" spans="6:9">
      <c r="F784" s="3"/>
      <c r="G784" s="3"/>
      <c r="H784" s="3"/>
      <c r="I784" s="3"/>
    </row>
    <row r="785" spans="6:9">
      <c r="F785" s="3"/>
      <c r="G785" s="3"/>
      <c r="H785" s="3"/>
      <c r="I785" s="3"/>
    </row>
    <row r="786" spans="6:9">
      <c r="F786" s="3"/>
      <c r="G786" s="3"/>
      <c r="H786" s="3"/>
      <c r="I786" s="3"/>
    </row>
    <row r="787" spans="6:9">
      <c r="F787" s="3"/>
      <c r="G787" s="3"/>
      <c r="H787" s="3"/>
      <c r="I787" s="3"/>
    </row>
    <row r="788" spans="6:9">
      <c r="F788" s="3"/>
      <c r="G788" s="3"/>
      <c r="H788" s="3"/>
      <c r="I788" s="3"/>
    </row>
    <row r="789" spans="6:9">
      <c r="F789" s="3"/>
      <c r="G789" s="3"/>
      <c r="H789" s="3"/>
      <c r="I789" s="3"/>
    </row>
    <row r="790" spans="6:9">
      <c r="F790" s="3"/>
      <c r="G790" s="3"/>
      <c r="H790" s="3"/>
      <c r="I790" s="3"/>
    </row>
    <row r="791" spans="6:9">
      <c r="F791" s="3"/>
      <c r="G791" s="3"/>
      <c r="H791" s="3"/>
      <c r="I791" s="3"/>
    </row>
    <row r="792" spans="6:9">
      <c r="F792" s="3"/>
      <c r="G792" s="3"/>
      <c r="H792" s="3"/>
      <c r="I792" s="3"/>
    </row>
    <row r="793" spans="6:9">
      <c r="F793" s="3"/>
      <c r="G793" s="3"/>
      <c r="H793" s="3"/>
      <c r="I793" s="3"/>
    </row>
    <row r="794" spans="6:9">
      <c r="F794" s="3"/>
      <c r="G794" s="3"/>
      <c r="H794" s="3"/>
      <c r="I794" s="3"/>
    </row>
    <row r="795" spans="6:9">
      <c r="F795" s="3"/>
      <c r="G795" s="3"/>
      <c r="H795" s="3"/>
      <c r="I795" s="3"/>
    </row>
    <row r="796" spans="6:9">
      <c r="F796" s="3"/>
      <c r="G796" s="3"/>
      <c r="H796" s="3"/>
      <c r="I796" s="3"/>
    </row>
    <row r="797" spans="6:9">
      <c r="F797" s="3"/>
      <c r="G797" s="3"/>
      <c r="H797" s="3"/>
      <c r="I797" s="3"/>
    </row>
    <row r="798" spans="6:9">
      <c r="F798" s="3"/>
      <c r="G798" s="3"/>
      <c r="H798" s="3"/>
      <c r="I798" s="3"/>
    </row>
    <row r="799" spans="6:9">
      <c r="F799" s="3"/>
      <c r="G799" s="3"/>
      <c r="H799" s="3"/>
      <c r="I799" s="3"/>
    </row>
    <row r="800" spans="6:9">
      <c r="F800" s="3"/>
      <c r="G800" s="3"/>
      <c r="H800" s="3"/>
      <c r="I800" s="3"/>
    </row>
    <row r="801" spans="6:9">
      <c r="F801" s="3"/>
      <c r="G801" s="3"/>
      <c r="H801" s="3"/>
      <c r="I801" s="3"/>
    </row>
    <row r="802" spans="6:9">
      <c r="F802" s="3"/>
      <c r="G802" s="3"/>
      <c r="H802" s="3"/>
      <c r="I802" s="3"/>
    </row>
    <row r="803" spans="6:9">
      <c r="F803" s="3"/>
      <c r="G803" s="3"/>
      <c r="H803" s="3"/>
      <c r="I803" s="3"/>
    </row>
    <row r="804" spans="6:9">
      <c r="F804" s="3"/>
      <c r="G804" s="3"/>
      <c r="H804" s="3"/>
      <c r="I804" s="3"/>
    </row>
    <row r="805" spans="6:9">
      <c r="F805" s="3"/>
      <c r="G805" s="3"/>
      <c r="H805" s="3"/>
      <c r="I805" s="3"/>
    </row>
    <row r="806" spans="6:9">
      <c r="F806" s="3"/>
      <c r="G806" s="3"/>
      <c r="H806" s="3"/>
      <c r="I806" s="3"/>
    </row>
    <row r="807" spans="6:9">
      <c r="F807" s="3"/>
      <c r="G807" s="3"/>
      <c r="H807" s="3"/>
      <c r="I807" s="3"/>
    </row>
    <row r="808" spans="6:9">
      <c r="F808" s="3"/>
      <c r="G808" s="3"/>
      <c r="H808" s="3"/>
      <c r="I808" s="3"/>
    </row>
    <row r="809" spans="6:9">
      <c r="F809" s="3"/>
      <c r="G809" s="3"/>
      <c r="H809" s="3"/>
      <c r="I809" s="3"/>
    </row>
    <row r="810" spans="6:9">
      <c r="F810" s="3"/>
      <c r="G810" s="3"/>
      <c r="H810" s="3"/>
      <c r="I810" s="3"/>
    </row>
    <row r="811" spans="6:9">
      <c r="F811" s="3"/>
      <c r="G811" s="3"/>
      <c r="H811" s="3"/>
      <c r="I811" s="3"/>
    </row>
    <row r="812" spans="6:9">
      <c r="F812" s="3"/>
      <c r="G812" s="3"/>
      <c r="H812" s="3"/>
      <c r="I812" s="3"/>
    </row>
    <row r="813" spans="6:9">
      <c r="F813" s="3"/>
      <c r="G813" s="3"/>
      <c r="H813" s="3"/>
      <c r="I813" s="3"/>
    </row>
    <row r="814" spans="6:9">
      <c r="F814" s="3"/>
      <c r="G814" s="3"/>
      <c r="H814" s="3"/>
      <c r="I814" s="3"/>
    </row>
    <row r="815" spans="6:9">
      <c r="F815" s="3"/>
      <c r="G815" s="3"/>
      <c r="H815" s="3"/>
      <c r="I815" s="3"/>
    </row>
    <row r="816" spans="6:9">
      <c r="F816" s="3"/>
      <c r="G816" s="3"/>
      <c r="H816" s="3"/>
      <c r="I816" s="3"/>
    </row>
    <row r="817" spans="6:9">
      <c r="F817" s="3"/>
      <c r="G817" s="3"/>
      <c r="H817" s="3"/>
      <c r="I817" s="3"/>
    </row>
    <row r="818" spans="6:9">
      <c r="F818" s="3"/>
      <c r="G818" s="3"/>
      <c r="H818" s="3"/>
      <c r="I818" s="3"/>
    </row>
    <row r="819" spans="6:9">
      <c r="F819" s="3"/>
      <c r="G819" s="3"/>
      <c r="H819" s="3"/>
      <c r="I819" s="3"/>
    </row>
    <row r="820" spans="6:9">
      <c r="F820" s="3"/>
      <c r="G820" s="3"/>
      <c r="H820" s="3"/>
      <c r="I820" s="3"/>
    </row>
    <row r="821" spans="6:9">
      <c r="F821" s="3"/>
      <c r="G821" s="3"/>
      <c r="H821" s="3"/>
      <c r="I821" s="3"/>
    </row>
    <row r="822" spans="6:9">
      <c r="F822" s="3"/>
      <c r="G822" s="3"/>
      <c r="H822" s="3"/>
      <c r="I822" s="3"/>
    </row>
    <row r="823" spans="6:9">
      <c r="F823" s="3"/>
      <c r="G823" s="3"/>
      <c r="H823" s="3"/>
      <c r="I823" s="3"/>
    </row>
    <row r="824" spans="6:9">
      <c r="F824" s="3"/>
      <c r="G824" s="3"/>
      <c r="H824" s="3"/>
      <c r="I824" s="3"/>
    </row>
    <row r="825" spans="6:9">
      <c r="F825" s="3"/>
      <c r="G825" s="3"/>
      <c r="H825" s="3"/>
      <c r="I825" s="3"/>
    </row>
    <row r="826" spans="6:9">
      <c r="F826" s="3"/>
      <c r="G826" s="3"/>
      <c r="H826" s="3"/>
      <c r="I826" s="3"/>
    </row>
    <row r="827" spans="6:9">
      <c r="F827" s="3"/>
      <c r="G827" s="3"/>
      <c r="H827" s="3"/>
      <c r="I827" s="3"/>
    </row>
    <row r="828" spans="6:9">
      <c r="F828" s="3"/>
      <c r="G828" s="3"/>
      <c r="H828" s="3"/>
      <c r="I828" s="3"/>
    </row>
    <row r="829" spans="6:9">
      <c r="F829" s="3"/>
      <c r="G829" s="3"/>
      <c r="H829" s="3"/>
      <c r="I829" s="3"/>
    </row>
    <row r="830" spans="6:9">
      <c r="F830" s="3"/>
      <c r="G830" s="3"/>
      <c r="H830" s="3"/>
      <c r="I830" s="3"/>
    </row>
    <row r="831" spans="6:9">
      <c r="F831" s="3"/>
      <c r="G831" s="3"/>
      <c r="H831" s="3"/>
      <c r="I831" s="3"/>
    </row>
    <row r="832" spans="6:9">
      <c r="F832" s="3"/>
      <c r="G832" s="3"/>
      <c r="H832" s="3"/>
      <c r="I832" s="3"/>
    </row>
    <row r="833" spans="6:9">
      <c r="F833" s="3"/>
      <c r="G833" s="3"/>
      <c r="H833" s="3"/>
      <c r="I833" s="3"/>
    </row>
    <row r="834" spans="6:9">
      <c r="F834" s="3"/>
      <c r="G834" s="3"/>
      <c r="H834" s="3"/>
      <c r="I834" s="3"/>
    </row>
    <row r="835" spans="6:9">
      <c r="F835" s="3"/>
      <c r="G835" s="3"/>
      <c r="H835" s="3"/>
      <c r="I835" s="3"/>
    </row>
    <row r="836" spans="6:9">
      <c r="F836" s="3"/>
      <c r="G836" s="3"/>
      <c r="H836" s="3"/>
      <c r="I836" s="3"/>
    </row>
    <row r="837" spans="6:9">
      <c r="F837" s="3"/>
      <c r="G837" s="3"/>
      <c r="H837" s="3"/>
      <c r="I837" s="3"/>
    </row>
    <row r="838" spans="6:9">
      <c r="F838" s="3"/>
      <c r="G838" s="3"/>
      <c r="H838" s="3"/>
      <c r="I838" s="3"/>
    </row>
    <row r="839" spans="6:9">
      <c r="F839" s="3"/>
      <c r="G839" s="3"/>
      <c r="H839" s="3"/>
      <c r="I839" s="3"/>
    </row>
    <row r="840" spans="6:9">
      <c r="F840" s="3"/>
      <c r="G840" s="3"/>
      <c r="H840" s="3"/>
      <c r="I840" s="3"/>
    </row>
    <row r="841" spans="6:9">
      <c r="F841" s="3"/>
      <c r="G841" s="3"/>
      <c r="H841" s="3"/>
      <c r="I841" s="3"/>
    </row>
    <row r="842" spans="6:9">
      <c r="F842" s="3"/>
      <c r="G842" s="3"/>
      <c r="H842" s="3"/>
      <c r="I842" s="3"/>
    </row>
    <row r="843" spans="6:9">
      <c r="F843" s="3"/>
      <c r="G843" s="3"/>
      <c r="H843" s="3"/>
      <c r="I843" s="3"/>
    </row>
    <row r="844" spans="6:9">
      <c r="F844" s="3"/>
      <c r="G844" s="3"/>
      <c r="H844" s="3"/>
      <c r="I844" s="3"/>
    </row>
    <row r="845" spans="6:9">
      <c r="F845" s="3"/>
      <c r="G845" s="3"/>
      <c r="H845" s="3"/>
      <c r="I845" s="3"/>
    </row>
    <row r="846" spans="6:9">
      <c r="F846" s="3"/>
      <c r="G846" s="3"/>
      <c r="H846" s="3"/>
      <c r="I846" s="3"/>
    </row>
    <row r="847" spans="6:9">
      <c r="F847" s="3"/>
      <c r="G847" s="3"/>
      <c r="H847" s="3"/>
      <c r="I847" s="3"/>
    </row>
    <row r="848" spans="6:9">
      <c r="F848" s="3"/>
      <c r="G848" s="3"/>
      <c r="H848" s="3"/>
      <c r="I848" s="3"/>
    </row>
    <row r="849" spans="6:9">
      <c r="F849" s="3"/>
      <c r="G849" s="3"/>
      <c r="H849" s="3"/>
      <c r="I849" s="3"/>
    </row>
    <row r="850" spans="6:9">
      <c r="F850" s="3"/>
      <c r="G850" s="3"/>
      <c r="H850" s="3"/>
      <c r="I850" s="3"/>
    </row>
    <row r="851" spans="6:9">
      <c r="F851" s="3"/>
      <c r="G851" s="3"/>
      <c r="H851" s="3"/>
      <c r="I851" s="3"/>
    </row>
    <row r="852" spans="6:9">
      <c r="F852" s="3"/>
      <c r="G852" s="3"/>
      <c r="H852" s="3"/>
      <c r="I852" s="3"/>
    </row>
    <row r="853" spans="6:9">
      <c r="F853" s="3"/>
      <c r="G853" s="3"/>
      <c r="H853" s="3"/>
      <c r="I853" s="3"/>
    </row>
    <row r="854" spans="6:9">
      <c r="F854" s="3"/>
      <c r="G854" s="3"/>
      <c r="H854" s="3"/>
      <c r="I854" s="3"/>
    </row>
    <row r="855" spans="6:9">
      <c r="F855" s="3"/>
      <c r="G855" s="3"/>
      <c r="H855" s="3"/>
      <c r="I855" s="3"/>
    </row>
    <row r="856" spans="6:9">
      <c r="F856" s="3"/>
      <c r="G856" s="3"/>
      <c r="H856" s="3"/>
      <c r="I856" s="3"/>
    </row>
    <row r="857" spans="6:9">
      <c r="F857" s="3"/>
      <c r="G857" s="3"/>
      <c r="H857" s="3"/>
      <c r="I857" s="3"/>
    </row>
    <row r="858" spans="6:9">
      <c r="F858" s="3"/>
      <c r="G858" s="3"/>
      <c r="H858" s="3"/>
      <c r="I858" s="3"/>
    </row>
    <row r="859" spans="6:9">
      <c r="F859" s="3"/>
      <c r="G859" s="3"/>
      <c r="H859" s="3"/>
      <c r="I859" s="3"/>
    </row>
    <row r="860" spans="6:9">
      <c r="F860" s="3"/>
      <c r="G860" s="3"/>
      <c r="H860" s="3"/>
      <c r="I860" s="3"/>
    </row>
    <row r="861" spans="6:9">
      <c r="F861" s="3"/>
      <c r="G861" s="3"/>
      <c r="H861" s="3"/>
      <c r="I861" s="3"/>
    </row>
    <row r="862" spans="6:9">
      <c r="F862" s="3"/>
      <c r="G862" s="3"/>
      <c r="H862" s="3"/>
      <c r="I862" s="3"/>
    </row>
  </sheetData>
  <sheetProtection sheet="1" objects="1" scenarios="1"/>
  <mergeCells count="1">
    <mergeCell ref="B6:J6"/>
  </mergeCells>
  <phoneticPr fontId="4" type="noConversion"/>
  <dataValidations count="1">
    <dataValidation allowBlank="1" showInputMessage="1" showErrorMessage="1" sqref="D1:J9 C5:C9 A1:A1048576 B1:B9 B110:J1048576 B11:B12 K1:XFD27 K30:XFD1048576 K28:AF29 AH28:XFD29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52"/>
    <pageSetUpPr fitToPage="1"/>
  </sheetPr>
  <dimension ref="B1:BH61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60.140625" style="2" bestFit="1" customWidth="1"/>
    <col min="4" max="4" width="4.5703125" style="1" bestFit="1" customWidth="1"/>
    <col min="5" max="5" width="9" style="1" bestFit="1" customWidth="1"/>
    <col min="6" max="6" width="6.140625" style="1" bestFit="1" customWidth="1"/>
    <col min="7" max="7" width="5.28515625" style="1" bestFit="1" customWidth="1"/>
    <col min="8" max="8" width="7.5703125" style="1" customWidth="1"/>
    <col min="9" max="9" width="8" style="1" bestFit="1" customWidth="1"/>
    <col min="10" max="10" width="10" style="1" bestFit="1" customWidth="1"/>
    <col min="11" max="11" width="8.28515625" style="1" bestFit="1" customWidth="1"/>
    <col min="12" max="12" width="6.7109375" style="3" customWidth="1"/>
    <col min="13" max="13" width="7.7109375" style="3" customWidth="1"/>
    <col min="14" max="14" width="7.140625" style="3" customWidth="1"/>
    <col min="15" max="15" width="6" style="3" customWidth="1"/>
    <col min="16" max="16" width="7.85546875" style="3" customWidth="1"/>
    <col min="17" max="17" width="8.140625" style="3" customWidth="1"/>
    <col min="18" max="18" width="6.28515625" style="3" customWidth="1"/>
    <col min="19" max="19" width="8" style="3" customWidth="1"/>
    <col min="20" max="20" width="8.7109375" style="3" customWidth="1"/>
    <col min="21" max="21" width="10" style="3" customWidth="1"/>
    <col min="22" max="22" width="9.5703125" style="3" customWidth="1"/>
    <col min="23" max="23" width="6.140625" style="3" customWidth="1"/>
    <col min="24" max="25" width="5.7109375" style="3" customWidth="1"/>
    <col min="26" max="26" width="6.85546875" style="3" customWidth="1"/>
    <col min="27" max="27" width="6.42578125" style="1" customWidth="1"/>
    <col min="28" max="28" width="6.7109375" style="1" customWidth="1"/>
    <col min="29" max="29" width="7.28515625" style="1" customWidth="1"/>
    <col min="30" max="41" width="5.7109375" style="1" customWidth="1"/>
    <col min="42" max="16384" width="9.140625" style="1"/>
  </cols>
  <sheetData>
    <row r="1" spans="2:60">
      <c r="B1" s="47" t="s">
        <v>174</v>
      </c>
      <c r="C1" s="68" t="s" vm="1">
        <v>258</v>
      </c>
    </row>
    <row r="2" spans="2:60">
      <c r="B2" s="47" t="s">
        <v>173</v>
      </c>
      <c r="C2" s="68" t="s">
        <v>259</v>
      </c>
    </row>
    <row r="3" spans="2:60">
      <c r="B3" s="47" t="s">
        <v>175</v>
      </c>
      <c r="C3" s="68" t="s">
        <v>260</v>
      </c>
    </row>
    <row r="4" spans="2:60">
      <c r="B4" s="47" t="s">
        <v>176</v>
      </c>
      <c r="C4" s="68">
        <v>9454</v>
      </c>
    </row>
    <row r="6" spans="2:60" ht="26.25" customHeight="1">
      <c r="B6" s="134" t="s">
        <v>209</v>
      </c>
      <c r="C6" s="135"/>
      <c r="D6" s="135"/>
      <c r="E6" s="135"/>
      <c r="F6" s="135"/>
      <c r="G6" s="135"/>
      <c r="H6" s="135"/>
      <c r="I6" s="135"/>
      <c r="J6" s="135"/>
      <c r="K6" s="136"/>
    </row>
    <row r="7" spans="2:60" s="3" customFormat="1" ht="63">
      <c r="B7" s="48" t="s">
        <v>111</v>
      </c>
      <c r="C7" s="50" t="s">
        <v>112</v>
      </c>
      <c r="D7" s="50" t="s">
        <v>14</v>
      </c>
      <c r="E7" s="50" t="s">
        <v>15</v>
      </c>
      <c r="F7" s="50" t="s">
        <v>57</v>
      </c>
      <c r="G7" s="50" t="s">
        <v>98</v>
      </c>
      <c r="H7" s="50" t="s">
        <v>53</v>
      </c>
      <c r="I7" s="50" t="s">
        <v>106</v>
      </c>
      <c r="J7" s="50" t="s">
        <v>177</v>
      </c>
      <c r="K7" s="65" t="s">
        <v>178</v>
      </c>
    </row>
    <row r="8" spans="2:60" s="3" customFormat="1" ht="21.75" customHeight="1">
      <c r="B8" s="15"/>
      <c r="C8" s="58"/>
      <c r="D8" s="16"/>
      <c r="E8" s="16"/>
      <c r="F8" s="16" t="s">
        <v>19</v>
      </c>
      <c r="G8" s="16"/>
      <c r="H8" s="16" t="s">
        <v>19</v>
      </c>
      <c r="I8" s="16" t="s">
        <v>236</v>
      </c>
      <c r="J8" s="32" t="s">
        <v>19</v>
      </c>
      <c r="K8" s="17" t="s">
        <v>19</v>
      </c>
    </row>
    <row r="9" spans="2:60" s="4" customFormat="1" ht="18" customHeight="1">
      <c r="B9" s="18"/>
      <c r="C9" s="19" t="s">
        <v>0</v>
      </c>
      <c r="D9" s="19" t="s">
        <v>1</v>
      </c>
      <c r="E9" s="19" t="s">
        <v>2</v>
      </c>
      <c r="F9" s="19" t="s">
        <v>3</v>
      </c>
      <c r="G9" s="19" t="s">
        <v>4</v>
      </c>
      <c r="H9" s="19" t="s">
        <v>5</v>
      </c>
      <c r="I9" s="19" t="s">
        <v>6</v>
      </c>
      <c r="J9" s="19" t="s">
        <v>7</v>
      </c>
      <c r="K9" s="20" t="s">
        <v>7</v>
      </c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2:60" s="4" customFormat="1" ht="18" customHeight="1">
      <c r="B10" s="110" t="s">
        <v>2327</v>
      </c>
      <c r="C10" s="90"/>
      <c r="D10" s="90"/>
      <c r="E10" s="90"/>
      <c r="F10" s="90"/>
      <c r="G10" s="90"/>
      <c r="H10" s="90"/>
      <c r="I10" s="111">
        <v>0</v>
      </c>
      <c r="J10" s="90"/>
      <c r="K10" s="90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BH10" s="1"/>
    </row>
    <row r="11" spans="2:60" ht="21" customHeight="1">
      <c r="B11" s="107"/>
      <c r="C11" s="90"/>
      <c r="D11" s="90"/>
      <c r="E11" s="90"/>
      <c r="F11" s="90"/>
      <c r="G11" s="90"/>
      <c r="H11" s="90"/>
      <c r="I11" s="90"/>
      <c r="J11" s="90"/>
      <c r="K11" s="90"/>
    </row>
    <row r="12" spans="2:60">
      <c r="B12" s="107"/>
      <c r="C12" s="90"/>
      <c r="D12" s="90"/>
      <c r="E12" s="90"/>
      <c r="F12" s="90"/>
      <c r="G12" s="90"/>
      <c r="H12" s="90"/>
      <c r="I12" s="90"/>
      <c r="J12" s="90"/>
      <c r="K12" s="90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</row>
    <row r="13" spans="2:60">
      <c r="B13" s="90"/>
      <c r="C13" s="90"/>
      <c r="D13" s="90"/>
      <c r="E13" s="90"/>
      <c r="F13" s="90"/>
      <c r="G13" s="90"/>
      <c r="H13" s="90"/>
      <c r="I13" s="90"/>
      <c r="J13" s="90"/>
      <c r="K13" s="90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</row>
    <row r="14" spans="2:60">
      <c r="B14" s="90"/>
      <c r="C14" s="90"/>
      <c r="D14" s="90"/>
      <c r="E14" s="90"/>
      <c r="F14" s="90"/>
      <c r="G14" s="90"/>
      <c r="H14" s="90"/>
      <c r="I14" s="90"/>
      <c r="J14" s="90"/>
      <c r="K14" s="90"/>
    </row>
    <row r="15" spans="2:60">
      <c r="B15" s="90"/>
      <c r="C15" s="90"/>
      <c r="D15" s="90"/>
      <c r="E15" s="90"/>
      <c r="F15" s="90"/>
      <c r="G15" s="90"/>
      <c r="H15" s="90"/>
      <c r="I15" s="90"/>
      <c r="J15" s="90"/>
      <c r="K15" s="90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</row>
    <row r="16" spans="2:60">
      <c r="B16" s="90"/>
      <c r="C16" s="90"/>
      <c r="D16" s="90"/>
      <c r="E16" s="90"/>
      <c r="F16" s="90"/>
      <c r="G16" s="90"/>
      <c r="H16" s="90"/>
      <c r="I16" s="90"/>
      <c r="J16" s="90"/>
      <c r="K16" s="90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</row>
    <row r="17" spans="2:11">
      <c r="B17" s="90"/>
      <c r="C17" s="90"/>
      <c r="D17" s="90"/>
      <c r="E17" s="90"/>
      <c r="F17" s="90"/>
      <c r="G17" s="90"/>
      <c r="H17" s="90"/>
      <c r="I17" s="90"/>
      <c r="J17" s="90"/>
      <c r="K17" s="90"/>
    </row>
    <row r="18" spans="2:11">
      <c r="B18" s="90"/>
      <c r="C18" s="90"/>
      <c r="D18" s="90"/>
      <c r="E18" s="90"/>
      <c r="F18" s="90"/>
      <c r="G18" s="90"/>
      <c r="H18" s="90"/>
      <c r="I18" s="90"/>
      <c r="J18" s="90"/>
      <c r="K18" s="90"/>
    </row>
    <row r="19" spans="2:11">
      <c r="B19" s="90"/>
      <c r="C19" s="90"/>
      <c r="D19" s="90"/>
      <c r="E19" s="90"/>
      <c r="F19" s="90"/>
      <c r="G19" s="90"/>
      <c r="H19" s="90"/>
      <c r="I19" s="90"/>
      <c r="J19" s="90"/>
      <c r="K19" s="90"/>
    </row>
    <row r="20" spans="2:11">
      <c r="B20" s="90"/>
      <c r="C20" s="90"/>
      <c r="D20" s="90"/>
      <c r="E20" s="90"/>
      <c r="F20" s="90"/>
      <c r="G20" s="90"/>
      <c r="H20" s="90"/>
      <c r="I20" s="90"/>
      <c r="J20" s="90"/>
      <c r="K20" s="90"/>
    </row>
    <row r="21" spans="2:11">
      <c r="B21" s="90"/>
      <c r="C21" s="90"/>
      <c r="D21" s="90"/>
      <c r="E21" s="90"/>
      <c r="F21" s="90"/>
      <c r="G21" s="90"/>
      <c r="H21" s="90"/>
      <c r="I21" s="90"/>
      <c r="J21" s="90"/>
      <c r="K21" s="90"/>
    </row>
    <row r="22" spans="2:11">
      <c r="B22" s="90"/>
      <c r="C22" s="90"/>
      <c r="D22" s="90"/>
      <c r="E22" s="90"/>
      <c r="F22" s="90"/>
      <c r="G22" s="90"/>
      <c r="H22" s="90"/>
      <c r="I22" s="90"/>
      <c r="J22" s="90"/>
      <c r="K22" s="90"/>
    </row>
    <row r="23" spans="2:11">
      <c r="B23" s="90"/>
      <c r="C23" s="90"/>
      <c r="D23" s="90"/>
      <c r="E23" s="90"/>
      <c r="F23" s="90"/>
      <c r="G23" s="90"/>
      <c r="H23" s="90"/>
      <c r="I23" s="90"/>
      <c r="J23" s="90"/>
      <c r="K23" s="90"/>
    </row>
    <row r="24" spans="2:11">
      <c r="B24" s="90"/>
      <c r="C24" s="90"/>
      <c r="D24" s="90"/>
      <c r="E24" s="90"/>
      <c r="F24" s="90"/>
      <c r="G24" s="90"/>
      <c r="H24" s="90"/>
      <c r="I24" s="90"/>
      <c r="J24" s="90"/>
      <c r="K24" s="90"/>
    </row>
    <row r="25" spans="2:11">
      <c r="B25" s="90"/>
      <c r="C25" s="90"/>
      <c r="D25" s="90"/>
      <c r="E25" s="90"/>
      <c r="F25" s="90"/>
      <c r="G25" s="90"/>
      <c r="H25" s="90"/>
      <c r="I25" s="90"/>
      <c r="J25" s="90"/>
      <c r="K25" s="90"/>
    </row>
    <row r="26" spans="2:11">
      <c r="B26" s="90"/>
      <c r="C26" s="90"/>
      <c r="D26" s="90"/>
      <c r="E26" s="90"/>
      <c r="F26" s="90"/>
      <c r="G26" s="90"/>
      <c r="H26" s="90"/>
      <c r="I26" s="90"/>
      <c r="J26" s="90"/>
      <c r="K26" s="90"/>
    </row>
    <row r="27" spans="2:11">
      <c r="B27" s="90"/>
      <c r="C27" s="90"/>
      <c r="D27" s="90"/>
      <c r="E27" s="90"/>
      <c r="F27" s="90"/>
      <c r="G27" s="90"/>
      <c r="H27" s="90"/>
      <c r="I27" s="90"/>
      <c r="J27" s="90"/>
      <c r="K27" s="90"/>
    </row>
    <row r="28" spans="2:11">
      <c r="B28" s="90"/>
      <c r="C28" s="90"/>
      <c r="D28" s="90"/>
      <c r="E28" s="90"/>
      <c r="F28" s="90"/>
      <c r="G28" s="90"/>
      <c r="H28" s="90"/>
      <c r="I28" s="90"/>
      <c r="J28" s="90"/>
      <c r="K28" s="90"/>
    </row>
    <row r="29" spans="2:11">
      <c r="B29" s="90"/>
      <c r="C29" s="90"/>
      <c r="D29" s="90"/>
      <c r="E29" s="90"/>
      <c r="F29" s="90"/>
      <c r="G29" s="90"/>
      <c r="H29" s="90"/>
      <c r="I29" s="90"/>
      <c r="J29" s="90"/>
      <c r="K29" s="90"/>
    </row>
    <row r="30" spans="2:11">
      <c r="B30" s="90"/>
      <c r="C30" s="90"/>
      <c r="D30" s="90"/>
      <c r="E30" s="90"/>
      <c r="F30" s="90"/>
      <c r="G30" s="90"/>
      <c r="H30" s="90"/>
      <c r="I30" s="90"/>
      <c r="J30" s="90"/>
      <c r="K30" s="90"/>
    </row>
    <row r="31" spans="2:11">
      <c r="B31" s="90"/>
      <c r="C31" s="90"/>
      <c r="D31" s="90"/>
      <c r="E31" s="90"/>
      <c r="F31" s="90"/>
      <c r="G31" s="90"/>
      <c r="H31" s="90"/>
      <c r="I31" s="90"/>
      <c r="J31" s="90"/>
      <c r="K31" s="90"/>
    </row>
    <row r="32" spans="2:11">
      <c r="B32" s="90"/>
      <c r="C32" s="90"/>
      <c r="D32" s="90"/>
      <c r="E32" s="90"/>
      <c r="F32" s="90"/>
      <c r="G32" s="90"/>
      <c r="H32" s="90"/>
      <c r="I32" s="90"/>
      <c r="J32" s="90"/>
      <c r="K32" s="90"/>
    </row>
    <row r="33" spans="2:11">
      <c r="B33" s="90"/>
      <c r="C33" s="90"/>
      <c r="D33" s="90"/>
      <c r="E33" s="90"/>
      <c r="F33" s="90"/>
      <c r="G33" s="90"/>
      <c r="H33" s="90"/>
      <c r="I33" s="90"/>
      <c r="J33" s="90"/>
      <c r="K33" s="90"/>
    </row>
    <row r="34" spans="2:11">
      <c r="B34" s="90"/>
      <c r="C34" s="90"/>
      <c r="D34" s="90"/>
      <c r="E34" s="90"/>
      <c r="F34" s="90"/>
      <c r="G34" s="90"/>
      <c r="H34" s="90"/>
      <c r="I34" s="90"/>
      <c r="J34" s="90"/>
      <c r="K34" s="90"/>
    </row>
    <row r="35" spans="2:11">
      <c r="B35" s="90"/>
      <c r="C35" s="90"/>
      <c r="D35" s="90"/>
      <c r="E35" s="90"/>
      <c r="F35" s="90"/>
      <c r="G35" s="90"/>
      <c r="H35" s="90"/>
      <c r="I35" s="90"/>
      <c r="J35" s="90"/>
      <c r="K35" s="90"/>
    </row>
    <row r="36" spans="2:11">
      <c r="B36" s="90"/>
      <c r="C36" s="90"/>
      <c r="D36" s="90"/>
      <c r="E36" s="90"/>
      <c r="F36" s="90"/>
      <c r="G36" s="90"/>
      <c r="H36" s="90"/>
      <c r="I36" s="90"/>
      <c r="J36" s="90"/>
      <c r="K36" s="90"/>
    </row>
    <row r="37" spans="2:11">
      <c r="B37" s="90"/>
      <c r="C37" s="90"/>
      <c r="D37" s="90"/>
      <c r="E37" s="90"/>
      <c r="F37" s="90"/>
      <c r="G37" s="90"/>
      <c r="H37" s="90"/>
      <c r="I37" s="90"/>
      <c r="J37" s="90"/>
      <c r="K37" s="90"/>
    </row>
    <row r="38" spans="2:11">
      <c r="B38" s="90"/>
      <c r="C38" s="90"/>
      <c r="D38" s="90"/>
      <c r="E38" s="90"/>
      <c r="F38" s="90"/>
      <c r="G38" s="90"/>
      <c r="H38" s="90"/>
      <c r="I38" s="90"/>
      <c r="J38" s="90"/>
      <c r="K38" s="90"/>
    </row>
    <row r="39" spans="2:11">
      <c r="B39" s="90"/>
      <c r="C39" s="90"/>
      <c r="D39" s="90"/>
      <c r="E39" s="90"/>
      <c r="F39" s="90"/>
      <c r="G39" s="90"/>
      <c r="H39" s="90"/>
      <c r="I39" s="90"/>
      <c r="J39" s="90"/>
      <c r="K39" s="90"/>
    </row>
    <row r="40" spans="2:11">
      <c r="B40" s="90"/>
      <c r="C40" s="90"/>
      <c r="D40" s="90"/>
      <c r="E40" s="90"/>
      <c r="F40" s="90"/>
      <c r="G40" s="90"/>
      <c r="H40" s="90"/>
      <c r="I40" s="90"/>
      <c r="J40" s="90"/>
      <c r="K40" s="90"/>
    </row>
    <row r="41" spans="2:11">
      <c r="B41" s="90"/>
      <c r="C41" s="90"/>
      <c r="D41" s="90"/>
      <c r="E41" s="90"/>
      <c r="F41" s="90"/>
      <c r="G41" s="90"/>
      <c r="H41" s="90"/>
      <c r="I41" s="90"/>
      <c r="J41" s="90"/>
      <c r="K41" s="90"/>
    </row>
    <row r="42" spans="2:11">
      <c r="B42" s="90"/>
      <c r="C42" s="90"/>
      <c r="D42" s="90"/>
      <c r="E42" s="90"/>
      <c r="F42" s="90"/>
      <c r="G42" s="90"/>
      <c r="H42" s="90"/>
      <c r="I42" s="90"/>
      <c r="J42" s="90"/>
      <c r="K42" s="90"/>
    </row>
    <row r="43" spans="2:11">
      <c r="B43" s="90"/>
      <c r="C43" s="90"/>
      <c r="D43" s="90"/>
      <c r="E43" s="90"/>
      <c r="F43" s="90"/>
      <c r="G43" s="90"/>
      <c r="H43" s="90"/>
      <c r="I43" s="90"/>
      <c r="J43" s="90"/>
      <c r="K43" s="90"/>
    </row>
    <row r="44" spans="2:11">
      <c r="B44" s="90"/>
      <c r="C44" s="90"/>
      <c r="D44" s="90"/>
      <c r="E44" s="90"/>
      <c r="F44" s="90"/>
      <c r="G44" s="90"/>
      <c r="H44" s="90"/>
      <c r="I44" s="90"/>
      <c r="J44" s="90"/>
      <c r="K44" s="90"/>
    </row>
    <row r="45" spans="2:11">
      <c r="B45" s="90"/>
      <c r="C45" s="90"/>
      <c r="D45" s="90"/>
      <c r="E45" s="90"/>
      <c r="F45" s="90"/>
      <c r="G45" s="90"/>
      <c r="H45" s="90"/>
      <c r="I45" s="90"/>
      <c r="J45" s="90"/>
      <c r="K45" s="90"/>
    </row>
    <row r="46" spans="2:11">
      <c r="B46" s="90"/>
      <c r="C46" s="90"/>
      <c r="D46" s="90"/>
      <c r="E46" s="90"/>
      <c r="F46" s="90"/>
      <c r="G46" s="90"/>
      <c r="H46" s="90"/>
      <c r="I46" s="90"/>
      <c r="J46" s="90"/>
      <c r="K46" s="90"/>
    </row>
    <row r="47" spans="2:11">
      <c r="B47" s="90"/>
      <c r="C47" s="90"/>
      <c r="D47" s="90"/>
      <c r="E47" s="90"/>
      <c r="F47" s="90"/>
      <c r="G47" s="90"/>
      <c r="H47" s="90"/>
      <c r="I47" s="90"/>
      <c r="J47" s="90"/>
      <c r="K47" s="90"/>
    </row>
    <row r="48" spans="2:11">
      <c r="B48" s="90"/>
      <c r="C48" s="90"/>
      <c r="D48" s="90"/>
      <c r="E48" s="90"/>
      <c r="F48" s="90"/>
      <c r="G48" s="90"/>
      <c r="H48" s="90"/>
      <c r="I48" s="90"/>
      <c r="J48" s="90"/>
      <c r="K48" s="90"/>
    </row>
    <row r="49" spans="2:11">
      <c r="B49" s="90"/>
      <c r="C49" s="90"/>
      <c r="D49" s="90"/>
      <c r="E49" s="90"/>
      <c r="F49" s="90"/>
      <c r="G49" s="90"/>
      <c r="H49" s="90"/>
      <c r="I49" s="90"/>
      <c r="J49" s="90"/>
      <c r="K49" s="90"/>
    </row>
    <row r="50" spans="2:11">
      <c r="B50" s="90"/>
      <c r="C50" s="90"/>
      <c r="D50" s="90"/>
      <c r="E50" s="90"/>
      <c r="F50" s="90"/>
      <c r="G50" s="90"/>
      <c r="H50" s="90"/>
      <c r="I50" s="90"/>
      <c r="J50" s="90"/>
      <c r="K50" s="90"/>
    </row>
    <row r="51" spans="2:11">
      <c r="B51" s="90"/>
      <c r="C51" s="90"/>
      <c r="D51" s="90"/>
      <c r="E51" s="90"/>
      <c r="F51" s="90"/>
      <c r="G51" s="90"/>
      <c r="H51" s="90"/>
      <c r="I51" s="90"/>
      <c r="J51" s="90"/>
      <c r="K51" s="90"/>
    </row>
    <row r="52" spans="2:11">
      <c r="B52" s="90"/>
      <c r="C52" s="90"/>
      <c r="D52" s="90"/>
      <c r="E52" s="90"/>
      <c r="F52" s="90"/>
      <c r="G52" s="90"/>
      <c r="H52" s="90"/>
      <c r="I52" s="90"/>
      <c r="J52" s="90"/>
      <c r="K52" s="90"/>
    </row>
    <row r="53" spans="2:11">
      <c r="B53" s="90"/>
      <c r="C53" s="90"/>
      <c r="D53" s="90"/>
      <c r="E53" s="90"/>
      <c r="F53" s="90"/>
      <c r="G53" s="90"/>
      <c r="H53" s="90"/>
      <c r="I53" s="90"/>
      <c r="J53" s="90"/>
      <c r="K53" s="90"/>
    </row>
    <row r="54" spans="2:11">
      <c r="B54" s="90"/>
      <c r="C54" s="90"/>
      <c r="D54" s="90"/>
      <c r="E54" s="90"/>
      <c r="F54" s="90"/>
      <c r="G54" s="90"/>
      <c r="H54" s="90"/>
      <c r="I54" s="90"/>
      <c r="J54" s="90"/>
      <c r="K54" s="90"/>
    </row>
    <row r="55" spans="2:11">
      <c r="B55" s="90"/>
      <c r="C55" s="90"/>
      <c r="D55" s="90"/>
      <c r="E55" s="90"/>
      <c r="F55" s="90"/>
      <c r="G55" s="90"/>
      <c r="H55" s="90"/>
      <c r="I55" s="90"/>
      <c r="J55" s="90"/>
      <c r="K55" s="90"/>
    </row>
    <row r="56" spans="2:11">
      <c r="B56" s="90"/>
      <c r="C56" s="90"/>
      <c r="D56" s="90"/>
      <c r="E56" s="90"/>
      <c r="F56" s="90"/>
      <c r="G56" s="90"/>
      <c r="H56" s="90"/>
      <c r="I56" s="90"/>
      <c r="J56" s="90"/>
      <c r="K56" s="90"/>
    </row>
    <row r="57" spans="2:11">
      <c r="B57" s="90"/>
      <c r="C57" s="90"/>
      <c r="D57" s="90"/>
      <c r="E57" s="90"/>
      <c r="F57" s="90"/>
      <c r="G57" s="90"/>
      <c r="H57" s="90"/>
      <c r="I57" s="90"/>
      <c r="J57" s="90"/>
      <c r="K57" s="90"/>
    </row>
    <row r="58" spans="2:11">
      <c r="B58" s="90"/>
      <c r="C58" s="90"/>
      <c r="D58" s="90"/>
      <c r="E58" s="90"/>
      <c r="F58" s="90"/>
      <c r="G58" s="90"/>
      <c r="H58" s="90"/>
      <c r="I58" s="90"/>
      <c r="J58" s="90"/>
      <c r="K58" s="90"/>
    </row>
    <row r="59" spans="2:11">
      <c r="B59" s="90"/>
      <c r="C59" s="90"/>
      <c r="D59" s="90"/>
      <c r="E59" s="90"/>
      <c r="F59" s="90"/>
      <c r="G59" s="90"/>
      <c r="H59" s="90"/>
      <c r="I59" s="90"/>
      <c r="J59" s="90"/>
      <c r="K59" s="90"/>
    </row>
    <row r="60" spans="2:11">
      <c r="B60" s="90"/>
      <c r="C60" s="90"/>
      <c r="D60" s="90"/>
      <c r="E60" s="90"/>
      <c r="F60" s="90"/>
      <c r="G60" s="90"/>
      <c r="H60" s="90"/>
      <c r="I60" s="90"/>
      <c r="J60" s="90"/>
      <c r="K60" s="90"/>
    </row>
    <row r="61" spans="2:11">
      <c r="B61" s="90"/>
      <c r="C61" s="90"/>
      <c r="D61" s="90"/>
      <c r="E61" s="90"/>
      <c r="F61" s="90"/>
      <c r="G61" s="90"/>
      <c r="H61" s="90"/>
      <c r="I61" s="90"/>
      <c r="J61" s="90"/>
      <c r="K61" s="90"/>
    </row>
    <row r="62" spans="2:11">
      <c r="B62" s="90"/>
      <c r="C62" s="90"/>
      <c r="D62" s="90"/>
      <c r="E62" s="90"/>
      <c r="F62" s="90"/>
      <c r="G62" s="90"/>
      <c r="H62" s="90"/>
      <c r="I62" s="90"/>
      <c r="J62" s="90"/>
      <c r="K62" s="90"/>
    </row>
    <row r="63" spans="2:11">
      <c r="B63" s="90"/>
      <c r="C63" s="90"/>
      <c r="D63" s="90"/>
      <c r="E63" s="90"/>
      <c r="F63" s="90"/>
      <c r="G63" s="90"/>
      <c r="H63" s="90"/>
      <c r="I63" s="90"/>
      <c r="J63" s="90"/>
      <c r="K63" s="90"/>
    </row>
    <row r="64" spans="2:11">
      <c r="B64" s="90"/>
      <c r="C64" s="90"/>
      <c r="D64" s="90"/>
      <c r="E64" s="90"/>
      <c r="F64" s="90"/>
      <c r="G64" s="90"/>
      <c r="H64" s="90"/>
      <c r="I64" s="90"/>
      <c r="J64" s="90"/>
      <c r="K64" s="90"/>
    </row>
    <row r="65" spans="2:11">
      <c r="B65" s="90"/>
      <c r="C65" s="90"/>
      <c r="D65" s="90"/>
      <c r="E65" s="90"/>
      <c r="F65" s="90"/>
      <c r="G65" s="90"/>
      <c r="H65" s="90"/>
      <c r="I65" s="90"/>
      <c r="J65" s="90"/>
      <c r="K65" s="90"/>
    </row>
    <row r="66" spans="2:11">
      <c r="B66" s="90"/>
      <c r="C66" s="90"/>
      <c r="D66" s="90"/>
      <c r="E66" s="90"/>
      <c r="F66" s="90"/>
      <c r="G66" s="90"/>
      <c r="H66" s="90"/>
      <c r="I66" s="90"/>
      <c r="J66" s="90"/>
      <c r="K66" s="90"/>
    </row>
    <row r="67" spans="2:11">
      <c r="B67" s="90"/>
      <c r="C67" s="90"/>
      <c r="D67" s="90"/>
      <c r="E67" s="90"/>
      <c r="F67" s="90"/>
      <c r="G67" s="90"/>
      <c r="H67" s="90"/>
      <c r="I67" s="90"/>
      <c r="J67" s="90"/>
      <c r="K67" s="90"/>
    </row>
    <row r="68" spans="2:11">
      <c r="B68" s="90"/>
      <c r="C68" s="90"/>
      <c r="D68" s="90"/>
      <c r="E68" s="90"/>
      <c r="F68" s="90"/>
      <c r="G68" s="90"/>
      <c r="H68" s="90"/>
      <c r="I68" s="90"/>
      <c r="J68" s="90"/>
      <c r="K68" s="90"/>
    </row>
    <row r="69" spans="2:11">
      <c r="B69" s="90"/>
      <c r="C69" s="90"/>
      <c r="D69" s="90"/>
      <c r="E69" s="90"/>
      <c r="F69" s="90"/>
      <c r="G69" s="90"/>
      <c r="H69" s="90"/>
      <c r="I69" s="90"/>
      <c r="J69" s="90"/>
      <c r="K69" s="90"/>
    </row>
    <row r="70" spans="2:11">
      <c r="B70" s="90"/>
      <c r="C70" s="90"/>
      <c r="D70" s="90"/>
      <c r="E70" s="90"/>
      <c r="F70" s="90"/>
      <c r="G70" s="90"/>
      <c r="H70" s="90"/>
      <c r="I70" s="90"/>
      <c r="J70" s="90"/>
      <c r="K70" s="90"/>
    </row>
    <row r="71" spans="2:11">
      <c r="B71" s="90"/>
      <c r="C71" s="90"/>
      <c r="D71" s="90"/>
      <c r="E71" s="90"/>
      <c r="F71" s="90"/>
      <c r="G71" s="90"/>
      <c r="H71" s="90"/>
      <c r="I71" s="90"/>
      <c r="J71" s="90"/>
      <c r="K71" s="90"/>
    </row>
    <row r="72" spans="2:11">
      <c r="B72" s="90"/>
      <c r="C72" s="90"/>
      <c r="D72" s="90"/>
      <c r="E72" s="90"/>
      <c r="F72" s="90"/>
      <c r="G72" s="90"/>
      <c r="H72" s="90"/>
      <c r="I72" s="90"/>
      <c r="J72" s="90"/>
      <c r="K72" s="90"/>
    </row>
    <row r="73" spans="2:11">
      <c r="B73" s="90"/>
      <c r="C73" s="90"/>
      <c r="D73" s="90"/>
      <c r="E73" s="90"/>
      <c r="F73" s="90"/>
      <c r="G73" s="90"/>
      <c r="H73" s="90"/>
      <c r="I73" s="90"/>
      <c r="J73" s="90"/>
      <c r="K73" s="90"/>
    </row>
    <row r="74" spans="2:11">
      <c r="B74" s="90"/>
      <c r="C74" s="90"/>
      <c r="D74" s="90"/>
      <c r="E74" s="90"/>
      <c r="F74" s="90"/>
      <c r="G74" s="90"/>
      <c r="H74" s="90"/>
      <c r="I74" s="90"/>
      <c r="J74" s="90"/>
      <c r="K74" s="90"/>
    </row>
    <row r="75" spans="2:11">
      <c r="B75" s="90"/>
      <c r="C75" s="90"/>
      <c r="D75" s="90"/>
      <c r="E75" s="90"/>
      <c r="F75" s="90"/>
      <c r="G75" s="90"/>
      <c r="H75" s="90"/>
      <c r="I75" s="90"/>
      <c r="J75" s="90"/>
      <c r="K75" s="90"/>
    </row>
    <row r="76" spans="2:11">
      <c r="B76" s="90"/>
      <c r="C76" s="90"/>
      <c r="D76" s="90"/>
      <c r="E76" s="90"/>
      <c r="F76" s="90"/>
      <c r="G76" s="90"/>
      <c r="H76" s="90"/>
      <c r="I76" s="90"/>
      <c r="J76" s="90"/>
      <c r="K76" s="90"/>
    </row>
    <row r="77" spans="2:11">
      <c r="B77" s="90"/>
      <c r="C77" s="90"/>
      <c r="D77" s="90"/>
      <c r="E77" s="90"/>
      <c r="F77" s="90"/>
      <c r="G77" s="90"/>
      <c r="H77" s="90"/>
      <c r="I77" s="90"/>
      <c r="J77" s="90"/>
      <c r="K77" s="90"/>
    </row>
    <row r="78" spans="2:11">
      <c r="B78" s="90"/>
      <c r="C78" s="90"/>
      <c r="D78" s="90"/>
      <c r="E78" s="90"/>
      <c r="F78" s="90"/>
      <c r="G78" s="90"/>
      <c r="H78" s="90"/>
      <c r="I78" s="90"/>
      <c r="J78" s="90"/>
      <c r="K78" s="90"/>
    </row>
    <row r="79" spans="2:11">
      <c r="B79" s="90"/>
      <c r="C79" s="90"/>
      <c r="D79" s="90"/>
      <c r="E79" s="90"/>
      <c r="F79" s="90"/>
      <c r="G79" s="90"/>
      <c r="H79" s="90"/>
      <c r="I79" s="90"/>
      <c r="J79" s="90"/>
      <c r="K79" s="90"/>
    </row>
    <row r="80" spans="2:11">
      <c r="B80" s="90"/>
      <c r="C80" s="90"/>
      <c r="D80" s="90"/>
      <c r="E80" s="90"/>
      <c r="F80" s="90"/>
      <c r="G80" s="90"/>
      <c r="H80" s="90"/>
      <c r="I80" s="90"/>
      <c r="J80" s="90"/>
      <c r="K80" s="90"/>
    </row>
    <row r="81" spans="2:11">
      <c r="B81" s="90"/>
      <c r="C81" s="90"/>
      <c r="D81" s="90"/>
      <c r="E81" s="90"/>
      <c r="F81" s="90"/>
      <c r="G81" s="90"/>
      <c r="H81" s="90"/>
      <c r="I81" s="90"/>
      <c r="J81" s="90"/>
      <c r="K81" s="90"/>
    </row>
    <row r="82" spans="2:11">
      <c r="B82" s="90"/>
      <c r="C82" s="90"/>
      <c r="D82" s="90"/>
      <c r="E82" s="90"/>
      <c r="F82" s="90"/>
      <c r="G82" s="90"/>
      <c r="H82" s="90"/>
      <c r="I82" s="90"/>
      <c r="J82" s="90"/>
      <c r="K82" s="90"/>
    </row>
    <row r="83" spans="2:11">
      <c r="B83" s="90"/>
      <c r="C83" s="90"/>
      <c r="D83" s="90"/>
      <c r="E83" s="90"/>
      <c r="F83" s="90"/>
      <c r="G83" s="90"/>
      <c r="H83" s="90"/>
      <c r="I83" s="90"/>
      <c r="J83" s="90"/>
      <c r="K83" s="90"/>
    </row>
    <row r="84" spans="2:11">
      <c r="B84" s="90"/>
      <c r="C84" s="90"/>
      <c r="D84" s="90"/>
      <c r="E84" s="90"/>
      <c r="F84" s="90"/>
      <c r="G84" s="90"/>
      <c r="H84" s="90"/>
      <c r="I84" s="90"/>
      <c r="J84" s="90"/>
      <c r="K84" s="90"/>
    </row>
    <row r="85" spans="2:11">
      <c r="B85" s="90"/>
      <c r="C85" s="90"/>
      <c r="D85" s="90"/>
      <c r="E85" s="90"/>
      <c r="F85" s="90"/>
      <c r="G85" s="90"/>
      <c r="H85" s="90"/>
      <c r="I85" s="90"/>
      <c r="J85" s="90"/>
      <c r="K85" s="90"/>
    </row>
    <row r="86" spans="2:11">
      <c r="B86" s="90"/>
      <c r="C86" s="90"/>
      <c r="D86" s="90"/>
      <c r="E86" s="90"/>
      <c r="F86" s="90"/>
      <c r="G86" s="90"/>
      <c r="H86" s="90"/>
      <c r="I86" s="90"/>
      <c r="J86" s="90"/>
      <c r="K86" s="90"/>
    </row>
    <row r="87" spans="2:11">
      <c r="B87" s="90"/>
      <c r="C87" s="90"/>
      <c r="D87" s="90"/>
      <c r="E87" s="90"/>
      <c r="F87" s="90"/>
      <c r="G87" s="90"/>
      <c r="H87" s="90"/>
      <c r="I87" s="90"/>
      <c r="J87" s="90"/>
      <c r="K87" s="90"/>
    </row>
    <row r="88" spans="2:11">
      <c r="B88" s="90"/>
      <c r="C88" s="90"/>
      <c r="D88" s="90"/>
      <c r="E88" s="90"/>
      <c r="F88" s="90"/>
      <c r="G88" s="90"/>
      <c r="H88" s="90"/>
      <c r="I88" s="90"/>
      <c r="J88" s="90"/>
      <c r="K88" s="90"/>
    </row>
    <row r="89" spans="2:11">
      <c r="B89" s="90"/>
      <c r="C89" s="90"/>
      <c r="D89" s="90"/>
      <c r="E89" s="90"/>
      <c r="F89" s="90"/>
      <c r="G89" s="90"/>
      <c r="H89" s="90"/>
      <c r="I89" s="90"/>
      <c r="J89" s="90"/>
      <c r="K89" s="90"/>
    </row>
    <row r="90" spans="2:11">
      <c r="B90" s="90"/>
      <c r="C90" s="90"/>
      <c r="D90" s="90"/>
      <c r="E90" s="90"/>
      <c r="F90" s="90"/>
      <c r="G90" s="90"/>
      <c r="H90" s="90"/>
      <c r="I90" s="90"/>
      <c r="J90" s="90"/>
      <c r="K90" s="90"/>
    </row>
    <row r="91" spans="2:11">
      <c r="B91" s="90"/>
      <c r="C91" s="90"/>
      <c r="D91" s="90"/>
      <c r="E91" s="90"/>
      <c r="F91" s="90"/>
      <c r="G91" s="90"/>
      <c r="H91" s="90"/>
      <c r="I91" s="90"/>
      <c r="J91" s="90"/>
      <c r="K91" s="90"/>
    </row>
    <row r="92" spans="2:11">
      <c r="B92" s="90"/>
      <c r="C92" s="90"/>
      <c r="D92" s="90"/>
      <c r="E92" s="90"/>
      <c r="F92" s="90"/>
      <c r="G92" s="90"/>
      <c r="H92" s="90"/>
      <c r="I92" s="90"/>
      <c r="J92" s="90"/>
      <c r="K92" s="90"/>
    </row>
    <row r="93" spans="2:11">
      <c r="B93" s="90"/>
      <c r="C93" s="90"/>
      <c r="D93" s="90"/>
      <c r="E93" s="90"/>
      <c r="F93" s="90"/>
      <c r="G93" s="90"/>
      <c r="H93" s="90"/>
      <c r="I93" s="90"/>
      <c r="J93" s="90"/>
      <c r="K93" s="90"/>
    </row>
    <row r="94" spans="2:11">
      <c r="B94" s="90"/>
      <c r="C94" s="90"/>
      <c r="D94" s="90"/>
      <c r="E94" s="90"/>
      <c r="F94" s="90"/>
      <c r="G94" s="90"/>
      <c r="H94" s="90"/>
      <c r="I94" s="90"/>
      <c r="J94" s="90"/>
      <c r="K94" s="90"/>
    </row>
    <row r="95" spans="2:11">
      <c r="B95" s="90"/>
      <c r="C95" s="90"/>
      <c r="D95" s="90"/>
      <c r="E95" s="90"/>
      <c r="F95" s="90"/>
      <c r="G95" s="90"/>
      <c r="H95" s="90"/>
      <c r="I95" s="90"/>
      <c r="J95" s="90"/>
      <c r="K95" s="90"/>
    </row>
    <row r="96" spans="2:11">
      <c r="B96" s="90"/>
      <c r="C96" s="90"/>
      <c r="D96" s="90"/>
      <c r="E96" s="90"/>
      <c r="F96" s="90"/>
      <c r="G96" s="90"/>
      <c r="H96" s="90"/>
      <c r="I96" s="90"/>
      <c r="J96" s="90"/>
      <c r="K96" s="90"/>
    </row>
    <row r="97" spans="2:11">
      <c r="B97" s="90"/>
      <c r="C97" s="90"/>
      <c r="D97" s="90"/>
      <c r="E97" s="90"/>
      <c r="F97" s="90"/>
      <c r="G97" s="90"/>
      <c r="H97" s="90"/>
      <c r="I97" s="90"/>
      <c r="J97" s="90"/>
      <c r="K97" s="90"/>
    </row>
    <row r="98" spans="2:11">
      <c r="B98" s="90"/>
      <c r="C98" s="90"/>
      <c r="D98" s="90"/>
      <c r="E98" s="90"/>
      <c r="F98" s="90"/>
      <c r="G98" s="90"/>
      <c r="H98" s="90"/>
      <c r="I98" s="90"/>
      <c r="J98" s="90"/>
      <c r="K98" s="90"/>
    </row>
    <row r="99" spans="2:11">
      <c r="B99" s="90"/>
      <c r="C99" s="90"/>
      <c r="D99" s="90"/>
      <c r="E99" s="90"/>
      <c r="F99" s="90"/>
      <c r="G99" s="90"/>
      <c r="H99" s="90"/>
      <c r="I99" s="90"/>
      <c r="J99" s="90"/>
      <c r="K99" s="90"/>
    </row>
    <row r="100" spans="2:11">
      <c r="B100" s="90"/>
      <c r="C100" s="90"/>
      <c r="D100" s="90"/>
      <c r="E100" s="90"/>
      <c r="F100" s="90"/>
      <c r="G100" s="90"/>
      <c r="H100" s="90"/>
      <c r="I100" s="90"/>
      <c r="J100" s="90"/>
      <c r="K100" s="90"/>
    </row>
    <row r="101" spans="2:11">
      <c r="B101" s="90"/>
      <c r="C101" s="90"/>
      <c r="D101" s="90"/>
      <c r="E101" s="90"/>
      <c r="F101" s="90"/>
      <c r="G101" s="90"/>
      <c r="H101" s="90"/>
      <c r="I101" s="90"/>
      <c r="J101" s="90"/>
      <c r="K101" s="90"/>
    </row>
    <row r="102" spans="2:11">
      <c r="B102" s="90"/>
      <c r="C102" s="90"/>
      <c r="D102" s="90"/>
      <c r="E102" s="90"/>
      <c r="F102" s="90"/>
      <c r="G102" s="90"/>
      <c r="H102" s="90"/>
      <c r="I102" s="90"/>
      <c r="J102" s="90"/>
      <c r="K102" s="90"/>
    </row>
    <row r="103" spans="2:11">
      <c r="B103" s="90"/>
      <c r="C103" s="90"/>
      <c r="D103" s="90"/>
      <c r="E103" s="90"/>
      <c r="F103" s="90"/>
      <c r="G103" s="90"/>
      <c r="H103" s="90"/>
      <c r="I103" s="90"/>
      <c r="J103" s="90"/>
      <c r="K103" s="90"/>
    </row>
    <row r="104" spans="2:11">
      <c r="B104" s="90"/>
      <c r="C104" s="90"/>
      <c r="D104" s="90"/>
      <c r="E104" s="90"/>
      <c r="F104" s="90"/>
      <c r="G104" s="90"/>
      <c r="H104" s="90"/>
      <c r="I104" s="90"/>
      <c r="J104" s="90"/>
      <c r="K104" s="90"/>
    </row>
    <row r="105" spans="2:11">
      <c r="B105" s="90"/>
      <c r="C105" s="90"/>
      <c r="D105" s="90"/>
      <c r="E105" s="90"/>
      <c r="F105" s="90"/>
      <c r="G105" s="90"/>
      <c r="H105" s="90"/>
      <c r="I105" s="90"/>
      <c r="J105" s="90"/>
      <c r="K105" s="90"/>
    </row>
    <row r="106" spans="2:11">
      <c r="B106" s="90"/>
      <c r="C106" s="90"/>
      <c r="D106" s="90"/>
      <c r="E106" s="90"/>
      <c r="F106" s="90"/>
      <c r="G106" s="90"/>
      <c r="H106" s="90"/>
      <c r="I106" s="90"/>
      <c r="J106" s="90"/>
      <c r="K106" s="90"/>
    </row>
    <row r="107" spans="2:11">
      <c r="B107" s="90"/>
      <c r="C107" s="90"/>
      <c r="D107" s="90"/>
      <c r="E107" s="90"/>
      <c r="F107" s="90"/>
      <c r="G107" s="90"/>
      <c r="H107" s="90"/>
      <c r="I107" s="90"/>
      <c r="J107" s="90"/>
      <c r="K107" s="90"/>
    </row>
    <row r="108" spans="2:11">
      <c r="B108" s="90"/>
      <c r="C108" s="90"/>
      <c r="D108" s="90"/>
      <c r="E108" s="90"/>
      <c r="F108" s="90"/>
      <c r="G108" s="90"/>
      <c r="H108" s="90"/>
      <c r="I108" s="90"/>
      <c r="J108" s="90"/>
      <c r="K108" s="90"/>
    </row>
    <row r="109" spans="2:11">
      <c r="B109" s="90"/>
      <c r="C109" s="90"/>
      <c r="D109" s="90"/>
      <c r="E109" s="90"/>
      <c r="F109" s="90"/>
      <c r="G109" s="90"/>
      <c r="H109" s="90"/>
      <c r="I109" s="90"/>
      <c r="J109" s="90"/>
      <c r="K109" s="90"/>
    </row>
    <row r="110" spans="2:11">
      <c r="D110" s="3"/>
      <c r="E110" s="3"/>
      <c r="F110" s="3"/>
      <c r="G110" s="3"/>
      <c r="H110" s="3"/>
    </row>
    <row r="111" spans="2:11">
      <c r="D111" s="3"/>
      <c r="E111" s="3"/>
      <c r="F111" s="3"/>
      <c r="G111" s="3"/>
      <c r="H111" s="3"/>
    </row>
    <row r="112" spans="2:11">
      <c r="D112" s="3"/>
      <c r="E112" s="3"/>
      <c r="F112" s="3"/>
      <c r="G112" s="3"/>
      <c r="H112" s="3"/>
    </row>
    <row r="113" spans="4:8">
      <c r="D113" s="3"/>
      <c r="E113" s="3"/>
      <c r="F113" s="3"/>
      <c r="G113" s="3"/>
      <c r="H113" s="3"/>
    </row>
    <row r="114" spans="4:8">
      <c r="D114" s="3"/>
      <c r="E114" s="3"/>
      <c r="F114" s="3"/>
      <c r="G114" s="3"/>
      <c r="H114" s="3"/>
    </row>
    <row r="115" spans="4:8">
      <c r="D115" s="3"/>
      <c r="E115" s="3"/>
      <c r="F115" s="3"/>
      <c r="G115" s="3"/>
      <c r="H115" s="3"/>
    </row>
    <row r="116" spans="4:8">
      <c r="D116" s="3"/>
      <c r="E116" s="3"/>
      <c r="F116" s="3"/>
      <c r="G116" s="3"/>
      <c r="H116" s="3"/>
    </row>
    <row r="117" spans="4:8">
      <c r="D117" s="3"/>
      <c r="E117" s="3"/>
      <c r="F117" s="3"/>
      <c r="G117" s="3"/>
      <c r="H117" s="3"/>
    </row>
    <row r="118" spans="4:8">
      <c r="D118" s="3"/>
      <c r="E118" s="3"/>
      <c r="F118" s="3"/>
      <c r="G118" s="3"/>
      <c r="H118" s="3"/>
    </row>
    <row r="119" spans="4:8">
      <c r="D119" s="3"/>
      <c r="E119" s="3"/>
      <c r="F119" s="3"/>
      <c r="G119" s="3"/>
      <c r="H119" s="3"/>
    </row>
    <row r="120" spans="4:8">
      <c r="D120" s="3"/>
      <c r="E120" s="3"/>
      <c r="F120" s="3"/>
      <c r="G120" s="3"/>
      <c r="H120" s="3"/>
    </row>
    <row r="121" spans="4:8">
      <c r="D121" s="3"/>
      <c r="E121" s="3"/>
      <c r="F121" s="3"/>
      <c r="G121" s="3"/>
      <c r="H121" s="3"/>
    </row>
    <row r="122" spans="4:8">
      <c r="D122" s="3"/>
      <c r="E122" s="3"/>
      <c r="F122" s="3"/>
      <c r="G122" s="3"/>
      <c r="H122" s="3"/>
    </row>
    <row r="123" spans="4:8">
      <c r="D123" s="3"/>
      <c r="E123" s="3"/>
      <c r="F123" s="3"/>
      <c r="G123" s="3"/>
      <c r="H123" s="3"/>
    </row>
    <row r="124" spans="4:8">
      <c r="D124" s="3"/>
      <c r="E124" s="3"/>
      <c r="F124" s="3"/>
      <c r="G124" s="3"/>
      <c r="H124" s="3"/>
    </row>
    <row r="125" spans="4:8">
      <c r="D125" s="3"/>
      <c r="E125" s="3"/>
      <c r="F125" s="3"/>
      <c r="G125" s="3"/>
      <c r="H125" s="3"/>
    </row>
    <row r="126" spans="4:8">
      <c r="D126" s="3"/>
      <c r="E126" s="3"/>
      <c r="F126" s="3"/>
      <c r="G126" s="3"/>
      <c r="H126" s="3"/>
    </row>
    <row r="127" spans="4:8">
      <c r="D127" s="3"/>
      <c r="E127" s="3"/>
      <c r="F127" s="3"/>
      <c r="G127" s="3"/>
      <c r="H127" s="3"/>
    </row>
    <row r="128" spans="4:8">
      <c r="D128" s="3"/>
      <c r="E128" s="3"/>
      <c r="F128" s="3"/>
      <c r="G128" s="3"/>
      <c r="H128" s="3"/>
    </row>
    <row r="129" spans="4:8">
      <c r="D129" s="3"/>
      <c r="E129" s="3"/>
      <c r="F129" s="3"/>
      <c r="G129" s="3"/>
      <c r="H129" s="3"/>
    </row>
    <row r="130" spans="4:8">
      <c r="D130" s="3"/>
      <c r="E130" s="3"/>
      <c r="F130" s="3"/>
      <c r="G130" s="3"/>
      <c r="H130" s="3"/>
    </row>
    <row r="131" spans="4:8">
      <c r="D131" s="3"/>
      <c r="E131" s="3"/>
      <c r="F131" s="3"/>
      <c r="G131" s="3"/>
      <c r="H131" s="3"/>
    </row>
    <row r="132" spans="4:8">
      <c r="D132" s="3"/>
      <c r="E132" s="3"/>
      <c r="F132" s="3"/>
      <c r="G132" s="3"/>
      <c r="H132" s="3"/>
    </row>
    <row r="133" spans="4:8">
      <c r="D133" s="3"/>
      <c r="E133" s="3"/>
      <c r="F133" s="3"/>
      <c r="G133" s="3"/>
      <c r="H133" s="3"/>
    </row>
    <row r="134" spans="4:8">
      <c r="D134" s="3"/>
      <c r="E134" s="3"/>
      <c r="F134" s="3"/>
      <c r="G134" s="3"/>
      <c r="H134" s="3"/>
    </row>
    <row r="135" spans="4:8">
      <c r="D135" s="3"/>
      <c r="E135" s="3"/>
      <c r="F135" s="3"/>
      <c r="G135" s="3"/>
      <c r="H135" s="3"/>
    </row>
    <row r="136" spans="4:8">
      <c r="D136" s="3"/>
      <c r="E136" s="3"/>
      <c r="F136" s="3"/>
      <c r="G136" s="3"/>
      <c r="H136" s="3"/>
    </row>
    <row r="137" spans="4:8">
      <c r="D137" s="3"/>
      <c r="E137" s="3"/>
      <c r="F137" s="3"/>
      <c r="G137" s="3"/>
      <c r="H137" s="3"/>
    </row>
    <row r="138" spans="4:8">
      <c r="D138" s="3"/>
      <c r="E138" s="3"/>
      <c r="F138" s="3"/>
      <c r="G138" s="3"/>
      <c r="H138" s="3"/>
    </row>
    <row r="139" spans="4:8">
      <c r="D139" s="3"/>
      <c r="E139" s="3"/>
      <c r="F139" s="3"/>
      <c r="G139" s="3"/>
      <c r="H139" s="3"/>
    </row>
    <row r="140" spans="4:8">
      <c r="D140" s="3"/>
      <c r="E140" s="3"/>
      <c r="F140" s="3"/>
      <c r="G140" s="3"/>
      <c r="H140" s="3"/>
    </row>
    <row r="141" spans="4:8">
      <c r="D141" s="3"/>
      <c r="E141" s="3"/>
      <c r="F141" s="3"/>
      <c r="G141" s="3"/>
      <c r="H141" s="3"/>
    </row>
    <row r="142" spans="4:8">
      <c r="D142" s="3"/>
      <c r="E142" s="3"/>
      <c r="F142" s="3"/>
      <c r="G142" s="3"/>
      <c r="H142" s="3"/>
    </row>
    <row r="143" spans="4:8">
      <c r="D143" s="3"/>
      <c r="E143" s="3"/>
      <c r="F143" s="3"/>
      <c r="G143" s="3"/>
      <c r="H143" s="3"/>
    </row>
    <row r="144" spans="4:8">
      <c r="D144" s="3"/>
      <c r="E144" s="3"/>
      <c r="F144" s="3"/>
      <c r="G144" s="3"/>
      <c r="H144" s="3"/>
    </row>
    <row r="145" spans="4:8">
      <c r="D145" s="3"/>
      <c r="E145" s="3"/>
      <c r="F145" s="3"/>
      <c r="G145" s="3"/>
      <c r="H145" s="3"/>
    </row>
    <row r="146" spans="4:8">
      <c r="D146" s="3"/>
      <c r="E146" s="3"/>
      <c r="F146" s="3"/>
      <c r="G146" s="3"/>
      <c r="H146" s="3"/>
    </row>
    <row r="147" spans="4:8">
      <c r="D147" s="3"/>
      <c r="E147" s="3"/>
      <c r="F147" s="3"/>
      <c r="G147" s="3"/>
      <c r="H147" s="3"/>
    </row>
    <row r="148" spans="4:8">
      <c r="D148" s="3"/>
      <c r="E148" s="3"/>
      <c r="F148" s="3"/>
      <c r="G148" s="3"/>
      <c r="H148" s="3"/>
    </row>
    <row r="149" spans="4:8">
      <c r="D149" s="3"/>
      <c r="E149" s="3"/>
      <c r="F149" s="3"/>
      <c r="G149" s="3"/>
      <c r="H149" s="3"/>
    </row>
    <row r="150" spans="4:8">
      <c r="D150" s="3"/>
      <c r="E150" s="3"/>
      <c r="F150" s="3"/>
      <c r="G150" s="3"/>
      <c r="H150" s="3"/>
    </row>
    <row r="151" spans="4:8">
      <c r="D151" s="3"/>
      <c r="E151" s="3"/>
      <c r="F151" s="3"/>
      <c r="G151" s="3"/>
      <c r="H151" s="3"/>
    </row>
    <row r="152" spans="4:8">
      <c r="D152" s="3"/>
      <c r="E152" s="3"/>
      <c r="F152" s="3"/>
      <c r="G152" s="3"/>
      <c r="H152" s="3"/>
    </row>
    <row r="153" spans="4:8">
      <c r="D153" s="3"/>
      <c r="E153" s="3"/>
      <c r="F153" s="3"/>
      <c r="G153" s="3"/>
      <c r="H153" s="3"/>
    </row>
    <row r="154" spans="4:8">
      <c r="D154" s="3"/>
      <c r="E154" s="3"/>
      <c r="F154" s="3"/>
      <c r="G154" s="3"/>
      <c r="H154" s="3"/>
    </row>
    <row r="155" spans="4:8">
      <c r="D155" s="3"/>
      <c r="E155" s="3"/>
      <c r="F155" s="3"/>
      <c r="G155" s="3"/>
      <c r="H155" s="3"/>
    </row>
    <row r="156" spans="4:8">
      <c r="D156" s="3"/>
      <c r="E156" s="3"/>
      <c r="F156" s="3"/>
      <c r="G156" s="3"/>
      <c r="H156" s="3"/>
    </row>
    <row r="157" spans="4:8">
      <c r="D157" s="3"/>
      <c r="E157" s="3"/>
      <c r="F157" s="3"/>
      <c r="G157" s="3"/>
      <c r="H157" s="3"/>
    </row>
    <row r="158" spans="4:8">
      <c r="D158" s="3"/>
      <c r="E158" s="3"/>
      <c r="F158" s="3"/>
      <c r="G158" s="3"/>
      <c r="H158" s="3"/>
    </row>
    <row r="159" spans="4:8">
      <c r="D159" s="3"/>
      <c r="E159" s="3"/>
      <c r="F159" s="3"/>
      <c r="G159" s="3"/>
      <c r="H159" s="3"/>
    </row>
    <row r="160" spans="4:8">
      <c r="D160" s="3"/>
      <c r="E160" s="3"/>
      <c r="F160" s="3"/>
      <c r="G160" s="3"/>
      <c r="H160" s="3"/>
    </row>
    <row r="161" spans="4:8">
      <c r="D161" s="3"/>
      <c r="E161" s="3"/>
      <c r="F161" s="3"/>
      <c r="G161" s="3"/>
      <c r="H161" s="3"/>
    </row>
    <row r="162" spans="4:8">
      <c r="D162" s="3"/>
      <c r="E162" s="3"/>
      <c r="F162" s="3"/>
      <c r="G162" s="3"/>
      <c r="H162" s="3"/>
    </row>
    <row r="163" spans="4:8">
      <c r="D163" s="3"/>
      <c r="E163" s="3"/>
      <c r="F163" s="3"/>
      <c r="G163" s="3"/>
      <c r="H163" s="3"/>
    </row>
    <row r="164" spans="4:8">
      <c r="D164" s="3"/>
      <c r="E164" s="3"/>
      <c r="F164" s="3"/>
      <c r="G164" s="3"/>
      <c r="H164" s="3"/>
    </row>
    <row r="165" spans="4:8">
      <c r="D165" s="3"/>
      <c r="E165" s="3"/>
      <c r="F165" s="3"/>
      <c r="G165" s="3"/>
      <c r="H165" s="3"/>
    </row>
    <row r="166" spans="4:8">
      <c r="D166" s="3"/>
      <c r="E166" s="3"/>
      <c r="F166" s="3"/>
      <c r="G166" s="3"/>
      <c r="H166" s="3"/>
    </row>
    <row r="167" spans="4:8">
      <c r="D167" s="3"/>
      <c r="E167" s="3"/>
      <c r="F167" s="3"/>
      <c r="G167" s="3"/>
      <c r="H167" s="3"/>
    </row>
    <row r="168" spans="4:8">
      <c r="D168" s="3"/>
      <c r="E168" s="3"/>
      <c r="F168" s="3"/>
      <c r="G168" s="3"/>
      <c r="H168" s="3"/>
    </row>
    <row r="169" spans="4:8">
      <c r="D169" s="3"/>
      <c r="E169" s="3"/>
      <c r="F169" s="3"/>
      <c r="G169" s="3"/>
      <c r="H169" s="3"/>
    </row>
    <row r="170" spans="4:8">
      <c r="D170" s="3"/>
      <c r="E170" s="3"/>
      <c r="F170" s="3"/>
      <c r="G170" s="3"/>
      <c r="H170" s="3"/>
    </row>
    <row r="171" spans="4:8">
      <c r="D171" s="3"/>
      <c r="E171" s="3"/>
      <c r="F171" s="3"/>
      <c r="G171" s="3"/>
      <c r="H171" s="3"/>
    </row>
    <row r="172" spans="4:8">
      <c r="D172" s="3"/>
      <c r="E172" s="3"/>
      <c r="F172" s="3"/>
      <c r="G172" s="3"/>
      <c r="H172" s="3"/>
    </row>
    <row r="173" spans="4:8">
      <c r="D173" s="3"/>
      <c r="E173" s="3"/>
      <c r="F173" s="3"/>
      <c r="G173" s="3"/>
      <c r="H173" s="3"/>
    </row>
    <row r="174" spans="4:8">
      <c r="D174" s="3"/>
      <c r="E174" s="3"/>
      <c r="F174" s="3"/>
      <c r="G174" s="3"/>
      <c r="H174" s="3"/>
    </row>
    <row r="175" spans="4:8">
      <c r="D175" s="3"/>
      <c r="E175" s="3"/>
      <c r="F175" s="3"/>
      <c r="G175" s="3"/>
      <c r="H175" s="3"/>
    </row>
    <row r="176" spans="4:8">
      <c r="D176" s="3"/>
      <c r="E176" s="3"/>
      <c r="F176" s="3"/>
      <c r="G176" s="3"/>
      <c r="H176" s="3"/>
    </row>
    <row r="177" spans="4:8">
      <c r="D177" s="3"/>
      <c r="E177" s="3"/>
      <c r="F177" s="3"/>
      <c r="G177" s="3"/>
      <c r="H177" s="3"/>
    </row>
    <row r="178" spans="4:8">
      <c r="D178" s="3"/>
      <c r="E178" s="3"/>
      <c r="F178" s="3"/>
      <c r="G178" s="3"/>
      <c r="H178" s="3"/>
    </row>
    <row r="179" spans="4:8">
      <c r="D179" s="3"/>
      <c r="E179" s="3"/>
      <c r="F179" s="3"/>
      <c r="G179" s="3"/>
      <c r="H179" s="3"/>
    </row>
    <row r="180" spans="4:8">
      <c r="D180" s="3"/>
      <c r="E180" s="3"/>
      <c r="F180" s="3"/>
      <c r="G180" s="3"/>
      <c r="H180" s="3"/>
    </row>
    <row r="181" spans="4:8">
      <c r="D181" s="3"/>
      <c r="E181" s="3"/>
      <c r="F181" s="3"/>
      <c r="G181" s="3"/>
      <c r="H181" s="3"/>
    </row>
    <row r="182" spans="4:8">
      <c r="D182" s="3"/>
      <c r="E182" s="3"/>
      <c r="F182" s="3"/>
      <c r="G182" s="3"/>
      <c r="H182" s="3"/>
    </row>
    <row r="183" spans="4:8">
      <c r="D183" s="3"/>
      <c r="E183" s="3"/>
      <c r="F183" s="3"/>
      <c r="G183" s="3"/>
      <c r="H183" s="3"/>
    </row>
    <row r="184" spans="4:8">
      <c r="D184" s="3"/>
      <c r="E184" s="3"/>
      <c r="F184" s="3"/>
      <c r="G184" s="3"/>
      <c r="H184" s="3"/>
    </row>
    <row r="185" spans="4:8">
      <c r="D185" s="3"/>
      <c r="E185" s="3"/>
      <c r="F185" s="3"/>
      <c r="G185" s="3"/>
      <c r="H185" s="3"/>
    </row>
    <row r="186" spans="4:8">
      <c r="D186" s="3"/>
      <c r="E186" s="3"/>
      <c r="F186" s="3"/>
      <c r="G186" s="3"/>
      <c r="H186" s="3"/>
    </row>
    <row r="187" spans="4:8">
      <c r="D187" s="3"/>
      <c r="E187" s="3"/>
      <c r="F187" s="3"/>
      <c r="G187" s="3"/>
      <c r="H187" s="3"/>
    </row>
    <row r="188" spans="4:8">
      <c r="D188" s="3"/>
      <c r="E188" s="3"/>
      <c r="F188" s="3"/>
      <c r="G188" s="3"/>
      <c r="H188" s="3"/>
    </row>
    <row r="189" spans="4:8">
      <c r="D189" s="3"/>
      <c r="E189" s="3"/>
      <c r="F189" s="3"/>
      <c r="G189" s="3"/>
      <c r="H189" s="3"/>
    </row>
    <row r="190" spans="4:8">
      <c r="D190" s="3"/>
      <c r="E190" s="3"/>
      <c r="F190" s="3"/>
      <c r="G190" s="3"/>
      <c r="H190" s="3"/>
    </row>
    <row r="191" spans="4:8">
      <c r="D191" s="3"/>
      <c r="E191" s="3"/>
      <c r="F191" s="3"/>
      <c r="G191" s="3"/>
      <c r="H191" s="3"/>
    </row>
    <row r="192" spans="4:8">
      <c r="D192" s="3"/>
      <c r="E192" s="3"/>
      <c r="F192" s="3"/>
      <c r="G192" s="3"/>
      <c r="H192" s="3"/>
    </row>
    <row r="193" spans="4:8">
      <c r="D193" s="3"/>
      <c r="E193" s="3"/>
      <c r="F193" s="3"/>
      <c r="G193" s="3"/>
      <c r="H193" s="3"/>
    </row>
    <row r="194" spans="4:8">
      <c r="D194" s="3"/>
      <c r="E194" s="3"/>
      <c r="F194" s="3"/>
      <c r="G194" s="3"/>
      <c r="H194" s="3"/>
    </row>
    <row r="195" spans="4:8">
      <c r="D195" s="3"/>
      <c r="E195" s="3"/>
      <c r="F195" s="3"/>
      <c r="G195" s="3"/>
      <c r="H195" s="3"/>
    </row>
    <row r="196" spans="4:8">
      <c r="D196" s="3"/>
      <c r="E196" s="3"/>
      <c r="F196" s="3"/>
      <c r="G196" s="3"/>
      <c r="H196" s="3"/>
    </row>
    <row r="197" spans="4:8">
      <c r="D197" s="3"/>
      <c r="E197" s="3"/>
      <c r="F197" s="3"/>
      <c r="G197" s="3"/>
      <c r="H197" s="3"/>
    </row>
    <row r="198" spans="4:8">
      <c r="D198" s="3"/>
      <c r="E198" s="3"/>
      <c r="F198" s="3"/>
      <c r="G198" s="3"/>
      <c r="H198" s="3"/>
    </row>
    <row r="199" spans="4:8">
      <c r="D199" s="3"/>
      <c r="E199" s="3"/>
      <c r="F199" s="3"/>
      <c r="G199" s="3"/>
      <c r="H199" s="3"/>
    </row>
    <row r="200" spans="4:8">
      <c r="D200" s="3"/>
      <c r="E200" s="3"/>
      <c r="F200" s="3"/>
      <c r="G200" s="3"/>
      <c r="H200" s="3"/>
    </row>
    <row r="201" spans="4:8">
      <c r="D201" s="3"/>
      <c r="E201" s="3"/>
      <c r="F201" s="3"/>
      <c r="G201" s="3"/>
      <c r="H201" s="3"/>
    </row>
    <row r="202" spans="4:8">
      <c r="D202" s="3"/>
      <c r="E202" s="3"/>
      <c r="F202" s="3"/>
      <c r="G202" s="3"/>
      <c r="H202" s="3"/>
    </row>
    <row r="203" spans="4:8">
      <c r="D203" s="3"/>
      <c r="E203" s="3"/>
      <c r="F203" s="3"/>
      <c r="G203" s="3"/>
      <c r="H203" s="3"/>
    </row>
    <row r="204" spans="4:8">
      <c r="D204" s="3"/>
      <c r="E204" s="3"/>
      <c r="F204" s="3"/>
      <c r="G204" s="3"/>
      <c r="H204" s="3"/>
    </row>
    <row r="205" spans="4:8">
      <c r="D205" s="3"/>
      <c r="E205" s="3"/>
      <c r="F205" s="3"/>
      <c r="G205" s="3"/>
      <c r="H205" s="3"/>
    </row>
    <row r="206" spans="4:8">
      <c r="D206" s="3"/>
      <c r="E206" s="3"/>
      <c r="F206" s="3"/>
      <c r="G206" s="3"/>
      <c r="H206" s="3"/>
    </row>
    <row r="207" spans="4:8">
      <c r="D207" s="3"/>
      <c r="E207" s="3"/>
      <c r="F207" s="3"/>
      <c r="G207" s="3"/>
      <c r="H207" s="3"/>
    </row>
    <row r="208" spans="4:8">
      <c r="D208" s="3"/>
      <c r="E208" s="3"/>
      <c r="F208" s="3"/>
      <c r="G208" s="3"/>
      <c r="H208" s="3"/>
    </row>
    <row r="209" spans="4:8">
      <c r="D209" s="3"/>
      <c r="E209" s="3"/>
      <c r="F209" s="3"/>
      <c r="G209" s="3"/>
      <c r="H209" s="3"/>
    </row>
    <row r="210" spans="4:8">
      <c r="D210" s="3"/>
      <c r="E210" s="3"/>
      <c r="F210" s="3"/>
      <c r="G210" s="3"/>
      <c r="H210" s="3"/>
    </row>
    <row r="211" spans="4:8">
      <c r="D211" s="3"/>
      <c r="E211" s="3"/>
      <c r="F211" s="3"/>
      <c r="G211" s="3"/>
      <c r="H211" s="3"/>
    </row>
    <row r="212" spans="4:8">
      <c r="D212" s="3"/>
      <c r="E212" s="3"/>
      <c r="F212" s="3"/>
      <c r="G212" s="3"/>
      <c r="H212" s="3"/>
    </row>
    <row r="213" spans="4:8">
      <c r="D213" s="3"/>
      <c r="E213" s="3"/>
      <c r="F213" s="3"/>
      <c r="G213" s="3"/>
      <c r="H213" s="3"/>
    </row>
    <row r="214" spans="4:8">
      <c r="D214" s="3"/>
      <c r="E214" s="3"/>
      <c r="F214" s="3"/>
      <c r="G214" s="3"/>
      <c r="H214" s="3"/>
    </row>
    <row r="215" spans="4:8">
      <c r="D215" s="3"/>
      <c r="E215" s="3"/>
      <c r="F215" s="3"/>
      <c r="G215" s="3"/>
      <c r="H215" s="3"/>
    </row>
    <row r="216" spans="4:8">
      <c r="D216" s="3"/>
      <c r="E216" s="3"/>
      <c r="F216" s="3"/>
      <c r="G216" s="3"/>
      <c r="H216" s="3"/>
    </row>
    <row r="217" spans="4:8">
      <c r="D217" s="3"/>
      <c r="E217" s="3"/>
      <c r="F217" s="3"/>
      <c r="G217" s="3"/>
      <c r="H217" s="3"/>
    </row>
    <row r="218" spans="4:8">
      <c r="D218" s="3"/>
      <c r="E218" s="3"/>
      <c r="F218" s="3"/>
      <c r="G218" s="3"/>
      <c r="H218" s="3"/>
    </row>
    <row r="219" spans="4:8">
      <c r="D219" s="3"/>
      <c r="E219" s="3"/>
      <c r="F219" s="3"/>
      <c r="G219" s="3"/>
      <c r="H219" s="3"/>
    </row>
    <row r="220" spans="4:8">
      <c r="D220" s="3"/>
      <c r="E220" s="3"/>
      <c r="F220" s="3"/>
      <c r="G220" s="3"/>
      <c r="H220" s="3"/>
    </row>
    <row r="221" spans="4:8">
      <c r="D221" s="3"/>
      <c r="E221" s="3"/>
      <c r="F221" s="3"/>
      <c r="G221" s="3"/>
      <c r="H221" s="3"/>
    </row>
    <row r="222" spans="4:8">
      <c r="D222" s="3"/>
      <c r="E222" s="3"/>
      <c r="F222" s="3"/>
      <c r="G222" s="3"/>
      <c r="H222" s="3"/>
    </row>
    <row r="223" spans="4:8">
      <c r="D223" s="3"/>
      <c r="E223" s="3"/>
      <c r="F223" s="3"/>
      <c r="G223" s="3"/>
      <c r="H223" s="3"/>
    </row>
    <row r="224" spans="4:8">
      <c r="D224" s="3"/>
      <c r="E224" s="3"/>
      <c r="F224" s="3"/>
      <c r="G224" s="3"/>
      <c r="H224" s="3"/>
    </row>
    <row r="225" spans="4:8">
      <c r="D225" s="3"/>
      <c r="E225" s="3"/>
      <c r="F225" s="3"/>
      <c r="G225" s="3"/>
      <c r="H225" s="3"/>
    </row>
    <row r="226" spans="4:8">
      <c r="D226" s="3"/>
      <c r="E226" s="3"/>
      <c r="F226" s="3"/>
      <c r="G226" s="3"/>
      <c r="H226" s="3"/>
    </row>
    <row r="227" spans="4:8">
      <c r="D227" s="3"/>
      <c r="E227" s="3"/>
      <c r="F227" s="3"/>
      <c r="G227" s="3"/>
      <c r="H227" s="3"/>
    </row>
    <row r="228" spans="4:8">
      <c r="D228" s="3"/>
      <c r="E228" s="3"/>
      <c r="F228" s="3"/>
      <c r="G228" s="3"/>
      <c r="H228" s="3"/>
    </row>
    <row r="229" spans="4:8">
      <c r="D229" s="3"/>
      <c r="E229" s="3"/>
      <c r="F229" s="3"/>
      <c r="G229" s="3"/>
      <c r="H229" s="3"/>
    </row>
    <row r="230" spans="4:8">
      <c r="D230" s="3"/>
      <c r="E230" s="3"/>
      <c r="F230" s="3"/>
      <c r="G230" s="3"/>
      <c r="H230" s="3"/>
    </row>
    <row r="231" spans="4:8">
      <c r="D231" s="3"/>
      <c r="E231" s="3"/>
      <c r="F231" s="3"/>
      <c r="G231" s="3"/>
      <c r="H231" s="3"/>
    </row>
    <row r="232" spans="4:8">
      <c r="D232" s="3"/>
      <c r="E232" s="3"/>
      <c r="F232" s="3"/>
      <c r="G232" s="3"/>
      <c r="H232" s="3"/>
    </row>
    <row r="233" spans="4:8">
      <c r="D233" s="3"/>
      <c r="E233" s="3"/>
      <c r="F233" s="3"/>
      <c r="G233" s="3"/>
      <c r="H233" s="3"/>
    </row>
    <row r="234" spans="4:8">
      <c r="D234" s="3"/>
      <c r="E234" s="3"/>
      <c r="F234" s="3"/>
      <c r="G234" s="3"/>
      <c r="H234" s="3"/>
    </row>
    <row r="235" spans="4:8">
      <c r="D235" s="3"/>
      <c r="E235" s="3"/>
      <c r="F235" s="3"/>
      <c r="G235" s="3"/>
      <c r="H235" s="3"/>
    </row>
    <row r="236" spans="4:8">
      <c r="D236" s="3"/>
      <c r="E236" s="3"/>
      <c r="F236" s="3"/>
      <c r="G236" s="3"/>
      <c r="H236" s="3"/>
    </row>
    <row r="237" spans="4:8">
      <c r="D237" s="3"/>
      <c r="E237" s="3"/>
      <c r="F237" s="3"/>
      <c r="G237" s="3"/>
      <c r="H237" s="3"/>
    </row>
    <row r="238" spans="4:8">
      <c r="D238" s="3"/>
      <c r="E238" s="3"/>
      <c r="F238" s="3"/>
      <c r="G238" s="3"/>
      <c r="H238" s="3"/>
    </row>
    <row r="239" spans="4:8">
      <c r="D239" s="3"/>
      <c r="E239" s="3"/>
      <c r="F239" s="3"/>
      <c r="G239" s="3"/>
      <c r="H239" s="3"/>
    </row>
    <row r="240" spans="4:8">
      <c r="D240" s="3"/>
      <c r="E240" s="3"/>
      <c r="F240" s="3"/>
      <c r="G240" s="3"/>
      <c r="H240" s="3"/>
    </row>
    <row r="241" spans="4:8">
      <c r="D241" s="3"/>
      <c r="E241" s="3"/>
      <c r="F241" s="3"/>
      <c r="G241" s="3"/>
      <c r="H241" s="3"/>
    </row>
    <row r="242" spans="4:8">
      <c r="D242" s="3"/>
      <c r="E242" s="3"/>
      <c r="F242" s="3"/>
      <c r="G242" s="3"/>
      <c r="H242" s="3"/>
    </row>
    <row r="243" spans="4:8">
      <c r="D243" s="3"/>
      <c r="E243" s="3"/>
      <c r="F243" s="3"/>
      <c r="G243" s="3"/>
      <c r="H243" s="3"/>
    </row>
    <row r="244" spans="4:8">
      <c r="D244" s="3"/>
      <c r="E244" s="3"/>
      <c r="F244" s="3"/>
      <c r="G244" s="3"/>
      <c r="H244" s="3"/>
    </row>
    <row r="245" spans="4:8">
      <c r="D245" s="3"/>
      <c r="E245" s="3"/>
      <c r="F245" s="3"/>
      <c r="G245" s="3"/>
      <c r="H245" s="3"/>
    </row>
    <row r="246" spans="4:8">
      <c r="D246" s="3"/>
      <c r="E246" s="3"/>
      <c r="F246" s="3"/>
      <c r="G246" s="3"/>
      <c r="H246" s="3"/>
    </row>
    <row r="247" spans="4:8">
      <c r="D247" s="3"/>
      <c r="E247" s="3"/>
      <c r="F247" s="3"/>
      <c r="G247" s="3"/>
      <c r="H247" s="3"/>
    </row>
    <row r="248" spans="4:8">
      <c r="D248" s="3"/>
      <c r="E248" s="3"/>
      <c r="F248" s="3"/>
      <c r="G248" s="3"/>
      <c r="H248" s="3"/>
    </row>
    <row r="249" spans="4:8">
      <c r="D249" s="3"/>
      <c r="E249" s="3"/>
      <c r="F249" s="3"/>
      <c r="G249" s="3"/>
      <c r="H249" s="3"/>
    </row>
    <row r="250" spans="4:8">
      <c r="D250" s="3"/>
      <c r="E250" s="3"/>
      <c r="F250" s="3"/>
      <c r="G250" s="3"/>
      <c r="H250" s="3"/>
    </row>
    <row r="251" spans="4:8">
      <c r="D251" s="3"/>
      <c r="E251" s="3"/>
      <c r="F251" s="3"/>
      <c r="G251" s="3"/>
      <c r="H251" s="3"/>
    </row>
    <row r="252" spans="4:8">
      <c r="D252" s="3"/>
      <c r="E252" s="3"/>
      <c r="F252" s="3"/>
      <c r="G252" s="3"/>
      <c r="H252" s="3"/>
    </row>
    <row r="253" spans="4:8">
      <c r="D253" s="3"/>
      <c r="E253" s="3"/>
      <c r="F253" s="3"/>
      <c r="G253" s="3"/>
      <c r="H253" s="3"/>
    </row>
    <row r="254" spans="4:8">
      <c r="D254" s="3"/>
      <c r="E254" s="3"/>
      <c r="F254" s="3"/>
      <c r="G254" s="3"/>
      <c r="H254" s="3"/>
    </row>
    <row r="255" spans="4:8">
      <c r="D255" s="3"/>
      <c r="E255" s="3"/>
      <c r="F255" s="3"/>
      <c r="G255" s="3"/>
      <c r="H255" s="3"/>
    </row>
    <row r="256" spans="4:8">
      <c r="D256" s="3"/>
      <c r="E256" s="3"/>
      <c r="F256" s="3"/>
      <c r="G256" s="3"/>
      <c r="H256" s="3"/>
    </row>
    <row r="257" spans="4:8">
      <c r="D257" s="3"/>
      <c r="E257" s="3"/>
      <c r="F257" s="3"/>
      <c r="G257" s="3"/>
      <c r="H257" s="3"/>
    </row>
    <row r="258" spans="4:8">
      <c r="D258" s="3"/>
      <c r="E258" s="3"/>
      <c r="F258" s="3"/>
      <c r="G258" s="3"/>
      <c r="H258" s="3"/>
    </row>
    <row r="259" spans="4:8">
      <c r="D259" s="3"/>
      <c r="E259" s="3"/>
      <c r="F259" s="3"/>
      <c r="G259" s="3"/>
      <c r="H259" s="3"/>
    </row>
    <row r="260" spans="4:8">
      <c r="D260" s="3"/>
      <c r="E260" s="3"/>
      <c r="F260" s="3"/>
      <c r="G260" s="3"/>
      <c r="H260" s="3"/>
    </row>
    <row r="261" spans="4:8">
      <c r="D261" s="3"/>
      <c r="E261" s="3"/>
      <c r="F261" s="3"/>
      <c r="G261" s="3"/>
      <c r="H261" s="3"/>
    </row>
    <row r="262" spans="4:8">
      <c r="D262" s="3"/>
      <c r="E262" s="3"/>
      <c r="F262" s="3"/>
      <c r="G262" s="3"/>
      <c r="H262" s="3"/>
    </row>
    <row r="263" spans="4:8">
      <c r="D263" s="3"/>
      <c r="E263" s="3"/>
      <c r="F263" s="3"/>
      <c r="G263" s="3"/>
      <c r="H263" s="3"/>
    </row>
    <row r="264" spans="4:8">
      <c r="D264" s="3"/>
      <c r="E264" s="3"/>
      <c r="F264" s="3"/>
      <c r="G264" s="3"/>
      <c r="H264" s="3"/>
    </row>
    <row r="265" spans="4:8">
      <c r="D265" s="3"/>
      <c r="E265" s="3"/>
      <c r="F265" s="3"/>
      <c r="G265" s="3"/>
      <c r="H265" s="3"/>
    </row>
    <row r="266" spans="4:8">
      <c r="D266" s="3"/>
      <c r="E266" s="3"/>
      <c r="F266" s="3"/>
      <c r="G266" s="3"/>
      <c r="H266" s="3"/>
    </row>
    <row r="267" spans="4:8">
      <c r="D267" s="3"/>
      <c r="E267" s="3"/>
      <c r="F267" s="3"/>
      <c r="G267" s="3"/>
      <c r="H267" s="3"/>
    </row>
    <row r="268" spans="4:8">
      <c r="D268" s="3"/>
      <c r="E268" s="3"/>
      <c r="F268" s="3"/>
      <c r="G268" s="3"/>
      <c r="H268" s="3"/>
    </row>
    <row r="269" spans="4:8">
      <c r="D269" s="3"/>
      <c r="E269" s="3"/>
      <c r="F269" s="3"/>
      <c r="G269" s="3"/>
      <c r="H269" s="3"/>
    </row>
    <row r="270" spans="4:8">
      <c r="D270" s="3"/>
      <c r="E270" s="3"/>
      <c r="F270" s="3"/>
      <c r="G270" s="3"/>
      <c r="H270" s="3"/>
    </row>
    <row r="271" spans="4:8">
      <c r="D271" s="3"/>
      <c r="E271" s="3"/>
      <c r="F271" s="3"/>
      <c r="G271" s="3"/>
      <c r="H271" s="3"/>
    </row>
    <row r="272" spans="4:8">
      <c r="D272" s="3"/>
      <c r="E272" s="3"/>
      <c r="F272" s="3"/>
      <c r="G272" s="3"/>
      <c r="H272" s="3"/>
    </row>
    <row r="273" spans="4:8">
      <c r="D273" s="3"/>
      <c r="E273" s="3"/>
      <c r="F273" s="3"/>
      <c r="G273" s="3"/>
      <c r="H273" s="3"/>
    </row>
    <row r="274" spans="4:8">
      <c r="D274" s="3"/>
      <c r="E274" s="3"/>
      <c r="F274" s="3"/>
      <c r="G274" s="3"/>
      <c r="H274" s="3"/>
    </row>
    <row r="275" spans="4:8">
      <c r="D275" s="3"/>
      <c r="E275" s="3"/>
      <c r="F275" s="3"/>
      <c r="G275" s="3"/>
      <c r="H275" s="3"/>
    </row>
    <row r="276" spans="4:8">
      <c r="D276" s="3"/>
      <c r="E276" s="3"/>
      <c r="F276" s="3"/>
      <c r="G276" s="3"/>
      <c r="H276" s="3"/>
    </row>
    <row r="277" spans="4:8">
      <c r="D277" s="3"/>
      <c r="E277" s="3"/>
      <c r="F277" s="3"/>
      <c r="G277" s="3"/>
      <c r="H277" s="3"/>
    </row>
    <row r="278" spans="4:8">
      <c r="D278" s="3"/>
      <c r="E278" s="3"/>
      <c r="F278" s="3"/>
      <c r="G278" s="3"/>
      <c r="H278" s="3"/>
    </row>
    <row r="279" spans="4:8">
      <c r="D279" s="3"/>
      <c r="E279" s="3"/>
      <c r="F279" s="3"/>
      <c r="G279" s="3"/>
      <c r="H279" s="3"/>
    </row>
    <row r="280" spans="4:8">
      <c r="D280" s="3"/>
      <c r="E280" s="3"/>
      <c r="F280" s="3"/>
      <c r="G280" s="3"/>
      <c r="H280" s="3"/>
    </row>
    <row r="281" spans="4:8">
      <c r="D281" s="3"/>
      <c r="E281" s="3"/>
      <c r="F281" s="3"/>
      <c r="G281" s="3"/>
      <c r="H281" s="3"/>
    </row>
    <row r="282" spans="4:8">
      <c r="D282" s="3"/>
      <c r="E282" s="3"/>
      <c r="F282" s="3"/>
      <c r="G282" s="3"/>
      <c r="H282" s="3"/>
    </row>
    <row r="283" spans="4:8">
      <c r="D283" s="3"/>
      <c r="E283" s="3"/>
      <c r="F283" s="3"/>
      <c r="G283" s="3"/>
      <c r="H283" s="3"/>
    </row>
    <row r="284" spans="4:8">
      <c r="D284" s="3"/>
      <c r="E284" s="3"/>
      <c r="F284" s="3"/>
      <c r="G284" s="3"/>
      <c r="H284" s="3"/>
    </row>
    <row r="285" spans="4:8">
      <c r="D285" s="3"/>
      <c r="E285" s="3"/>
      <c r="F285" s="3"/>
      <c r="G285" s="3"/>
      <c r="H285" s="3"/>
    </row>
    <row r="286" spans="4:8">
      <c r="D286" s="3"/>
      <c r="E286" s="3"/>
      <c r="F286" s="3"/>
      <c r="G286" s="3"/>
      <c r="H286" s="3"/>
    </row>
    <row r="287" spans="4:8">
      <c r="D287" s="3"/>
      <c r="E287" s="3"/>
      <c r="F287" s="3"/>
      <c r="G287" s="3"/>
      <c r="H287" s="3"/>
    </row>
    <row r="288" spans="4:8">
      <c r="D288" s="3"/>
      <c r="E288" s="3"/>
      <c r="F288" s="3"/>
      <c r="G288" s="3"/>
      <c r="H288" s="3"/>
    </row>
    <row r="289" spans="4:8">
      <c r="D289" s="3"/>
      <c r="E289" s="3"/>
      <c r="F289" s="3"/>
      <c r="G289" s="3"/>
      <c r="H289" s="3"/>
    </row>
    <row r="290" spans="4:8">
      <c r="D290" s="3"/>
      <c r="E290" s="3"/>
      <c r="F290" s="3"/>
      <c r="G290" s="3"/>
      <c r="H290" s="3"/>
    </row>
    <row r="291" spans="4:8">
      <c r="D291" s="3"/>
      <c r="E291" s="3"/>
      <c r="F291" s="3"/>
      <c r="G291" s="3"/>
      <c r="H291" s="3"/>
    </row>
    <row r="292" spans="4:8">
      <c r="D292" s="3"/>
      <c r="E292" s="3"/>
      <c r="F292" s="3"/>
      <c r="G292" s="3"/>
      <c r="H292" s="3"/>
    </row>
    <row r="293" spans="4:8">
      <c r="D293" s="3"/>
      <c r="E293" s="3"/>
      <c r="F293" s="3"/>
      <c r="G293" s="3"/>
      <c r="H293" s="3"/>
    </row>
    <row r="294" spans="4:8">
      <c r="D294" s="3"/>
      <c r="E294" s="3"/>
      <c r="F294" s="3"/>
      <c r="G294" s="3"/>
      <c r="H294" s="3"/>
    </row>
    <row r="295" spans="4:8">
      <c r="D295" s="3"/>
      <c r="E295" s="3"/>
      <c r="F295" s="3"/>
      <c r="G295" s="3"/>
      <c r="H295" s="3"/>
    </row>
    <row r="296" spans="4:8">
      <c r="D296" s="3"/>
      <c r="E296" s="3"/>
      <c r="F296" s="3"/>
      <c r="G296" s="3"/>
      <c r="H296" s="3"/>
    </row>
    <row r="297" spans="4:8">
      <c r="D297" s="3"/>
      <c r="E297" s="3"/>
      <c r="F297" s="3"/>
      <c r="G297" s="3"/>
      <c r="H297" s="3"/>
    </row>
    <row r="298" spans="4:8">
      <c r="D298" s="3"/>
      <c r="E298" s="3"/>
      <c r="F298" s="3"/>
      <c r="G298" s="3"/>
      <c r="H298" s="3"/>
    </row>
    <row r="299" spans="4:8">
      <c r="D299" s="3"/>
      <c r="E299" s="3"/>
      <c r="F299" s="3"/>
      <c r="G299" s="3"/>
      <c r="H299" s="3"/>
    </row>
    <row r="300" spans="4:8">
      <c r="D300" s="3"/>
      <c r="E300" s="3"/>
      <c r="F300" s="3"/>
      <c r="G300" s="3"/>
      <c r="H300" s="3"/>
    </row>
    <row r="301" spans="4:8">
      <c r="D301" s="3"/>
      <c r="E301" s="3"/>
      <c r="F301" s="3"/>
      <c r="G301" s="3"/>
      <c r="H301" s="3"/>
    </row>
    <row r="302" spans="4:8">
      <c r="D302" s="3"/>
      <c r="E302" s="3"/>
      <c r="F302" s="3"/>
      <c r="G302" s="3"/>
      <c r="H302" s="3"/>
    </row>
    <row r="303" spans="4:8">
      <c r="D303" s="3"/>
      <c r="E303" s="3"/>
      <c r="F303" s="3"/>
      <c r="G303" s="3"/>
      <c r="H303" s="3"/>
    </row>
    <row r="304" spans="4:8">
      <c r="D304" s="3"/>
      <c r="E304" s="3"/>
      <c r="F304" s="3"/>
      <c r="G304" s="3"/>
      <c r="H304" s="3"/>
    </row>
    <row r="305" spans="4:8">
      <c r="D305" s="3"/>
      <c r="E305" s="3"/>
      <c r="F305" s="3"/>
      <c r="G305" s="3"/>
      <c r="H305" s="3"/>
    </row>
    <row r="306" spans="4:8">
      <c r="D306" s="3"/>
      <c r="E306" s="3"/>
      <c r="F306" s="3"/>
      <c r="G306" s="3"/>
      <c r="H306" s="3"/>
    </row>
    <row r="307" spans="4:8">
      <c r="D307" s="3"/>
      <c r="E307" s="3"/>
      <c r="F307" s="3"/>
      <c r="G307" s="3"/>
      <c r="H307" s="3"/>
    </row>
    <row r="308" spans="4:8">
      <c r="D308" s="3"/>
      <c r="E308" s="3"/>
      <c r="F308" s="3"/>
      <c r="G308" s="3"/>
      <c r="H308" s="3"/>
    </row>
    <row r="309" spans="4:8">
      <c r="D309" s="3"/>
      <c r="E309" s="3"/>
      <c r="F309" s="3"/>
      <c r="G309" s="3"/>
      <c r="H309" s="3"/>
    </row>
    <row r="310" spans="4:8">
      <c r="D310" s="3"/>
      <c r="E310" s="3"/>
      <c r="F310" s="3"/>
      <c r="G310" s="3"/>
      <c r="H310" s="3"/>
    </row>
    <row r="311" spans="4:8">
      <c r="D311" s="3"/>
      <c r="E311" s="3"/>
      <c r="F311" s="3"/>
      <c r="G311" s="3"/>
      <c r="H311" s="3"/>
    </row>
    <row r="312" spans="4:8">
      <c r="D312" s="3"/>
      <c r="E312" s="3"/>
      <c r="F312" s="3"/>
      <c r="G312" s="3"/>
      <c r="H312" s="3"/>
    </row>
    <row r="313" spans="4:8">
      <c r="D313" s="3"/>
      <c r="E313" s="3"/>
      <c r="F313" s="3"/>
      <c r="G313" s="3"/>
      <c r="H313" s="3"/>
    </row>
    <row r="314" spans="4:8">
      <c r="D314" s="3"/>
      <c r="E314" s="3"/>
      <c r="F314" s="3"/>
      <c r="G314" s="3"/>
      <c r="H314" s="3"/>
    </row>
    <row r="315" spans="4:8">
      <c r="D315" s="3"/>
      <c r="E315" s="3"/>
      <c r="F315" s="3"/>
      <c r="G315" s="3"/>
      <c r="H315" s="3"/>
    </row>
    <row r="316" spans="4:8">
      <c r="D316" s="3"/>
      <c r="E316" s="3"/>
      <c r="F316" s="3"/>
      <c r="G316" s="3"/>
      <c r="H316" s="3"/>
    </row>
    <row r="317" spans="4:8">
      <c r="D317" s="3"/>
      <c r="E317" s="3"/>
      <c r="F317" s="3"/>
      <c r="G317" s="3"/>
      <c r="H317" s="3"/>
    </row>
    <row r="318" spans="4:8">
      <c r="D318" s="3"/>
      <c r="E318" s="3"/>
      <c r="F318" s="3"/>
      <c r="G318" s="3"/>
      <c r="H318" s="3"/>
    </row>
    <row r="319" spans="4:8">
      <c r="D319" s="3"/>
      <c r="E319" s="3"/>
      <c r="F319" s="3"/>
      <c r="G319" s="3"/>
      <c r="H319" s="3"/>
    </row>
    <row r="320" spans="4:8">
      <c r="D320" s="3"/>
      <c r="E320" s="3"/>
      <c r="F320" s="3"/>
      <c r="G320" s="3"/>
      <c r="H320" s="3"/>
    </row>
    <row r="321" spans="4:8">
      <c r="D321" s="3"/>
      <c r="E321" s="3"/>
      <c r="F321" s="3"/>
      <c r="G321" s="3"/>
      <c r="H321" s="3"/>
    </row>
    <row r="322" spans="4:8">
      <c r="D322" s="3"/>
      <c r="E322" s="3"/>
      <c r="F322" s="3"/>
      <c r="G322" s="3"/>
      <c r="H322" s="3"/>
    </row>
    <row r="323" spans="4:8">
      <c r="D323" s="3"/>
      <c r="E323" s="3"/>
      <c r="F323" s="3"/>
      <c r="G323" s="3"/>
      <c r="H323" s="3"/>
    </row>
    <row r="324" spans="4:8">
      <c r="D324" s="3"/>
      <c r="E324" s="3"/>
      <c r="F324" s="3"/>
      <c r="G324" s="3"/>
      <c r="H324" s="3"/>
    </row>
    <row r="325" spans="4:8">
      <c r="D325" s="3"/>
      <c r="E325" s="3"/>
      <c r="F325" s="3"/>
      <c r="G325" s="3"/>
      <c r="H325" s="3"/>
    </row>
    <row r="326" spans="4:8">
      <c r="D326" s="3"/>
      <c r="E326" s="3"/>
      <c r="F326" s="3"/>
      <c r="G326" s="3"/>
      <c r="H326" s="3"/>
    </row>
    <row r="327" spans="4:8">
      <c r="D327" s="3"/>
      <c r="E327" s="3"/>
      <c r="F327" s="3"/>
      <c r="G327" s="3"/>
      <c r="H327" s="3"/>
    </row>
    <row r="328" spans="4:8">
      <c r="D328" s="3"/>
      <c r="E328" s="3"/>
      <c r="F328" s="3"/>
      <c r="G328" s="3"/>
      <c r="H328" s="3"/>
    </row>
    <row r="329" spans="4:8">
      <c r="D329" s="3"/>
      <c r="E329" s="3"/>
      <c r="F329" s="3"/>
      <c r="G329" s="3"/>
      <c r="H329" s="3"/>
    </row>
    <row r="330" spans="4:8">
      <c r="D330" s="3"/>
      <c r="E330" s="3"/>
      <c r="F330" s="3"/>
      <c r="G330" s="3"/>
      <c r="H330" s="3"/>
    </row>
    <row r="331" spans="4:8">
      <c r="D331" s="3"/>
      <c r="E331" s="3"/>
      <c r="F331" s="3"/>
      <c r="G331" s="3"/>
      <c r="H331" s="3"/>
    </row>
    <row r="332" spans="4:8">
      <c r="D332" s="3"/>
      <c r="E332" s="3"/>
      <c r="F332" s="3"/>
      <c r="G332" s="3"/>
      <c r="H332" s="3"/>
    </row>
    <row r="333" spans="4:8">
      <c r="D333" s="3"/>
      <c r="E333" s="3"/>
      <c r="F333" s="3"/>
      <c r="G333" s="3"/>
      <c r="H333" s="3"/>
    </row>
    <row r="334" spans="4:8">
      <c r="D334" s="3"/>
      <c r="E334" s="3"/>
      <c r="F334" s="3"/>
      <c r="G334" s="3"/>
      <c r="H334" s="3"/>
    </row>
    <row r="335" spans="4:8">
      <c r="D335" s="3"/>
      <c r="E335" s="3"/>
      <c r="F335" s="3"/>
      <c r="G335" s="3"/>
      <c r="H335" s="3"/>
    </row>
    <row r="336" spans="4:8">
      <c r="D336" s="3"/>
      <c r="E336" s="3"/>
      <c r="F336" s="3"/>
      <c r="G336" s="3"/>
      <c r="H336" s="3"/>
    </row>
    <row r="337" spans="4:8">
      <c r="D337" s="3"/>
      <c r="E337" s="3"/>
      <c r="F337" s="3"/>
      <c r="G337" s="3"/>
      <c r="H337" s="3"/>
    </row>
    <row r="338" spans="4:8">
      <c r="D338" s="3"/>
      <c r="E338" s="3"/>
      <c r="F338" s="3"/>
      <c r="G338" s="3"/>
      <c r="H338" s="3"/>
    </row>
    <row r="339" spans="4:8">
      <c r="D339" s="3"/>
      <c r="E339" s="3"/>
      <c r="F339" s="3"/>
      <c r="G339" s="3"/>
      <c r="H339" s="3"/>
    </row>
    <row r="340" spans="4:8">
      <c r="D340" s="3"/>
      <c r="E340" s="3"/>
      <c r="F340" s="3"/>
      <c r="G340" s="3"/>
      <c r="H340" s="3"/>
    </row>
    <row r="341" spans="4:8">
      <c r="D341" s="3"/>
      <c r="E341" s="3"/>
      <c r="F341" s="3"/>
      <c r="G341" s="3"/>
      <c r="H341" s="3"/>
    </row>
    <row r="342" spans="4:8">
      <c r="D342" s="3"/>
      <c r="E342" s="3"/>
      <c r="F342" s="3"/>
      <c r="G342" s="3"/>
      <c r="H342" s="3"/>
    </row>
    <row r="343" spans="4:8">
      <c r="D343" s="3"/>
      <c r="E343" s="3"/>
      <c r="F343" s="3"/>
      <c r="G343" s="3"/>
      <c r="H343" s="3"/>
    </row>
    <row r="344" spans="4:8">
      <c r="D344" s="3"/>
      <c r="E344" s="3"/>
      <c r="F344" s="3"/>
      <c r="G344" s="3"/>
      <c r="H344" s="3"/>
    </row>
    <row r="345" spans="4:8">
      <c r="D345" s="3"/>
      <c r="E345" s="3"/>
      <c r="F345" s="3"/>
      <c r="G345" s="3"/>
      <c r="H345" s="3"/>
    </row>
    <row r="346" spans="4:8">
      <c r="D346" s="3"/>
      <c r="E346" s="3"/>
      <c r="F346" s="3"/>
      <c r="G346" s="3"/>
      <c r="H346" s="3"/>
    </row>
    <row r="347" spans="4:8">
      <c r="D347" s="3"/>
      <c r="E347" s="3"/>
      <c r="F347" s="3"/>
      <c r="G347" s="3"/>
      <c r="H347" s="3"/>
    </row>
    <row r="348" spans="4:8">
      <c r="D348" s="3"/>
      <c r="E348" s="3"/>
      <c r="F348" s="3"/>
      <c r="G348" s="3"/>
      <c r="H348" s="3"/>
    </row>
    <row r="349" spans="4:8">
      <c r="D349" s="3"/>
      <c r="E349" s="3"/>
      <c r="F349" s="3"/>
      <c r="G349" s="3"/>
      <c r="H349" s="3"/>
    </row>
    <row r="350" spans="4:8">
      <c r="D350" s="3"/>
      <c r="E350" s="3"/>
      <c r="F350" s="3"/>
      <c r="G350" s="3"/>
      <c r="H350" s="3"/>
    </row>
    <row r="351" spans="4:8">
      <c r="D351" s="3"/>
      <c r="E351" s="3"/>
      <c r="F351" s="3"/>
      <c r="G351" s="3"/>
      <c r="H351" s="3"/>
    </row>
    <row r="352" spans="4:8">
      <c r="D352" s="3"/>
      <c r="E352" s="3"/>
      <c r="F352" s="3"/>
      <c r="G352" s="3"/>
      <c r="H352" s="3"/>
    </row>
    <row r="353" spans="4:8">
      <c r="D353" s="3"/>
      <c r="E353" s="3"/>
      <c r="F353" s="3"/>
      <c r="G353" s="3"/>
      <c r="H353" s="3"/>
    </row>
    <row r="354" spans="4:8">
      <c r="D354" s="3"/>
      <c r="E354" s="3"/>
      <c r="F354" s="3"/>
      <c r="G354" s="3"/>
      <c r="H354" s="3"/>
    </row>
    <row r="355" spans="4:8">
      <c r="D355" s="3"/>
      <c r="E355" s="3"/>
      <c r="F355" s="3"/>
      <c r="G355" s="3"/>
      <c r="H355" s="3"/>
    </row>
    <row r="356" spans="4:8">
      <c r="D356" s="3"/>
      <c r="E356" s="3"/>
      <c r="F356" s="3"/>
      <c r="G356" s="3"/>
      <c r="H356" s="3"/>
    </row>
    <row r="357" spans="4:8">
      <c r="D357" s="3"/>
      <c r="E357" s="3"/>
      <c r="F357" s="3"/>
      <c r="G357" s="3"/>
      <c r="H357" s="3"/>
    </row>
    <row r="358" spans="4:8">
      <c r="D358" s="3"/>
      <c r="E358" s="3"/>
      <c r="F358" s="3"/>
      <c r="G358" s="3"/>
      <c r="H358" s="3"/>
    </row>
    <row r="359" spans="4:8">
      <c r="D359" s="3"/>
      <c r="E359" s="3"/>
      <c r="F359" s="3"/>
      <c r="G359" s="3"/>
      <c r="H359" s="3"/>
    </row>
    <row r="360" spans="4:8">
      <c r="D360" s="3"/>
      <c r="E360" s="3"/>
      <c r="F360" s="3"/>
      <c r="G360" s="3"/>
      <c r="H360" s="3"/>
    </row>
    <row r="361" spans="4:8">
      <c r="D361" s="3"/>
      <c r="E361" s="3"/>
      <c r="F361" s="3"/>
      <c r="G361" s="3"/>
      <c r="H361" s="3"/>
    </row>
    <row r="362" spans="4:8">
      <c r="D362" s="3"/>
      <c r="E362" s="3"/>
      <c r="F362" s="3"/>
      <c r="G362" s="3"/>
      <c r="H362" s="3"/>
    </row>
    <row r="363" spans="4:8">
      <c r="D363" s="3"/>
      <c r="E363" s="3"/>
      <c r="F363" s="3"/>
      <c r="G363" s="3"/>
      <c r="H363" s="3"/>
    </row>
    <row r="364" spans="4:8">
      <c r="D364" s="3"/>
      <c r="E364" s="3"/>
      <c r="F364" s="3"/>
      <c r="G364" s="3"/>
      <c r="H364" s="3"/>
    </row>
    <row r="365" spans="4:8">
      <c r="D365" s="3"/>
      <c r="E365" s="3"/>
      <c r="F365" s="3"/>
      <c r="G365" s="3"/>
      <c r="H365" s="3"/>
    </row>
    <row r="366" spans="4:8">
      <c r="D366" s="3"/>
      <c r="E366" s="3"/>
      <c r="F366" s="3"/>
      <c r="G366" s="3"/>
      <c r="H366" s="3"/>
    </row>
    <row r="367" spans="4:8">
      <c r="D367" s="3"/>
      <c r="E367" s="3"/>
      <c r="F367" s="3"/>
      <c r="G367" s="3"/>
      <c r="H367" s="3"/>
    </row>
    <row r="368" spans="4:8">
      <c r="D368" s="3"/>
      <c r="E368" s="3"/>
      <c r="F368" s="3"/>
      <c r="G368" s="3"/>
      <c r="H368" s="3"/>
    </row>
    <row r="369" spans="4:8">
      <c r="D369" s="3"/>
      <c r="E369" s="3"/>
      <c r="F369" s="3"/>
      <c r="G369" s="3"/>
      <c r="H369" s="3"/>
    </row>
    <row r="370" spans="4:8">
      <c r="D370" s="3"/>
      <c r="E370" s="3"/>
      <c r="F370" s="3"/>
      <c r="G370" s="3"/>
      <c r="H370" s="3"/>
    </row>
    <row r="371" spans="4:8">
      <c r="D371" s="3"/>
      <c r="E371" s="3"/>
      <c r="F371" s="3"/>
      <c r="G371" s="3"/>
      <c r="H371" s="3"/>
    </row>
    <row r="372" spans="4:8">
      <c r="D372" s="3"/>
      <c r="E372" s="3"/>
      <c r="F372" s="3"/>
      <c r="G372" s="3"/>
      <c r="H372" s="3"/>
    </row>
    <row r="373" spans="4:8">
      <c r="D373" s="3"/>
      <c r="E373" s="3"/>
      <c r="F373" s="3"/>
      <c r="G373" s="3"/>
      <c r="H373" s="3"/>
    </row>
    <row r="374" spans="4:8">
      <c r="D374" s="3"/>
      <c r="E374" s="3"/>
      <c r="F374" s="3"/>
      <c r="G374" s="3"/>
      <c r="H374" s="3"/>
    </row>
    <row r="375" spans="4:8">
      <c r="D375" s="3"/>
      <c r="E375" s="3"/>
      <c r="F375" s="3"/>
      <c r="G375" s="3"/>
      <c r="H375" s="3"/>
    </row>
    <row r="376" spans="4:8">
      <c r="D376" s="3"/>
      <c r="E376" s="3"/>
      <c r="F376" s="3"/>
      <c r="G376" s="3"/>
      <c r="H376" s="3"/>
    </row>
    <row r="377" spans="4:8">
      <c r="D377" s="3"/>
      <c r="E377" s="3"/>
      <c r="F377" s="3"/>
      <c r="G377" s="3"/>
      <c r="H377" s="3"/>
    </row>
    <row r="378" spans="4:8">
      <c r="D378" s="3"/>
      <c r="E378" s="3"/>
      <c r="F378" s="3"/>
      <c r="G378" s="3"/>
      <c r="H378" s="3"/>
    </row>
    <row r="379" spans="4:8">
      <c r="D379" s="3"/>
      <c r="E379" s="3"/>
      <c r="F379" s="3"/>
      <c r="G379" s="3"/>
      <c r="H379" s="3"/>
    </row>
    <row r="380" spans="4:8">
      <c r="D380" s="3"/>
      <c r="E380" s="3"/>
      <c r="F380" s="3"/>
      <c r="G380" s="3"/>
      <c r="H380" s="3"/>
    </row>
    <row r="381" spans="4:8">
      <c r="D381" s="3"/>
      <c r="E381" s="3"/>
      <c r="F381" s="3"/>
      <c r="G381" s="3"/>
      <c r="H381" s="3"/>
    </row>
    <row r="382" spans="4:8">
      <c r="D382" s="3"/>
      <c r="E382" s="3"/>
      <c r="F382" s="3"/>
      <c r="G382" s="3"/>
      <c r="H382" s="3"/>
    </row>
    <row r="383" spans="4:8">
      <c r="D383" s="3"/>
      <c r="E383" s="3"/>
      <c r="F383" s="3"/>
      <c r="G383" s="3"/>
      <c r="H383" s="3"/>
    </row>
    <row r="384" spans="4:8">
      <c r="D384" s="3"/>
      <c r="E384" s="3"/>
      <c r="F384" s="3"/>
      <c r="G384" s="3"/>
      <c r="H384" s="3"/>
    </row>
    <row r="385" spans="4:8">
      <c r="D385" s="3"/>
      <c r="E385" s="3"/>
      <c r="F385" s="3"/>
      <c r="G385" s="3"/>
      <c r="H385" s="3"/>
    </row>
    <row r="386" spans="4:8">
      <c r="D386" s="3"/>
      <c r="E386" s="3"/>
      <c r="F386" s="3"/>
      <c r="G386" s="3"/>
      <c r="H386" s="3"/>
    </row>
    <row r="387" spans="4:8">
      <c r="D387" s="3"/>
      <c r="E387" s="3"/>
      <c r="F387" s="3"/>
      <c r="G387" s="3"/>
      <c r="H387" s="3"/>
    </row>
    <row r="388" spans="4:8">
      <c r="D388" s="3"/>
      <c r="E388" s="3"/>
      <c r="F388" s="3"/>
      <c r="G388" s="3"/>
      <c r="H388" s="3"/>
    </row>
    <row r="389" spans="4:8">
      <c r="D389" s="3"/>
      <c r="E389" s="3"/>
      <c r="F389" s="3"/>
      <c r="G389" s="3"/>
      <c r="H389" s="3"/>
    </row>
    <row r="390" spans="4:8">
      <c r="D390" s="3"/>
      <c r="E390" s="3"/>
      <c r="F390" s="3"/>
      <c r="G390" s="3"/>
      <c r="H390" s="3"/>
    </row>
    <row r="391" spans="4:8">
      <c r="D391" s="3"/>
      <c r="E391" s="3"/>
      <c r="F391" s="3"/>
      <c r="G391" s="3"/>
      <c r="H391" s="3"/>
    </row>
    <row r="392" spans="4:8">
      <c r="D392" s="3"/>
      <c r="E392" s="3"/>
      <c r="F392" s="3"/>
      <c r="G392" s="3"/>
      <c r="H392" s="3"/>
    </row>
    <row r="393" spans="4:8">
      <c r="D393" s="3"/>
      <c r="E393" s="3"/>
      <c r="F393" s="3"/>
      <c r="G393" s="3"/>
      <c r="H393" s="3"/>
    </row>
    <row r="394" spans="4:8">
      <c r="D394" s="3"/>
      <c r="E394" s="3"/>
      <c r="F394" s="3"/>
      <c r="G394" s="3"/>
      <c r="H394" s="3"/>
    </row>
    <row r="395" spans="4:8">
      <c r="D395" s="3"/>
      <c r="E395" s="3"/>
      <c r="F395" s="3"/>
      <c r="G395" s="3"/>
      <c r="H395" s="3"/>
    </row>
    <row r="396" spans="4:8">
      <c r="D396" s="3"/>
      <c r="E396" s="3"/>
      <c r="F396" s="3"/>
      <c r="G396" s="3"/>
      <c r="H396" s="3"/>
    </row>
    <row r="397" spans="4:8">
      <c r="D397" s="3"/>
      <c r="E397" s="3"/>
      <c r="F397" s="3"/>
      <c r="G397" s="3"/>
      <c r="H397" s="3"/>
    </row>
    <row r="398" spans="4:8">
      <c r="D398" s="3"/>
      <c r="E398" s="3"/>
      <c r="F398" s="3"/>
      <c r="G398" s="3"/>
      <c r="H398" s="3"/>
    </row>
    <row r="399" spans="4:8">
      <c r="D399" s="3"/>
      <c r="E399" s="3"/>
      <c r="F399" s="3"/>
      <c r="G399" s="3"/>
      <c r="H399" s="3"/>
    </row>
    <row r="400" spans="4:8">
      <c r="D400" s="3"/>
      <c r="E400" s="3"/>
      <c r="F400" s="3"/>
      <c r="G400" s="3"/>
      <c r="H400" s="3"/>
    </row>
    <row r="401" spans="4:8">
      <c r="D401" s="3"/>
      <c r="E401" s="3"/>
      <c r="F401" s="3"/>
      <c r="G401" s="3"/>
      <c r="H401" s="3"/>
    </row>
    <row r="402" spans="4:8">
      <c r="D402" s="3"/>
      <c r="E402" s="3"/>
      <c r="F402" s="3"/>
      <c r="G402" s="3"/>
      <c r="H402" s="3"/>
    </row>
    <row r="403" spans="4:8">
      <c r="D403" s="3"/>
      <c r="E403" s="3"/>
      <c r="F403" s="3"/>
      <c r="G403" s="3"/>
      <c r="H403" s="3"/>
    </row>
    <row r="404" spans="4:8">
      <c r="D404" s="3"/>
      <c r="E404" s="3"/>
      <c r="F404" s="3"/>
      <c r="G404" s="3"/>
      <c r="H404" s="3"/>
    </row>
    <row r="405" spans="4:8">
      <c r="D405" s="3"/>
      <c r="E405" s="3"/>
      <c r="F405" s="3"/>
      <c r="G405" s="3"/>
      <c r="H405" s="3"/>
    </row>
    <row r="406" spans="4:8">
      <c r="D406" s="3"/>
      <c r="E406" s="3"/>
      <c r="F406" s="3"/>
      <c r="G406" s="3"/>
      <c r="H406" s="3"/>
    </row>
    <row r="407" spans="4:8">
      <c r="D407" s="3"/>
      <c r="E407" s="3"/>
      <c r="F407" s="3"/>
      <c r="G407" s="3"/>
      <c r="H407" s="3"/>
    </row>
    <row r="408" spans="4:8">
      <c r="D408" s="3"/>
      <c r="E408" s="3"/>
      <c r="F408" s="3"/>
      <c r="G408" s="3"/>
      <c r="H408" s="3"/>
    </row>
    <row r="409" spans="4:8">
      <c r="D409" s="3"/>
      <c r="E409" s="3"/>
      <c r="F409" s="3"/>
      <c r="G409" s="3"/>
      <c r="H409" s="3"/>
    </row>
    <row r="410" spans="4:8">
      <c r="D410" s="3"/>
      <c r="E410" s="3"/>
      <c r="F410" s="3"/>
      <c r="G410" s="3"/>
      <c r="H410" s="3"/>
    </row>
    <row r="411" spans="4:8">
      <c r="D411" s="3"/>
      <c r="E411" s="3"/>
      <c r="F411" s="3"/>
      <c r="G411" s="3"/>
      <c r="H411" s="3"/>
    </row>
    <row r="412" spans="4:8">
      <c r="D412" s="3"/>
      <c r="E412" s="3"/>
      <c r="F412" s="3"/>
      <c r="G412" s="3"/>
      <c r="H412" s="3"/>
    </row>
    <row r="413" spans="4:8">
      <c r="D413" s="3"/>
      <c r="E413" s="3"/>
      <c r="F413" s="3"/>
      <c r="G413" s="3"/>
      <c r="H413" s="3"/>
    </row>
    <row r="414" spans="4:8">
      <c r="D414" s="3"/>
      <c r="E414" s="3"/>
      <c r="F414" s="3"/>
      <c r="G414" s="3"/>
      <c r="H414" s="3"/>
    </row>
    <row r="415" spans="4:8">
      <c r="D415" s="3"/>
      <c r="E415" s="3"/>
      <c r="F415" s="3"/>
      <c r="G415" s="3"/>
      <c r="H415" s="3"/>
    </row>
    <row r="416" spans="4:8">
      <c r="D416" s="3"/>
      <c r="E416" s="3"/>
      <c r="F416" s="3"/>
      <c r="G416" s="3"/>
      <c r="H416" s="3"/>
    </row>
    <row r="417" spans="4:8">
      <c r="D417" s="3"/>
      <c r="E417" s="3"/>
      <c r="F417" s="3"/>
      <c r="G417" s="3"/>
      <c r="H417" s="3"/>
    </row>
    <row r="418" spans="4:8">
      <c r="D418" s="3"/>
      <c r="E418" s="3"/>
      <c r="F418" s="3"/>
      <c r="G418" s="3"/>
      <c r="H418" s="3"/>
    </row>
    <row r="419" spans="4:8">
      <c r="D419" s="3"/>
      <c r="E419" s="3"/>
      <c r="F419" s="3"/>
      <c r="G419" s="3"/>
      <c r="H419" s="3"/>
    </row>
    <row r="420" spans="4:8">
      <c r="D420" s="3"/>
      <c r="E420" s="3"/>
      <c r="F420" s="3"/>
      <c r="G420" s="3"/>
      <c r="H420" s="3"/>
    </row>
    <row r="421" spans="4:8">
      <c r="D421" s="3"/>
      <c r="E421" s="3"/>
      <c r="F421" s="3"/>
      <c r="G421" s="3"/>
      <c r="H421" s="3"/>
    </row>
    <row r="422" spans="4:8">
      <c r="D422" s="3"/>
      <c r="E422" s="3"/>
      <c r="F422" s="3"/>
      <c r="G422" s="3"/>
      <c r="H422" s="3"/>
    </row>
    <row r="423" spans="4:8">
      <c r="D423" s="3"/>
      <c r="E423" s="3"/>
      <c r="F423" s="3"/>
      <c r="G423" s="3"/>
      <c r="H423" s="3"/>
    </row>
    <row r="424" spans="4:8">
      <c r="D424" s="3"/>
      <c r="E424" s="3"/>
      <c r="F424" s="3"/>
      <c r="G424" s="3"/>
      <c r="H424" s="3"/>
    </row>
    <row r="425" spans="4:8">
      <c r="D425" s="3"/>
      <c r="E425" s="3"/>
      <c r="F425" s="3"/>
      <c r="G425" s="3"/>
      <c r="H425" s="3"/>
    </row>
    <row r="426" spans="4:8">
      <c r="D426" s="3"/>
      <c r="E426" s="3"/>
      <c r="F426" s="3"/>
      <c r="G426" s="3"/>
      <c r="H426" s="3"/>
    </row>
    <row r="427" spans="4:8">
      <c r="D427" s="3"/>
      <c r="E427" s="3"/>
      <c r="F427" s="3"/>
      <c r="G427" s="3"/>
      <c r="H427" s="3"/>
    </row>
    <row r="428" spans="4:8">
      <c r="D428" s="3"/>
      <c r="E428" s="3"/>
      <c r="F428" s="3"/>
      <c r="G428" s="3"/>
      <c r="H428" s="3"/>
    </row>
    <row r="429" spans="4:8">
      <c r="D429" s="3"/>
      <c r="E429" s="3"/>
      <c r="F429" s="3"/>
      <c r="G429" s="3"/>
      <c r="H429" s="3"/>
    </row>
    <row r="430" spans="4:8">
      <c r="D430" s="3"/>
      <c r="E430" s="3"/>
      <c r="F430" s="3"/>
      <c r="G430" s="3"/>
      <c r="H430" s="3"/>
    </row>
    <row r="431" spans="4:8">
      <c r="D431" s="3"/>
      <c r="E431" s="3"/>
      <c r="F431" s="3"/>
      <c r="G431" s="3"/>
      <c r="H431" s="3"/>
    </row>
    <row r="432" spans="4:8">
      <c r="D432" s="3"/>
      <c r="E432" s="3"/>
      <c r="F432" s="3"/>
      <c r="G432" s="3"/>
      <c r="H432" s="3"/>
    </row>
    <row r="433" spans="4:8">
      <c r="D433" s="3"/>
      <c r="E433" s="3"/>
      <c r="F433" s="3"/>
      <c r="G433" s="3"/>
      <c r="H433" s="3"/>
    </row>
    <row r="434" spans="4:8">
      <c r="D434" s="3"/>
      <c r="E434" s="3"/>
      <c r="F434" s="3"/>
      <c r="G434" s="3"/>
      <c r="H434" s="3"/>
    </row>
    <row r="435" spans="4:8">
      <c r="D435" s="3"/>
      <c r="E435" s="3"/>
      <c r="F435" s="3"/>
      <c r="G435" s="3"/>
      <c r="H435" s="3"/>
    </row>
    <row r="436" spans="4:8">
      <c r="D436" s="3"/>
      <c r="E436" s="3"/>
      <c r="F436" s="3"/>
      <c r="G436" s="3"/>
      <c r="H436" s="3"/>
    </row>
    <row r="437" spans="4:8">
      <c r="D437" s="3"/>
      <c r="E437" s="3"/>
      <c r="F437" s="3"/>
      <c r="G437" s="3"/>
      <c r="H437" s="3"/>
    </row>
    <row r="438" spans="4:8">
      <c r="D438" s="3"/>
      <c r="E438" s="3"/>
      <c r="F438" s="3"/>
      <c r="G438" s="3"/>
      <c r="H438" s="3"/>
    </row>
    <row r="439" spans="4:8">
      <c r="D439" s="3"/>
      <c r="E439" s="3"/>
      <c r="F439" s="3"/>
      <c r="G439" s="3"/>
      <c r="H439" s="3"/>
    </row>
    <row r="440" spans="4:8">
      <c r="D440" s="3"/>
      <c r="E440" s="3"/>
      <c r="F440" s="3"/>
      <c r="G440" s="3"/>
      <c r="H440" s="3"/>
    </row>
    <row r="441" spans="4:8">
      <c r="D441" s="3"/>
      <c r="E441" s="3"/>
      <c r="F441" s="3"/>
      <c r="G441" s="3"/>
      <c r="H441" s="3"/>
    </row>
    <row r="442" spans="4:8">
      <c r="D442" s="3"/>
      <c r="E442" s="3"/>
      <c r="F442" s="3"/>
      <c r="G442" s="3"/>
      <c r="H442" s="3"/>
    </row>
    <row r="443" spans="4:8">
      <c r="D443" s="3"/>
      <c r="E443" s="3"/>
      <c r="F443" s="3"/>
      <c r="G443" s="3"/>
      <c r="H443" s="3"/>
    </row>
    <row r="444" spans="4:8">
      <c r="D444" s="3"/>
      <c r="E444" s="3"/>
      <c r="F444" s="3"/>
      <c r="G444" s="3"/>
      <c r="H444" s="3"/>
    </row>
    <row r="445" spans="4:8">
      <c r="D445" s="3"/>
      <c r="E445" s="3"/>
      <c r="F445" s="3"/>
      <c r="G445" s="3"/>
      <c r="H445" s="3"/>
    </row>
    <row r="446" spans="4:8">
      <c r="D446" s="3"/>
      <c r="E446" s="3"/>
      <c r="F446" s="3"/>
      <c r="G446" s="3"/>
      <c r="H446" s="3"/>
    </row>
    <row r="447" spans="4:8">
      <c r="D447" s="3"/>
      <c r="E447" s="3"/>
      <c r="F447" s="3"/>
      <c r="G447" s="3"/>
      <c r="H447" s="3"/>
    </row>
    <row r="448" spans="4:8">
      <c r="D448" s="3"/>
      <c r="E448" s="3"/>
      <c r="F448" s="3"/>
      <c r="G448" s="3"/>
      <c r="H448" s="3"/>
    </row>
    <row r="449" spans="4:8">
      <c r="D449" s="3"/>
      <c r="E449" s="3"/>
      <c r="F449" s="3"/>
      <c r="G449" s="3"/>
      <c r="H449" s="3"/>
    </row>
    <row r="450" spans="4:8">
      <c r="D450" s="3"/>
      <c r="E450" s="3"/>
      <c r="F450" s="3"/>
      <c r="G450" s="3"/>
      <c r="H450" s="3"/>
    </row>
    <row r="451" spans="4:8">
      <c r="D451" s="3"/>
      <c r="E451" s="3"/>
      <c r="F451" s="3"/>
      <c r="G451" s="3"/>
      <c r="H451" s="3"/>
    </row>
    <row r="452" spans="4:8">
      <c r="D452" s="3"/>
      <c r="E452" s="3"/>
      <c r="F452" s="3"/>
      <c r="G452" s="3"/>
      <c r="H452" s="3"/>
    </row>
    <row r="453" spans="4:8">
      <c r="D453" s="3"/>
      <c r="E453" s="3"/>
      <c r="F453" s="3"/>
      <c r="G453" s="3"/>
      <c r="H453" s="3"/>
    </row>
    <row r="454" spans="4:8">
      <c r="D454" s="3"/>
      <c r="E454" s="3"/>
      <c r="F454" s="3"/>
      <c r="G454" s="3"/>
      <c r="H454" s="3"/>
    </row>
    <row r="455" spans="4:8">
      <c r="D455" s="3"/>
      <c r="E455" s="3"/>
      <c r="F455" s="3"/>
      <c r="G455" s="3"/>
      <c r="H455" s="3"/>
    </row>
    <row r="456" spans="4:8">
      <c r="D456" s="3"/>
      <c r="E456" s="3"/>
      <c r="F456" s="3"/>
      <c r="G456" s="3"/>
      <c r="H456" s="3"/>
    </row>
    <row r="457" spans="4:8">
      <c r="D457" s="3"/>
      <c r="E457" s="3"/>
      <c r="F457" s="3"/>
      <c r="G457" s="3"/>
      <c r="H457" s="3"/>
    </row>
    <row r="458" spans="4:8">
      <c r="D458" s="3"/>
      <c r="E458" s="3"/>
      <c r="F458" s="3"/>
      <c r="G458" s="3"/>
      <c r="H458" s="3"/>
    </row>
    <row r="459" spans="4:8">
      <c r="D459" s="3"/>
      <c r="E459" s="3"/>
      <c r="F459" s="3"/>
      <c r="G459" s="3"/>
      <c r="H459" s="3"/>
    </row>
    <row r="460" spans="4:8">
      <c r="D460" s="3"/>
      <c r="E460" s="3"/>
      <c r="F460" s="3"/>
      <c r="G460" s="3"/>
      <c r="H460" s="3"/>
    </row>
    <row r="461" spans="4:8">
      <c r="D461" s="3"/>
      <c r="E461" s="3"/>
      <c r="F461" s="3"/>
      <c r="G461" s="3"/>
      <c r="H461" s="3"/>
    </row>
    <row r="462" spans="4:8">
      <c r="D462" s="3"/>
      <c r="E462" s="3"/>
      <c r="F462" s="3"/>
      <c r="G462" s="3"/>
      <c r="H462" s="3"/>
    </row>
    <row r="463" spans="4:8">
      <c r="D463" s="3"/>
      <c r="E463" s="3"/>
      <c r="F463" s="3"/>
      <c r="G463" s="3"/>
      <c r="H463" s="3"/>
    </row>
    <row r="464" spans="4:8">
      <c r="D464" s="3"/>
      <c r="E464" s="3"/>
      <c r="F464" s="3"/>
      <c r="G464" s="3"/>
      <c r="H464" s="3"/>
    </row>
    <row r="465" spans="4:8">
      <c r="D465" s="3"/>
      <c r="E465" s="3"/>
      <c r="F465" s="3"/>
      <c r="G465" s="3"/>
      <c r="H465" s="3"/>
    </row>
    <row r="466" spans="4:8">
      <c r="D466" s="3"/>
      <c r="E466" s="3"/>
      <c r="F466" s="3"/>
      <c r="G466" s="3"/>
      <c r="H466" s="3"/>
    </row>
    <row r="467" spans="4:8">
      <c r="D467" s="3"/>
      <c r="E467" s="3"/>
      <c r="F467" s="3"/>
      <c r="G467" s="3"/>
      <c r="H467" s="3"/>
    </row>
    <row r="468" spans="4:8">
      <c r="D468" s="3"/>
      <c r="E468" s="3"/>
      <c r="F468" s="3"/>
      <c r="G468" s="3"/>
      <c r="H468" s="3"/>
    </row>
    <row r="469" spans="4:8">
      <c r="D469" s="3"/>
      <c r="E469" s="3"/>
      <c r="F469" s="3"/>
      <c r="G469" s="3"/>
      <c r="H469" s="3"/>
    </row>
    <row r="470" spans="4:8">
      <c r="D470" s="3"/>
      <c r="E470" s="3"/>
      <c r="F470" s="3"/>
      <c r="G470" s="3"/>
      <c r="H470" s="3"/>
    </row>
    <row r="471" spans="4:8">
      <c r="D471" s="3"/>
      <c r="E471" s="3"/>
      <c r="F471" s="3"/>
      <c r="G471" s="3"/>
      <c r="H471" s="3"/>
    </row>
    <row r="472" spans="4:8">
      <c r="D472" s="3"/>
      <c r="E472" s="3"/>
      <c r="F472" s="3"/>
      <c r="G472" s="3"/>
      <c r="H472" s="3"/>
    </row>
    <row r="473" spans="4:8">
      <c r="D473" s="3"/>
      <c r="E473" s="3"/>
      <c r="F473" s="3"/>
      <c r="G473" s="3"/>
      <c r="H473" s="3"/>
    </row>
    <row r="474" spans="4:8">
      <c r="D474" s="3"/>
      <c r="E474" s="3"/>
      <c r="F474" s="3"/>
      <c r="G474" s="3"/>
      <c r="H474" s="3"/>
    </row>
    <row r="475" spans="4:8">
      <c r="D475" s="3"/>
      <c r="E475" s="3"/>
      <c r="F475" s="3"/>
      <c r="G475" s="3"/>
      <c r="H475" s="3"/>
    </row>
    <row r="476" spans="4:8">
      <c r="D476" s="3"/>
      <c r="E476" s="3"/>
      <c r="F476" s="3"/>
      <c r="G476" s="3"/>
      <c r="H476" s="3"/>
    </row>
    <row r="477" spans="4:8">
      <c r="D477" s="3"/>
      <c r="E477" s="3"/>
      <c r="F477" s="3"/>
      <c r="G477" s="3"/>
      <c r="H477" s="3"/>
    </row>
    <row r="478" spans="4:8">
      <c r="D478" s="3"/>
      <c r="E478" s="3"/>
      <c r="F478" s="3"/>
      <c r="G478" s="3"/>
      <c r="H478" s="3"/>
    </row>
    <row r="479" spans="4:8">
      <c r="D479" s="3"/>
      <c r="E479" s="3"/>
      <c r="F479" s="3"/>
      <c r="G479" s="3"/>
      <c r="H479" s="3"/>
    </row>
    <row r="480" spans="4:8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E608" s="21"/>
      <c r="G608" s="21"/>
    </row>
    <row r="609" spans="5:7">
      <c r="E609" s="21"/>
      <c r="G609" s="21"/>
    </row>
    <row r="610" spans="5:7">
      <c r="E610" s="21"/>
      <c r="G610" s="21"/>
    </row>
    <row r="611" spans="5:7">
      <c r="E611" s="21"/>
      <c r="G611" s="21"/>
    </row>
    <row r="612" spans="5:7">
      <c r="E612" s="21"/>
      <c r="G612" s="21"/>
    </row>
    <row r="613" spans="5:7">
      <c r="E613" s="21"/>
      <c r="G613" s="21"/>
    </row>
  </sheetData>
  <sheetProtection sheet="1" objects="1" scenarios="1"/>
  <mergeCells count="1">
    <mergeCell ref="B6:K6"/>
  </mergeCells>
  <dataValidations count="1">
    <dataValidation allowBlank="1" showInputMessage="1" showErrorMessage="1" sqref="C5:C1048576 A1:B1048576 D1:XFD27 D30:XFD1048576 D28:AF29 AH28:XFD29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5">
    <tabColor indexed="52"/>
    <pageSetUpPr fitToPage="1"/>
  </sheetPr>
  <dimension ref="B1:BH610"/>
  <sheetViews>
    <sheetView rightToLeft="1" workbookViewId="0">
      <selection activeCell="C10" sqref="C10:O15"/>
    </sheetView>
  </sheetViews>
  <sheetFormatPr defaultColWidth="9.140625" defaultRowHeight="18"/>
  <cols>
    <col min="1" max="1" width="6.28515625" style="1" customWidth="1"/>
    <col min="2" max="2" width="25.85546875" style="2" bestFit="1" customWidth="1"/>
    <col min="3" max="3" width="60.140625" style="1" bestFit="1" customWidth="1"/>
    <col min="4" max="4" width="4.5703125" style="1" bestFit="1" customWidth="1"/>
    <col min="5" max="5" width="11.140625" style="1" bestFit="1" customWidth="1"/>
    <col min="6" max="6" width="9.28515625" style="1" customWidth="1"/>
    <col min="7" max="7" width="9" style="1" bestFit="1" customWidth="1"/>
    <col min="8" max="8" width="7.5703125" style="1" customWidth="1"/>
    <col min="9" max="9" width="8" style="1" bestFit="1" customWidth="1"/>
    <col min="10" max="10" width="9.140625" style="1" bestFit="1" customWidth="1"/>
    <col min="11" max="11" width="8.28515625" style="1" bestFit="1" customWidth="1"/>
    <col min="12" max="12" width="6.7109375" style="3" customWidth="1"/>
    <col min="13" max="13" width="7.7109375" style="3" customWidth="1"/>
    <col min="14" max="14" width="7.140625" style="3" customWidth="1"/>
    <col min="15" max="15" width="6" style="3" customWidth="1"/>
    <col min="16" max="16" width="7.85546875" style="3" customWidth="1"/>
    <col min="17" max="17" width="8.140625" style="3" customWidth="1"/>
    <col min="18" max="18" width="6.28515625" style="3" customWidth="1"/>
    <col min="19" max="19" width="8" style="3" customWidth="1"/>
    <col min="20" max="20" width="8.7109375" style="3" customWidth="1"/>
    <col min="21" max="21" width="10" style="3" customWidth="1"/>
    <col min="22" max="22" width="9.5703125" style="3" customWidth="1"/>
    <col min="23" max="23" width="6.140625" style="3" customWidth="1"/>
    <col min="24" max="25" width="5.7109375" style="3" customWidth="1"/>
    <col min="26" max="26" width="6.85546875" style="3" customWidth="1"/>
    <col min="27" max="27" width="6.42578125" style="1" customWidth="1"/>
    <col min="28" max="28" width="6.7109375" style="1" customWidth="1"/>
    <col min="29" max="29" width="7.28515625" style="1" customWidth="1"/>
    <col min="30" max="41" width="5.7109375" style="1" customWidth="1"/>
    <col min="42" max="16384" width="9.140625" style="1"/>
  </cols>
  <sheetData>
    <row r="1" spans="2:60">
      <c r="B1" s="47" t="s">
        <v>174</v>
      </c>
      <c r="C1" s="68" t="s" vm="1">
        <v>258</v>
      </c>
    </row>
    <row r="2" spans="2:60">
      <c r="B2" s="47" t="s">
        <v>173</v>
      </c>
      <c r="C2" s="68" t="s">
        <v>259</v>
      </c>
    </row>
    <row r="3" spans="2:60">
      <c r="B3" s="47" t="s">
        <v>175</v>
      </c>
      <c r="C3" s="68" t="s">
        <v>260</v>
      </c>
    </row>
    <row r="4" spans="2:60">
      <c r="B4" s="47" t="s">
        <v>176</v>
      </c>
      <c r="C4" s="68">
        <v>9454</v>
      </c>
    </row>
    <row r="6" spans="2:60" ht="26.25" customHeight="1">
      <c r="B6" s="134" t="s">
        <v>210</v>
      </c>
      <c r="C6" s="135"/>
      <c r="D6" s="135"/>
      <c r="E6" s="135"/>
      <c r="F6" s="135"/>
      <c r="G6" s="135"/>
      <c r="H6" s="135"/>
      <c r="I6" s="135"/>
      <c r="J6" s="135"/>
      <c r="K6" s="136"/>
    </row>
    <row r="7" spans="2:60" s="3" customFormat="1" ht="63">
      <c r="B7" s="48" t="s">
        <v>111</v>
      </c>
      <c r="C7" s="50" t="s">
        <v>44</v>
      </c>
      <c r="D7" s="50" t="s">
        <v>14</v>
      </c>
      <c r="E7" s="50" t="s">
        <v>15</v>
      </c>
      <c r="F7" s="50" t="s">
        <v>57</v>
      </c>
      <c r="G7" s="50" t="s">
        <v>98</v>
      </c>
      <c r="H7" s="50" t="s">
        <v>53</v>
      </c>
      <c r="I7" s="50" t="s">
        <v>106</v>
      </c>
      <c r="J7" s="50" t="s">
        <v>177</v>
      </c>
      <c r="K7" s="52" t="s">
        <v>178</v>
      </c>
    </row>
    <row r="8" spans="2:60" s="3" customFormat="1" ht="21.75" customHeight="1">
      <c r="B8" s="15"/>
      <c r="C8" s="16"/>
      <c r="D8" s="16"/>
      <c r="E8" s="16"/>
      <c r="F8" s="16" t="s">
        <v>19</v>
      </c>
      <c r="G8" s="16"/>
      <c r="H8" s="16" t="s">
        <v>19</v>
      </c>
      <c r="I8" s="16" t="s">
        <v>236</v>
      </c>
      <c r="J8" s="32" t="s">
        <v>19</v>
      </c>
      <c r="K8" s="17" t="s">
        <v>19</v>
      </c>
    </row>
    <row r="9" spans="2:60" s="4" customFormat="1" ht="18" customHeight="1">
      <c r="B9" s="18"/>
      <c r="C9" s="20" t="s">
        <v>0</v>
      </c>
      <c r="D9" s="19" t="s">
        <v>1</v>
      </c>
      <c r="E9" s="19" t="s">
        <v>2</v>
      </c>
      <c r="F9" s="19" t="s">
        <v>3</v>
      </c>
      <c r="G9" s="19" t="s">
        <v>4</v>
      </c>
      <c r="H9" s="19" t="s">
        <v>5</v>
      </c>
      <c r="I9" s="19" t="s">
        <v>6</v>
      </c>
      <c r="J9" s="19" t="s">
        <v>7</v>
      </c>
      <c r="K9" s="20" t="s">
        <v>8</v>
      </c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2:60" s="4" customFormat="1" ht="18" customHeight="1">
      <c r="B10" s="90" t="s">
        <v>56</v>
      </c>
      <c r="C10" s="74"/>
      <c r="D10" s="74"/>
      <c r="E10" s="74"/>
      <c r="F10" s="74"/>
      <c r="G10" s="74"/>
      <c r="H10" s="85"/>
      <c r="I10" s="84">
        <f>I11</f>
        <v>-12.643074068000001</v>
      </c>
      <c r="J10" s="85">
        <f>I10/$I$10</f>
        <v>1</v>
      </c>
      <c r="K10" s="85">
        <f>I10/'סכום נכסי הקרן'!$C$42</f>
        <v>-1.9858304072254009E-4</v>
      </c>
      <c r="L10" s="117"/>
      <c r="M10" s="117"/>
      <c r="N10" s="117"/>
      <c r="O10" s="117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BH10" s="1"/>
    </row>
    <row r="11" spans="2:60" ht="21" customHeight="1">
      <c r="B11" s="94" t="s">
        <v>227</v>
      </c>
      <c r="C11" s="74"/>
      <c r="D11" s="74"/>
      <c r="E11" s="74"/>
      <c r="F11" s="74"/>
      <c r="G11" s="74"/>
      <c r="H11" s="85"/>
      <c r="I11" s="84">
        <f>SUM(I12:I14)</f>
        <v>-12.643074068000001</v>
      </c>
      <c r="J11" s="85">
        <f t="shared" ref="J11:J14" si="0">I11/$I$10</f>
        <v>1</v>
      </c>
      <c r="K11" s="85">
        <f>I11/'סכום נכסי הקרן'!$C$42</f>
        <v>-1.9858304072254009E-4</v>
      </c>
      <c r="L11" s="117"/>
      <c r="M11" s="117"/>
      <c r="N11" s="117"/>
      <c r="O11" s="117"/>
    </row>
    <row r="12" spans="2:60">
      <c r="B12" s="73" t="s">
        <v>2321</v>
      </c>
      <c r="C12" s="74" t="s">
        <v>2322</v>
      </c>
      <c r="D12" s="74" t="s">
        <v>696</v>
      </c>
      <c r="E12" s="74" t="s">
        <v>344</v>
      </c>
      <c r="F12" s="88">
        <v>0</v>
      </c>
      <c r="G12" s="87" t="s">
        <v>159</v>
      </c>
      <c r="H12" s="88">
        <v>0</v>
      </c>
      <c r="I12" s="84">
        <v>1.4090176750000001</v>
      </c>
      <c r="J12" s="85">
        <f t="shared" si="0"/>
        <v>-0.1114458135277611</v>
      </c>
      <c r="K12" s="85">
        <f>I12/'סכום נכסי הקרן'!$C$42</f>
        <v>2.2131248526139991E-5</v>
      </c>
      <c r="L12" s="117"/>
      <c r="M12" s="117"/>
      <c r="N12" s="117"/>
      <c r="O12" s="117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</row>
    <row r="13" spans="2:60">
      <c r="B13" s="77" t="s">
        <v>1427</v>
      </c>
      <c r="C13" s="74" t="s">
        <v>1428</v>
      </c>
      <c r="D13" s="74" t="s">
        <v>700</v>
      </c>
      <c r="E13" s="74"/>
      <c r="F13" s="88">
        <v>0</v>
      </c>
      <c r="G13" s="87" t="s">
        <v>159</v>
      </c>
      <c r="H13" s="88">
        <v>0</v>
      </c>
      <c r="I13" s="84">
        <v>-5.1133842670000007</v>
      </c>
      <c r="J13" s="85">
        <f t="shared" si="0"/>
        <v>0.40444153372019936</v>
      </c>
      <c r="K13" s="85">
        <f>I13/'סכום נכסי הקרן'!$C$42</f>
        <v>-8.0315229560644927E-5</v>
      </c>
      <c r="L13" s="117"/>
      <c r="M13" s="117"/>
      <c r="N13" s="117"/>
      <c r="O13" s="117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</row>
    <row r="14" spans="2:60">
      <c r="B14" s="77" t="s">
        <v>697</v>
      </c>
      <c r="C14" s="74" t="s">
        <v>698</v>
      </c>
      <c r="D14" s="74" t="s">
        <v>700</v>
      </c>
      <c r="E14" s="90"/>
      <c r="F14" s="88">
        <v>0</v>
      </c>
      <c r="G14" s="87" t="s">
        <v>159</v>
      </c>
      <c r="H14" s="88">
        <v>0</v>
      </c>
      <c r="I14" s="84">
        <v>-8.9387074759999994</v>
      </c>
      <c r="J14" s="85">
        <f t="shared" si="0"/>
        <v>0.70700427980756164</v>
      </c>
      <c r="K14" s="85">
        <f>I14/'סכום נכסי הקרן'!$C$42</f>
        <v>-1.4039905968803515E-4</v>
      </c>
      <c r="L14" s="117"/>
      <c r="M14" s="117"/>
      <c r="N14" s="117"/>
      <c r="O14" s="117"/>
    </row>
    <row r="15" spans="2:60">
      <c r="B15" s="90"/>
      <c r="C15" s="90"/>
      <c r="D15" s="90"/>
      <c r="E15" s="90"/>
      <c r="F15" s="90"/>
      <c r="G15" s="90"/>
      <c r="H15" s="90"/>
      <c r="I15" s="90"/>
      <c r="J15" s="90"/>
      <c r="K15" s="90"/>
      <c r="L15" s="117"/>
      <c r="M15" s="117"/>
      <c r="N15" s="117"/>
      <c r="O15" s="117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</row>
    <row r="16" spans="2:60">
      <c r="B16" s="90"/>
      <c r="C16" s="90"/>
      <c r="D16" s="90"/>
      <c r="E16" s="90"/>
      <c r="F16" s="90"/>
      <c r="G16" s="90"/>
      <c r="H16" s="90"/>
      <c r="I16" s="90"/>
      <c r="J16" s="90"/>
      <c r="K16" s="90"/>
    </row>
    <row r="17" spans="2:11">
      <c r="B17" s="90"/>
      <c r="C17" s="90"/>
      <c r="D17" s="90"/>
      <c r="E17" s="90"/>
      <c r="F17" s="90"/>
      <c r="G17" s="90"/>
      <c r="H17" s="90"/>
      <c r="I17" s="90"/>
      <c r="J17" s="90"/>
      <c r="K17" s="90"/>
    </row>
    <row r="18" spans="2:11">
      <c r="B18" s="90"/>
      <c r="C18" s="90"/>
      <c r="D18" s="90"/>
      <c r="E18" s="90"/>
      <c r="F18" s="90"/>
      <c r="G18" s="90"/>
      <c r="H18" s="90"/>
      <c r="I18" s="90"/>
      <c r="J18" s="90"/>
      <c r="K18" s="90"/>
    </row>
    <row r="19" spans="2:11">
      <c r="B19" s="90"/>
      <c r="C19" s="90"/>
      <c r="D19" s="90"/>
      <c r="E19" s="90"/>
      <c r="F19" s="90"/>
      <c r="G19" s="90"/>
      <c r="H19" s="90"/>
      <c r="I19" s="90"/>
      <c r="J19" s="90"/>
      <c r="K19" s="90"/>
    </row>
    <row r="20" spans="2:11">
      <c r="B20" s="90"/>
      <c r="C20" s="90"/>
      <c r="D20" s="90"/>
      <c r="E20" s="90"/>
      <c r="F20" s="90"/>
      <c r="G20" s="90"/>
      <c r="H20" s="90"/>
      <c r="I20" s="90"/>
      <c r="J20" s="90"/>
      <c r="K20" s="90"/>
    </row>
    <row r="21" spans="2:11">
      <c r="B21" s="90"/>
      <c r="C21" s="90"/>
      <c r="D21" s="90"/>
      <c r="E21" s="90"/>
      <c r="F21" s="90"/>
      <c r="G21" s="90"/>
      <c r="H21" s="90"/>
      <c r="I21" s="90"/>
      <c r="J21" s="90"/>
      <c r="K21" s="90"/>
    </row>
    <row r="22" spans="2:11">
      <c r="B22" s="90"/>
      <c r="C22" s="90"/>
      <c r="D22" s="90"/>
      <c r="E22" s="90"/>
      <c r="F22" s="90"/>
      <c r="G22" s="90"/>
      <c r="H22" s="90"/>
      <c r="I22" s="90"/>
      <c r="J22" s="90"/>
      <c r="K22" s="90"/>
    </row>
    <row r="23" spans="2:11">
      <c r="B23" s="90"/>
      <c r="C23" s="90"/>
      <c r="D23" s="90"/>
      <c r="E23" s="90"/>
      <c r="F23" s="90"/>
      <c r="G23" s="90"/>
      <c r="H23" s="90"/>
      <c r="I23" s="90"/>
      <c r="J23" s="90"/>
      <c r="K23" s="90"/>
    </row>
    <row r="24" spans="2:11">
      <c r="B24" s="90"/>
      <c r="C24" s="90"/>
      <c r="D24" s="90"/>
      <c r="E24" s="90"/>
      <c r="F24" s="90"/>
      <c r="G24" s="90"/>
      <c r="H24" s="90"/>
      <c r="I24" s="90"/>
      <c r="J24" s="90"/>
      <c r="K24" s="90"/>
    </row>
    <row r="25" spans="2:11">
      <c r="B25" s="90"/>
      <c r="C25" s="90"/>
      <c r="D25" s="90"/>
      <c r="E25" s="90"/>
      <c r="F25" s="90"/>
      <c r="G25" s="90"/>
      <c r="H25" s="90"/>
      <c r="I25" s="90"/>
      <c r="J25" s="90"/>
      <c r="K25" s="90"/>
    </row>
    <row r="26" spans="2:11">
      <c r="B26" s="90"/>
      <c r="C26" s="90"/>
      <c r="D26" s="90"/>
      <c r="E26" s="90"/>
      <c r="F26" s="90"/>
      <c r="G26" s="90"/>
      <c r="H26" s="90"/>
      <c r="I26" s="90"/>
      <c r="J26" s="90"/>
      <c r="K26" s="90"/>
    </row>
    <row r="27" spans="2:11">
      <c r="B27" s="90"/>
      <c r="C27" s="90"/>
      <c r="D27" s="90"/>
      <c r="E27" s="90"/>
      <c r="F27" s="90"/>
      <c r="G27" s="90"/>
      <c r="H27" s="90"/>
      <c r="I27" s="90"/>
      <c r="J27" s="90"/>
      <c r="K27" s="90"/>
    </row>
    <row r="28" spans="2:11">
      <c r="B28" s="90"/>
      <c r="C28" s="90"/>
      <c r="D28" s="90"/>
      <c r="E28" s="90"/>
      <c r="F28" s="90"/>
      <c r="G28" s="90"/>
      <c r="H28" s="90"/>
      <c r="I28" s="90"/>
      <c r="J28" s="90"/>
      <c r="K28" s="90"/>
    </row>
    <row r="29" spans="2:11">
      <c r="B29" s="90"/>
      <c r="C29" s="90"/>
      <c r="D29" s="90"/>
      <c r="E29" s="90"/>
      <c r="F29" s="90"/>
      <c r="G29" s="90"/>
      <c r="H29" s="90"/>
      <c r="I29" s="90"/>
      <c r="J29" s="90"/>
      <c r="K29" s="90"/>
    </row>
    <row r="30" spans="2:11">
      <c r="B30" s="90"/>
      <c r="C30" s="90"/>
      <c r="D30" s="90"/>
      <c r="E30" s="90"/>
      <c r="F30" s="90"/>
      <c r="G30" s="90"/>
      <c r="H30" s="90"/>
      <c r="I30" s="90"/>
      <c r="J30" s="90"/>
      <c r="K30" s="90"/>
    </row>
    <row r="31" spans="2:11">
      <c r="B31" s="90"/>
      <c r="C31" s="90"/>
      <c r="D31" s="90"/>
      <c r="E31" s="90"/>
      <c r="F31" s="90"/>
      <c r="G31" s="90"/>
      <c r="H31" s="90"/>
      <c r="I31" s="90"/>
      <c r="J31" s="90"/>
      <c r="K31" s="90"/>
    </row>
    <row r="32" spans="2:11">
      <c r="B32" s="90"/>
      <c r="C32" s="90"/>
      <c r="D32" s="90"/>
      <c r="E32" s="90"/>
      <c r="F32" s="90"/>
      <c r="G32" s="90"/>
      <c r="H32" s="90"/>
      <c r="I32" s="90"/>
      <c r="J32" s="90"/>
      <c r="K32" s="90"/>
    </row>
    <row r="33" spans="2:11">
      <c r="B33" s="90"/>
      <c r="C33" s="90"/>
      <c r="D33" s="90"/>
      <c r="E33" s="90"/>
      <c r="F33" s="90"/>
      <c r="G33" s="90"/>
      <c r="H33" s="90"/>
      <c r="I33" s="90"/>
      <c r="J33" s="90"/>
      <c r="K33" s="90"/>
    </row>
    <row r="34" spans="2:11">
      <c r="B34" s="90"/>
      <c r="C34" s="90"/>
      <c r="D34" s="90"/>
      <c r="E34" s="90"/>
      <c r="F34" s="90"/>
      <c r="G34" s="90"/>
      <c r="H34" s="90"/>
      <c r="I34" s="90"/>
      <c r="J34" s="90"/>
      <c r="K34" s="90"/>
    </row>
    <row r="35" spans="2:11">
      <c r="B35" s="90"/>
      <c r="C35" s="90"/>
      <c r="D35" s="90"/>
      <c r="E35" s="90"/>
      <c r="F35" s="90"/>
      <c r="G35" s="90"/>
      <c r="H35" s="90"/>
      <c r="I35" s="90"/>
      <c r="J35" s="90"/>
      <c r="K35" s="90"/>
    </row>
    <row r="36" spans="2:11">
      <c r="B36" s="90"/>
      <c r="C36" s="90"/>
      <c r="D36" s="90"/>
      <c r="E36" s="90"/>
      <c r="F36" s="90"/>
      <c r="G36" s="90"/>
      <c r="H36" s="90"/>
      <c r="I36" s="90"/>
      <c r="J36" s="90"/>
      <c r="K36" s="90"/>
    </row>
    <row r="37" spans="2:11">
      <c r="B37" s="90"/>
      <c r="C37" s="90"/>
      <c r="D37" s="90"/>
      <c r="E37" s="90"/>
      <c r="F37" s="90"/>
      <c r="G37" s="90"/>
      <c r="H37" s="90"/>
      <c r="I37" s="90"/>
      <c r="J37" s="90"/>
      <c r="K37" s="90"/>
    </row>
    <row r="38" spans="2:11">
      <c r="B38" s="90"/>
      <c r="C38" s="90"/>
      <c r="D38" s="90"/>
      <c r="E38" s="90"/>
      <c r="F38" s="90"/>
      <c r="G38" s="90"/>
      <c r="H38" s="90"/>
      <c r="I38" s="90"/>
      <c r="J38" s="90"/>
      <c r="K38" s="90"/>
    </row>
    <row r="39" spans="2:11">
      <c r="B39" s="90"/>
      <c r="C39" s="90"/>
      <c r="D39" s="90"/>
      <c r="E39" s="90"/>
      <c r="F39" s="90"/>
      <c r="G39" s="90"/>
      <c r="H39" s="90"/>
      <c r="I39" s="90"/>
      <c r="J39" s="90"/>
      <c r="K39" s="90"/>
    </row>
    <row r="40" spans="2:11">
      <c r="B40" s="90"/>
      <c r="C40" s="90"/>
      <c r="D40" s="90"/>
      <c r="E40" s="90"/>
      <c r="F40" s="90"/>
      <c r="G40" s="90"/>
      <c r="H40" s="90"/>
      <c r="I40" s="90"/>
      <c r="J40" s="90"/>
      <c r="K40" s="90"/>
    </row>
    <row r="41" spans="2:11">
      <c r="B41" s="90"/>
      <c r="C41" s="90"/>
      <c r="D41" s="90"/>
      <c r="E41" s="90"/>
      <c r="F41" s="90"/>
      <c r="G41" s="90"/>
      <c r="H41" s="90"/>
      <c r="I41" s="90"/>
      <c r="J41" s="90"/>
      <c r="K41" s="90"/>
    </row>
    <row r="42" spans="2:11">
      <c r="B42" s="90"/>
      <c r="C42" s="90"/>
      <c r="D42" s="90"/>
      <c r="E42" s="90"/>
      <c r="F42" s="90"/>
      <c r="G42" s="90"/>
      <c r="H42" s="90"/>
      <c r="I42" s="90"/>
      <c r="J42" s="90"/>
      <c r="K42" s="90"/>
    </row>
    <row r="43" spans="2:11">
      <c r="B43" s="90"/>
      <c r="C43" s="90"/>
      <c r="D43" s="90"/>
      <c r="E43" s="90"/>
      <c r="F43" s="90"/>
      <c r="G43" s="90"/>
      <c r="H43" s="90"/>
      <c r="I43" s="90"/>
      <c r="J43" s="90"/>
      <c r="K43" s="90"/>
    </row>
    <row r="44" spans="2:11">
      <c r="B44" s="90"/>
      <c r="C44" s="90"/>
      <c r="D44" s="90"/>
      <c r="E44" s="90"/>
      <c r="F44" s="90"/>
      <c r="G44" s="90"/>
      <c r="H44" s="90"/>
      <c r="I44" s="90"/>
      <c r="J44" s="90"/>
      <c r="K44" s="90"/>
    </row>
    <row r="45" spans="2:11">
      <c r="B45" s="90"/>
      <c r="C45" s="90"/>
      <c r="D45" s="90"/>
      <c r="E45" s="90"/>
      <c r="F45" s="90"/>
      <c r="G45" s="90"/>
      <c r="H45" s="90"/>
      <c r="I45" s="90"/>
      <c r="J45" s="90"/>
      <c r="K45" s="90"/>
    </row>
    <row r="46" spans="2:11">
      <c r="B46" s="90"/>
      <c r="C46" s="90"/>
      <c r="D46" s="90"/>
      <c r="E46" s="90"/>
      <c r="F46" s="90"/>
      <c r="G46" s="90"/>
      <c r="H46" s="90"/>
      <c r="I46" s="90"/>
      <c r="J46" s="90"/>
      <c r="K46" s="90"/>
    </row>
    <row r="47" spans="2:11">
      <c r="B47" s="90"/>
      <c r="C47" s="90"/>
      <c r="D47" s="90"/>
      <c r="E47" s="90"/>
      <c r="F47" s="90"/>
      <c r="G47" s="90"/>
      <c r="H47" s="90"/>
      <c r="I47" s="90"/>
      <c r="J47" s="90"/>
      <c r="K47" s="90"/>
    </row>
    <row r="48" spans="2:11">
      <c r="B48" s="90"/>
      <c r="C48" s="90"/>
      <c r="D48" s="90"/>
      <c r="E48" s="90"/>
      <c r="F48" s="90"/>
      <c r="G48" s="90"/>
      <c r="H48" s="90"/>
      <c r="I48" s="90"/>
      <c r="J48" s="90"/>
      <c r="K48" s="90"/>
    </row>
    <row r="49" spans="2:11">
      <c r="B49" s="90"/>
      <c r="C49" s="90"/>
      <c r="D49" s="90"/>
      <c r="E49" s="90"/>
      <c r="F49" s="90"/>
      <c r="G49" s="90"/>
      <c r="H49" s="90"/>
      <c r="I49" s="90"/>
      <c r="J49" s="90"/>
      <c r="K49" s="90"/>
    </row>
    <row r="50" spans="2:11">
      <c r="B50" s="90"/>
      <c r="C50" s="90"/>
      <c r="D50" s="90"/>
      <c r="E50" s="90"/>
      <c r="F50" s="90"/>
      <c r="G50" s="90"/>
      <c r="H50" s="90"/>
      <c r="I50" s="90"/>
      <c r="J50" s="90"/>
      <c r="K50" s="90"/>
    </row>
    <row r="51" spans="2:11">
      <c r="B51" s="90"/>
      <c r="C51" s="90"/>
      <c r="D51" s="90"/>
      <c r="E51" s="90"/>
      <c r="F51" s="90"/>
      <c r="G51" s="90"/>
      <c r="H51" s="90"/>
      <c r="I51" s="90"/>
      <c r="J51" s="90"/>
      <c r="K51" s="90"/>
    </row>
    <row r="52" spans="2:11">
      <c r="B52" s="90"/>
      <c r="C52" s="90"/>
      <c r="D52" s="90"/>
      <c r="E52" s="90"/>
      <c r="F52" s="90"/>
      <c r="G52" s="90"/>
      <c r="H52" s="90"/>
      <c r="I52" s="90"/>
      <c r="J52" s="90"/>
      <c r="K52" s="90"/>
    </row>
    <row r="53" spans="2:11">
      <c r="B53" s="90"/>
      <c r="C53" s="90"/>
      <c r="D53" s="90"/>
      <c r="E53" s="90"/>
      <c r="F53" s="90"/>
      <c r="G53" s="90"/>
      <c r="H53" s="90"/>
      <c r="I53" s="90"/>
      <c r="J53" s="90"/>
      <c r="K53" s="90"/>
    </row>
    <row r="54" spans="2:11">
      <c r="B54" s="90"/>
      <c r="C54" s="90"/>
      <c r="D54" s="90"/>
      <c r="E54" s="90"/>
      <c r="F54" s="90"/>
      <c r="G54" s="90"/>
      <c r="H54" s="90"/>
      <c r="I54" s="90"/>
      <c r="J54" s="90"/>
      <c r="K54" s="90"/>
    </row>
    <row r="55" spans="2:11">
      <c r="B55" s="90"/>
      <c r="C55" s="90"/>
      <c r="D55" s="90"/>
      <c r="E55" s="90"/>
      <c r="F55" s="90"/>
      <c r="G55" s="90"/>
      <c r="H55" s="90"/>
      <c r="I55" s="90"/>
      <c r="J55" s="90"/>
      <c r="K55" s="90"/>
    </row>
    <row r="56" spans="2:11">
      <c r="B56" s="90"/>
      <c r="C56" s="90"/>
      <c r="D56" s="90"/>
      <c r="E56" s="90"/>
      <c r="F56" s="90"/>
      <c r="G56" s="90"/>
      <c r="H56" s="90"/>
      <c r="I56" s="90"/>
      <c r="J56" s="90"/>
      <c r="K56" s="90"/>
    </row>
    <row r="57" spans="2:11">
      <c r="B57" s="90"/>
      <c r="C57" s="90"/>
      <c r="D57" s="90"/>
      <c r="E57" s="90"/>
      <c r="F57" s="90"/>
      <c r="G57" s="90"/>
      <c r="H57" s="90"/>
      <c r="I57" s="90"/>
      <c r="J57" s="90"/>
      <c r="K57" s="90"/>
    </row>
    <row r="58" spans="2:11">
      <c r="B58" s="90"/>
      <c r="C58" s="90"/>
      <c r="D58" s="90"/>
      <c r="E58" s="90"/>
      <c r="F58" s="90"/>
      <c r="G58" s="90"/>
      <c r="H58" s="90"/>
      <c r="I58" s="90"/>
      <c r="J58" s="90"/>
      <c r="K58" s="90"/>
    </row>
    <row r="59" spans="2:11">
      <c r="B59" s="90"/>
      <c r="C59" s="90"/>
      <c r="D59" s="90"/>
      <c r="E59" s="90"/>
      <c r="F59" s="90"/>
      <c r="G59" s="90"/>
      <c r="H59" s="90"/>
      <c r="I59" s="90"/>
      <c r="J59" s="90"/>
      <c r="K59" s="90"/>
    </row>
    <row r="60" spans="2:11">
      <c r="B60" s="90"/>
      <c r="C60" s="90"/>
      <c r="D60" s="90"/>
      <c r="E60" s="90"/>
      <c r="F60" s="90"/>
      <c r="G60" s="90"/>
      <c r="H60" s="90"/>
      <c r="I60" s="90"/>
      <c r="J60" s="90"/>
      <c r="K60" s="90"/>
    </row>
    <row r="61" spans="2:11">
      <c r="B61" s="90"/>
      <c r="C61" s="90"/>
      <c r="D61" s="90"/>
      <c r="E61" s="90"/>
      <c r="F61" s="90"/>
      <c r="G61" s="90"/>
      <c r="H61" s="90"/>
      <c r="I61" s="90"/>
      <c r="J61" s="90"/>
      <c r="K61" s="90"/>
    </row>
    <row r="62" spans="2:11">
      <c r="B62" s="90"/>
      <c r="C62" s="90"/>
      <c r="D62" s="90"/>
      <c r="E62" s="90"/>
      <c r="F62" s="90"/>
      <c r="G62" s="90"/>
      <c r="H62" s="90"/>
      <c r="I62" s="90"/>
      <c r="J62" s="90"/>
      <c r="K62" s="90"/>
    </row>
    <row r="63" spans="2:11">
      <c r="B63" s="90"/>
      <c r="C63" s="90"/>
      <c r="D63" s="90"/>
      <c r="E63" s="90"/>
      <c r="F63" s="90"/>
      <c r="G63" s="90"/>
      <c r="H63" s="90"/>
      <c r="I63" s="90"/>
      <c r="J63" s="90"/>
      <c r="K63" s="90"/>
    </row>
    <row r="64" spans="2:11">
      <c r="B64" s="90"/>
      <c r="C64" s="90"/>
      <c r="D64" s="90"/>
      <c r="E64" s="90"/>
      <c r="F64" s="90"/>
      <c r="G64" s="90"/>
      <c r="H64" s="90"/>
      <c r="I64" s="90"/>
      <c r="J64" s="90"/>
      <c r="K64" s="90"/>
    </row>
    <row r="65" spans="2:11">
      <c r="B65" s="90"/>
      <c r="C65" s="90"/>
      <c r="D65" s="90"/>
      <c r="E65" s="90"/>
      <c r="F65" s="90"/>
      <c r="G65" s="90"/>
      <c r="H65" s="90"/>
      <c r="I65" s="90"/>
      <c r="J65" s="90"/>
      <c r="K65" s="90"/>
    </row>
    <row r="66" spans="2:11">
      <c r="B66" s="90"/>
      <c r="C66" s="90"/>
      <c r="D66" s="90"/>
      <c r="E66" s="90"/>
      <c r="F66" s="90"/>
      <c r="G66" s="90"/>
      <c r="H66" s="90"/>
      <c r="I66" s="90"/>
      <c r="J66" s="90"/>
      <c r="K66" s="90"/>
    </row>
    <row r="67" spans="2:11">
      <c r="B67" s="90"/>
      <c r="C67" s="90"/>
      <c r="D67" s="90"/>
      <c r="E67" s="90"/>
      <c r="F67" s="90"/>
      <c r="G67" s="90"/>
      <c r="H67" s="90"/>
      <c r="I67" s="90"/>
      <c r="J67" s="90"/>
      <c r="K67" s="90"/>
    </row>
    <row r="68" spans="2:11">
      <c r="B68" s="90"/>
      <c r="C68" s="90"/>
      <c r="D68" s="90"/>
      <c r="E68" s="90"/>
      <c r="F68" s="90"/>
      <c r="G68" s="90"/>
      <c r="H68" s="90"/>
      <c r="I68" s="90"/>
      <c r="J68" s="90"/>
      <c r="K68" s="90"/>
    </row>
    <row r="69" spans="2:11">
      <c r="B69" s="90"/>
      <c r="C69" s="90"/>
      <c r="D69" s="90"/>
      <c r="E69" s="90"/>
      <c r="F69" s="90"/>
      <c r="G69" s="90"/>
      <c r="H69" s="90"/>
      <c r="I69" s="90"/>
      <c r="J69" s="90"/>
      <c r="K69" s="90"/>
    </row>
    <row r="70" spans="2:11">
      <c r="B70" s="90"/>
      <c r="C70" s="90"/>
      <c r="D70" s="90"/>
      <c r="E70" s="90"/>
      <c r="F70" s="90"/>
      <c r="G70" s="90"/>
      <c r="H70" s="90"/>
      <c r="I70" s="90"/>
      <c r="J70" s="90"/>
      <c r="K70" s="90"/>
    </row>
    <row r="71" spans="2:11">
      <c r="B71" s="90"/>
      <c r="C71" s="90"/>
      <c r="D71" s="90"/>
      <c r="E71" s="90"/>
      <c r="F71" s="90"/>
      <c r="G71" s="90"/>
      <c r="H71" s="90"/>
      <c r="I71" s="90"/>
      <c r="J71" s="90"/>
      <c r="K71" s="90"/>
    </row>
    <row r="72" spans="2:11">
      <c r="B72" s="90"/>
      <c r="C72" s="90"/>
      <c r="D72" s="90"/>
      <c r="E72" s="90"/>
      <c r="F72" s="90"/>
      <c r="G72" s="90"/>
      <c r="H72" s="90"/>
      <c r="I72" s="90"/>
      <c r="J72" s="90"/>
      <c r="K72" s="90"/>
    </row>
    <row r="73" spans="2:11">
      <c r="B73" s="90"/>
      <c r="C73" s="90"/>
      <c r="D73" s="90"/>
      <c r="E73" s="90"/>
      <c r="F73" s="90"/>
      <c r="G73" s="90"/>
      <c r="H73" s="90"/>
      <c r="I73" s="90"/>
      <c r="J73" s="90"/>
      <c r="K73" s="90"/>
    </row>
    <row r="74" spans="2:11">
      <c r="B74" s="90"/>
      <c r="C74" s="90"/>
      <c r="D74" s="90"/>
      <c r="E74" s="90"/>
      <c r="F74" s="90"/>
      <c r="G74" s="90"/>
      <c r="H74" s="90"/>
      <c r="I74" s="90"/>
      <c r="J74" s="90"/>
      <c r="K74" s="90"/>
    </row>
    <row r="75" spans="2:11">
      <c r="B75" s="90"/>
      <c r="C75" s="90"/>
      <c r="D75" s="90"/>
      <c r="E75" s="90"/>
      <c r="F75" s="90"/>
      <c r="G75" s="90"/>
      <c r="H75" s="90"/>
      <c r="I75" s="90"/>
      <c r="J75" s="90"/>
      <c r="K75" s="90"/>
    </row>
    <row r="76" spans="2:11">
      <c r="B76" s="90"/>
      <c r="C76" s="90"/>
      <c r="D76" s="90"/>
      <c r="E76" s="90"/>
      <c r="F76" s="90"/>
      <c r="G76" s="90"/>
      <c r="H76" s="90"/>
      <c r="I76" s="90"/>
      <c r="J76" s="90"/>
      <c r="K76" s="90"/>
    </row>
    <row r="77" spans="2:11">
      <c r="B77" s="90"/>
      <c r="C77" s="90"/>
      <c r="D77" s="90"/>
      <c r="E77" s="90"/>
      <c r="F77" s="90"/>
      <c r="G77" s="90"/>
      <c r="H77" s="90"/>
      <c r="I77" s="90"/>
      <c r="J77" s="90"/>
      <c r="K77" s="90"/>
    </row>
    <row r="78" spans="2:11">
      <c r="B78" s="90"/>
      <c r="C78" s="90"/>
      <c r="D78" s="90"/>
      <c r="E78" s="90"/>
      <c r="F78" s="90"/>
      <c r="G78" s="90"/>
      <c r="H78" s="90"/>
      <c r="I78" s="90"/>
      <c r="J78" s="90"/>
      <c r="K78" s="90"/>
    </row>
    <row r="79" spans="2:11">
      <c r="B79" s="90"/>
      <c r="C79" s="90"/>
      <c r="D79" s="90"/>
      <c r="E79" s="90"/>
      <c r="F79" s="90"/>
      <c r="G79" s="90"/>
      <c r="H79" s="90"/>
      <c r="I79" s="90"/>
      <c r="J79" s="90"/>
      <c r="K79" s="90"/>
    </row>
    <row r="80" spans="2:11">
      <c r="B80" s="90"/>
      <c r="C80" s="90"/>
      <c r="D80" s="90"/>
      <c r="E80" s="90"/>
      <c r="F80" s="90"/>
      <c r="G80" s="90"/>
      <c r="H80" s="90"/>
      <c r="I80" s="90"/>
      <c r="J80" s="90"/>
      <c r="K80" s="90"/>
    </row>
    <row r="81" spans="2:11">
      <c r="B81" s="90"/>
      <c r="C81" s="90"/>
      <c r="D81" s="90"/>
      <c r="E81" s="90"/>
      <c r="F81" s="90"/>
      <c r="G81" s="90"/>
      <c r="H81" s="90"/>
      <c r="I81" s="90"/>
      <c r="J81" s="90"/>
      <c r="K81" s="90"/>
    </row>
    <row r="82" spans="2:11">
      <c r="B82" s="90"/>
      <c r="C82" s="90"/>
      <c r="D82" s="90"/>
      <c r="E82" s="90"/>
      <c r="F82" s="90"/>
      <c r="G82" s="90"/>
      <c r="H82" s="90"/>
      <c r="I82" s="90"/>
      <c r="J82" s="90"/>
      <c r="K82" s="90"/>
    </row>
    <row r="83" spans="2:11">
      <c r="B83" s="90"/>
      <c r="C83" s="90"/>
      <c r="D83" s="90"/>
      <c r="E83" s="90"/>
      <c r="F83" s="90"/>
      <c r="G83" s="90"/>
      <c r="H83" s="90"/>
      <c r="I83" s="90"/>
      <c r="J83" s="90"/>
      <c r="K83" s="90"/>
    </row>
    <row r="84" spans="2:11">
      <c r="B84" s="90"/>
      <c r="C84" s="90"/>
      <c r="D84" s="90"/>
      <c r="E84" s="90"/>
      <c r="F84" s="90"/>
      <c r="G84" s="90"/>
      <c r="H84" s="90"/>
      <c r="I84" s="90"/>
      <c r="J84" s="90"/>
      <c r="K84" s="90"/>
    </row>
    <row r="85" spans="2:11">
      <c r="B85" s="90"/>
      <c r="C85" s="90"/>
      <c r="D85" s="90"/>
      <c r="E85" s="90"/>
      <c r="F85" s="90"/>
      <c r="G85" s="90"/>
      <c r="H85" s="90"/>
      <c r="I85" s="90"/>
      <c r="J85" s="90"/>
      <c r="K85" s="90"/>
    </row>
    <row r="86" spans="2:11">
      <c r="B86" s="90"/>
      <c r="C86" s="90"/>
      <c r="D86" s="90"/>
      <c r="E86" s="90"/>
      <c r="F86" s="90"/>
      <c r="G86" s="90"/>
      <c r="H86" s="90"/>
      <c r="I86" s="90"/>
      <c r="J86" s="90"/>
      <c r="K86" s="90"/>
    </row>
    <row r="87" spans="2:11">
      <c r="B87" s="90"/>
      <c r="C87" s="90"/>
      <c r="D87" s="90"/>
      <c r="E87" s="90"/>
      <c r="F87" s="90"/>
      <c r="G87" s="90"/>
      <c r="H87" s="90"/>
      <c r="I87" s="90"/>
      <c r="J87" s="90"/>
      <c r="K87" s="90"/>
    </row>
    <row r="88" spans="2:11">
      <c r="B88" s="90"/>
      <c r="C88" s="90"/>
      <c r="D88" s="90"/>
      <c r="E88" s="90"/>
      <c r="F88" s="90"/>
      <c r="G88" s="90"/>
      <c r="H88" s="90"/>
      <c r="I88" s="90"/>
      <c r="J88" s="90"/>
      <c r="K88" s="90"/>
    </row>
    <row r="89" spans="2:11">
      <c r="B89" s="90"/>
      <c r="C89" s="90"/>
      <c r="D89" s="90"/>
      <c r="E89" s="90"/>
      <c r="F89" s="90"/>
      <c r="G89" s="90"/>
      <c r="H89" s="90"/>
      <c r="I89" s="90"/>
      <c r="J89" s="90"/>
      <c r="K89" s="90"/>
    </row>
    <row r="90" spans="2:11">
      <c r="B90" s="90"/>
      <c r="C90" s="90"/>
      <c r="D90" s="90"/>
      <c r="E90" s="90"/>
      <c r="F90" s="90"/>
      <c r="G90" s="90"/>
      <c r="H90" s="90"/>
      <c r="I90" s="90"/>
      <c r="J90" s="90"/>
      <c r="K90" s="90"/>
    </row>
    <row r="91" spans="2:11">
      <c r="B91" s="90"/>
      <c r="C91" s="90"/>
      <c r="D91" s="90"/>
      <c r="E91" s="90"/>
      <c r="F91" s="90"/>
      <c r="G91" s="90"/>
      <c r="H91" s="90"/>
      <c r="I91" s="90"/>
      <c r="J91" s="90"/>
      <c r="K91" s="90"/>
    </row>
    <row r="92" spans="2:11">
      <c r="B92" s="90"/>
      <c r="C92" s="90"/>
      <c r="D92" s="90"/>
      <c r="E92" s="90"/>
      <c r="F92" s="90"/>
      <c r="G92" s="90"/>
      <c r="H92" s="90"/>
      <c r="I92" s="90"/>
      <c r="J92" s="90"/>
      <c r="K92" s="90"/>
    </row>
    <row r="93" spans="2:11">
      <c r="B93" s="90"/>
      <c r="C93" s="90"/>
      <c r="D93" s="90"/>
      <c r="E93" s="90"/>
      <c r="F93" s="90"/>
      <c r="G93" s="90"/>
      <c r="H93" s="90"/>
      <c r="I93" s="90"/>
      <c r="J93" s="90"/>
      <c r="K93" s="90"/>
    </row>
    <row r="94" spans="2:11">
      <c r="B94" s="90"/>
      <c r="C94" s="90"/>
      <c r="D94" s="90"/>
      <c r="E94" s="90"/>
      <c r="F94" s="90"/>
      <c r="G94" s="90"/>
      <c r="H94" s="90"/>
      <c r="I94" s="90"/>
      <c r="J94" s="90"/>
      <c r="K94" s="90"/>
    </row>
    <row r="95" spans="2:11">
      <c r="B95" s="90"/>
      <c r="C95" s="90"/>
      <c r="D95" s="90"/>
      <c r="E95" s="90"/>
      <c r="F95" s="90"/>
      <c r="G95" s="90"/>
      <c r="H95" s="90"/>
      <c r="I95" s="90"/>
      <c r="J95" s="90"/>
      <c r="K95" s="90"/>
    </row>
    <row r="96" spans="2:11">
      <c r="B96" s="90"/>
      <c r="C96" s="90"/>
      <c r="D96" s="90"/>
      <c r="E96" s="90"/>
      <c r="F96" s="90"/>
      <c r="G96" s="90"/>
      <c r="H96" s="90"/>
      <c r="I96" s="90"/>
      <c r="J96" s="90"/>
      <c r="K96" s="90"/>
    </row>
    <row r="97" spans="2:11">
      <c r="B97" s="90"/>
      <c r="C97" s="90"/>
      <c r="D97" s="90"/>
      <c r="E97" s="90"/>
      <c r="F97" s="90"/>
      <c r="G97" s="90"/>
      <c r="H97" s="90"/>
      <c r="I97" s="90"/>
      <c r="J97" s="90"/>
      <c r="K97" s="90"/>
    </row>
    <row r="98" spans="2:11">
      <c r="B98" s="90"/>
      <c r="C98" s="90"/>
      <c r="D98" s="90"/>
      <c r="E98" s="90"/>
      <c r="F98" s="90"/>
      <c r="G98" s="90"/>
      <c r="H98" s="90"/>
      <c r="I98" s="90"/>
      <c r="J98" s="90"/>
      <c r="K98" s="90"/>
    </row>
    <row r="99" spans="2:11">
      <c r="B99" s="90"/>
      <c r="C99" s="90"/>
      <c r="D99" s="90"/>
      <c r="E99" s="90"/>
      <c r="F99" s="90"/>
      <c r="G99" s="90"/>
      <c r="H99" s="90"/>
      <c r="I99" s="90"/>
      <c r="J99" s="90"/>
      <c r="K99" s="90"/>
    </row>
    <row r="100" spans="2:11">
      <c r="B100" s="90"/>
      <c r="C100" s="90"/>
      <c r="D100" s="90"/>
      <c r="E100" s="90"/>
      <c r="F100" s="90"/>
      <c r="G100" s="90"/>
      <c r="H100" s="90"/>
      <c r="I100" s="90"/>
      <c r="J100" s="90"/>
      <c r="K100" s="90"/>
    </row>
    <row r="101" spans="2:11">
      <c r="B101" s="90"/>
      <c r="C101" s="90"/>
      <c r="D101" s="90"/>
      <c r="E101" s="90"/>
      <c r="F101" s="90"/>
      <c r="G101" s="90"/>
      <c r="H101" s="90"/>
      <c r="I101" s="90"/>
      <c r="J101" s="90"/>
      <c r="K101" s="90"/>
    </row>
    <row r="102" spans="2:11">
      <c r="B102" s="90"/>
      <c r="C102" s="90"/>
      <c r="D102" s="90"/>
      <c r="E102" s="90"/>
      <c r="F102" s="90"/>
      <c r="G102" s="90"/>
      <c r="H102" s="90"/>
      <c r="I102" s="90"/>
      <c r="J102" s="90"/>
      <c r="K102" s="90"/>
    </row>
    <row r="103" spans="2:11">
      <c r="B103" s="90"/>
      <c r="C103" s="90"/>
      <c r="D103" s="90"/>
      <c r="E103" s="90"/>
      <c r="F103" s="90"/>
      <c r="G103" s="90"/>
      <c r="H103" s="90"/>
      <c r="I103" s="90"/>
      <c r="J103" s="90"/>
      <c r="K103" s="90"/>
    </row>
    <row r="104" spans="2:11">
      <c r="B104" s="90"/>
      <c r="C104" s="90"/>
      <c r="D104" s="90"/>
      <c r="E104" s="90"/>
      <c r="F104" s="90"/>
      <c r="G104" s="90"/>
      <c r="H104" s="90"/>
      <c r="I104" s="90"/>
      <c r="J104" s="90"/>
      <c r="K104" s="90"/>
    </row>
    <row r="105" spans="2:11">
      <c r="B105" s="90"/>
      <c r="C105" s="90"/>
      <c r="D105" s="90"/>
      <c r="E105" s="90"/>
      <c r="F105" s="90"/>
      <c r="G105" s="90"/>
      <c r="H105" s="90"/>
      <c r="I105" s="90"/>
      <c r="J105" s="90"/>
      <c r="K105" s="90"/>
    </row>
    <row r="106" spans="2:11">
      <c r="B106" s="90"/>
      <c r="C106" s="90"/>
      <c r="D106" s="90"/>
      <c r="E106" s="90"/>
      <c r="F106" s="90"/>
      <c r="G106" s="90"/>
      <c r="H106" s="90"/>
      <c r="I106" s="90"/>
      <c r="J106" s="90"/>
      <c r="K106" s="90"/>
    </row>
    <row r="107" spans="2:11">
      <c r="B107" s="90"/>
      <c r="C107" s="90"/>
      <c r="D107" s="90"/>
      <c r="E107" s="90"/>
      <c r="F107" s="90"/>
      <c r="G107" s="90"/>
      <c r="H107" s="90"/>
      <c r="I107" s="90"/>
      <c r="J107" s="90"/>
      <c r="K107" s="90"/>
    </row>
    <row r="108" spans="2:11">
      <c r="B108" s="90"/>
      <c r="C108" s="90"/>
      <c r="D108" s="90"/>
      <c r="E108" s="90"/>
      <c r="F108" s="90"/>
      <c r="G108" s="90"/>
      <c r="H108" s="90"/>
      <c r="I108" s="90"/>
      <c r="J108" s="90"/>
      <c r="K108" s="90"/>
    </row>
    <row r="109" spans="2:11">
      <c r="B109" s="90"/>
      <c r="C109" s="90"/>
      <c r="D109" s="90"/>
      <c r="E109" s="90"/>
      <c r="F109" s="90"/>
      <c r="G109" s="90"/>
      <c r="H109" s="90"/>
      <c r="I109" s="90"/>
      <c r="J109" s="90"/>
      <c r="K109" s="90"/>
    </row>
    <row r="110" spans="2:11">
      <c r="D110" s="3"/>
      <c r="E110" s="3"/>
      <c r="F110" s="3"/>
      <c r="G110" s="3"/>
      <c r="H110" s="3"/>
    </row>
    <row r="111" spans="2:11">
      <c r="D111" s="3"/>
      <c r="E111" s="3"/>
      <c r="F111" s="3"/>
      <c r="G111" s="3"/>
      <c r="H111" s="3"/>
    </row>
    <row r="112" spans="2:11">
      <c r="D112" s="3"/>
      <c r="E112" s="3"/>
      <c r="F112" s="3"/>
      <c r="G112" s="3"/>
      <c r="H112" s="3"/>
    </row>
    <row r="113" spans="4:8">
      <c r="D113" s="3"/>
      <c r="E113" s="3"/>
      <c r="F113" s="3"/>
      <c r="G113" s="3"/>
      <c r="H113" s="3"/>
    </row>
    <row r="114" spans="4:8">
      <c r="D114" s="3"/>
      <c r="E114" s="3"/>
      <c r="F114" s="3"/>
      <c r="G114" s="3"/>
      <c r="H114" s="3"/>
    </row>
    <row r="115" spans="4:8">
      <c r="D115" s="3"/>
      <c r="E115" s="3"/>
      <c r="F115" s="3"/>
      <c r="G115" s="3"/>
      <c r="H115" s="3"/>
    </row>
    <row r="116" spans="4:8">
      <c r="D116" s="3"/>
      <c r="E116" s="3"/>
      <c r="F116" s="3"/>
      <c r="G116" s="3"/>
      <c r="H116" s="3"/>
    </row>
    <row r="117" spans="4:8">
      <c r="D117" s="3"/>
      <c r="E117" s="3"/>
      <c r="F117" s="3"/>
      <c r="G117" s="3"/>
      <c r="H117" s="3"/>
    </row>
    <row r="118" spans="4:8">
      <c r="D118" s="3"/>
      <c r="E118" s="3"/>
      <c r="F118" s="3"/>
      <c r="G118" s="3"/>
      <c r="H118" s="3"/>
    </row>
    <row r="119" spans="4:8">
      <c r="D119" s="3"/>
      <c r="E119" s="3"/>
      <c r="F119" s="3"/>
      <c r="G119" s="3"/>
      <c r="H119" s="3"/>
    </row>
    <row r="120" spans="4:8">
      <c r="D120" s="3"/>
      <c r="E120" s="3"/>
      <c r="F120" s="3"/>
      <c r="G120" s="3"/>
      <c r="H120" s="3"/>
    </row>
    <row r="121" spans="4:8">
      <c r="D121" s="3"/>
      <c r="E121" s="3"/>
      <c r="F121" s="3"/>
      <c r="G121" s="3"/>
      <c r="H121" s="3"/>
    </row>
    <row r="122" spans="4:8">
      <c r="D122" s="3"/>
      <c r="E122" s="3"/>
      <c r="F122" s="3"/>
      <c r="G122" s="3"/>
      <c r="H122" s="3"/>
    </row>
    <row r="123" spans="4:8">
      <c r="D123" s="3"/>
      <c r="E123" s="3"/>
      <c r="F123" s="3"/>
      <c r="G123" s="3"/>
      <c r="H123" s="3"/>
    </row>
    <row r="124" spans="4:8">
      <c r="D124" s="3"/>
      <c r="E124" s="3"/>
      <c r="F124" s="3"/>
      <c r="G124" s="3"/>
      <c r="H124" s="3"/>
    </row>
    <row r="125" spans="4:8">
      <c r="D125" s="3"/>
      <c r="E125" s="3"/>
      <c r="F125" s="3"/>
      <c r="G125" s="3"/>
      <c r="H125" s="3"/>
    </row>
    <row r="126" spans="4:8">
      <c r="D126" s="3"/>
      <c r="E126" s="3"/>
      <c r="F126" s="3"/>
      <c r="G126" s="3"/>
      <c r="H126" s="3"/>
    </row>
    <row r="127" spans="4:8">
      <c r="D127" s="3"/>
      <c r="E127" s="3"/>
      <c r="F127" s="3"/>
      <c r="G127" s="3"/>
      <c r="H127" s="3"/>
    </row>
    <row r="128" spans="4:8">
      <c r="D128" s="3"/>
      <c r="E128" s="3"/>
      <c r="F128" s="3"/>
      <c r="G128" s="3"/>
      <c r="H128" s="3"/>
    </row>
    <row r="129" spans="4:8">
      <c r="D129" s="3"/>
      <c r="E129" s="3"/>
      <c r="F129" s="3"/>
      <c r="G129" s="3"/>
      <c r="H129" s="3"/>
    </row>
    <row r="130" spans="4:8">
      <c r="D130" s="3"/>
      <c r="E130" s="3"/>
      <c r="F130" s="3"/>
      <c r="G130" s="3"/>
      <c r="H130" s="3"/>
    </row>
    <row r="131" spans="4:8">
      <c r="D131" s="3"/>
      <c r="E131" s="3"/>
      <c r="F131" s="3"/>
      <c r="G131" s="3"/>
      <c r="H131" s="3"/>
    </row>
    <row r="132" spans="4:8">
      <c r="D132" s="3"/>
      <c r="E132" s="3"/>
      <c r="F132" s="3"/>
      <c r="G132" s="3"/>
      <c r="H132" s="3"/>
    </row>
    <row r="133" spans="4:8">
      <c r="D133" s="3"/>
      <c r="E133" s="3"/>
      <c r="F133" s="3"/>
      <c r="G133" s="3"/>
      <c r="H133" s="3"/>
    </row>
    <row r="134" spans="4:8">
      <c r="D134" s="3"/>
      <c r="E134" s="3"/>
      <c r="F134" s="3"/>
      <c r="G134" s="3"/>
      <c r="H134" s="3"/>
    </row>
    <row r="135" spans="4:8">
      <c r="D135" s="3"/>
      <c r="E135" s="3"/>
      <c r="F135" s="3"/>
      <c r="G135" s="3"/>
      <c r="H135" s="3"/>
    </row>
    <row r="136" spans="4:8">
      <c r="D136" s="3"/>
      <c r="E136" s="3"/>
      <c r="F136" s="3"/>
      <c r="G136" s="3"/>
      <c r="H136" s="3"/>
    </row>
    <row r="137" spans="4:8">
      <c r="D137" s="3"/>
      <c r="E137" s="3"/>
      <c r="F137" s="3"/>
      <c r="G137" s="3"/>
      <c r="H137" s="3"/>
    </row>
    <row r="138" spans="4:8">
      <c r="D138" s="3"/>
      <c r="E138" s="3"/>
      <c r="F138" s="3"/>
      <c r="G138" s="3"/>
      <c r="H138" s="3"/>
    </row>
    <row r="139" spans="4:8">
      <c r="D139" s="3"/>
      <c r="E139" s="3"/>
      <c r="F139" s="3"/>
      <c r="G139" s="3"/>
      <c r="H139" s="3"/>
    </row>
    <row r="140" spans="4:8">
      <c r="D140" s="3"/>
      <c r="E140" s="3"/>
      <c r="F140" s="3"/>
      <c r="G140" s="3"/>
      <c r="H140" s="3"/>
    </row>
    <row r="141" spans="4:8">
      <c r="D141" s="3"/>
      <c r="E141" s="3"/>
      <c r="F141" s="3"/>
      <c r="G141" s="3"/>
      <c r="H141" s="3"/>
    </row>
    <row r="142" spans="4:8">
      <c r="D142" s="3"/>
      <c r="E142" s="3"/>
      <c r="F142" s="3"/>
      <c r="G142" s="3"/>
      <c r="H142" s="3"/>
    </row>
    <row r="143" spans="4:8">
      <c r="D143" s="3"/>
      <c r="E143" s="3"/>
      <c r="F143" s="3"/>
      <c r="G143" s="3"/>
      <c r="H143" s="3"/>
    </row>
    <row r="144" spans="4:8">
      <c r="D144" s="3"/>
      <c r="E144" s="3"/>
      <c r="F144" s="3"/>
      <c r="G144" s="3"/>
      <c r="H144" s="3"/>
    </row>
    <row r="145" spans="4:8">
      <c r="D145" s="3"/>
      <c r="E145" s="3"/>
      <c r="F145" s="3"/>
      <c r="G145" s="3"/>
      <c r="H145" s="3"/>
    </row>
    <row r="146" spans="4:8">
      <c r="D146" s="3"/>
      <c r="E146" s="3"/>
      <c r="F146" s="3"/>
      <c r="G146" s="3"/>
      <c r="H146" s="3"/>
    </row>
    <row r="147" spans="4:8">
      <c r="D147" s="3"/>
      <c r="E147" s="3"/>
      <c r="F147" s="3"/>
      <c r="G147" s="3"/>
      <c r="H147" s="3"/>
    </row>
    <row r="148" spans="4:8">
      <c r="D148" s="3"/>
      <c r="E148" s="3"/>
      <c r="F148" s="3"/>
      <c r="G148" s="3"/>
      <c r="H148" s="3"/>
    </row>
    <row r="149" spans="4:8">
      <c r="D149" s="3"/>
      <c r="E149" s="3"/>
      <c r="F149" s="3"/>
      <c r="G149" s="3"/>
      <c r="H149" s="3"/>
    </row>
    <row r="150" spans="4:8">
      <c r="D150" s="3"/>
      <c r="E150" s="3"/>
      <c r="F150" s="3"/>
      <c r="G150" s="3"/>
      <c r="H150" s="3"/>
    </row>
    <row r="151" spans="4:8">
      <c r="D151" s="3"/>
      <c r="E151" s="3"/>
      <c r="F151" s="3"/>
      <c r="G151" s="3"/>
      <c r="H151" s="3"/>
    </row>
    <row r="152" spans="4:8">
      <c r="D152" s="3"/>
      <c r="E152" s="3"/>
      <c r="F152" s="3"/>
      <c r="G152" s="3"/>
      <c r="H152" s="3"/>
    </row>
    <row r="153" spans="4:8">
      <c r="D153" s="3"/>
      <c r="E153" s="3"/>
      <c r="F153" s="3"/>
      <c r="G153" s="3"/>
      <c r="H153" s="3"/>
    </row>
    <row r="154" spans="4:8">
      <c r="D154" s="3"/>
      <c r="E154" s="3"/>
      <c r="F154" s="3"/>
      <c r="G154" s="3"/>
      <c r="H154" s="3"/>
    </row>
    <row r="155" spans="4:8">
      <c r="D155" s="3"/>
      <c r="E155" s="3"/>
      <c r="F155" s="3"/>
      <c r="G155" s="3"/>
      <c r="H155" s="3"/>
    </row>
    <row r="156" spans="4:8">
      <c r="D156" s="3"/>
      <c r="E156" s="3"/>
      <c r="F156" s="3"/>
      <c r="G156" s="3"/>
      <c r="H156" s="3"/>
    </row>
    <row r="157" spans="4:8">
      <c r="D157" s="3"/>
      <c r="E157" s="3"/>
      <c r="F157" s="3"/>
      <c r="G157" s="3"/>
      <c r="H157" s="3"/>
    </row>
    <row r="158" spans="4:8">
      <c r="D158" s="3"/>
      <c r="E158" s="3"/>
      <c r="F158" s="3"/>
      <c r="G158" s="3"/>
      <c r="H158" s="3"/>
    </row>
    <row r="159" spans="4:8">
      <c r="D159" s="3"/>
      <c r="E159" s="3"/>
      <c r="F159" s="3"/>
      <c r="G159" s="3"/>
      <c r="H159" s="3"/>
    </row>
    <row r="160" spans="4:8">
      <c r="D160" s="3"/>
      <c r="E160" s="3"/>
      <c r="F160" s="3"/>
      <c r="G160" s="3"/>
      <c r="H160" s="3"/>
    </row>
    <row r="161" spans="4:8">
      <c r="D161" s="3"/>
      <c r="E161" s="3"/>
      <c r="F161" s="3"/>
      <c r="G161" s="3"/>
      <c r="H161" s="3"/>
    </row>
    <row r="162" spans="4:8">
      <c r="D162" s="3"/>
      <c r="E162" s="3"/>
      <c r="F162" s="3"/>
      <c r="G162" s="3"/>
      <c r="H162" s="3"/>
    </row>
    <row r="163" spans="4:8">
      <c r="D163" s="3"/>
      <c r="E163" s="3"/>
      <c r="F163" s="3"/>
      <c r="G163" s="3"/>
      <c r="H163" s="3"/>
    </row>
    <row r="164" spans="4:8">
      <c r="D164" s="3"/>
      <c r="E164" s="3"/>
      <c r="F164" s="3"/>
      <c r="G164" s="3"/>
      <c r="H164" s="3"/>
    </row>
    <row r="165" spans="4:8">
      <c r="D165" s="3"/>
      <c r="E165" s="3"/>
      <c r="F165" s="3"/>
      <c r="G165" s="3"/>
      <c r="H165" s="3"/>
    </row>
    <row r="166" spans="4:8">
      <c r="D166" s="3"/>
      <c r="E166" s="3"/>
      <c r="F166" s="3"/>
      <c r="G166" s="3"/>
      <c r="H166" s="3"/>
    </row>
    <row r="167" spans="4:8">
      <c r="D167" s="3"/>
      <c r="E167" s="3"/>
      <c r="F167" s="3"/>
      <c r="G167" s="3"/>
      <c r="H167" s="3"/>
    </row>
    <row r="168" spans="4:8">
      <c r="D168" s="3"/>
      <c r="E168" s="3"/>
      <c r="F168" s="3"/>
      <c r="G168" s="3"/>
      <c r="H168" s="3"/>
    </row>
    <row r="169" spans="4:8">
      <c r="D169" s="3"/>
      <c r="E169" s="3"/>
      <c r="F169" s="3"/>
      <c r="G169" s="3"/>
      <c r="H169" s="3"/>
    </row>
    <row r="170" spans="4:8">
      <c r="D170" s="3"/>
      <c r="E170" s="3"/>
      <c r="F170" s="3"/>
      <c r="G170" s="3"/>
      <c r="H170" s="3"/>
    </row>
    <row r="171" spans="4:8">
      <c r="D171" s="3"/>
      <c r="E171" s="3"/>
      <c r="F171" s="3"/>
      <c r="G171" s="3"/>
      <c r="H171" s="3"/>
    </row>
    <row r="172" spans="4:8">
      <c r="D172" s="3"/>
      <c r="E172" s="3"/>
      <c r="F172" s="3"/>
      <c r="G172" s="3"/>
      <c r="H172" s="3"/>
    </row>
    <row r="173" spans="4:8">
      <c r="D173" s="3"/>
      <c r="E173" s="3"/>
      <c r="F173" s="3"/>
      <c r="G173" s="3"/>
      <c r="H173" s="3"/>
    </row>
    <row r="174" spans="4:8">
      <c r="D174" s="3"/>
      <c r="E174" s="3"/>
      <c r="F174" s="3"/>
      <c r="G174" s="3"/>
      <c r="H174" s="3"/>
    </row>
    <row r="175" spans="4:8">
      <c r="D175" s="3"/>
      <c r="E175" s="3"/>
      <c r="F175" s="3"/>
      <c r="G175" s="3"/>
      <c r="H175" s="3"/>
    </row>
    <row r="176" spans="4:8">
      <c r="D176" s="3"/>
      <c r="E176" s="3"/>
      <c r="F176" s="3"/>
      <c r="G176" s="3"/>
      <c r="H176" s="3"/>
    </row>
    <row r="177" spans="4:8">
      <c r="D177" s="3"/>
      <c r="E177" s="3"/>
      <c r="F177" s="3"/>
      <c r="G177" s="3"/>
      <c r="H177" s="3"/>
    </row>
    <row r="178" spans="4:8">
      <c r="D178" s="3"/>
      <c r="E178" s="3"/>
      <c r="F178" s="3"/>
      <c r="G178" s="3"/>
      <c r="H178" s="3"/>
    </row>
    <row r="179" spans="4:8">
      <c r="D179" s="3"/>
      <c r="E179" s="3"/>
      <c r="F179" s="3"/>
      <c r="G179" s="3"/>
      <c r="H179" s="3"/>
    </row>
    <row r="180" spans="4:8">
      <c r="D180" s="3"/>
      <c r="E180" s="3"/>
      <c r="F180" s="3"/>
      <c r="G180" s="3"/>
      <c r="H180" s="3"/>
    </row>
    <row r="181" spans="4:8">
      <c r="D181" s="3"/>
      <c r="E181" s="3"/>
      <c r="F181" s="3"/>
      <c r="G181" s="3"/>
      <c r="H181" s="3"/>
    </row>
    <row r="182" spans="4:8">
      <c r="D182" s="3"/>
      <c r="E182" s="3"/>
      <c r="F182" s="3"/>
      <c r="G182" s="3"/>
      <c r="H182" s="3"/>
    </row>
    <row r="183" spans="4:8">
      <c r="D183" s="3"/>
      <c r="E183" s="3"/>
      <c r="F183" s="3"/>
      <c r="G183" s="3"/>
      <c r="H183" s="3"/>
    </row>
    <row r="184" spans="4:8">
      <c r="D184" s="3"/>
      <c r="E184" s="3"/>
      <c r="F184" s="3"/>
      <c r="G184" s="3"/>
      <c r="H184" s="3"/>
    </row>
    <row r="185" spans="4:8">
      <c r="D185" s="3"/>
      <c r="E185" s="3"/>
      <c r="F185" s="3"/>
      <c r="G185" s="3"/>
      <c r="H185" s="3"/>
    </row>
    <row r="186" spans="4:8">
      <c r="D186" s="3"/>
      <c r="E186" s="3"/>
      <c r="F186" s="3"/>
      <c r="G186" s="3"/>
      <c r="H186" s="3"/>
    </row>
    <row r="187" spans="4:8">
      <c r="D187" s="3"/>
      <c r="E187" s="3"/>
      <c r="F187" s="3"/>
      <c r="G187" s="3"/>
      <c r="H187" s="3"/>
    </row>
    <row r="188" spans="4:8">
      <c r="D188" s="3"/>
      <c r="E188" s="3"/>
      <c r="F188" s="3"/>
      <c r="G188" s="3"/>
      <c r="H188" s="3"/>
    </row>
    <row r="189" spans="4:8">
      <c r="D189" s="3"/>
      <c r="E189" s="3"/>
      <c r="F189" s="3"/>
      <c r="G189" s="3"/>
      <c r="H189" s="3"/>
    </row>
    <row r="190" spans="4:8">
      <c r="D190" s="3"/>
      <c r="E190" s="3"/>
      <c r="F190" s="3"/>
      <c r="G190" s="3"/>
      <c r="H190" s="3"/>
    </row>
    <row r="191" spans="4:8">
      <c r="D191" s="3"/>
      <c r="E191" s="3"/>
      <c r="F191" s="3"/>
      <c r="G191" s="3"/>
      <c r="H191" s="3"/>
    </row>
    <row r="192" spans="4:8">
      <c r="D192" s="3"/>
      <c r="E192" s="3"/>
      <c r="F192" s="3"/>
      <c r="G192" s="3"/>
      <c r="H192" s="3"/>
    </row>
    <row r="193" spans="4:8">
      <c r="D193" s="3"/>
      <c r="E193" s="3"/>
      <c r="F193" s="3"/>
      <c r="G193" s="3"/>
      <c r="H193" s="3"/>
    </row>
    <row r="194" spans="4:8">
      <c r="D194" s="3"/>
      <c r="E194" s="3"/>
      <c r="F194" s="3"/>
      <c r="G194" s="3"/>
      <c r="H194" s="3"/>
    </row>
    <row r="195" spans="4:8">
      <c r="D195" s="3"/>
      <c r="E195" s="3"/>
      <c r="F195" s="3"/>
      <c r="G195" s="3"/>
      <c r="H195" s="3"/>
    </row>
    <row r="196" spans="4:8">
      <c r="D196" s="3"/>
      <c r="E196" s="3"/>
      <c r="F196" s="3"/>
      <c r="G196" s="3"/>
      <c r="H196" s="3"/>
    </row>
    <row r="197" spans="4:8">
      <c r="D197" s="3"/>
      <c r="E197" s="3"/>
      <c r="F197" s="3"/>
      <c r="G197" s="3"/>
      <c r="H197" s="3"/>
    </row>
    <row r="198" spans="4:8">
      <c r="D198" s="3"/>
      <c r="E198" s="3"/>
      <c r="F198" s="3"/>
      <c r="G198" s="3"/>
      <c r="H198" s="3"/>
    </row>
    <row r="199" spans="4:8">
      <c r="D199" s="3"/>
      <c r="E199" s="3"/>
      <c r="F199" s="3"/>
      <c r="G199" s="3"/>
      <c r="H199" s="3"/>
    </row>
    <row r="200" spans="4:8">
      <c r="D200" s="3"/>
      <c r="E200" s="3"/>
      <c r="F200" s="3"/>
      <c r="G200" s="3"/>
      <c r="H200" s="3"/>
    </row>
    <row r="201" spans="4:8">
      <c r="D201" s="3"/>
      <c r="E201" s="3"/>
      <c r="F201" s="3"/>
      <c r="G201" s="3"/>
      <c r="H201" s="3"/>
    </row>
    <row r="202" spans="4:8">
      <c r="D202" s="3"/>
      <c r="E202" s="3"/>
      <c r="F202" s="3"/>
      <c r="G202" s="3"/>
      <c r="H202" s="3"/>
    </row>
    <row r="203" spans="4:8">
      <c r="D203" s="3"/>
      <c r="E203" s="3"/>
      <c r="F203" s="3"/>
      <c r="G203" s="3"/>
      <c r="H203" s="3"/>
    </row>
    <row r="204" spans="4:8">
      <c r="D204" s="3"/>
      <c r="E204" s="3"/>
      <c r="F204" s="3"/>
      <c r="G204" s="3"/>
      <c r="H204" s="3"/>
    </row>
    <row r="205" spans="4:8">
      <c r="D205" s="3"/>
      <c r="E205" s="3"/>
      <c r="F205" s="3"/>
      <c r="G205" s="3"/>
      <c r="H205" s="3"/>
    </row>
    <row r="206" spans="4:8">
      <c r="D206" s="3"/>
      <c r="E206" s="3"/>
      <c r="F206" s="3"/>
      <c r="G206" s="3"/>
      <c r="H206" s="3"/>
    </row>
    <row r="207" spans="4:8">
      <c r="D207" s="3"/>
      <c r="E207" s="3"/>
      <c r="F207" s="3"/>
      <c r="G207" s="3"/>
      <c r="H207" s="3"/>
    </row>
    <row r="208" spans="4:8">
      <c r="D208" s="3"/>
      <c r="E208" s="3"/>
      <c r="F208" s="3"/>
      <c r="G208" s="3"/>
      <c r="H208" s="3"/>
    </row>
    <row r="209" spans="4:8">
      <c r="D209" s="3"/>
      <c r="E209" s="3"/>
      <c r="F209" s="3"/>
      <c r="G209" s="3"/>
      <c r="H209" s="3"/>
    </row>
    <row r="210" spans="4:8">
      <c r="D210" s="3"/>
      <c r="E210" s="3"/>
      <c r="F210" s="3"/>
      <c r="G210" s="3"/>
      <c r="H210" s="3"/>
    </row>
    <row r="211" spans="4:8">
      <c r="D211" s="3"/>
      <c r="E211" s="3"/>
      <c r="F211" s="3"/>
      <c r="G211" s="3"/>
      <c r="H211" s="3"/>
    </row>
    <row r="212" spans="4:8">
      <c r="D212" s="3"/>
      <c r="E212" s="3"/>
      <c r="F212" s="3"/>
      <c r="G212" s="3"/>
      <c r="H212" s="3"/>
    </row>
    <row r="213" spans="4:8">
      <c r="D213" s="3"/>
      <c r="E213" s="3"/>
      <c r="F213" s="3"/>
      <c r="G213" s="3"/>
      <c r="H213" s="3"/>
    </row>
    <row r="214" spans="4:8">
      <c r="D214" s="3"/>
      <c r="E214" s="3"/>
      <c r="F214" s="3"/>
      <c r="G214" s="3"/>
      <c r="H214" s="3"/>
    </row>
    <row r="215" spans="4:8">
      <c r="D215" s="3"/>
      <c r="E215" s="3"/>
      <c r="F215" s="3"/>
      <c r="G215" s="3"/>
      <c r="H215" s="3"/>
    </row>
    <row r="216" spans="4:8">
      <c r="D216" s="3"/>
      <c r="E216" s="3"/>
      <c r="F216" s="3"/>
      <c r="G216" s="3"/>
      <c r="H216" s="3"/>
    </row>
    <row r="217" spans="4:8">
      <c r="D217" s="3"/>
      <c r="E217" s="3"/>
      <c r="F217" s="3"/>
      <c r="G217" s="3"/>
      <c r="H217" s="3"/>
    </row>
    <row r="218" spans="4:8">
      <c r="D218" s="3"/>
      <c r="E218" s="3"/>
      <c r="F218" s="3"/>
      <c r="G218" s="3"/>
      <c r="H218" s="3"/>
    </row>
    <row r="219" spans="4:8">
      <c r="D219" s="3"/>
      <c r="E219" s="3"/>
      <c r="F219" s="3"/>
      <c r="G219" s="3"/>
      <c r="H219" s="3"/>
    </row>
    <row r="220" spans="4:8">
      <c r="D220" s="3"/>
      <c r="E220" s="3"/>
      <c r="F220" s="3"/>
      <c r="G220" s="3"/>
      <c r="H220" s="3"/>
    </row>
    <row r="221" spans="4:8">
      <c r="D221" s="3"/>
      <c r="E221" s="3"/>
      <c r="F221" s="3"/>
      <c r="G221" s="3"/>
      <c r="H221" s="3"/>
    </row>
    <row r="222" spans="4:8">
      <c r="D222" s="3"/>
      <c r="E222" s="3"/>
      <c r="F222" s="3"/>
      <c r="G222" s="3"/>
      <c r="H222" s="3"/>
    </row>
    <row r="223" spans="4:8">
      <c r="D223" s="3"/>
      <c r="E223" s="3"/>
      <c r="F223" s="3"/>
      <c r="G223" s="3"/>
      <c r="H223" s="3"/>
    </row>
    <row r="224" spans="4:8">
      <c r="D224" s="3"/>
      <c r="E224" s="3"/>
      <c r="F224" s="3"/>
      <c r="G224" s="3"/>
      <c r="H224" s="3"/>
    </row>
    <row r="225" spans="4:8">
      <c r="D225" s="3"/>
      <c r="E225" s="3"/>
      <c r="F225" s="3"/>
      <c r="G225" s="3"/>
      <c r="H225" s="3"/>
    </row>
    <row r="226" spans="4:8">
      <c r="D226" s="3"/>
      <c r="E226" s="3"/>
      <c r="F226" s="3"/>
      <c r="G226" s="3"/>
      <c r="H226" s="3"/>
    </row>
    <row r="227" spans="4:8">
      <c r="D227" s="3"/>
      <c r="E227" s="3"/>
      <c r="F227" s="3"/>
      <c r="G227" s="3"/>
      <c r="H227" s="3"/>
    </row>
    <row r="228" spans="4:8">
      <c r="D228" s="3"/>
      <c r="E228" s="3"/>
      <c r="F228" s="3"/>
      <c r="G228" s="3"/>
      <c r="H228" s="3"/>
    </row>
    <row r="229" spans="4:8">
      <c r="D229" s="3"/>
      <c r="E229" s="3"/>
      <c r="F229" s="3"/>
      <c r="G229" s="3"/>
      <c r="H229" s="3"/>
    </row>
    <row r="230" spans="4:8">
      <c r="D230" s="3"/>
      <c r="E230" s="3"/>
      <c r="F230" s="3"/>
      <c r="G230" s="3"/>
      <c r="H230" s="3"/>
    </row>
    <row r="231" spans="4:8">
      <c r="D231" s="3"/>
      <c r="E231" s="3"/>
      <c r="F231" s="3"/>
      <c r="G231" s="3"/>
      <c r="H231" s="3"/>
    </row>
    <row r="232" spans="4:8">
      <c r="D232" s="3"/>
      <c r="E232" s="3"/>
      <c r="F232" s="3"/>
      <c r="G232" s="3"/>
      <c r="H232" s="3"/>
    </row>
    <row r="233" spans="4:8">
      <c r="D233" s="3"/>
      <c r="E233" s="3"/>
      <c r="F233" s="3"/>
      <c r="G233" s="3"/>
      <c r="H233" s="3"/>
    </row>
    <row r="234" spans="4:8">
      <c r="D234" s="3"/>
      <c r="E234" s="3"/>
      <c r="F234" s="3"/>
      <c r="G234" s="3"/>
      <c r="H234" s="3"/>
    </row>
    <row r="235" spans="4:8">
      <c r="D235" s="3"/>
      <c r="E235" s="3"/>
      <c r="F235" s="3"/>
      <c r="G235" s="3"/>
      <c r="H235" s="3"/>
    </row>
    <row r="236" spans="4:8">
      <c r="D236" s="3"/>
      <c r="E236" s="3"/>
      <c r="F236" s="3"/>
      <c r="G236" s="3"/>
      <c r="H236" s="3"/>
    </row>
    <row r="237" spans="4:8">
      <c r="D237" s="3"/>
      <c r="E237" s="3"/>
      <c r="F237" s="3"/>
      <c r="G237" s="3"/>
      <c r="H237" s="3"/>
    </row>
    <row r="238" spans="4:8">
      <c r="D238" s="3"/>
      <c r="E238" s="3"/>
      <c r="F238" s="3"/>
      <c r="G238" s="3"/>
      <c r="H238" s="3"/>
    </row>
    <row r="239" spans="4:8">
      <c r="D239" s="3"/>
      <c r="E239" s="3"/>
      <c r="F239" s="3"/>
      <c r="G239" s="3"/>
      <c r="H239" s="3"/>
    </row>
    <row r="240" spans="4:8">
      <c r="D240" s="3"/>
      <c r="E240" s="3"/>
      <c r="F240" s="3"/>
      <c r="G240" s="3"/>
      <c r="H240" s="3"/>
    </row>
    <row r="241" spans="4:8">
      <c r="D241" s="3"/>
      <c r="E241" s="3"/>
      <c r="F241" s="3"/>
      <c r="G241" s="3"/>
      <c r="H241" s="3"/>
    </row>
    <row r="242" spans="4:8">
      <c r="D242" s="3"/>
      <c r="E242" s="3"/>
      <c r="F242" s="3"/>
      <c r="G242" s="3"/>
      <c r="H242" s="3"/>
    </row>
    <row r="243" spans="4:8">
      <c r="D243" s="3"/>
      <c r="E243" s="3"/>
      <c r="F243" s="3"/>
      <c r="G243" s="3"/>
      <c r="H243" s="3"/>
    </row>
    <row r="244" spans="4:8">
      <c r="D244" s="3"/>
      <c r="E244" s="3"/>
      <c r="F244" s="3"/>
      <c r="G244" s="3"/>
      <c r="H244" s="3"/>
    </row>
    <row r="245" spans="4:8">
      <c r="D245" s="3"/>
      <c r="E245" s="3"/>
      <c r="F245" s="3"/>
      <c r="G245" s="3"/>
      <c r="H245" s="3"/>
    </row>
    <row r="246" spans="4:8">
      <c r="D246" s="3"/>
      <c r="E246" s="3"/>
      <c r="F246" s="3"/>
      <c r="G246" s="3"/>
      <c r="H246" s="3"/>
    </row>
    <row r="247" spans="4:8">
      <c r="D247" s="3"/>
      <c r="E247" s="3"/>
      <c r="F247" s="3"/>
      <c r="G247" s="3"/>
      <c r="H247" s="3"/>
    </row>
    <row r="248" spans="4:8">
      <c r="D248" s="3"/>
      <c r="E248" s="3"/>
      <c r="F248" s="3"/>
      <c r="G248" s="3"/>
      <c r="H248" s="3"/>
    </row>
    <row r="249" spans="4:8">
      <c r="D249" s="3"/>
      <c r="E249" s="3"/>
      <c r="F249" s="3"/>
      <c r="G249" s="3"/>
      <c r="H249" s="3"/>
    </row>
    <row r="250" spans="4:8">
      <c r="D250" s="3"/>
      <c r="E250" s="3"/>
      <c r="F250" s="3"/>
      <c r="G250" s="3"/>
      <c r="H250" s="3"/>
    </row>
    <row r="251" spans="4:8">
      <c r="D251" s="3"/>
      <c r="E251" s="3"/>
      <c r="F251" s="3"/>
      <c r="G251" s="3"/>
      <c r="H251" s="3"/>
    </row>
    <row r="252" spans="4:8">
      <c r="D252" s="3"/>
      <c r="E252" s="3"/>
      <c r="F252" s="3"/>
      <c r="G252" s="3"/>
      <c r="H252" s="3"/>
    </row>
    <row r="253" spans="4:8">
      <c r="D253" s="3"/>
      <c r="E253" s="3"/>
      <c r="F253" s="3"/>
      <c r="G253" s="3"/>
      <c r="H253" s="3"/>
    </row>
    <row r="254" spans="4:8">
      <c r="D254" s="3"/>
      <c r="E254" s="3"/>
      <c r="F254" s="3"/>
      <c r="G254" s="3"/>
      <c r="H254" s="3"/>
    </row>
    <row r="255" spans="4:8">
      <c r="D255" s="3"/>
      <c r="E255" s="3"/>
      <c r="F255" s="3"/>
      <c r="G255" s="3"/>
      <c r="H255" s="3"/>
    </row>
    <row r="256" spans="4:8">
      <c r="D256" s="3"/>
      <c r="E256" s="3"/>
      <c r="F256" s="3"/>
      <c r="G256" s="3"/>
      <c r="H256" s="3"/>
    </row>
    <row r="257" spans="4:8">
      <c r="D257" s="3"/>
      <c r="E257" s="3"/>
      <c r="F257" s="3"/>
      <c r="G257" s="3"/>
      <c r="H257" s="3"/>
    </row>
    <row r="258" spans="4:8">
      <c r="D258" s="3"/>
      <c r="E258" s="3"/>
      <c r="F258" s="3"/>
      <c r="G258" s="3"/>
      <c r="H258" s="3"/>
    </row>
    <row r="259" spans="4:8">
      <c r="D259" s="3"/>
      <c r="E259" s="3"/>
      <c r="F259" s="3"/>
      <c r="G259" s="3"/>
      <c r="H259" s="3"/>
    </row>
    <row r="260" spans="4:8">
      <c r="D260" s="3"/>
      <c r="E260" s="3"/>
      <c r="F260" s="3"/>
      <c r="G260" s="3"/>
      <c r="H260" s="3"/>
    </row>
    <row r="261" spans="4:8">
      <c r="D261" s="3"/>
      <c r="E261" s="3"/>
      <c r="F261" s="3"/>
      <c r="G261" s="3"/>
      <c r="H261" s="3"/>
    </row>
    <row r="262" spans="4:8">
      <c r="D262" s="3"/>
      <c r="E262" s="3"/>
      <c r="F262" s="3"/>
      <c r="G262" s="3"/>
      <c r="H262" s="3"/>
    </row>
    <row r="263" spans="4:8">
      <c r="D263" s="3"/>
      <c r="E263" s="3"/>
      <c r="F263" s="3"/>
      <c r="G263" s="3"/>
      <c r="H263" s="3"/>
    </row>
    <row r="264" spans="4:8">
      <c r="D264" s="3"/>
      <c r="E264" s="3"/>
      <c r="F264" s="3"/>
      <c r="G264" s="3"/>
      <c r="H264" s="3"/>
    </row>
    <row r="265" spans="4:8">
      <c r="D265" s="3"/>
      <c r="E265" s="3"/>
      <c r="F265" s="3"/>
      <c r="G265" s="3"/>
      <c r="H265" s="3"/>
    </row>
    <row r="266" spans="4:8">
      <c r="D266" s="3"/>
      <c r="E266" s="3"/>
      <c r="F266" s="3"/>
      <c r="G266" s="3"/>
      <c r="H266" s="3"/>
    </row>
    <row r="267" spans="4:8">
      <c r="D267" s="3"/>
      <c r="E267" s="3"/>
      <c r="F267" s="3"/>
      <c r="G267" s="3"/>
      <c r="H267" s="3"/>
    </row>
    <row r="268" spans="4:8">
      <c r="D268" s="3"/>
      <c r="E268" s="3"/>
      <c r="F268" s="3"/>
      <c r="G268" s="3"/>
      <c r="H268" s="3"/>
    </row>
    <row r="269" spans="4:8">
      <c r="D269" s="3"/>
      <c r="E269" s="3"/>
      <c r="F269" s="3"/>
      <c r="G269" s="3"/>
      <c r="H269" s="3"/>
    </row>
    <row r="270" spans="4:8">
      <c r="D270" s="3"/>
      <c r="E270" s="3"/>
      <c r="F270" s="3"/>
      <c r="G270" s="3"/>
      <c r="H270" s="3"/>
    </row>
    <row r="271" spans="4:8">
      <c r="D271" s="3"/>
      <c r="E271" s="3"/>
      <c r="F271" s="3"/>
      <c r="G271" s="3"/>
      <c r="H271" s="3"/>
    </row>
    <row r="272" spans="4:8">
      <c r="D272" s="3"/>
      <c r="E272" s="3"/>
      <c r="F272" s="3"/>
      <c r="G272" s="3"/>
      <c r="H272" s="3"/>
    </row>
    <row r="273" spans="4:8">
      <c r="D273" s="3"/>
      <c r="E273" s="3"/>
      <c r="F273" s="3"/>
      <c r="G273" s="3"/>
      <c r="H273" s="3"/>
    </row>
    <row r="274" spans="4:8">
      <c r="D274" s="3"/>
      <c r="E274" s="3"/>
      <c r="F274" s="3"/>
      <c r="G274" s="3"/>
      <c r="H274" s="3"/>
    </row>
    <row r="275" spans="4:8">
      <c r="D275" s="3"/>
      <c r="E275" s="3"/>
      <c r="F275" s="3"/>
      <c r="G275" s="3"/>
      <c r="H275" s="3"/>
    </row>
    <row r="276" spans="4:8">
      <c r="D276" s="3"/>
      <c r="E276" s="3"/>
      <c r="F276" s="3"/>
      <c r="G276" s="3"/>
      <c r="H276" s="3"/>
    </row>
    <row r="277" spans="4:8">
      <c r="D277" s="3"/>
      <c r="E277" s="3"/>
      <c r="F277" s="3"/>
      <c r="G277" s="3"/>
      <c r="H277" s="3"/>
    </row>
    <row r="278" spans="4:8">
      <c r="D278" s="3"/>
      <c r="E278" s="3"/>
      <c r="F278" s="3"/>
      <c r="G278" s="3"/>
      <c r="H278" s="3"/>
    </row>
    <row r="279" spans="4:8">
      <c r="D279" s="3"/>
      <c r="E279" s="3"/>
      <c r="F279" s="3"/>
      <c r="G279" s="3"/>
      <c r="H279" s="3"/>
    </row>
    <row r="280" spans="4:8">
      <c r="D280" s="3"/>
      <c r="E280" s="3"/>
      <c r="F280" s="3"/>
      <c r="G280" s="3"/>
      <c r="H280" s="3"/>
    </row>
    <row r="281" spans="4:8">
      <c r="D281" s="3"/>
      <c r="E281" s="3"/>
      <c r="F281" s="3"/>
      <c r="G281" s="3"/>
      <c r="H281" s="3"/>
    </row>
    <row r="282" spans="4:8">
      <c r="D282" s="3"/>
      <c r="E282" s="3"/>
      <c r="F282" s="3"/>
      <c r="G282" s="3"/>
      <c r="H282" s="3"/>
    </row>
    <row r="283" spans="4:8">
      <c r="D283" s="3"/>
      <c r="E283" s="3"/>
      <c r="F283" s="3"/>
      <c r="G283" s="3"/>
      <c r="H283" s="3"/>
    </row>
    <row r="284" spans="4:8">
      <c r="D284" s="3"/>
      <c r="E284" s="3"/>
      <c r="F284" s="3"/>
      <c r="G284" s="3"/>
      <c r="H284" s="3"/>
    </row>
    <row r="285" spans="4:8">
      <c r="D285" s="3"/>
      <c r="E285" s="3"/>
      <c r="F285" s="3"/>
      <c r="G285" s="3"/>
      <c r="H285" s="3"/>
    </row>
    <row r="286" spans="4:8">
      <c r="D286" s="3"/>
      <c r="E286" s="3"/>
      <c r="F286" s="3"/>
      <c r="G286" s="3"/>
      <c r="H286" s="3"/>
    </row>
    <row r="287" spans="4:8">
      <c r="D287" s="3"/>
      <c r="E287" s="3"/>
      <c r="F287" s="3"/>
      <c r="G287" s="3"/>
      <c r="H287" s="3"/>
    </row>
    <row r="288" spans="4:8">
      <c r="D288" s="3"/>
      <c r="E288" s="3"/>
      <c r="F288" s="3"/>
      <c r="G288" s="3"/>
      <c r="H288" s="3"/>
    </row>
    <row r="289" spans="4:8">
      <c r="D289" s="3"/>
      <c r="E289" s="3"/>
      <c r="F289" s="3"/>
      <c r="G289" s="3"/>
      <c r="H289" s="3"/>
    </row>
    <row r="290" spans="4:8">
      <c r="D290" s="3"/>
      <c r="E290" s="3"/>
      <c r="F290" s="3"/>
      <c r="G290" s="3"/>
      <c r="H290" s="3"/>
    </row>
    <row r="291" spans="4:8">
      <c r="D291" s="3"/>
      <c r="E291" s="3"/>
      <c r="F291" s="3"/>
      <c r="G291" s="3"/>
      <c r="H291" s="3"/>
    </row>
    <row r="292" spans="4:8">
      <c r="D292" s="3"/>
      <c r="E292" s="3"/>
      <c r="F292" s="3"/>
      <c r="G292" s="3"/>
      <c r="H292" s="3"/>
    </row>
    <row r="293" spans="4:8">
      <c r="D293" s="3"/>
      <c r="E293" s="3"/>
      <c r="F293" s="3"/>
      <c r="G293" s="3"/>
      <c r="H293" s="3"/>
    </row>
    <row r="294" spans="4:8">
      <c r="D294" s="3"/>
      <c r="E294" s="3"/>
      <c r="F294" s="3"/>
      <c r="G294" s="3"/>
      <c r="H294" s="3"/>
    </row>
    <row r="295" spans="4:8">
      <c r="D295" s="3"/>
      <c r="E295" s="3"/>
      <c r="F295" s="3"/>
      <c r="G295" s="3"/>
      <c r="H295" s="3"/>
    </row>
    <row r="296" spans="4:8">
      <c r="D296" s="3"/>
      <c r="E296" s="3"/>
      <c r="F296" s="3"/>
      <c r="G296" s="3"/>
      <c r="H296" s="3"/>
    </row>
    <row r="297" spans="4:8">
      <c r="D297" s="3"/>
      <c r="E297" s="3"/>
      <c r="F297" s="3"/>
      <c r="G297" s="3"/>
      <c r="H297" s="3"/>
    </row>
    <row r="298" spans="4:8">
      <c r="D298" s="3"/>
      <c r="E298" s="3"/>
      <c r="F298" s="3"/>
      <c r="G298" s="3"/>
      <c r="H298" s="3"/>
    </row>
    <row r="299" spans="4:8">
      <c r="D299" s="3"/>
      <c r="E299" s="3"/>
      <c r="F299" s="3"/>
      <c r="G299" s="3"/>
      <c r="H299" s="3"/>
    </row>
    <row r="300" spans="4:8">
      <c r="D300" s="3"/>
      <c r="E300" s="3"/>
      <c r="F300" s="3"/>
      <c r="G300" s="3"/>
      <c r="H300" s="3"/>
    </row>
    <row r="301" spans="4:8">
      <c r="D301" s="3"/>
      <c r="E301" s="3"/>
      <c r="F301" s="3"/>
      <c r="G301" s="3"/>
      <c r="H301" s="3"/>
    </row>
    <row r="302" spans="4:8">
      <c r="D302" s="3"/>
      <c r="E302" s="3"/>
      <c r="F302" s="3"/>
      <c r="G302" s="3"/>
      <c r="H302" s="3"/>
    </row>
    <row r="303" spans="4:8">
      <c r="D303" s="3"/>
      <c r="E303" s="3"/>
      <c r="F303" s="3"/>
      <c r="G303" s="3"/>
      <c r="H303" s="3"/>
    </row>
    <row r="304" spans="4:8">
      <c r="D304" s="3"/>
      <c r="E304" s="3"/>
      <c r="F304" s="3"/>
      <c r="G304" s="3"/>
      <c r="H304" s="3"/>
    </row>
    <row r="305" spans="4:8">
      <c r="D305" s="3"/>
      <c r="E305" s="3"/>
      <c r="F305" s="3"/>
      <c r="G305" s="3"/>
      <c r="H305" s="3"/>
    </row>
    <row r="306" spans="4:8">
      <c r="D306" s="3"/>
      <c r="E306" s="3"/>
      <c r="F306" s="3"/>
      <c r="G306" s="3"/>
      <c r="H306" s="3"/>
    </row>
    <row r="307" spans="4:8">
      <c r="D307" s="3"/>
      <c r="E307" s="3"/>
      <c r="F307" s="3"/>
      <c r="G307" s="3"/>
      <c r="H307" s="3"/>
    </row>
    <row r="308" spans="4:8">
      <c r="D308" s="3"/>
      <c r="E308" s="3"/>
      <c r="F308" s="3"/>
      <c r="G308" s="3"/>
      <c r="H308" s="3"/>
    </row>
    <row r="309" spans="4:8">
      <c r="D309" s="3"/>
      <c r="E309" s="3"/>
      <c r="F309" s="3"/>
      <c r="G309" s="3"/>
      <c r="H309" s="3"/>
    </row>
    <row r="310" spans="4:8">
      <c r="D310" s="3"/>
      <c r="E310" s="3"/>
      <c r="F310" s="3"/>
      <c r="G310" s="3"/>
      <c r="H310" s="3"/>
    </row>
    <row r="311" spans="4:8">
      <c r="D311" s="3"/>
      <c r="E311" s="3"/>
      <c r="F311" s="3"/>
      <c r="G311" s="3"/>
      <c r="H311" s="3"/>
    </row>
    <row r="312" spans="4:8">
      <c r="D312" s="3"/>
      <c r="E312" s="3"/>
      <c r="F312" s="3"/>
      <c r="G312" s="3"/>
      <c r="H312" s="3"/>
    </row>
    <row r="313" spans="4:8">
      <c r="D313" s="3"/>
      <c r="E313" s="3"/>
      <c r="F313" s="3"/>
      <c r="G313" s="3"/>
      <c r="H313" s="3"/>
    </row>
    <row r="314" spans="4:8">
      <c r="D314" s="3"/>
      <c r="E314" s="3"/>
      <c r="F314" s="3"/>
      <c r="G314" s="3"/>
      <c r="H314" s="3"/>
    </row>
    <row r="315" spans="4:8">
      <c r="D315" s="3"/>
      <c r="E315" s="3"/>
      <c r="F315" s="3"/>
      <c r="G315" s="3"/>
      <c r="H315" s="3"/>
    </row>
    <row r="316" spans="4:8">
      <c r="D316" s="3"/>
      <c r="E316" s="3"/>
      <c r="F316" s="3"/>
      <c r="G316" s="3"/>
      <c r="H316" s="3"/>
    </row>
    <row r="317" spans="4:8">
      <c r="D317" s="3"/>
      <c r="E317" s="3"/>
      <c r="F317" s="3"/>
      <c r="G317" s="3"/>
      <c r="H317" s="3"/>
    </row>
    <row r="318" spans="4:8">
      <c r="D318" s="3"/>
      <c r="E318" s="3"/>
      <c r="F318" s="3"/>
      <c r="G318" s="3"/>
      <c r="H318" s="3"/>
    </row>
    <row r="319" spans="4:8">
      <c r="D319" s="3"/>
      <c r="E319" s="3"/>
      <c r="F319" s="3"/>
      <c r="G319" s="3"/>
      <c r="H319" s="3"/>
    </row>
    <row r="320" spans="4:8">
      <c r="D320" s="3"/>
      <c r="E320" s="3"/>
      <c r="F320" s="3"/>
      <c r="G320" s="3"/>
      <c r="H320" s="3"/>
    </row>
    <row r="321" spans="4:8">
      <c r="D321" s="3"/>
      <c r="E321" s="3"/>
      <c r="F321" s="3"/>
      <c r="G321" s="3"/>
      <c r="H321" s="3"/>
    </row>
    <row r="322" spans="4:8">
      <c r="D322" s="3"/>
      <c r="E322" s="3"/>
      <c r="F322" s="3"/>
      <c r="G322" s="3"/>
      <c r="H322" s="3"/>
    </row>
    <row r="323" spans="4:8">
      <c r="D323" s="3"/>
      <c r="E323" s="3"/>
      <c r="F323" s="3"/>
      <c r="G323" s="3"/>
      <c r="H323" s="3"/>
    </row>
    <row r="324" spans="4:8">
      <c r="D324" s="3"/>
      <c r="E324" s="3"/>
      <c r="F324" s="3"/>
      <c r="G324" s="3"/>
      <c r="H324" s="3"/>
    </row>
    <row r="325" spans="4:8">
      <c r="D325" s="3"/>
      <c r="E325" s="3"/>
      <c r="F325" s="3"/>
      <c r="G325" s="3"/>
      <c r="H325" s="3"/>
    </row>
    <row r="326" spans="4:8">
      <c r="D326" s="3"/>
      <c r="E326" s="3"/>
      <c r="F326" s="3"/>
      <c r="G326" s="3"/>
      <c r="H326" s="3"/>
    </row>
    <row r="327" spans="4:8">
      <c r="D327" s="3"/>
      <c r="E327" s="3"/>
      <c r="F327" s="3"/>
      <c r="G327" s="3"/>
      <c r="H327" s="3"/>
    </row>
    <row r="328" spans="4:8">
      <c r="D328" s="3"/>
      <c r="E328" s="3"/>
      <c r="F328" s="3"/>
      <c r="G328" s="3"/>
      <c r="H328" s="3"/>
    </row>
    <row r="329" spans="4:8">
      <c r="D329" s="3"/>
      <c r="E329" s="3"/>
      <c r="F329" s="3"/>
      <c r="G329" s="3"/>
      <c r="H329" s="3"/>
    </row>
    <row r="330" spans="4:8">
      <c r="D330" s="3"/>
      <c r="E330" s="3"/>
      <c r="F330" s="3"/>
      <c r="G330" s="3"/>
      <c r="H330" s="3"/>
    </row>
    <row r="331" spans="4:8">
      <c r="D331" s="3"/>
      <c r="E331" s="3"/>
      <c r="F331" s="3"/>
      <c r="G331" s="3"/>
      <c r="H331" s="3"/>
    </row>
    <row r="332" spans="4:8">
      <c r="D332" s="3"/>
      <c r="E332" s="3"/>
      <c r="F332" s="3"/>
      <c r="G332" s="3"/>
      <c r="H332" s="3"/>
    </row>
    <row r="333" spans="4:8">
      <c r="D333" s="3"/>
      <c r="E333" s="3"/>
      <c r="F333" s="3"/>
      <c r="G333" s="3"/>
      <c r="H333" s="3"/>
    </row>
    <row r="334" spans="4:8">
      <c r="D334" s="3"/>
      <c r="E334" s="3"/>
      <c r="F334" s="3"/>
      <c r="G334" s="3"/>
      <c r="H334" s="3"/>
    </row>
    <row r="335" spans="4:8">
      <c r="D335" s="3"/>
      <c r="E335" s="3"/>
      <c r="F335" s="3"/>
      <c r="G335" s="3"/>
      <c r="H335" s="3"/>
    </row>
    <row r="336" spans="4:8">
      <c r="D336" s="3"/>
      <c r="E336" s="3"/>
      <c r="F336" s="3"/>
      <c r="G336" s="3"/>
      <c r="H336" s="3"/>
    </row>
    <row r="337" spans="4:8">
      <c r="D337" s="3"/>
      <c r="E337" s="3"/>
      <c r="F337" s="3"/>
      <c r="G337" s="3"/>
      <c r="H337" s="3"/>
    </row>
    <row r="338" spans="4:8">
      <c r="D338" s="3"/>
      <c r="E338" s="3"/>
      <c r="F338" s="3"/>
      <c r="G338" s="3"/>
      <c r="H338" s="3"/>
    </row>
    <row r="339" spans="4:8">
      <c r="D339" s="3"/>
      <c r="E339" s="3"/>
      <c r="F339" s="3"/>
      <c r="G339" s="3"/>
      <c r="H339" s="3"/>
    </row>
    <row r="340" spans="4:8">
      <c r="D340" s="3"/>
      <c r="E340" s="3"/>
      <c r="F340" s="3"/>
      <c r="G340" s="3"/>
      <c r="H340" s="3"/>
    </row>
    <row r="341" spans="4:8">
      <c r="D341" s="3"/>
      <c r="E341" s="3"/>
      <c r="F341" s="3"/>
      <c r="G341" s="3"/>
      <c r="H341" s="3"/>
    </row>
    <row r="342" spans="4:8">
      <c r="D342" s="3"/>
      <c r="E342" s="3"/>
      <c r="F342" s="3"/>
      <c r="G342" s="3"/>
      <c r="H342" s="3"/>
    </row>
    <row r="343" spans="4:8">
      <c r="D343" s="3"/>
      <c r="E343" s="3"/>
      <c r="F343" s="3"/>
      <c r="G343" s="3"/>
      <c r="H343" s="3"/>
    </row>
    <row r="344" spans="4:8">
      <c r="D344" s="3"/>
      <c r="E344" s="3"/>
      <c r="F344" s="3"/>
      <c r="G344" s="3"/>
      <c r="H344" s="3"/>
    </row>
    <row r="345" spans="4:8">
      <c r="D345" s="3"/>
      <c r="E345" s="3"/>
      <c r="F345" s="3"/>
      <c r="G345" s="3"/>
      <c r="H345" s="3"/>
    </row>
    <row r="346" spans="4:8">
      <c r="D346" s="3"/>
      <c r="E346" s="3"/>
      <c r="F346" s="3"/>
      <c r="G346" s="3"/>
      <c r="H346" s="3"/>
    </row>
    <row r="347" spans="4:8">
      <c r="D347" s="3"/>
      <c r="E347" s="3"/>
      <c r="F347" s="3"/>
      <c r="G347" s="3"/>
      <c r="H347" s="3"/>
    </row>
    <row r="348" spans="4:8">
      <c r="D348" s="3"/>
      <c r="E348" s="3"/>
      <c r="F348" s="3"/>
      <c r="G348" s="3"/>
      <c r="H348" s="3"/>
    </row>
    <row r="349" spans="4:8">
      <c r="D349" s="3"/>
      <c r="E349" s="3"/>
      <c r="F349" s="3"/>
      <c r="G349" s="3"/>
      <c r="H349" s="3"/>
    </row>
    <row r="350" spans="4:8">
      <c r="D350" s="3"/>
      <c r="E350" s="3"/>
      <c r="F350" s="3"/>
      <c r="G350" s="3"/>
      <c r="H350" s="3"/>
    </row>
    <row r="351" spans="4:8">
      <c r="D351" s="3"/>
      <c r="E351" s="3"/>
      <c r="F351" s="3"/>
      <c r="G351" s="3"/>
      <c r="H351" s="3"/>
    </row>
    <row r="352" spans="4:8">
      <c r="D352" s="3"/>
      <c r="E352" s="3"/>
      <c r="F352" s="3"/>
      <c r="G352" s="3"/>
      <c r="H352" s="3"/>
    </row>
    <row r="353" spans="4:8">
      <c r="D353" s="3"/>
      <c r="E353" s="3"/>
      <c r="F353" s="3"/>
      <c r="G353" s="3"/>
      <c r="H353" s="3"/>
    </row>
    <row r="354" spans="4:8">
      <c r="D354" s="3"/>
      <c r="E354" s="3"/>
      <c r="F354" s="3"/>
      <c r="G354" s="3"/>
      <c r="H354" s="3"/>
    </row>
    <row r="355" spans="4:8">
      <c r="D355" s="3"/>
      <c r="E355" s="3"/>
      <c r="F355" s="3"/>
      <c r="G355" s="3"/>
      <c r="H355" s="3"/>
    </row>
    <row r="356" spans="4:8">
      <c r="D356" s="3"/>
      <c r="E356" s="3"/>
      <c r="F356" s="3"/>
      <c r="G356" s="3"/>
      <c r="H356" s="3"/>
    </row>
    <row r="357" spans="4:8">
      <c r="D357" s="3"/>
      <c r="E357" s="3"/>
      <c r="F357" s="3"/>
      <c r="G357" s="3"/>
      <c r="H357" s="3"/>
    </row>
    <row r="358" spans="4:8">
      <c r="D358" s="3"/>
      <c r="E358" s="3"/>
      <c r="F358" s="3"/>
      <c r="G358" s="3"/>
      <c r="H358" s="3"/>
    </row>
    <row r="359" spans="4:8">
      <c r="D359" s="3"/>
      <c r="E359" s="3"/>
      <c r="F359" s="3"/>
      <c r="G359" s="3"/>
      <c r="H359" s="3"/>
    </row>
    <row r="360" spans="4:8">
      <c r="D360" s="3"/>
      <c r="E360" s="3"/>
      <c r="F360" s="3"/>
      <c r="G360" s="3"/>
      <c r="H360" s="3"/>
    </row>
    <row r="361" spans="4:8">
      <c r="D361" s="3"/>
      <c r="E361" s="3"/>
      <c r="F361" s="3"/>
      <c r="G361" s="3"/>
      <c r="H361" s="3"/>
    </row>
    <row r="362" spans="4:8">
      <c r="D362" s="3"/>
      <c r="E362" s="3"/>
      <c r="F362" s="3"/>
      <c r="G362" s="3"/>
      <c r="H362" s="3"/>
    </row>
    <row r="363" spans="4:8">
      <c r="D363" s="3"/>
      <c r="E363" s="3"/>
      <c r="F363" s="3"/>
      <c r="G363" s="3"/>
      <c r="H363" s="3"/>
    </row>
    <row r="364" spans="4:8">
      <c r="D364" s="3"/>
      <c r="E364" s="3"/>
      <c r="F364" s="3"/>
      <c r="G364" s="3"/>
      <c r="H364" s="3"/>
    </row>
    <row r="365" spans="4:8">
      <c r="D365" s="3"/>
      <c r="E365" s="3"/>
      <c r="F365" s="3"/>
      <c r="G365" s="3"/>
      <c r="H365" s="3"/>
    </row>
    <row r="366" spans="4:8">
      <c r="D366" s="3"/>
      <c r="E366" s="3"/>
      <c r="F366" s="3"/>
      <c r="G366" s="3"/>
      <c r="H366" s="3"/>
    </row>
    <row r="367" spans="4:8">
      <c r="D367" s="3"/>
      <c r="E367" s="3"/>
      <c r="F367" s="3"/>
      <c r="G367" s="3"/>
      <c r="H367" s="3"/>
    </row>
    <row r="368" spans="4:8">
      <c r="D368" s="3"/>
      <c r="E368" s="3"/>
      <c r="F368" s="3"/>
      <c r="G368" s="3"/>
      <c r="H368" s="3"/>
    </row>
    <row r="369" spans="4:8">
      <c r="D369" s="3"/>
      <c r="E369" s="3"/>
      <c r="F369" s="3"/>
      <c r="G369" s="3"/>
      <c r="H369" s="3"/>
    </row>
    <row r="370" spans="4:8">
      <c r="D370" s="3"/>
      <c r="E370" s="3"/>
      <c r="F370" s="3"/>
      <c r="G370" s="3"/>
      <c r="H370" s="3"/>
    </row>
    <row r="371" spans="4:8">
      <c r="D371" s="3"/>
      <c r="E371" s="3"/>
      <c r="F371" s="3"/>
      <c r="G371" s="3"/>
      <c r="H371" s="3"/>
    </row>
    <row r="372" spans="4:8">
      <c r="D372" s="3"/>
      <c r="E372" s="3"/>
      <c r="F372" s="3"/>
      <c r="G372" s="3"/>
      <c r="H372" s="3"/>
    </row>
    <row r="373" spans="4:8">
      <c r="D373" s="3"/>
      <c r="E373" s="3"/>
      <c r="F373" s="3"/>
      <c r="G373" s="3"/>
      <c r="H373" s="3"/>
    </row>
    <row r="374" spans="4:8">
      <c r="D374" s="3"/>
      <c r="E374" s="3"/>
      <c r="F374" s="3"/>
      <c r="G374" s="3"/>
      <c r="H374" s="3"/>
    </row>
    <row r="375" spans="4:8">
      <c r="D375" s="3"/>
      <c r="E375" s="3"/>
      <c r="F375" s="3"/>
      <c r="G375" s="3"/>
      <c r="H375" s="3"/>
    </row>
    <row r="376" spans="4:8">
      <c r="D376" s="3"/>
      <c r="E376" s="3"/>
      <c r="F376" s="3"/>
      <c r="G376" s="3"/>
      <c r="H376" s="3"/>
    </row>
    <row r="377" spans="4:8">
      <c r="D377" s="3"/>
      <c r="E377" s="3"/>
      <c r="F377" s="3"/>
      <c r="G377" s="3"/>
      <c r="H377" s="3"/>
    </row>
    <row r="378" spans="4:8">
      <c r="D378" s="3"/>
      <c r="E378" s="3"/>
      <c r="F378" s="3"/>
      <c r="G378" s="3"/>
      <c r="H378" s="3"/>
    </row>
    <row r="379" spans="4:8">
      <c r="D379" s="3"/>
      <c r="E379" s="3"/>
      <c r="F379" s="3"/>
      <c r="G379" s="3"/>
      <c r="H379" s="3"/>
    </row>
    <row r="380" spans="4:8">
      <c r="D380" s="3"/>
      <c r="E380" s="3"/>
      <c r="F380" s="3"/>
      <c r="G380" s="3"/>
      <c r="H380" s="3"/>
    </row>
    <row r="381" spans="4:8">
      <c r="D381" s="3"/>
      <c r="E381" s="3"/>
      <c r="F381" s="3"/>
      <c r="G381" s="3"/>
      <c r="H381" s="3"/>
    </row>
    <row r="382" spans="4:8">
      <c r="D382" s="3"/>
      <c r="E382" s="3"/>
      <c r="F382" s="3"/>
      <c r="G382" s="3"/>
      <c r="H382" s="3"/>
    </row>
    <row r="383" spans="4:8">
      <c r="D383" s="3"/>
      <c r="E383" s="3"/>
      <c r="F383" s="3"/>
      <c r="G383" s="3"/>
      <c r="H383" s="3"/>
    </row>
    <row r="384" spans="4:8">
      <c r="D384" s="3"/>
      <c r="E384" s="3"/>
      <c r="F384" s="3"/>
      <c r="G384" s="3"/>
      <c r="H384" s="3"/>
    </row>
    <row r="385" spans="4:8">
      <c r="D385" s="3"/>
      <c r="E385" s="3"/>
      <c r="F385" s="3"/>
      <c r="G385" s="3"/>
      <c r="H385" s="3"/>
    </row>
    <row r="386" spans="4:8">
      <c r="D386" s="3"/>
      <c r="E386" s="3"/>
      <c r="F386" s="3"/>
      <c r="G386" s="3"/>
      <c r="H386" s="3"/>
    </row>
    <row r="387" spans="4:8">
      <c r="D387" s="3"/>
      <c r="E387" s="3"/>
      <c r="F387" s="3"/>
      <c r="G387" s="3"/>
      <c r="H387" s="3"/>
    </row>
    <row r="388" spans="4:8">
      <c r="D388" s="3"/>
      <c r="E388" s="3"/>
      <c r="F388" s="3"/>
      <c r="G388" s="3"/>
      <c r="H388" s="3"/>
    </row>
    <row r="389" spans="4:8">
      <c r="D389" s="3"/>
      <c r="E389" s="3"/>
      <c r="F389" s="3"/>
      <c r="G389" s="3"/>
      <c r="H389" s="3"/>
    </row>
    <row r="390" spans="4:8">
      <c r="D390" s="3"/>
      <c r="E390" s="3"/>
      <c r="F390" s="3"/>
      <c r="G390" s="3"/>
      <c r="H390" s="3"/>
    </row>
    <row r="391" spans="4:8">
      <c r="D391" s="3"/>
      <c r="E391" s="3"/>
      <c r="F391" s="3"/>
      <c r="G391" s="3"/>
      <c r="H391" s="3"/>
    </row>
    <row r="392" spans="4:8">
      <c r="D392" s="3"/>
      <c r="E392" s="3"/>
      <c r="F392" s="3"/>
      <c r="G392" s="3"/>
      <c r="H392" s="3"/>
    </row>
    <row r="393" spans="4:8">
      <c r="D393" s="3"/>
      <c r="E393" s="3"/>
      <c r="F393" s="3"/>
      <c r="G393" s="3"/>
      <c r="H393" s="3"/>
    </row>
    <row r="394" spans="4:8">
      <c r="D394" s="3"/>
      <c r="E394" s="3"/>
      <c r="F394" s="3"/>
      <c r="G394" s="3"/>
      <c r="H394" s="3"/>
    </row>
    <row r="395" spans="4:8">
      <c r="D395" s="3"/>
      <c r="E395" s="3"/>
      <c r="F395" s="3"/>
      <c r="G395" s="3"/>
      <c r="H395" s="3"/>
    </row>
    <row r="396" spans="4:8">
      <c r="D396" s="3"/>
      <c r="E396" s="3"/>
      <c r="F396" s="3"/>
      <c r="G396" s="3"/>
      <c r="H396" s="3"/>
    </row>
    <row r="397" spans="4:8">
      <c r="D397" s="3"/>
      <c r="E397" s="3"/>
      <c r="F397" s="3"/>
      <c r="G397" s="3"/>
      <c r="H397" s="3"/>
    </row>
    <row r="398" spans="4:8">
      <c r="D398" s="3"/>
      <c r="E398" s="3"/>
      <c r="F398" s="3"/>
      <c r="G398" s="3"/>
      <c r="H398" s="3"/>
    </row>
    <row r="399" spans="4:8">
      <c r="D399" s="3"/>
      <c r="E399" s="3"/>
      <c r="F399" s="3"/>
      <c r="G399" s="3"/>
      <c r="H399" s="3"/>
    </row>
    <row r="400" spans="4:8">
      <c r="D400" s="3"/>
      <c r="E400" s="3"/>
      <c r="F400" s="3"/>
      <c r="G400" s="3"/>
      <c r="H400" s="3"/>
    </row>
    <row r="401" spans="4:8">
      <c r="D401" s="3"/>
      <c r="E401" s="3"/>
      <c r="F401" s="3"/>
      <c r="G401" s="3"/>
      <c r="H401" s="3"/>
    </row>
    <row r="402" spans="4:8">
      <c r="D402" s="3"/>
      <c r="E402" s="3"/>
      <c r="F402" s="3"/>
      <c r="G402" s="3"/>
      <c r="H402" s="3"/>
    </row>
    <row r="403" spans="4:8">
      <c r="D403" s="3"/>
      <c r="E403" s="3"/>
      <c r="F403" s="3"/>
      <c r="G403" s="3"/>
      <c r="H403" s="3"/>
    </row>
    <row r="404" spans="4:8">
      <c r="D404" s="3"/>
      <c r="E404" s="3"/>
      <c r="F404" s="3"/>
      <c r="G404" s="3"/>
      <c r="H404" s="3"/>
    </row>
    <row r="405" spans="4:8">
      <c r="D405" s="3"/>
      <c r="E405" s="3"/>
      <c r="F405" s="3"/>
      <c r="G405" s="3"/>
      <c r="H405" s="3"/>
    </row>
    <row r="406" spans="4:8">
      <c r="D406" s="3"/>
      <c r="E406" s="3"/>
      <c r="F406" s="3"/>
      <c r="G406" s="3"/>
      <c r="H406" s="3"/>
    </row>
    <row r="407" spans="4:8">
      <c r="D407" s="3"/>
      <c r="E407" s="3"/>
      <c r="F407" s="3"/>
      <c r="G407" s="3"/>
      <c r="H407" s="3"/>
    </row>
    <row r="408" spans="4:8">
      <c r="D408" s="3"/>
      <c r="E408" s="3"/>
      <c r="F408" s="3"/>
      <c r="G408" s="3"/>
      <c r="H408" s="3"/>
    </row>
    <row r="409" spans="4:8">
      <c r="D409" s="3"/>
      <c r="E409" s="3"/>
      <c r="F409" s="3"/>
      <c r="G409" s="3"/>
      <c r="H409" s="3"/>
    </row>
    <row r="410" spans="4:8">
      <c r="D410" s="3"/>
      <c r="E410" s="3"/>
      <c r="F410" s="3"/>
      <c r="G410" s="3"/>
      <c r="H410" s="3"/>
    </row>
    <row r="411" spans="4:8">
      <c r="D411" s="3"/>
      <c r="E411" s="3"/>
      <c r="F411" s="3"/>
      <c r="G411" s="3"/>
      <c r="H411" s="3"/>
    </row>
    <row r="412" spans="4:8">
      <c r="D412" s="3"/>
      <c r="E412" s="3"/>
      <c r="F412" s="3"/>
      <c r="G412" s="3"/>
      <c r="H412" s="3"/>
    </row>
    <row r="413" spans="4:8">
      <c r="D413" s="3"/>
      <c r="E413" s="3"/>
      <c r="F413" s="3"/>
      <c r="G413" s="3"/>
      <c r="H413" s="3"/>
    </row>
    <row r="414" spans="4:8">
      <c r="D414" s="3"/>
      <c r="E414" s="3"/>
      <c r="F414" s="3"/>
      <c r="G414" s="3"/>
      <c r="H414" s="3"/>
    </row>
    <row r="415" spans="4:8">
      <c r="D415" s="3"/>
      <c r="E415" s="3"/>
      <c r="F415" s="3"/>
      <c r="G415" s="3"/>
      <c r="H415" s="3"/>
    </row>
    <row r="416" spans="4:8">
      <c r="D416" s="3"/>
      <c r="E416" s="3"/>
      <c r="F416" s="3"/>
      <c r="G416" s="3"/>
      <c r="H416" s="3"/>
    </row>
    <row r="417" spans="4:8">
      <c r="D417" s="3"/>
      <c r="E417" s="3"/>
      <c r="F417" s="3"/>
      <c r="G417" s="3"/>
      <c r="H417" s="3"/>
    </row>
    <row r="418" spans="4:8">
      <c r="D418" s="3"/>
      <c r="E418" s="3"/>
      <c r="F418" s="3"/>
      <c r="G418" s="3"/>
      <c r="H418" s="3"/>
    </row>
    <row r="419" spans="4:8">
      <c r="D419" s="3"/>
      <c r="E419" s="3"/>
      <c r="F419" s="3"/>
      <c r="G419" s="3"/>
      <c r="H419" s="3"/>
    </row>
    <row r="420" spans="4:8">
      <c r="D420" s="3"/>
      <c r="E420" s="3"/>
      <c r="F420" s="3"/>
      <c r="G420" s="3"/>
      <c r="H420" s="3"/>
    </row>
    <row r="421" spans="4:8">
      <c r="D421" s="3"/>
      <c r="E421" s="3"/>
      <c r="F421" s="3"/>
      <c r="G421" s="3"/>
      <c r="H421" s="3"/>
    </row>
    <row r="422" spans="4:8">
      <c r="D422" s="3"/>
      <c r="E422" s="3"/>
      <c r="F422" s="3"/>
      <c r="G422" s="3"/>
      <c r="H422" s="3"/>
    </row>
    <row r="423" spans="4:8">
      <c r="D423" s="3"/>
      <c r="E423" s="3"/>
      <c r="F423" s="3"/>
      <c r="G423" s="3"/>
      <c r="H423" s="3"/>
    </row>
    <row r="424" spans="4:8">
      <c r="D424" s="3"/>
      <c r="E424" s="3"/>
      <c r="F424" s="3"/>
      <c r="G424" s="3"/>
      <c r="H424" s="3"/>
    </row>
    <row r="425" spans="4:8">
      <c r="D425" s="3"/>
      <c r="E425" s="3"/>
      <c r="F425" s="3"/>
      <c r="G425" s="3"/>
      <c r="H425" s="3"/>
    </row>
    <row r="426" spans="4:8">
      <c r="D426" s="3"/>
      <c r="E426" s="3"/>
      <c r="F426" s="3"/>
      <c r="G426" s="3"/>
      <c r="H426" s="3"/>
    </row>
    <row r="427" spans="4:8">
      <c r="D427" s="3"/>
      <c r="E427" s="3"/>
      <c r="F427" s="3"/>
      <c r="G427" s="3"/>
      <c r="H427" s="3"/>
    </row>
    <row r="428" spans="4:8">
      <c r="D428" s="3"/>
      <c r="E428" s="3"/>
      <c r="F428" s="3"/>
      <c r="G428" s="3"/>
      <c r="H428" s="3"/>
    </row>
    <row r="429" spans="4:8">
      <c r="D429" s="3"/>
      <c r="E429" s="3"/>
      <c r="F429" s="3"/>
      <c r="G429" s="3"/>
      <c r="H429" s="3"/>
    </row>
    <row r="430" spans="4:8">
      <c r="D430" s="3"/>
      <c r="E430" s="3"/>
      <c r="F430" s="3"/>
      <c r="G430" s="3"/>
      <c r="H430" s="3"/>
    </row>
    <row r="431" spans="4:8">
      <c r="D431" s="3"/>
      <c r="E431" s="3"/>
      <c r="F431" s="3"/>
      <c r="G431" s="3"/>
      <c r="H431" s="3"/>
    </row>
    <row r="432" spans="4:8">
      <c r="D432" s="3"/>
      <c r="E432" s="3"/>
      <c r="F432" s="3"/>
      <c r="G432" s="3"/>
      <c r="H432" s="3"/>
    </row>
    <row r="433" spans="4:8">
      <c r="D433" s="3"/>
      <c r="E433" s="3"/>
      <c r="F433" s="3"/>
      <c r="G433" s="3"/>
      <c r="H433" s="3"/>
    </row>
    <row r="434" spans="4:8">
      <c r="D434" s="3"/>
      <c r="E434" s="3"/>
      <c r="F434" s="3"/>
      <c r="G434" s="3"/>
      <c r="H434" s="3"/>
    </row>
    <row r="435" spans="4:8">
      <c r="D435" s="3"/>
      <c r="E435" s="3"/>
      <c r="F435" s="3"/>
      <c r="G435" s="3"/>
      <c r="H435" s="3"/>
    </row>
    <row r="436" spans="4:8">
      <c r="D436" s="3"/>
      <c r="E436" s="3"/>
      <c r="F436" s="3"/>
      <c r="G436" s="3"/>
      <c r="H436" s="3"/>
    </row>
    <row r="437" spans="4:8">
      <c r="D437" s="3"/>
      <c r="E437" s="3"/>
      <c r="F437" s="3"/>
      <c r="G437" s="3"/>
      <c r="H437" s="3"/>
    </row>
    <row r="438" spans="4:8">
      <c r="D438" s="3"/>
      <c r="E438" s="3"/>
      <c r="F438" s="3"/>
      <c r="G438" s="3"/>
      <c r="H438" s="3"/>
    </row>
    <row r="439" spans="4:8">
      <c r="D439" s="3"/>
      <c r="E439" s="3"/>
      <c r="F439" s="3"/>
      <c r="G439" s="3"/>
      <c r="H439" s="3"/>
    </row>
    <row r="440" spans="4:8">
      <c r="D440" s="3"/>
      <c r="E440" s="3"/>
      <c r="F440" s="3"/>
      <c r="G440" s="3"/>
      <c r="H440" s="3"/>
    </row>
    <row r="441" spans="4:8">
      <c r="D441" s="3"/>
      <c r="E441" s="3"/>
      <c r="F441" s="3"/>
      <c r="G441" s="3"/>
      <c r="H441" s="3"/>
    </row>
    <row r="442" spans="4:8">
      <c r="D442" s="3"/>
      <c r="E442" s="3"/>
      <c r="F442" s="3"/>
      <c r="G442" s="3"/>
      <c r="H442" s="3"/>
    </row>
    <row r="443" spans="4:8">
      <c r="D443" s="3"/>
      <c r="E443" s="3"/>
      <c r="F443" s="3"/>
      <c r="G443" s="3"/>
      <c r="H443" s="3"/>
    </row>
    <row r="444" spans="4:8">
      <c r="D444" s="3"/>
      <c r="E444" s="3"/>
      <c r="F444" s="3"/>
      <c r="G444" s="3"/>
      <c r="H444" s="3"/>
    </row>
    <row r="445" spans="4:8">
      <c r="D445" s="3"/>
      <c r="E445" s="3"/>
      <c r="F445" s="3"/>
      <c r="G445" s="3"/>
      <c r="H445" s="3"/>
    </row>
    <row r="446" spans="4:8">
      <c r="D446" s="3"/>
      <c r="E446" s="3"/>
      <c r="F446" s="3"/>
      <c r="G446" s="3"/>
      <c r="H446" s="3"/>
    </row>
    <row r="447" spans="4:8">
      <c r="D447" s="3"/>
      <c r="E447" s="3"/>
      <c r="F447" s="3"/>
      <c r="G447" s="3"/>
      <c r="H447" s="3"/>
    </row>
    <row r="448" spans="4:8">
      <c r="D448" s="3"/>
      <c r="E448" s="3"/>
      <c r="F448" s="3"/>
      <c r="G448" s="3"/>
      <c r="H448" s="3"/>
    </row>
    <row r="449" spans="4:8">
      <c r="D449" s="3"/>
      <c r="E449" s="3"/>
      <c r="F449" s="3"/>
      <c r="G449" s="3"/>
      <c r="H449" s="3"/>
    </row>
    <row r="450" spans="4:8">
      <c r="D450" s="3"/>
      <c r="E450" s="3"/>
      <c r="F450" s="3"/>
      <c r="G450" s="3"/>
      <c r="H450" s="3"/>
    </row>
    <row r="451" spans="4:8">
      <c r="D451" s="3"/>
      <c r="E451" s="3"/>
      <c r="F451" s="3"/>
      <c r="G451" s="3"/>
      <c r="H451" s="3"/>
    </row>
    <row r="452" spans="4:8">
      <c r="D452" s="3"/>
      <c r="E452" s="3"/>
      <c r="F452" s="3"/>
      <c r="G452" s="3"/>
      <c r="H452" s="3"/>
    </row>
    <row r="453" spans="4:8">
      <c r="D453" s="3"/>
      <c r="E453" s="3"/>
      <c r="F453" s="3"/>
      <c r="G453" s="3"/>
      <c r="H453" s="3"/>
    </row>
    <row r="454" spans="4:8">
      <c r="D454" s="3"/>
      <c r="E454" s="3"/>
      <c r="F454" s="3"/>
      <c r="G454" s="3"/>
      <c r="H454" s="3"/>
    </row>
    <row r="455" spans="4:8">
      <c r="D455" s="3"/>
      <c r="E455" s="3"/>
      <c r="F455" s="3"/>
      <c r="G455" s="3"/>
      <c r="H455" s="3"/>
    </row>
    <row r="456" spans="4:8">
      <c r="D456" s="3"/>
      <c r="E456" s="3"/>
      <c r="F456" s="3"/>
      <c r="G456" s="3"/>
      <c r="H456" s="3"/>
    </row>
    <row r="457" spans="4:8">
      <c r="D457" s="3"/>
      <c r="E457" s="3"/>
      <c r="F457" s="3"/>
      <c r="G457" s="3"/>
      <c r="H457" s="3"/>
    </row>
    <row r="458" spans="4:8">
      <c r="D458" s="3"/>
      <c r="E458" s="3"/>
      <c r="F458" s="3"/>
      <c r="G458" s="3"/>
      <c r="H458" s="3"/>
    </row>
    <row r="459" spans="4:8">
      <c r="D459" s="3"/>
      <c r="E459" s="3"/>
      <c r="F459" s="3"/>
      <c r="G459" s="3"/>
      <c r="H459" s="3"/>
    </row>
    <row r="460" spans="4:8">
      <c r="D460" s="3"/>
      <c r="E460" s="3"/>
      <c r="F460" s="3"/>
      <c r="G460" s="3"/>
      <c r="H460" s="3"/>
    </row>
    <row r="461" spans="4:8">
      <c r="D461" s="3"/>
      <c r="E461" s="3"/>
      <c r="F461" s="3"/>
      <c r="G461" s="3"/>
      <c r="H461" s="3"/>
    </row>
    <row r="462" spans="4:8">
      <c r="D462" s="3"/>
      <c r="E462" s="3"/>
      <c r="F462" s="3"/>
      <c r="G462" s="3"/>
      <c r="H462" s="3"/>
    </row>
    <row r="463" spans="4:8">
      <c r="D463" s="3"/>
      <c r="E463" s="3"/>
      <c r="F463" s="3"/>
      <c r="G463" s="3"/>
      <c r="H463" s="3"/>
    </row>
    <row r="464" spans="4:8">
      <c r="D464" s="3"/>
      <c r="E464" s="3"/>
      <c r="F464" s="3"/>
      <c r="G464" s="3"/>
      <c r="H464" s="3"/>
    </row>
    <row r="465" spans="4:8">
      <c r="D465" s="3"/>
      <c r="E465" s="3"/>
      <c r="F465" s="3"/>
      <c r="G465" s="3"/>
      <c r="H465" s="3"/>
    </row>
    <row r="466" spans="4:8">
      <c r="D466" s="3"/>
      <c r="E466" s="3"/>
      <c r="F466" s="3"/>
      <c r="G466" s="3"/>
      <c r="H466" s="3"/>
    </row>
    <row r="467" spans="4:8">
      <c r="D467" s="3"/>
      <c r="E467" s="3"/>
      <c r="F467" s="3"/>
      <c r="G467" s="3"/>
      <c r="H467" s="3"/>
    </row>
    <row r="468" spans="4:8">
      <c r="D468" s="3"/>
      <c r="E468" s="3"/>
      <c r="F468" s="3"/>
      <c r="G468" s="3"/>
      <c r="H468" s="3"/>
    </row>
    <row r="469" spans="4:8">
      <c r="D469" s="3"/>
      <c r="E469" s="3"/>
      <c r="F469" s="3"/>
      <c r="G469" s="3"/>
      <c r="H469" s="3"/>
    </row>
    <row r="470" spans="4:8">
      <c r="D470" s="3"/>
      <c r="E470" s="3"/>
      <c r="F470" s="3"/>
      <c r="G470" s="3"/>
      <c r="H470" s="3"/>
    </row>
    <row r="471" spans="4:8">
      <c r="D471" s="3"/>
      <c r="E471" s="3"/>
      <c r="F471" s="3"/>
      <c r="G471" s="3"/>
      <c r="H471" s="3"/>
    </row>
    <row r="472" spans="4:8">
      <c r="D472" s="3"/>
      <c r="E472" s="3"/>
      <c r="F472" s="3"/>
      <c r="G472" s="3"/>
      <c r="H472" s="3"/>
    </row>
    <row r="473" spans="4:8">
      <c r="D473" s="3"/>
      <c r="E473" s="3"/>
      <c r="F473" s="3"/>
      <c r="G473" s="3"/>
      <c r="H473" s="3"/>
    </row>
    <row r="474" spans="4:8">
      <c r="D474" s="3"/>
      <c r="E474" s="3"/>
      <c r="F474" s="3"/>
      <c r="G474" s="3"/>
      <c r="H474" s="3"/>
    </row>
    <row r="475" spans="4:8">
      <c r="D475" s="3"/>
      <c r="E475" s="3"/>
      <c r="F475" s="3"/>
      <c r="G475" s="3"/>
      <c r="H475" s="3"/>
    </row>
    <row r="476" spans="4:8">
      <c r="D476" s="3"/>
      <c r="E476" s="3"/>
      <c r="F476" s="3"/>
      <c r="G476" s="3"/>
      <c r="H476" s="3"/>
    </row>
    <row r="477" spans="4:8">
      <c r="D477" s="3"/>
      <c r="E477" s="3"/>
      <c r="F477" s="3"/>
      <c r="G477" s="3"/>
      <c r="H477" s="3"/>
    </row>
    <row r="478" spans="4:8">
      <c r="D478" s="3"/>
      <c r="E478" s="3"/>
      <c r="F478" s="3"/>
      <c r="G478" s="3"/>
      <c r="H478" s="3"/>
    </row>
    <row r="479" spans="4:8">
      <c r="D479" s="3"/>
      <c r="E479" s="3"/>
      <c r="F479" s="3"/>
      <c r="G479" s="3"/>
      <c r="H479" s="3"/>
    </row>
    <row r="480" spans="4:8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E605" s="21"/>
      <c r="G605" s="21"/>
    </row>
    <row r="606" spans="4:8">
      <c r="E606" s="21"/>
      <c r="G606" s="21"/>
    </row>
    <row r="607" spans="4:8">
      <c r="E607" s="21"/>
      <c r="G607" s="21"/>
    </row>
    <row r="608" spans="4:8">
      <c r="E608" s="21"/>
      <c r="G608" s="21"/>
    </row>
    <row r="609" spans="5:7">
      <c r="E609" s="21"/>
      <c r="G609" s="21"/>
    </row>
    <row r="610" spans="5:7">
      <c r="E610" s="21"/>
      <c r="G610" s="21"/>
    </row>
  </sheetData>
  <sheetProtection sheet="1" objects="1" scenarios="1"/>
  <mergeCells count="1">
    <mergeCell ref="B6:K6"/>
  </mergeCells>
  <phoneticPr fontId="4" type="noConversion"/>
  <conditionalFormatting sqref="B14">
    <cfRule type="cellIs" dxfId="1" priority="2" operator="equal">
      <formula>"NR3"</formula>
    </cfRule>
  </conditionalFormatting>
  <conditionalFormatting sqref="B14">
    <cfRule type="containsText" dxfId="0" priority="1" operator="containsText" text="הפרשה ">
      <formula>NOT(ISERROR(SEARCH("הפרשה ",B14)))</formula>
    </cfRule>
  </conditionalFormatting>
  <dataValidations count="1">
    <dataValidation allowBlank="1" showInputMessage="1" showErrorMessage="1" sqref="B17:C1048576 AH25:XFD26 D27:XFD1048576 D25:AF26 D17:U24 C5:C12 B1:B12 A1:A1048576 I15 I1:I12 B16:U16 B15:D15 D1:D12 J1:XFD15 V16:XFD24 E1:H15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6">
    <tabColor indexed="52"/>
    <pageSetUpPr fitToPage="1"/>
  </sheetPr>
  <dimension ref="B1:AU109"/>
  <sheetViews>
    <sheetView rightToLeft="1" zoomScale="85" zoomScaleNormal="85" workbookViewId="0">
      <selection activeCell="R19" sqref="R19"/>
    </sheetView>
  </sheetViews>
  <sheetFormatPr defaultColWidth="9.140625" defaultRowHeight="18"/>
  <cols>
    <col min="1" max="1" width="6.28515625" style="1" customWidth="1"/>
    <col min="2" max="2" width="22" style="2" bestFit="1" customWidth="1"/>
    <col min="3" max="3" width="60.140625" style="1" bestFit="1" customWidth="1"/>
    <col min="4" max="4" width="11.85546875" style="1" customWidth="1"/>
    <col min="5" max="5" width="7.140625" style="3" customWidth="1"/>
    <col min="6" max="6" width="6" style="3" customWidth="1"/>
    <col min="7" max="7" width="7.85546875" style="3" customWidth="1"/>
    <col min="8" max="8" width="8.140625" style="3" customWidth="1"/>
    <col min="9" max="9" width="6.28515625" style="3" customWidth="1"/>
    <col min="10" max="10" width="8" style="3" customWidth="1"/>
    <col min="11" max="11" width="8.7109375" style="3" customWidth="1"/>
    <col min="12" max="12" width="10" style="3" customWidth="1"/>
    <col min="13" max="13" width="9.5703125" style="3" customWidth="1"/>
    <col min="14" max="14" width="6.140625" style="3" customWidth="1"/>
    <col min="15" max="16" width="5.7109375" style="3" customWidth="1"/>
    <col min="17" max="17" width="6.85546875" style="3" customWidth="1"/>
    <col min="18" max="18" width="6.42578125" style="1" customWidth="1"/>
    <col min="19" max="19" width="6.7109375" style="1" customWidth="1"/>
    <col min="20" max="20" width="7.28515625" style="1" customWidth="1"/>
    <col min="21" max="32" width="5.7109375" style="1" customWidth="1"/>
    <col min="33" max="16384" width="9.140625" style="1"/>
  </cols>
  <sheetData>
    <row r="1" spans="2:47">
      <c r="B1" s="47" t="s">
        <v>174</v>
      </c>
      <c r="C1" s="68" t="s" vm="1">
        <v>258</v>
      </c>
    </row>
    <row r="2" spans="2:47">
      <c r="B2" s="47" t="s">
        <v>173</v>
      </c>
      <c r="C2" s="68" t="s">
        <v>259</v>
      </c>
    </row>
    <row r="3" spans="2:47">
      <c r="B3" s="47" t="s">
        <v>175</v>
      </c>
      <c r="C3" s="68" t="s">
        <v>260</v>
      </c>
    </row>
    <row r="4" spans="2:47">
      <c r="B4" s="47" t="s">
        <v>176</v>
      </c>
      <c r="C4" s="68">
        <v>9454</v>
      </c>
    </row>
    <row r="6" spans="2:47" ht="26.25" customHeight="1">
      <c r="B6" s="134" t="s">
        <v>211</v>
      </c>
      <c r="C6" s="135"/>
      <c r="D6" s="136"/>
    </row>
    <row r="7" spans="2:47" s="3" customFormat="1" ht="47.25">
      <c r="B7" s="48" t="s">
        <v>111</v>
      </c>
      <c r="C7" s="53" t="s">
        <v>103</v>
      </c>
      <c r="D7" s="54" t="s">
        <v>102</v>
      </c>
    </row>
    <row r="8" spans="2:47" s="3" customFormat="1">
      <c r="B8" s="15"/>
      <c r="C8" s="32" t="s">
        <v>236</v>
      </c>
      <c r="D8" s="17" t="s">
        <v>21</v>
      </c>
    </row>
    <row r="9" spans="2:47" s="4" customFormat="1" ht="18" customHeight="1">
      <c r="B9" s="18"/>
      <c r="C9" s="19" t="s">
        <v>0</v>
      </c>
      <c r="D9" s="20" t="s">
        <v>1</v>
      </c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</row>
    <row r="10" spans="2:47" s="4" customFormat="1" ht="18" customHeight="1">
      <c r="B10" s="95" t="s">
        <v>2328</v>
      </c>
      <c r="C10" s="81">
        <v>2274.2329967333712</v>
      </c>
      <c r="D10" s="95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</row>
    <row r="11" spans="2:47">
      <c r="B11" s="71" t="s">
        <v>26</v>
      </c>
      <c r="C11" s="81">
        <v>634.77815673337147</v>
      </c>
      <c r="D11" s="112"/>
    </row>
    <row r="12" spans="2:47">
      <c r="B12" s="77" t="s">
        <v>2332</v>
      </c>
      <c r="C12" s="84">
        <v>116.83</v>
      </c>
      <c r="D12" s="103">
        <v>47178</v>
      </c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</row>
    <row r="13" spans="2:47">
      <c r="B13" s="77" t="s">
        <v>2339</v>
      </c>
      <c r="C13" s="84">
        <v>142.14735000000002</v>
      </c>
      <c r="D13" s="103">
        <v>44926</v>
      </c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</row>
    <row r="14" spans="2:47">
      <c r="B14" s="77" t="s">
        <v>2340</v>
      </c>
      <c r="C14" s="84">
        <v>20.5153</v>
      </c>
      <c r="D14" s="103">
        <v>44255</v>
      </c>
    </row>
    <row r="15" spans="2:47">
      <c r="B15" s="77" t="s">
        <v>2341</v>
      </c>
      <c r="C15" s="84">
        <v>24.649889999999999</v>
      </c>
      <c r="D15" s="103">
        <v>44196</v>
      </c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</row>
    <row r="16" spans="2:47">
      <c r="B16" s="77" t="s">
        <v>2342</v>
      </c>
      <c r="C16" s="84">
        <v>9.4379999999999992E-2</v>
      </c>
      <c r="D16" s="103">
        <v>44246</v>
      </c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</row>
    <row r="17" spans="2:4">
      <c r="B17" s="77" t="s">
        <v>2343</v>
      </c>
      <c r="C17" s="84">
        <v>173.3362067333716</v>
      </c>
      <c r="D17" s="103">
        <v>51774</v>
      </c>
    </row>
    <row r="18" spans="2:4">
      <c r="B18" s="77" t="s">
        <v>2344</v>
      </c>
      <c r="C18" s="84">
        <v>143.04662999999999</v>
      </c>
      <c r="D18" s="103">
        <v>44545</v>
      </c>
    </row>
    <row r="19" spans="2:4">
      <c r="B19" s="77" t="s">
        <v>2345</v>
      </c>
      <c r="C19" s="84">
        <v>10.535770000000001</v>
      </c>
      <c r="D19" s="103">
        <v>44196</v>
      </c>
    </row>
    <row r="20" spans="2:4">
      <c r="B20" s="77" t="s">
        <v>2346</v>
      </c>
      <c r="C20" s="84">
        <v>3.62263</v>
      </c>
      <c r="D20" s="103">
        <v>44739</v>
      </c>
    </row>
    <row r="21" spans="2:4">
      <c r="B21" s="71" t="s">
        <v>2333</v>
      </c>
      <c r="C21" s="81">
        <v>1639.4548399999999</v>
      </c>
      <c r="D21" s="112"/>
    </row>
    <row r="22" spans="2:4">
      <c r="B22" s="77" t="s">
        <v>2334</v>
      </c>
      <c r="C22" s="84">
        <v>359.12</v>
      </c>
      <c r="D22" s="103">
        <v>46447</v>
      </c>
    </row>
    <row r="23" spans="2:4">
      <c r="B23" s="77" t="s">
        <v>2347</v>
      </c>
      <c r="C23" s="84">
        <v>13.744009999999999</v>
      </c>
      <c r="D23" s="103">
        <v>44332</v>
      </c>
    </row>
    <row r="24" spans="2:4">
      <c r="B24" s="77" t="s">
        <v>2335</v>
      </c>
      <c r="C24" s="84">
        <v>239.42</v>
      </c>
      <c r="D24" s="103">
        <v>47849</v>
      </c>
    </row>
    <row r="25" spans="2:4">
      <c r="B25" s="77" t="s">
        <v>2348</v>
      </c>
      <c r="C25" s="84">
        <v>101.91568000000001</v>
      </c>
      <c r="D25" s="103">
        <v>45615</v>
      </c>
    </row>
    <row r="26" spans="2:4">
      <c r="B26" s="77" t="s">
        <v>2349</v>
      </c>
      <c r="C26" s="84">
        <v>68.326610000000002</v>
      </c>
      <c r="D26" s="103">
        <v>46626</v>
      </c>
    </row>
    <row r="27" spans="2:4">
      <c r="B27" s="77" t="s">
        <v>2336</v>
      </c>
      <c r="C27" s="84">
        <v>295.56</v>
      </c>
      <c r="D27" s="103">
        <v>46388</v>
      </c>
    </row>
    <row r="28" spans="2:4">
      <c r="B28" s="77" t="s">
        <v>2350</v>
      </c>
      <c r="C28" s="84">
        <v>53.508800000000001</v>
      </c>
      <c r="D28" s="103">
        <v>44819</v>
      </c>
    </row>
    <row r="29" spans="2:4">
      <c r="B29" s="77" t="s">
        <v>1970</v>
      </c>
      <c r="C29" s="84">
        <v>113.89</v>
      </c>
      <c r="D29" s="103">
        <v>47423</v>
      </c>
    </row>
    <row r="30" spans="2:4">
      <c r="B30" s="77" t="s">
        <v>2351</v>
      </c>
      <c r="C30" s="84">
        <v>46.395009999999999</v>
      </c>
      <c r="D30" s="103">
        <v>44821</v>
      </c>
    </row>
    <row r="31" spans="2:4">
      <c r="B31" s="77" t="s">
        <v>2352</v>
      </c>
      <c r="C31" s="84">
        <v>6.6080699999999997</v>
      </c>
      <c r="D31" s="103">
        <v>46059</v>
      </c>
    </row>
    <row r="32" spans="2:4">
      <c r="B32" s="77" t="s">
        <v>2353</v>
      </c>
      <c r="C32" s="84">
        <v>10.18304</v>
      </c>
      <c r="D32" s="103">
        <v>44256</v>
      </c>
    </row>
    <row r="33" spans="2:4">
      <c r="B33" s="77" t="s">
        <v>2354</v>
      </c>
      <c r="C33" s="84">
        <v>14.21805</v>
      </c>
      <c r="D33" s="103">
        <v>44611</v>
      </c>
    </row>
    <row r="34" spans="2:4">
      <c r="B34" s="77" t="s">
        <v>2355</v>
      </c>
      <c r="C34" s="84">
        <v>9.2550100000000004</v>
      </c>
      <c r="D34" s="103">
        <v>45648</v>
      </c>
    </row>
    <row r="35" spans="2:4">
      <c r="B35" s="77" t="s">
        <v>2356</v>
      </c>
      <c r="C35" s="84">
        <v>34.593730000000001</v>
      </c>
      <c r="D35" s="103">
        <v>45602</v>
      </c>
    </row>
    <row r="36" spans="2:4">
      <c r="B36" s="77" t="s">
        <v>2357</v>
      </c>
      <c r="C36" s="84">
        <v>98.422479999999993</v>
      </c>
      <c r="D36" s="103">
        <v>46325</v>
      </c>
    </row>
    <row r="37" spans="2:4">
      <c r="B37" s="77" t="s">
        <v>2358</v>
      </c>
      <c r="C37" s="84">
        <v>174.29435000000001</v>
      </c>
      <c r="D37" s="103">
        <v>44104</v>
      </c>
    </row>
    <row r="38" spans="2:4">
      <c r="B38" s="77"/>
      <c r="C38" s="84"/>
      <c r="D38" s="103"/>
    </row>
    <row r="39" spans="2:4">
      <c r="B39" s="77"/>
      <c r="C39" s="84"/>
      <c r="D39" s="103"/>
    </row>
    <row r="40" spans="2:4">
      <c r="B40" s="77"/>
      <c r="C40" s="84"/>
      <c r="D40" s="103"/>
    </row>
    <row r="41" spans="2:4">
      <c r="B41" s="77"/>
      <c r="C41" s="84"/>
      <c r="D41" s="103"/>
    </row>
    <row r="42" spans="2:4">
      <c r="B42" s="77"/>
      <c r="C42" s="84"/>
      <c r="D42" s="103"/>
    </row>
    <row r="43" spans="2:4">
      <c r="B43" s="90"/>
      <c r="C43" s="90"/>
      <c r="D43" s="90"/>
    </row>
    <row r="44" spans="2:4">
      <c r="B44" s="90"/>
      <c r="C44" s="90"/>
      <c r="D44" s="90"/>
    </row>
    <row r="45" spans="2:4">
      <c r="B45" s="90"/>
      <c r="C45" s="90"/>
      <c r="D45" s="90"/>
    </row>
    <row r="46" spans="2:4">
      <c r="B46" s="90"/>
      <c r="C46" s="90"/>
      <c r="D46" s="90"/>
    </row>
    <row r="47" spans="2:4">
      <c r="B47" s="90"/>
      <c r="C47" s="90"/>
      <c r="D47" s="90"/>
    </row>
    <row r="48" spans="2:4">
      <c r="B48" s="90"/>
      <c r="C48" s="90"/>
      <c r="D48" s="90"/>
    </row>
    <row r="49" spans="2:4">
      <c r="B49" s="90"/>
      <c r="C49" s="90"/>
      <c r="D49" s="90"/>
    </row>
    <row r="50" spans="2:4">
      <c r="B50" s="90"/>
      <c r="C50" s="90"/>
      <c r="D50" s="90"/>
    </row>
    <row r="51" spans="2:4">
      <c r="B51" s="90"/>
      <c r="C51" s="90"/>
      <c r="D51" s="90"/>
    </row>
    <row r="52" spans="2:4">
      <c r="B52" s="90"/>
      <c r="C52" s="90"/>
      <c r="D52" s="90"/>
    </row>
    <row r="53" spans="2:4">
      <c r="B53" s="90"/>
      <c r="C53" s="90"/>
      <c r="D53" s="90"/>
    </row>
    <row r="54" spans="2:4">
      <c r="B54" s="90"/>
      <c r="C54" s="90"/>
      <c r="D54" s="90"/>
    </row>
    <row r="55" spans="2:4">
      <c r="B55" s="90"/>
      <c r="C55" s="90"/>
      <c r="D55" s="90"/>
    </row>
    <row r="56" spans="2:4">
      <c r="B56" s="90"/>
      <c r="C56" s="90"/>
      <c r="D56" s="90"/>
    </row>
    <row r="57" spans="2:4">
      <c r="B57" s="90"/>
      <c r="C57" s="90"/>
      <c r="D57" s="90"/>
    </row>
    <row r="58" spans="2:4">
      <c r="B58" s="90"/>
      <c r="C58" s="90"/>
      <c r="D58" s="90"/>
    </row>
    <row r="59" spans="2:4">
      <c r="B59" s="90"/>
      <c r="C59" s="90"/>
      <c r="D59" s="90"/>
    </row>
    <row r="60" spans="2:4">
      <c r="B60" s="90"/>
      <c r="C60" s="90"/>
      <c r="D60" s="90"/>
    </row>
    <row r="61" spans="2:4">
      <c r="B61" s="90"/>
      <c r="C61" s="90"/>
      <c r="D61" s="90"/>
    </row>
    <row r="62" spans="2:4">
      <c r="B62" s="90"/>
      <c r="C62" s="90"/>
      <c r="D62" s="90"/>
    </row>
    <row r="63" spans="2:4">
      <c r="B63" s="90"/>
      <c r="C63" s="90"/>
      <c r="D63" s="90"/>
    </row>
    <row r="64" spans="2:4">
      <c r="B64" s="90"/>
      <c r="C64" s="90"/>
      <c r="D64" s="90"/>
    </row>
    <row r="65" spans="2:4">
      <c r="B65" s="90"/>
      <c r="C65" s="90"/>
      <c r="D65" s="90"/>
    </row>
    <row r="66" spans="2:4">
      <c r="B66" s="90"/>
      <c r="C66" s="90"/>
      <c r="D66" s="90"/>
    </row>
    <row r="67" spans="2:4">
      <c r="B67" s="90"/>
      <c r="C67" s="90"/>
      <c r="D67" s="90"/>
    </row>
    <row r="68" spans="2:4">
      <c r="B68" s="90"/>
      <c r="C68" s="90"/>
      <c r="D68" s="90"/>
    </row>
    <row r="69" spans="2:4">
      <c r="B69" s="90"/>
      <c r="C69" s="90"/>
      <c r="D69" s="90"/>
    </row>
    <row r="70" spans="2:4">
      <c r="B70" s="90"/>
      <c r="C70" s="90"/>
      <c r="D70" s="90"/>
    </row>
    <row r="71" spans="2:4">
      <c r="B71" s="90"/>
      <c r="C71" s="90"/>
      <c r="D71" s="90"/>
    </row>
    <row r="72" spans="2:4">
      <c r="B72" s="90"/>
      <c r="C72" s="90"/>
      <c r="D72" s="90"/>
    </row>
    <row r="73" spans="2:4">
      <c r="B73" s="90"/>
      <c r="C73" s="90"/>
      <c r="D73" s="90"/>
    </row>
    <row r="74" spans="2:4">
      <c r="B74" s="90"/>
      <c r="C74" s="90"/>
      <c r="D74" s="90"/>
    </row>
    <row r="75" spans="2:4">
      <c r="B75" s="90"/>
      <c r="C75" s="90"/>
      <c r="D75" s="90"/>
    </row>
    <row r="76" spans="2:4">
      <c r="B76" s="90"/>
      <c r="C76" s="90"/>
      <c r="D76" s="90"/>
    </row>
    <row r="77" spans="2:4">
      <c r="B77" s="90"/>
      <c r="C77" s="90"/>
      <c r="D77" s="90"/>
    </row>
    <row r="78" spans="2:4">
      <c r="B78" s="90"/>
      <c r="C78" s="90"/>
      <c r="D78" s="90"/>
    </row>
    <row r="79" spans="2:4">
      <c r="B79" s="90"/>
      <c r="C79" s="90"/>
      <c r="D79" s="90"/>
    </row>
    <row r="80" spans="2:4">
      <c r="B80" s="90"/>
      <c r="C80" s="90"/>
      <c r="D80" s="90"/>
    </row>
    <row r="81" spans="2:4">
      <c r="B81" s="90"/>
      <c r="C81" s="90"/>
      <c r="D81" s="90"/>
    </row>
    <row r="82" spans="2:4">
      <c r="B82" s="90"/>
      <c r="C82" s="90"/>
      <c r="D82" s="90"/>
    </row>
    <row r="83" spans="2:4">
      <c r="B83" s="90"/>
      <c r="C83" s="90"/>
      <c r="D83" s="90"/>
    </row>
    <row r="84" spans="2:4">
      <c r="B84" s="90"/>
      <c r="C84" s="90"/>
      <c r="D84" s="90"/>
    </row>
    <row r="85" spans="2:4">
      <c r="B85" s="90"/>
      <c r="C85" s="90"/>
      <c r="D85" s="90"/>
    </row>
    <row r="86" spans="2:4">
      <c r="B86" s="90"/>
      <c r="C86" s="90"/>
      <c r="D86" s="90"/>
    </row>
    <row r="87" spans="2:4">
      <c r="B87" s="90"/>
      <c r="C87" s="90"/>
      <c r="D87" s="90"/>
    </row>
    <row r="88" spans="2:4">
      <c r="B88" s="90"/>
      <c r="C88" s="90"/>
      <c r="D88" s="90"/>
    </row>
    <row r="89" spans="2:4">
      <c r="B89" s="90"/>
      <c r="C89" s="90"/>
      <c r="D89" s="90"/>
    </row>
    <row r="90" spans="2:4">
      <c r="B90" s="90"/>
      <c r="C90" s="90"/>
      <c r="D90" s="90"/>
    </row>
    <row r="91" spans="2:4">
      <c r="B91" s="90"/>
      <c r="C91" s="90"/>
      <c r="D91" s="90"/>
    </row>
    <row r="92" spans="2:4">
      <c r="B92" s="90"/>
      <c r="C92" s="90"/>
      <c r="D92" s="90"/>
    </row>
    <row r="93" spans="2:4">
      <c r="B93" s="90"/>
      <c r="C93" s="90"/>
      <c r="D93" s="90"/>
    </row>
    <row r="94" spans="2:4">
      <c r="B94" s="90"/>
      <c r="C94" s="90"/>
      <c r="D94" s="90"/>
    </row>
    <row r="95" spans="2:4">
      <c r="B95" s="90"/>
      <c r="C95" s="90"/>
      <c r="D95" s="90"/>
    </row>
    <row r="96" spans="2:4">
      <c r="B96" s="90"/>
      <c r="C96" s="90"/>
      <c r="D96" s="90"/>
    </row>
    <row r="97" spans="2:4">
      <c r="B97" s="90"/>
      <c r="C97" s="90"/>
      <c r="D97" s="90"/>
    </row>
    <row r="98" spans="2:4">
      <c r="B98" s="90"/>
      <c r="C98" s="90"/>
      <c r="D98" s="90"/>
    </row>
    <row r="99" spans="2:4">
      <c r="B99" s="90"/>
      <c r="C99" s="90"/>
      <c r="D99" s="90"/>
    </row>
    <row r="100" spans="2:4">
      <c r="B100" s="90"/>
      <c r="C100" s="90"/>
      <c r="D100" s="90"/>
    </row>
    <row r="101" spans="2:4">
      <c r="B101" s="90"/>
      <c r="C101" s="90"/>
      <c r="D101" s="90"/>
    </row>
    <row r="102" spans="2:4">
      <c r="B102" s="90"/>
      <c r="C102" s="90"/>
      <c r="D102" s="90"/>
    </row>
    <row r="103" spans="2:4">
      <c r="B103" s="90"/>
      <c r="C103" s="90"/>
      <c r="D103" s="90"/>
    </row>
    <row r="104" spans="2:4">
      <c r="B104" s="90"/>
      <c r="C104" s="90"/>
      <c r="D104" s="90"/>
    </row>
    <row r="105" spans="2:4">
      <c r="B105" s="90"/>
      <c r="C105" s="90"/>
      <c r="D105" s="90"/>
    </row>
    <row r="106" spans="2:4">
      <c r="B106" s="90"/>
      <c r="C106" s="90"/>
      <c r="D106" s="90"/>
    </row>
    <row r="107" spans="2:4">
      <c r="B107" s="90"/>
      <c r="C107" s="90"/>
      <c r="D107" s="90"/>
    </row>
    <row r="108" spans="2:4">
      <c r="B108" s="90"/>
      <c r="C108" s="90"/>
      <c r="D108" s="90"/>
    </row>
    <row r="109" spans="2:4">
      <c r="B109" s="90"/>
      <c r="C109" s="90"/>
      <c r="D109" s="90"/>
    </row>
  </sheetData>
  <sheetProtection sheet="1" objects="1" scenarios="1"/>
  <mergeCells count="1">
    <mergeCell ref="B6:D6"/>
  </mergeCells>
  <phoneticPr fontId="4" type="noConversion"/>
  <dataValidations count="1">
    <dataValidation allowBlank="1" showInputMessage="1" showErrorMessage="1" sqref="C5:C1048576 A1:B1048576 D1:XFD27 D30:XFD1048576 D28:AF29 AH28:XFD29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7" tint="-0.249977111117893"/>
  </sheetPr>
  <dimension ref="B1:R399"/>
  <sheetViews>
    <sheetView rightToLeft="1" workbookViewId="0">
      <selection activeCell="G20" sqref="G20"/>
    </sheetView>
  </sheetViews>
  <sheetFormatPr defaultColWidth="9.140625" defaultRowHeight="18"/>
  <cols>
    <col min="1" max="1" width="6.28515625" style="1" customWidth="1"/>
    <col min="2" max="2" width="22" style="2" bestFit="1" customWidth="1"/>
    <col min="3" max="3" width="60.14062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5.5703125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17" width="7.5703125" style="1" customWidth="1"/>
    <col min="18" max="18" width="6.7109375" style="1" customWidth="1"/>
    <col min="19" max="19" width="7.7109375" style="1" customWidth="1"/>
    <col min="20" max="20" width="7.140625" style="1" customWidth="1"/>
    <col min="21" max="21" width="6" style="1" customWidth="1"/>
    <col min="22" max="22" width="7.85546875" style="1" customWidth="1"/>
    <col min="23" max="23" width="8.140625" style="1" customWidth="1"/>
    <col min="24" max="24" width="6.28515625" style="1" customWidth="1"/>
    <col min="25" max="25" width="8" style="1" customWidth="1"/>
    <col min="26" max="26" width="8.7109375" style="1" customWidth="1"/>
    <col min="27" max="27" width="10" style="1" customWidth="1"/>
    <col min="28" max="28" width="9.5703125" style="1" customWidth="1"/>
    <col min="29" max="29" width="6.140625" style="1" customWidth="1"/>
    <col min="30" max="31" width="5.7109375" style="1" customWidth="1"/>
    <col min="32" max="32" width="6.85546875" style="1" customWidth="1"/>
    <col min="33" max="33" width="6.42578125" style="1" customWidth="1"/>
    <col min="34" max="34" width="6.7109375" style="1" customWidth="1"/>
    <col min="35" max="35" width="7.28515625" style="1" customWidth="1"/>
    <col min="36" max="47" width="5.7109375" style="1" customWidth="1"/>
    <col min="48" max="16384" width="9.140625" style="1"/>
  </cols>
  <sheetData>
    <row r="1" spans="2:18">
      <c r="B1" s="47" t="s">
        <v>174</v>
      </c>
      <c r="C1" s="68" t="s" vm="1">
        <v>258</v>
      </c>
    </row>
    <row r="2" spans="2:18">
      <c r="B2" s="47" t="s">
        <v>173</v>
      </c>
      <c r="C2" s="68" t="s">
        <v>259</v>
      </c>
    </row>
    <row r="3" spans="2:18">
      <c r="B3" s="47" t="s">
        <v>175</v>
      </c>
      <c r="C3" s="68" t="s">
        <v>260</v>
      </c>
    </row>
    <row r="4" spans="2:18">
      <c r="B4" s="47" t="s">
        <v>176</v>
      </c>
      <c r="C4" s="68">
        <v>9454</v>
      </c>
    </row>
    <row r="6" spans="2:18" ht="26.25" customHeight="1">
      <c r="B6" s="134" t="s">
        <v>214</v>
      </c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6"/>
    </row>
    <row r="7" spans="2:18" s="3" customFormat="1" ht="78.75">
      <c r="B7" s="22" t="s">
        <v>111</v>
      </c>
      <c r="C7" s="30" t="s">
        <v>44</v>
      </c>
      <c r="D7" s="30" t="s">
        <v>65</v>
      </c>
      <c r="E7" s="30" t="s">
        <v>14</v>
      </c>
      <c r="F7" s="30" t="s">
        <v>66</v>
      </c>
      <c r="G7" s="30" t="s">
        <v>99</v>
      </c>
      <c r="H7" s="30" t="s">
        <v>17</v>
      </c>
      <c r="I7" s="30" t="s">
        <v>98</v>
      </c>
      <c r="J7" s="30" t="s">
        <v>16</v>
      </c>
      <c r="K7" s="30" t="s">
        <v>212</v>
      </c>
      <c r="L7" s="30" t="s">
        <v>238</v>
      </c>
      <c r="M7" s="30" t="s">
        <v>213</v>
      </c>
      <c r="N7" s="30" t="s">
        <v>58</v>
      </c>
      <c r="O7" s="30" t="s">
        <v>177</v>
      </c>
      <c r="P7" s="31" t="s">
        <v>179</v>
      </c>
      <c r="R7" s="1"/>
    </row>
    <row r="8" spans="2:18" s="3" customFormat="1" ht="17.25" customHeight="1">
      <c r="B8" s="15"/>
      <c r="C8" s="32"/>
      <c r="D8" s="32"/>
      <c r="E8" s="32"/>
      <c r="F8" s="32"/>
      <c r="G8" s="32" t="s">
        <v>21</v>
      </c>
      <c r="H8" s="32" t="s">
        <v>20</v>
      </c>
      <c r="I8" s="32"/>
      <c r="J8" s="32" t="s">
        <v>19</v>
      </c>
      <c r="K8" s="32" t="s">
        <v>19</v>
      </c>
      <c r="L8" s="32" t="s">
        <v>240</v>
      </c>
      <c r="M8" s="32" t="s">
        <v>236</v>
      </c>
      <c r="N8" s="32" t="s">
        <v>19</v>
      </c>
      <c r="O8" s="32" t="s">
        <v>19</v>
      </c>
      <c r="P8" s="33" t="s">
        <v>19</v>
      </c>
    </row>
    <row r="9" spans="2:18" s="4" customFormat="1" ht="18" customHeight="1">
      <c r="B9" s="18"/>
      <c r="C9" s="19" t="s">
        <v>0</v>
      </c>
      <c r="D9" s="19" t="s">
        <v>1</v>
      </c>
      <c r="E9" s="19" t="s">
        <v>2</v>
      </c>
      <c r="F9" s="19" t="s">
        <v>3</v>
      </c>
      <c r="G9" s="19" t="s">
        <v>4</v>
      </c>
      <c r="H9" s="19" t="s">
        <v>5</v>
      </c>
      <c r="I9" s="19" t="s">
        <v>6</v>
      </c>
      <c r="J9" s="19" t="s">
        <v>7</v>
      </c>
      <c r="K9" s="19" t="s">
        <v>8</v>
      </c>
      <c r="L9" s="19" t="s">
        <v>9</v>
      </c>
      <c r="M9" s="19" t="s">
        <v>10</v>
      </c>
      <c r="N9" s="19" t="s">
        <v>11</v>
      </c>
      <c r="O9" s="19" t="s">
        <v>12</v>
      </c>
      <c r="P9" s="20" t="s">
        <v>13</v>
      </c>
      <c r="Q9" s="5"/>
    </row>
    <row r="10" spans="2:18" s="4" customFormat="1" ht="18" customHeight="1">
      <c r="B10" s="110" t="s">
        <v>2329</v>
      </c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111">
        <v>0</v>
      </c>
      <c r="N10" s="90"/>
      <c r="O10" s="90"/>
      <c r="P10" s="90"/>
      <c r="Q10" s="5"/>
    </row>
    <row r="11" spans="2:18" ht="20.25" customHeight="1">
      <c r="B11" s="89" t="s">
        <v>249</v>
      </c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</row>
    <row r="12" spans="2:18">
      <c r="B12" s="89" t="s">
        <v>107</v>
      </c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0"/>
    </row>
    <row r="13" spans="2:18">
      <c r="B13" s="89" t="s">
        <v>239</v>
      </c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</row>
    <row r="14" spans="2:18">
      <c r="B14" s="90"/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</row>
    <row r="15" spans="2:18">
      <c r="B15" s="90"/>
      <c r="C15" s="90"/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</row>
    <row r="16" spans="2:18">
      <c r="B16" s="90"/>
      <c r="C16" s="90"/>
      <c r="D16" s="90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</row>
    <row r="17" spans="2:16">
      <c r="B17" s="90"/>
      <c r="C17" s="90"/>
      <c r="D17" s="90"/>
      <c r="E17" s="90"/>
      <c r="F17" s="90"/>
      <c r="G17" s="90"/>
      <c r="H17" s="90"/>
      <c r="I17" s="90"/>
      <c r="J17" s="90"/>
      <c r="K17" s="90"/>
      <c r="L17" s="90"/>
      <c r="M17" s="90"/>
      <c r="N17" s="90"/>
      <c r="O17" s="90"/>
      <c r="P17" s="90"/>
    </row>
    <row r="18" spans="2:16">
      <c r="B18" s="90"/>
      <c r="C18" s="90"/>
      <c r="D18" s="90"/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</row>
    <row r="19" spans="2:16">
      <c r="B19" s="90"/>
      <c r="C19" s="90"/>
      <c r="D19" s="90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0"/>
    </row>
    <row r="20" spans="2:16">
      <c r="B20" s="90"/>
      <c r="C20" s="90"/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</row>
    <row r="21" spans="2:16">
      <c r="B21" s="90"/>
      <c r="C21" s="90"/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</row>
    <row r="22" spans="2:16">
      <c r="B22" s="90"/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</row>
    <row r="23" spans="2:16">
      <c r="B23" s="90"/>
      <c r="C23" s="90"/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</row>
    <row r="24" spans="2:16">
      <c r="B24" s="90"/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</row>
    <row r="25" spans="2:16">
      <c r="B25" s="90"/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</row>
    <row r="26" spans="2:16">
      <c r="B26" s="90"/>
      <c r="C26" s="90"/>
      <c r="D26" s="90"/>
      <c r="E26" s="90"/>
      <c r="F26" s="90"/>
      <c r="G26" s="90"/>
      <c r="H26" s="90"/>
      <c r="I26" s="90"/>
      <c r="J26" s="90"/>
      <c r="K26" s="90"/>
      <c r="L26" s="90"/>
      <c r="M26" s="90"/>
      <c r="N26" s="90"/>
      <c r="O26" s="90"/>
      <c r="P26" s="90"/>
    </row>
    <row r="27" spans="2:16">
      <c r="B27" s="90"/>
      <c r="C27" s="90"/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0"/>
    </row>
    <row r="28" spans="2:16">
      <c r="B28" s="90"/>
      <c r="C28" s="90"/>
      <c r="D28" s="90"/>
      <c r="E28" s="90"/>
      <c r="F28" s="90"/>
      <c r="G28" s="90"/>
      <c r="H28" s="90"/>
      <c r="I28" s="90"/>
      <c r="J28" s="90"/>
      <c r="K28" s="90"/>
      <c r="L28" s="90"/>
      <c r="M28" s="90"/>
      <c r="N28" s="90"/>
      <c r="O28" s="90"/>
      <c r="P28" s="90"/>
    </row>
    <row r="29" spans="2:16">
      <c r="B29" s="90"/>
      <c r="C29" s="90"/>
      <c r="D29" s="90"/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90"/>
      <c r="P29" s="90"/>
    </row>
    <row r="30" spans="2:16">
      <c r="B30" s="90"/>
      <c r="C30" s="90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90"/>
    </row>
    <row r="31" spans="2:16">
      <c r="B31" s="90"/>
      <c r="C31" s="90"/>
      <c r="D31" s="90"/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0"/>
      <c r="P31" s="90"/>
    </row>
    <row r="32" spans="2:16">
      <c r="B32" s="90"/>
      <c r="C32" s="90"/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</row>
    <row r="33" spans="2:16">
      <c r="B33" s="90"/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</row>
    <row r="34" spans="2:16">
      <c r="B34" s="90"/>
      <c r="C34" s="90"/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</row>
    <row r="35" spans="2:16">
      <c r="B35" s="90"/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</row>
    <row r="36" spans="2:16">
      <c r="B36" s="90"/>
      <c r="C36" s="90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0"/>
    </row>
    <row r="37" spans="2:16">
      <c r="B37" s="90"/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0"/>
      <c r="O37" s="90"/>
      <c r="P37" s="90"/>
    </row>
    <row r="38" spans="2:16">
      <c r="B38" s="90"/>
      <c r="C38" s="90"/>
      <c r="D38" s="90"/>
      <c r="E38" s="90"/>
      <c r="F38" s="90"/>
      <c r="G38" s="90"/>
      <c r="H38" s="90"/>
      <c r="I38" s="90"/>
      <c r="J38" s="90"/>
      <c r="K38" s="90"/>
      <c r="L38" s="90"/>
      <c r="M38" s="90"/>
      <c r="N38" s="90"/>
      <c r="O38" s="90"/>
      <c r="P38" s="90"/>
    </row>
    <row r="39" spans="2:16">
      <c r="B39" s="90"/>
      <c r="C39" s="90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0"/>
    </row>
    <row r="40" spans="2:16">
      <c r="B40" s="90"/>
      <c r="C40" s="90"/>
      <c r="D40" s="90"/>
      <c r="E40" s="90"/>
      <c r="F40" s="90"/>
      <c r="G40" s="90"/>
      <c r="H40" s="90"/>
      <c r="I40" s="90"/>
      <c r="J40" s="90"/>
      <c r="K40" s="90"/>
      <c r="L40" s="90"/>
      <c r="M40" s="90"/>
      <c r="N40" s="90"/>
      <c r="O40" s="90"/>
      <c r="P40" s="90"/>
    </row>
    <row r="41" spans="2:16">
      <c r="B41" s="90"/>
      <c r="C41" s="90"/>
      <c r="D41" s="90"/>
      <c r="E41" s="90"/>
      <c r="F41" s="90"/>
      <c r="G41" s="90"/>
      <c r="H41" s="90"/>
      <c r="I41" s="90"/>
      <c r="J41" s="90"/>
      <c r="K41" s="90"/>
      <c r="L41" s="90"/>
      <c r="M41" s="90"/>
      <c r="N41" s="90"/>
      <c r="O41" s="90"/>
      <c r="P41" s="90"/>
    </row>
    <row r="42" spans="2:16">
      <c r="B42" s="90"/>
      <c r="C42" s="90"/>
      <c r="D42" s="90"/>
      <c r="E42" s="90"/>
      <c r="F42" s="90"/>
      <c r="G42" s="90"/>
      <c r="H42" s="90"/>
      <c r="I42" s="90"/>
      <c r="J42" s="90"/>
      <c r="K42" s="90"/>
      <c r="L42" s="90"/>
      <c r="M42" s="90"/>
      <c r="N42" s="90"/>
      <c r="O42" s="90"/>
      <c r="P42" s="90"/>
    </row>
    <row r="43" spans="2:16">
      <c r="B43" s="90"/>
      <c r="C43" s="90"/>
      <c r="D43" s="90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90"/>
    </row>
    <row r="44" spans="2:16">
      <c r="B44" s="90"/>
      <c r="C44" s="90"/>
      <c r="D44" s="90"/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</row>
    <row r="45" spans="2:16">
      <c r="B45" s="90"/>
      <c r="C45" s="90"/>
      <c r="D45" s="90"/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</row>
    <row r="46" spans="2:16">
      <c r="B46" s="90"/>
      <c r="C46" s="90"/>
      <c r="D46" s="90"/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90"/>
    </row>
    <row r="47" spans="2:16">
      <c r="B47" s="90"/>
      <c r="C47" s="90"/>
      <c r="D47" s="90"/>
      <c r="E47" s="90"/>
      <c r="F47" s="90"/>
      <c r="G47" s="90"/>
      <c r="H47" s="90"/>
      <c r="I47" s="90"/>
      <c r="J47" s="90"/>
      <c r="K47" s="90"/>
      <c r="L47" s="90"/>
      <c r="M47" s="90"/>
      <c r="N47" s="90"/>
      <c r="O47" s="90"/>
      <c r="P47" s="90"/>
    </row>
    <row r="48" spans="2:16">
      <c r="B48" s="90"/>
      <c r="C48" s="90"/>
      <c r="D48" s="90"/>
      <c r="E48" s="90"/>
      <c r="F48" s="90"/>
      <c r="G48" s="90"/>
      <c r="H48" s="90"/>
      <c r="I48" s="90"/>
      <c r="J48" s="90"/>
      <c r="K48" s="90"/>
      <c r="L48" s="90"/>
      <c r="M48" s="90"/>
      <c r="N48" s="90"/>
      <c r="O48" s="90"/>
      <c r="P48" s="90"/>
    </row>
    <row r="49" spans="2:16">
      <c r="B49" s="90"/>
      <c r="C49" s="90"/>
      <c r="D49" s="90"/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</row>
    <row r="50" spans="2:16">
      <c r="B50" s="90"/>
      <c r="C50" s="90"/>
      <c r="D50" s="90"/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</row>
    <row r="51" spans="2:16">
      <c r="B51" s="90"/>
      <c r="C51" s="90"/>
      <c r="D51" s="90"/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</row>
    <row r="52" spans="2:16">
      <c r="B52" s="90"/>
      <c r="C52" s="90"/>
      <c r="D52" s="90"/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</row>
    <row r="53" spans="2:16">
      <c r="B53" s="90"/>
      <c r="C53" s="90"/>
      <c r="D53" s="90"/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</row>
    <row r="54" spans="2:16">
      <c r="B54" s="90"/>
      <c r="C54" s="90"/>
      <c r="D54" s="90"/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</row>
    <row r="55" spans="2:16">
      <c r="B55" s="90"/>
      <c r="C55" s="90"/>
      <c r="D55" s="90"/>
      <c r="E55" s="90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</row>
    <row r="56" spans="2:16">
      <c r="B56" s="90"/>
      <c r="C56" s="90"/>
      <c r="D56" s="90"/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</row>
    <row r="57" spans="2:16">
      <c r="B57" s="90"/>
      <c r="C57" s="90"/>
      <c r="D57" s="90"/>
      <c r="E57" s="90"/>
      <c r="F57" s="90"/>
      <c r="G57" s="90"/>
      <c r="H57" s="90"/>
      <c r="I57" s="90"/>
      <c r="J57" s="90"/>
      <c r="K57" s="90"/>
      <c r="L57" s="90"/>
      <c r="M57" s="90"/>
      <c r="N57" s="90"/>
      <c r="O57" s="90"/>
      <c r="P57" s="90"/>
    </row>
    <row r="58" spans="2:16">
      <c r="B58" s="90"/>
      <c r="C58" s="90"/>
      <c r="D58" s="90"/>
      <c r="E58" s="90"/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90"/>
    </row>
    <row r="59" spans="2:16">
      <c r="B59" s="90"/>
      <c r="C59" s="90"/>
      <c r="D59" s="90"/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</row>
    <row r="60" spans="2:16">
      <c r="B60" s="90"/>
      <c r="C60" s="90"/>
      <c r="D60" s="90"/>
      <c r="E60" s="90"/>
      <c r="F60" s="90"/>
      <c r="G60" s="90"/>
      <c r="H60" s="90"/>
      <c r="I60" s="90"/>
      <c r="J60" s="90"/>
      <c r="K60" s="90"/>
      <c r="L60" s="90"/>
      <c r="M60" s="90"/>
      <c r="N60" s="90"/>
      <c r="O60" s="90"/>
      <c r="P60" s="90"/>
    </row>
    <row r="61" spans="2:16">
      <c r="B61" s="90"/>
      <c r="C61" s="90"/>
      <c r="D61" s="90"/>
      <c r="E61" s="90"/>
      <c r="F61" s="90"/>
      <c r="G61" s="90"/>
      <c r="H61" s="90"/>
      <c r="I61" s="90"/>
      <c r="J61" s="90"/>
      <c r="K61" s="90"/>
      <c r="L61" s="90"/>
      <c r="M61" s="90"/>
      <c r="N61" s="90"/>
      <c r="O61" s="90"/>
      <c r="P61" s="90"/>
    </row>
    <row r="62" spans="2:16">
      <c r="B62" s="90"/>
      <c r="C62" s="90"/>
      <c r="D62" s="90"/>
      <c r="E62" s="90"/>
      <c r="F62" s="90"/>
      <c r="G62" s="90"/>
      <c r="H62" s="90"/>
      <c r="I62" s="90"/>
      <c r="J62" s="90"/>
      <c r="K62" s="90"/>
      <c r="L62" s="90"/>
      <c r="M62" s="90"/>
      <c r="N62" s="90"/>
      <c r="O62" s="90"/>
      <c r="P62" s="90"/>
    </row>
    <row r="63" spans="2:16">
      <c r="B63" s="90"/>
      <c r="C63" s="90"/>
      <c r="D63" s="90"/>
      <c r="E63" s="90"/>
      <c r="F63" s="90"/>
      <c r="G63" s="90"/>
      <c r="H63" s="90"/>
      <c r="I63" s="90"/>
      <c r="J63" s="90"/>
      <c r="K63" s="90"/>
      <c r="L63" s="90"/>
      <c r="M63" s="90"/>
      <c r="N63" s="90"/>
      <c r="O63" s="90"/>
      <c r="P63" s="90"/>
    </row>
    <row r="64" spans="2:16">
      <c r="B64" s="90"/>
      <c r="C64" s="90"/>
      <c r="D64" s="90"/>
      <c r="E64" s="90"/>
      <c r="F64" s="90"/>
      <c r="G64" s="90"/>
      <c r="H64" s="90"/>
      <c r="I64" s="90"/>
      <c r="J64" s="90"/>
      <c r="K64" s="90"/>
      <c r="L64" s="90"/>
      <c r="M64" s="90"/>
      <c r="N64" s="90"/>
      <c r="O64" s="90"/>
      <c r="P64" s="90"/>
    </row>
    <row r="65" spans="2:16">
      <c r="B65" s="90"/>
      <c r="C65" s="90"/>
      <c r="D65" s="90"/>
      <c r="E65" s="90"/>
      <c r="F65" s="90"/>
      <c r="G65" s="90"/>
      <c r="H65" s="90"/>
      <c r="I65" s="90"/>
      <c r="J65" s="90"/>
      <c r="K65" s="90"/>
      <c r="L65" s="90"/>
      <c r="M65" s="90"/>
      <c r="N65" s="90"/>
      <c r="O65" s="90"/>
      <c r="P65" s="90"/>
    </row>
    <row r="66" spans="2:16">
      <c r="B66" s="90"/>
      <c r="C66" s="90"/>
      <c r="D66" s="90"/>
      <c r="E66" s="90"/>
      <c r="F66" s="90"/>
      <c r="G66" s="90"/>
      <c r="H66" s="90"/>
      <c r="I66" s="90"/>
      <c r="J66" s="90"/>
      <c r="K66" s="90"/>
      <c r="L66" s="90"/>
      <c r="M66" s="90"/>
      <c r="N66" s="90"/>
      <c r="O66" s="90"/>
      <c r="P66" s="90"/>
    </row>
    <row r="67" spans="2:16">
      <c r="B67" s="90"/>
      <c r="C67" s="90"/>
      <c r="D67" s="90"/>
      <c r="E67" s="90"/>
      <c r="F67" s="90"/>
      <c r="G67" s="90"/>
      <c r="H67" s="90"/>
      <c r="I67" s="90"/>
      <c r="J67" s="90"/>
      <c r="K67" s="90"/>
      <c r="L67" s="90"/>
      <c r="M67" s="90"/>
      <c r="N67" s="90"/>
      <c r="O67" s="90"/>
      <c r="P67" s="90"/>
    </row>
    <row r="68" spans="2:16">
      <c r="B68" s="90"/>
      <c r="C68" s="90"/>
      <c r="D68" s="90"/>
      <c r="E68" s="90"/>
      <c r="F68" s="90"/>
      <c r="G68" s="90"/>
      <c r="H68" s="90"/>
      <c r="I68" s="90"/>
      <c r="J68" s="90"/>
      <c r="K68" s="90"/>
      <c r="L68" s="90"/>
      <c r="M68" s="90"/>
      <c r="N68" s="90"/>
      <c r="O68" s="90"/>
      <c r="P68" s="90"/>
    </row>
    <row r="69" spans="2:16">
      <c r="B69" s="90"/>
      <c r="C69" s="90"/>
      <c r="D69" s="90"/>
      <c r="E69" s="90"/>
      <c r="F69" s="90"/>
      <c r="G69" s="90"/>
      <c r="H69" s="90"/>
      <c r="I69" s="90"/>
      <c r="J69" s="90"/>
      <c r="K69" s="90"/>
      <c r="L69" s="90"/>
      <c r="M69" s="90"/>
      <c r="N69" s="90"/>
      <c r="O69" s="90"/>
      <c r="P69" s="90"/>
    </row>
    <row r="70" spans="2:16">
      <c r="B70" s="90"/>
      <c r="C70" s="90"/>
      <c r="D70" s="90"/>
      <c r="E70" s="90"/>
      <c r="F70" s="90"/>
      <c r="G70" s="90"/>
      <c r="H70" s="90"/>
      <c r="I70" s="90"/>
      <c r="J70" s="90"/>
      <c r="K70" s="90"/>
      <c r="L70" s="90"/>
      <c r="M70" s="90"/>
      <c r="N70" s="90"/>
      <c r="O70" s="90"/>
      <c r="P70" s="90"/>
    </row>
    <row r="71" spans="2:16">
      <c r="B71" s="90"/>
      <c r="C71" s="90"/>
      <c r="D71" s="90"/>
      <c r="E71" s="90"/>
      <c r="F71" s="90"/>
      <c r="G71" s="90"/>
      <c r="H71" s="90"/>
      <c r="I71" s="90"/>
      <c r="J71" s="90"/>
      <c r="K71" s="90"/>
      <c r="L71" s="90"/>
      <c r="M71" s="90"/>
      <c r="N71" s="90"/>
      <c r="O71" s="90"/>
      <c r="P71" s="90"/>
    </row>
    <row r="72" spans="2:16">
      <c r="B72" s="90"/>
      <c r="C72" s="90"/>
      <c r="D72" s="90"/>
      <c r="E72" s="90"/>
      <c r="F72" s="90"/>
      <c r="G72" s="90"/>
      <c r="H72" s="90"/>
      <c r="I72" s="90"/>
      <c r="J72" s="90"/>
      <c r="K72" s="90"/>
      <c r="L72" s="90"/>
      <c r="M72" s="90"/>
      <c r="N72" s="90"/>
      <c r="O72" s="90"/>
      <c r="P72" s="90"/>
    </row>
    <row r="73" spans="2:16">
      <c r="B73" s="90"/>
      <c r="C73" s="90"/>
      <c r="D73" s="90"/>
      <c r="E73" s="90"/>
      <c r="F73" s="90"/>
      <c r="G73" s="90"/>
      <c r="H73" s="90"/>
      <c r="I73" s="90"/>
      <c r="J73" s="90"/>
      <c r="K73" s="90"/>
      <c r="L73" s="90"/>
      <c r="M73" s="90"/>
      <c r="N73" s="90"/>
      <c r="O73" s="90"/>
      <c r="P73" s="90"/>
    </row>
    <row r="74" spans="2:16">
      <c r="B74" s="90"/>
      <c r="C74" s="90"/>
      <c r="D74" s="90"/>
      <c r="E74" s="90"/>
      <c r="F74" s="90"/>
      <c r="G74" s="90"/>
      <c r="H74" s="90"/>
      <c r="I74" s="90"/>
      <c r="J74" s="90"/>
      <c r="K74" s="90"/>
      <c r="L74" s="90"/>
      <c r="M74" s="90"/>
      <c r="N74" s="90"/>
      <c r="O74" s="90"/>
      <c r="P74" s="90"/>
    </row>
    <row r="75" spans="2:16">
      <c r="B75" s="90"/>
      <c r="C75" s="90"/>
      <c r="D75" s="90"/>
      <c r="E75" s="90"/>
      <c r="F75" s="90"/>
      <c r="G75" s="90"/>
      <c r="H75" s="90"/>
      <c r="I75" s="90"/>
      <c r="J75" s="90"/>
      <c r="K75" s="90"/>
      <c r="L75" s="90"/>
      <c r="M75" s="90"/>
      <c r="N75" s="90"/>
      <c r="O75" s="90"/>
      <c r="P75" s="90"/>
    </row>
    <row r="76" spans="2:16">
      <c r="B76" s="90"/>
      <c r="C76" s="90"/>
      <c r="D76" s="90"/>
      <c r="E76" s="90"/>
      <c r="F76" s="90"/>
      <c r="G76" s="90"/>
      <c r="H76" s="90"/>
      <c r="I76" s="90"/>
      <c r="J76" s="90"/>
      <c r="K76" s="90"/>
      <c r="L76" s="90"/>
      <c r="M76" s="90"/>
      <c r="N76" s="90"/>
      <c r="O76" s="90"/>
      <c r="P76" s="90"/>
    </row>
    <row r="77" spans="2:16">
      <c r="B77" s="90"/>
      <c r="C77" s="90"/>
      <c r="D77" s="90"/>
      <c r="E77" s="90"/>
      <c r="F77" s="90"/>
      <c r="G77" s="90"/>
      <c r="H77" s="90"/>
      <c r="I77" s="90"/>
      <c r="J77" s="90"/>
      <c r="K77" s="90"/>
      <c r="L77" s="90"/>
      <c r="M77" s="90"/>
      <c r="N77" s="90"/>
      <c r="O77" s="90"/>
      <c r="P77" s="90"/>
    </row>
    <row r="78" spans="2:16">
      <c r="B78" s="90"/>
      <c r="C78" s="90"/>
      <c r="D78" s="90"/>
      <c r="E78" s="90"/>
      <c r="F78" s="90"/>
      <c r="G78" s="90"/>
      <c r="H78" s="90"/>
      <c r="I78" s="90"/>
      <c r="J78" s="90"/>
      <c r="K78" s="90"/>
      <c r="L78" s="90"/>
      <c r="M78" s="90"/>
      <c r="N78" s="90"/>
      <c r="O78" s="90"/>
      <c r="P78" s="90"/>
    </row>
    <row r="79" spans="2:16">
      <c r="B79" s="90"/>
      <c r="C79" s="90"/>
      <c r="D79" s="90"/>
      <c r="E79" s="90"/>
      <c r="F79" s="90"/>
      <c r="G79" s="90"/>
      <c r="H79" s="90"/>
      <c r="I79" s="90"/>
      <c r="J79" s="90"/>
      <c r="K79" s="90"/>
      <c r="L79" s="90"/>
      <c r="M79" s="90"/>
      <c r="N79" s="90"/>
      <c r="O79" s="90"/>
      <c r="P79" s="90"/>
    </row>
    <row r="80" spans="2:16">
      <c r="B80" s="90"/>
      <c r="C80" s="90"/>
      <c r="D80" s="90"/>
      <c r="E80" s="90"/>
      <c r="F80" s="90"/>
      <c r="G80" s="90"/>
      <c r="H80" s="90"/>
      <c r="I80" s="90"/>
      <c r="J80" s="90"/>
      <c r="K80" s="90"/>
      <c r="L80" s="90"/>
      <c r="M80" s="90"/>
      <c r="N80" s="90"/>
      <c r="O80" s="90"/>
      <c r="P80" s="90"/>
    </row>
    <row r="81" spans="2:16">
      <c r="B81" s="90"/>
      <c r="C81" s="90"/>
      <c r="D81" s="90"/>
      <c r="E81" s="90"/>
      <c r="F81" s="90"/>
      <c r="G81" s="90"/>
      <c r="H81" s="90"/>
      <c r="I81" s="90"/>
      <c r="J81" s="90"/>
      <c r="K81" s="90"/>
      <c r="L81" s="90"/>
      <c r="M81" s="90"/>
      <c r="N81" s="90"/>
      <c r="O81" s="90"/>
      <c r="P81" s="90"/>
    </row>
    <row r="82" spans="2:16">
      <c r="B82" s="90"/>
      <c r="C82" s="90"/>
      <c r="D82" s="90"/>
      <c r="E82" s="90"/>
      <c r="F82" s="90"/>
      <c r="G82" s="90"/>
      <c r="H82" s="90"/>
      <c r="I82" s="90"/>
      <c r="J82" s="90"/>
      <c r="K82" s="90"/>
      <c r="L82" s="90"/>
      <c r="M82" s="90"/>
      <c r="N82" s="90"/>
      <c r="O82" s="90"/>
      <c r="P82" s="90"/>
    </row>
    <row r="83" spans="2:16">
      <c r="B83" s="90"/>
      <c r="C83" s="90"/>
      <c r="D83" s="90"/>
      <c r="E83" s="90"/>
      <c r="F83" s="90"/>
      <c r="G83" s="90"/>
      <c r="H83" s="90"/>
      <c r="I83" s="90"/>
      <c r="J83" s="90"/>
      <c r="K83" s="90"/>
      <c r="L83" s="90"/>
      <c r="M83" s="90"/>
      <c r="N83" s="90"/>
      <c r="O83" s="90"/>
      <c r="P83" s="90"/>
    </row>
    <row r="84" spans="2:16">
      <c r="B84" s="90"/>
      <c r="C84" s="90"/>
      <c r="D84" s="90"/>
      <c r="E84" s="90"/>
      <c r="F84" s="90"/>
      <c r="G84" s="90"/>
      <c r="H84" s="90"/>
      <c r="I84" s="90"/>
      <c r="J84" s="90"/>
      <c r="K84" s="90"/>
      <c r="L84" s="90"/>
      <c r="M84" s="90"/>
      <c r="N84" s="90"/>
      <c r="O84" s="90"/>
      <c r="P84" s="90"/>
    </row>
    <row r="85" spans="2:16">
      <c r="B85" s="90"/>
      <c r="C85" s="90"/>
      <c r="D85" s="90"/>
      <c r="E85" s="90"/>
      <c r="F85" s="90"/>
      <c r="G85" s="90"/>
      <c r="H85" s="90"/>
      <c r="I85" s="90"/>
      <c r="J85" s="90"/>
      <c r="K85" s="90"/>
      <c r="L85" s="90"/>
      <c r="M85" s="90"/>
      <c r="N85" s="90"/>
      <c r="O85" s="90"/>
      <c r="P85" s="90"/>
    </row>
    <row r="86" spans="2:16">
      <c r="B86" s="90"/>
      <c r="C86" s="90"/>
      <c r="D86" s="90"/>
      <c r="E86" s="90"/>
      <c r="F86" s="90"/>
      <c r="G86" s="90"/>
      <c r="H86" s="90"/>
      <c r="I86" s="90"/>
      <c r="J86" s="90"/>
      <c r="K86" s="90"/>
      <c r="L86" s="90"/>
      <c r="M86" s="90"/>
      <c r="N86" s="90"/>
      <c r="O86" s="90"/>
      <c r="P86" s="90"/>
    </row>
    <row r="87" spans="2:16">
      <c r="B87" s="90"/>
      <c r="C87" s="90"/>
      <c r="D87" s="90"/>
      <c r="E87" s="90"/>
      <c r="F87" s="90"/>
      <c r="G87" s="90"/>
      <c r="H87" s="90"/>
      <c r="I87" s="90"/>
      <c r="J87" s="90"/>
      <c r="K87" s="90"/>
      <c r="L87" s="90"/>
      <c r="M87" s="90"/>
      <c r="N87" s="90"/>
      <c r="O87" s="90"/>
      <c r="P87" s="90"/>
    </row>
    <row r="88" spans="2:16">
      <c r="B88" s="90"/>
      <c r="C88" s="90"/>
      <c r="D88" s="90"/>
      <c r="E88" s="90"/>
      <c r="F88" s="90"/>
      <c r="G88" s="90"/>
      <c r="H88" s="90"/>
      <c r="I88" s="90"/>
      <c r="J88" s="90"/>
      <c r="K88" s="90"/>
      <c r="L88" s="90"/>
      <c r="M88" s="90"/>
      <c r="N88" s="90"/>
      <c r="O88" s="90"/>
      <c r="P88" s="90"/>
    </row>
    <row r="89" spans="2:16">
      <c r="B89" s="90"/>
      <c r="C89" s="90"/>
      <c r="D89" s="90"/>
      <c r="E89" s="90"/>
      <c r="F89" s="90"/>
      <c r="G89" s="90"/>
      <c r="H89" s="90"/>
      <c r="I89" s="90"/>
      <c r="J89" s="90"/>
      <c r="K89" s="90"/>
      <c r="L89" s="90"/>
      <c r="M89" s="90"/>
      <c r="N89" s="90"/>
      <c r="O89" s="90"/>
      <c r="P89" s="90"/>
    </row>
    <row r="90" spans="2:16">
      <c r="B90" s="90"/>
      <c r="C90" s="90"/>
      <c r="D90" s="90"/>
      <c r="E90" s="90"/>
      <c r="F90" s="90"/>
      <c r="G90" s="90"/>
      <c r="H90" s="90"/>
      <c r="I90" s="90"/>
      <c r="J90" s="90"/>
      <c r="K90" s="90"/>
      <c r="L90" s="90"/>
      <c r="M90" s="90"/>
      <c r="N90" s="90"/>
      <c r="O90" s="90"/>
      <c r="P90" s="90"/>
    </row>
    <row r="91" spans="2:16">
      <c r="B91" s="90"/>
      <c r="C91" s="90"/>
      <c r="D91" s="90"/>
      <c r="E91" s="90"/>
      <c r="F91" s="90"/>
      <c r="G91" s="90"/>
      <c r="H91" s="90"/>
      <c r="I91" s="90"/>
      <c r="J91" s="90"/>
      <c r="K91" s="90"/>
      <c r="L91" s="90"/>
      <c r="M91" s="90"/>
      <c r="N91" s="90"/>
      <c r="O91" s="90"/>
      <c r="P91" s="90"/>
    </row>
    <row r="92" spans="2:16">
      <c r="B92" s="90"/>
      <c r="C92" s="90"/>
      <c r="D92" s="90"/>
      <c r="E92" s="90"/>
      <c r="F92" s="90"/>
      <c r="G92" s="90"/>
      <c r="H92" s="90"/>
      <c r="I92" s="90"/>
      <c r="J92" s="90"/>
      <c r="K92" s="90"/>
      <c r="L92" s="90"/>
      <c r="M92" s="90"/>
      <c r="N92" s="90"/>
      <c r="O92" s="90"/>
      <c r="P92" s="90"/>
    </row>
    <row r="93" spans="2:16">
      <c r="B93" s="90"/>
      <c r="C93" s="90"/>
      <c r="D93" s="90"/>
      <c r="E93" s="90"/>
      <c r="F93" s="90"/>
      <c r="G93" s="90"/>
      <c r="H93" s="90"/>
      <c r="I93" s="90"/>
      <c r="J93" s="90"/>
      <c r="K93" s="90"/>
      <c r="L93" s="90"/>
      <c r="M93" s="90"/>
      <c r="N93" s="90"/>
      <c r="O93" s="90"/>
      <c r="P93" s="90"/>
    </row>
    <row r="94" spans="2:16">
      <c r="B94" s="90"/>
      <c r="C94" s="90"/>
      <c r="D94" s="90"/>
      <c r="E94" s="90"/>
      <c r="F94" s="90"/>
      <c r="G94" s="90"/>
      <c r="H94" s="90"/>
      <c r="I94" s="90"/>
      <c r="J94" s="90"/>
      <c r="K94" s="90"/>
      <c r="L94" s="90"/>
      <c r="M94" s="90"/>
      <c r="N94" s="90"/>
      <c r="O94" s="90"/>
      <c r="P94" s="90"/>
    </row>
    <row r="95" spans="2:16">
      <c r="B95" s="90"/>
      <c r="C95" s="90"/>
      <c r="D95" s="90"/>
      <c r="E95" s="90"/>
      <c r="F95" s="90"/>
      <c r="G95" s="90"/>
      <c r="H95" s="90"/>
      <c r="I95" s="90"/>
      <c r="J95" s="90"/>
      <c r="K95" s="90"/>
      <c r="L95" s="90"/>
      <c r="M95" s="90"/>
      <c r="N95" s="90"/>
      <c r="O95" s="90"/>
      <c r="P95" s="90"/>
    </row>
    <row r="96" spans="2:16">
      <c r="B96" s="90"/>
      <c r="C96" s="90"/>
      <c r="D96" s="90"/>
      <c r="E96" s="90"/>
      <c r="F96" s="90"/>
      <c r="G96" s="90"/>
      <c r="H96" s="90"/>
      <c r="I96" s="90"/>
      <c r="J96" s="90"/>
      <c r="K96" s="90"/>
      <c r="L96" s="90"/>
      <c r="M96" s="90"/>
      <c r="N96" s="90"/>
      <c r="O96" s="90"/>
      <c r="P96" s="90"/>
    </row>
    <row r="97" spans="2:16">
      <c r="B97" s="90"/>
      <c r="C97" s="90"/>
      <c r="D97" s="90"/>
      <c r="E97" s="90"/>
      <c r="F97" s="90"/>
      <c r="G97" s="90"/>
      <c r="H97" s="90"/>
      <c r="I97" s="90"/>
      <c r="J97" s="90"/>
      <c r="K97" s="90"/>
      <c r="L97" s="90"/>
      <c r="M97" s="90"/>
      <c r="N97" s="90"/>
      <c r="O97" s="90"/>
      <c r="P97" s="90"/>
    </row>
    <row r="98" spans="2:16">
      <c r="B98" s="90"/>
      <c r="C98" s="90"/>
      <c r="D98" s="90"/>
      <c r="E98" s="90"/>
      <c r="F98" s="90"/>
      <c r="G98" s="90"/>
      <c r="H98" s="90"/>
      <c r="I98" s="90"/>
      <c r="J98" s="90"/>
      <c r="K98" s="90"/>
      <c r="L98" s="90"/>
      <c r="M98" s="90"/>
      <c r="N98" s="90"/>
      <c r="O98" s="90"/>
      <c r="P98" s="90"/>
    </row>
    <row r="99" spans="2:16">
      <c r="B99" s="90"/>
      <c r="C99" s="90"/>
      <c r="D99" s="90"/>
      <c r="E99" s="90"/>
      <c r="F99" s="90"/>
      <c r="G99" s="90"/>
      <c r="H99" s="90"/>
      <c r="I99" s="90"/>
      <c r="J99" s="90"/>
      <c r="K99" s="90"/>
      <c r="L99" s="90"/>
      <c r="M99" s="90"/>
      <c r="N99" s="90"/>
      <c r="O99" s="90"/>
      <c r="P99" s="90"/>
    </row>
    <row r="100" spans="2:16">
      <c r="B100" s="90"/>
      <c r="C100" s="90"/>
      <c r="D100" s="90"/>
      <c r="E100" s="90"/>
      <c r="F100" s="90"/>
      <c r="G100" s="90"/>
      <c r="H100" s="90"/>
      <c r="I100" s="90"/>
      <c r="J100" s="90"/>
      <c r="K100" s="90"/>
      <c r="L100" s="90"/>
      <c r="M100" s="90"/>
      <c r="N100" s="90"/>
      <c r="O100" s="90"/>
      <c r="P100" s="90"/>
    </row>
    <row r="101" spans="2:16">
      <c r="B101" s="90"/>
      <c r="C101" s="90"/>
      <c r="D101" s="90"/>
      <c r="E101" s="90"/>
      <c r="F101" s="90"/>
      <c r="G101" s="90"/>
      <c r="H101" s="90"/>
      <c r="I101" s="90"/>
      <c r="J101" s="90"/>
      <c r="K101" s="90"/>
      <c r="L101" s="90"/>
      <c r="M101" s="90"/>
      <c r="N101" s="90"/>
      <c r="O101" s="90"/>
      <c r="P101" s="90"/>
    </row>
    <row r="102" spans="2:16">
      <c r="B102" s="90"/>
      <c r="C102" s="90"/>
      <c r="D102" s="90"/>
      <c r="E102" s="90"/>
      <c r="F102" s="90"/>
      <c r="G102" s="90"/>
      <c r="H102" s="90"/>
      <c r="I102" s="90"/>
      <c r="J102" s="90"/>
      <c r="K102" s="90"/>
      <c r="L102" s="90"/>
      <c r="M102" s="90"/>
      <c r="N102" s="90"/>
      <c r="O102" s="90"/>
      <c r="P102" s="90"/>
    </row>
    <row r="103" spans="2:16">
      <c r="B103" s="90"/>
      <c r="C103" s="90"/>
      <c r="D103" s="90"/>
      <c r="E103" s="90"/>
      <c r="F103" s="90"/>
      <c r="G103" s="90"/>
      <c r="H103" s="90"/>
      <c r="I103" s="90"/>
      <c r="J103" s="90"/>
      <c r="K103" s="90"/>
      <c r="L103" s="90"/>
      <c r="M103" s="90"/>
      <c r="N103" s="90"/>
      <c r="O103" s="90"/>
      <c r="P103" s="90"/>
    </row>
    <row r="104" spans="2:16">
      <c r="B104" s="90"/>
      <c r="C104" s="90"/>
      <c r="D104" s="90"/>
      <c r="E104" s="90"/>
      <c r="F104" s="90"/>
      <c r="G104" s="90"/>
      <c r="H104" s="90"/>
      <c r="I104" s="90"/>
      <c r="J104" s="90"/>
      <c r="K104" s="90"/>
      <c r="L104" s="90"/>
      <c r="M104" s="90"/>
      <c r="N104" s="90"/>
      <c r="O104" s="90"/>
      <c r="P104" s="90"/>
    </row>
    <row r="105" spans="2:16">
      <c r="B105" s="90"/>
      <c r="C105" s="90"/>
      <c r="D105" s="90"/>
      <c r="E105" s="90"/>
      <c r="F105" s="90"/>
      <c r="G105" s="90"/>
      <c r="H105" s="90"/>
      <c r="I105" s="90"/>
      <c r="J105" s="90"/>
      <c r="K105" s="90"/>
      <c r="L105" s="90"/>
      <c r="M105" s="90"/>
      <c r="N105" s="90"/>
      <c r="O105" s="90"/>
      <c r="P105" s="90"/>
    </row>
    <row r="106" spans="2:16">
      <c r="B106" s="90"/>
      <c r="C106" s="90"/>
      <c r="D106" s="90"/>
      <c r="E106" s="90"/>
      <c r="F106" s="90"/>
      <c r="G106" s="90"/>
      <c r="H106" s="90"/>
      <c r="I106" s="90"/>
      <c r="J106" s="90"/>
      <c r="K106" s="90"/>
      <c r="L106" s="90"/>
      <c r="M106" s="90"/>
      <c r="N106" s="90"/>
      <c r="O106" s="90"/>
      <c r="P106" s="90"/>
    </row>
    <row r="107" spans="2:16">
      <c r="B107" s="90"/>
      <c r="C107" s="90"/>
      <c r="D107" s="90"/>
      <c r="E107" s="90"/>
      <c r="F107" s="90"/>
      <c r="G107" s="90"/>
      <c r="H107" s="90"/>
      <c r="I107" s="90"/>
      <c r="J107" s="90"/>
      <c r="K107" s="90"/>
      <c r="L107" s="90"/>
      <c r="M107" s="90"/>
      <c r="N107" s="90"/>
      <c r="O107" s="90"/>
      <c r="P107" s="90"/>
    </row>
    <row r="108" spans="2:16">
      <c r="B108" s="90"/>
      <c r="C108" s="90"/>
      <c r="D108" s="90"/>
      <c r="E108" s="90"/>
      <c r="F108" s="90"/>
      <c r="G108" s="90"/>
      <c r="H108" s="90"/>
      <c r="I108" s="90"/>
      <c r="J108" s="90"/>
      <c r="K108" s="90"/>
      <c r="L108" s="90"/>
      <c r="M108" s="90"/>
      <c r="N108" s="90"/>
      <c r="O108" s="90"/>
      <c r="P108" s="90"/>
    </row>
    <row r="109" spans="2:16">
      <c r="B109" s="90"/>
      <c r="C109" s="90"/>
      <c r="D109" s="90"/>
      <c r="E109" s="90"/>
      <c r="F109" s="90"/>
      <c r="G109" s="90"/>
      <c r="H109" s="90"/>
      <c r="I109" s="90"/>
      <c r="J109" s="90"/>
      <c r="K109" s="90"/>
      <c r="L109" s="90"/>
      <c r="M109" s="90"/>
      <c r="N109" s="90"/>
      <c r="O109" s="90"/>
      <c r="P109" s="90"/>
    </row>
    <row r="110" spans="2:16">
      <c r="D110" s="1"/>
    </row>
    <row r="111" spans="2:16">
      <c r="D111" s="1"/>
    </row>
    <row r="112" spans="2:16">
      <c r="D112" s="1"/>
    </row>
    <row r="113" spans="4:4">
      <c r="D113" s="1"/>
    </row>
    <row r="114" spans="4:4">
      <c r="D114" s="1"/>
    </row>
    <row r="115" spans="4:4">
      <c r="D115" s="1"/>
    </row>
    <row r="116" spans="4:4">
      <c r="D116" s="1"/>
    </row>
    <row r="117" spans="4:4">
      <c r="D117" s="1"/>
    </row>
    <row r="118" spans="4:4">
      <c r="D118" s="1"/>
    </row>
    <row r="119" spans="4:4">
      <c r="D119" s="1"/>
    </row>
    <row r="120" spans="4:4">
      <c r="D120" s="1"/>
    </row>
    <row r="121" spans="4:4">
      <c r="D121" s="1"/>
    </row>
    <row r="122" spans="4:4">
      <c r="D122" s="1"/>
    </row>
    <row r="123" spans="4:4">
      <c r="D123" s="1"/>
    </row>
    <row r="124" spans="4:4">
      <c r="D124" s="1"/>
    </row>
    <row r="125" spans="4:4">
      <c r="D125" s="1"/>
    </row>
    <row r="126" spans="4:4">
      <c r="D126" s="1"/>
    </row>
    <row r="127" spans="4:4">
      <c r="D127" s="1"/>
    </row>
    <row r="128" spans="4:4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2"/>
      <c r="D397" s="1"/>
    </row>
    <row r="398" spans="2:4">
      <c r="B398" s="42"/>
      <c r="D398" s="1"/>
    </row>
    <row r="399" spans="2:4">
      <c r="B399" s="3"/>
      <c r="D399" s="1"/>
    </row>
  </sheetData>
  <sheetProtection sheet="1" objects="1" scenarios="1"/>
  <mergeCells count="1">
    <mergeCell ref="B6:P6"/>
  </mergeCells>
  <dataValidations count="1">
    <dataValidation allowBlank="1" showInputMessage="1" showErrorMessage="1" sqref="B31:P1048576 C24:P30 A1:A1048576 C5:C23 D1:P23 B1:B23 Q1:XFD30 Q34:XFD1048576 Q31:AF33 AH31:XFD33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7030A0"/>
  </sheetPr>
  <dimension ref="B1:R409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60.14062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7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17" width="7.5703125" style="1" customWidth="1"/>
    <col min="18" max="18" width="6.7109375" style="1" customWidth="1"/>
    <col min="19" max="19" width="7.7109375" style="1" customWidth="1"/>
    <col min="20" max="20" width="7.140625" style="1" customWidth="1"/>
    <col min="21" max="21" width="6" style="1" customWidth="1"/>
    <col min="22" max="22" width="7.85546875" style="1" customWidth="1"/>
    <col min="23" max="23" width="8.140625" style="1" customWidth="1"/>
    <col min="24" max="24" width="6.28515625" style="1" customWidth="1"/>
    <col min="25" max="25" width="8" style="1" customWidth="1"/>
    <col min="26" max="26" width="8.7109375" style="1" customWidth="1"/>
    <col min="27" max="27" width="10" style="1" customWidth="1"/>
    <col min="28" max="28" width="9.5703125" style="1" customWidth="1"/>
    <col min="29" max="29" width="6.140625" style="1" customWidth="1"/>
    <col min="30" max="31" width="5.7109375" style="1" customWidth="1"/>
    <col min="32" max="32" width="6.85546875" style="1" customWidth="1"/>
    <col min="33" max="33" width="6.42578125" style="1" customWidth="1"/>
    <col min="34" max="34" width="6.7109375" style="1" customWidth="1"/>
    <col min="35" max="35" width="7.28515625" style="1" customWidth="1"/>
    <col min="36" max="47" width="5.7109375" style="1" customWidth="1"/>
    <col min="48" max="16384" width="9.140625" style="1"/>
  </cols>
  <sheetData>
    <row r="1" spans="2:18">
      <c r="B1" s="47" t="s">
        <v>174</v>
      </c>
      <c r="C1" s="68" t="s" vm="1">
        <v>258</v>
      </c>
    </row>
    <row r="2" spans="2:18">
      <c r="B2" s="47" t="s">
        <v>173</v>
      </c>
      <c r="C2" s="68" t="s">
        <v>259</v>
      </c>
    </row>
    <row r="3" spans="2:18">
      <c r="B3" s="47" t="s">
        <v>175</v>
      </c>
      <c r="C3" s="68" t="s">
        <v>260</v>
      </c>
    </row>
    <row r="4" spans="2:18">
      <c r="B4" s="47" t="s">
        <v>176</v>
      </c>
      <c r="C4" s="68">
        <v>9454</v>
      </c>
    </row>
    <row r="6" spans="2:18" ht="26.25" customHeight="1">
      <c r="B6" s="134" t="s">
        <v>215</v>
      </c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6"/>
    </row>
    <row r="7" spans="2:18" s="3" customFormat="1" ht="78.75">
      <c r="B7" s="22" t="s">
        <v>111</v>
      </c>
      <c r="C7" s="30" t="s">
        <v>44</v>
      </c>
      <c r="D7" s="30" t="s">
        <v>65</v>
      </c>
      <c r="E7" s="30" t="s">
        <v>14</v>
      </c>
      <c r="F7" s="30" t="s">
        <v>66</v>
      </c>
      <c r="G7" s="30" t="s">
        <v>99</v>
      </c>
      <c r="H7" s="30" t="s">
        <v>17</v>
      </c>
      <c r="I7" s="30" t="s">
        <v>98</v>
      </c>
      <c r="J7" s="30" t="s">
        <v>16</v>
      </c>
      <c r="K7" s="30" t="s">
        <v>212</v>
      </c>
      <c r="L7" s="30" t="s">
        <v>233</v>
      </c>
      <c r="M7" s="30" t="s">
        <v>213</v>
      </c>
      <c r="N7" s="30" t="s">
        <v>58</v>
      </c>
      <c r="O7" s="30" t="s">
        <v>177</v>
      </c>
      <c r="P7" s="31" t="s">
        <v>179</v>
      </c>
      <c r="R7" s="1"/>
    </row>
    <row r="8" spans="2:18" s="3" customFormat="1" ht="17.25" customHeight="1">
      <c r="B8" s="15"/>
      <c r="C8" s="32"/>
      <c r="D8" s="32"/>
      <c r="E8" s="32"/>
      <c r="F8" s="32"/>
      <c r="G8" s="32" t="s">
        <v>21</v>
      </c>
      <c r="H8" s="32" t="s">
        <v>20</v>
      </c>
      <c r="I8" s="32"/>
      <c r="J8" s="32" t="s">
        <v>19</v>
      </c>
      <c r="K8" s="32" t="s">
        <v>19</v>
      </c>
      <c r="L8" s="32" t="s">
        <v>240</v>
      </c>
      <c r="M8" s="32" t="s">
        <v>236</v>
      </c>
      <c r="N8" s="32" t="s">
        <v>19</v>
      </c>
      <c r="O8" s="32" t="s">
        <v>19</v>
      </c>
      <c r="P8" s="33" t="s">
        <v>19</v>
      </c>
    </row>
    <row r="9" spans="2:18" s="4" customFormat="1" ht="18" customHeight="1">
      <c r="B9" s="18"/>
      <c r="C9" s="19" t="s">
        <v>0</v>
      </c>
      <c r="D9" s="19" t="s">
        <v>1</v>
      </c>
      <c r="E9" s="19" t="s">
        <v>2</v>
      </c>
      <c r="F9" s="19" t="s">
        <v>3</v>
      </c>
      <c r="G9" s="19" t="s">
        <v>4</v>
      </c>
      <c r="H9" s="19" t="s">
        <v>5</v>
      </c>
      <c r="I9" s="19" t="s">
        <v>6</v>
      </c>
      <c r="J9" s="19" t="s">
        <v>7</v>
      </c>
      <c r="K9" s="19" t="s">
        <v>8</v>
      </c>
      <c r="L9" s="19" t="s">
        <v>9</v>
      </c>
      <c r="M9" s="19" t="s">
        <v>10</v>
      </c>
      <c r="N9" s="19" t="s">
        <v>11</v>
      </c>
      <c r="O9" s="19" t="s">
        <v>12</v>
      </c>
      <c r="P9" s="20" t="s">
        <v>13</v>
      </c>
      <c r="Q9" s="5"/>
    </row>
    <row r="10" spans="2:18" s="4" customFormat="1" ht="18" customHeight="1">
      <c r="B10" s="110" t="s">
        <v>2330</v>
      </c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111">
        <v>0</v>
      </c>
      <c r="N10" s="90"/>
      <c r="O10" s="90"/>
      <c r="P10" s="90"/>
      <c r="Q10" s="5"/>
    </row>
    <row r="11" spans="2:18" ht="20.25" customHeight="1">
      <c r="B11" s="89" t="s">
        <v>249</v>
      </c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</row>
    <row r="12" spans="2:18">
      <c r="B12" s="89" t="s">
        <v>107</v>
      </c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0"/>
    </row>
    <row r="13" spans="2:18">
      <c r="B13" s="89" t="s">
        <v>239</v>
      </c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</row>
    <row r="14" spans="2:18">
      <c r="B14" s="90"/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</row>
    <row r="15" spans="2:18">
      <c r="B15" s="90"/>
      <c r="C15" s="90"/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</row>
    <row r="16" spans="2:18">
      <c r="B16" s="90"/>
      <c r="C16" s="90"/>
      <c r="D16" s="90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</row>
    <row r="17" spans="2:16">
      <c r="B17" s="90"/>
      <c r="C17" s="90"/>
      <c r="D17" s="90"/>
      <c r="E17" s="90"/>
      <c r="F17" s="90"/>
      <c r="G17" s="90"/>
      <c r="H17" s="90"/>
      <c r="I17" s="90"/>
      <c r="J17" s="90"/>
      <c r="K17" s="90"/>
      <c r="L17" s="90"/>
      <c r="M17" s="90"/>
      <c r="N17" s="90"/>
      <c r="O17" s="90"/>
      <c r="P17" s="90"/>
    </row>
    <row r="18" spans="2:16">
      <c r="B18" s="90"/>
      <c r="C18" s="90"/>
      <c r="D18" s="90"/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</row>
    <row r="19" spans="2:16">
      <c r="B19" s="90"/>
      <c r="C19" s="90"/>
      <c r="D19" s="90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0"/>
    </row>
    <row r="20" spans="2:16">
      <c r="B20" s="90"/>
      <c r="C20" s="90"/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</row>
    <row r="21" spans="2:16">
      <c r="B21" s="90"/>
      <c r="C21" s="90"/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</row>
    <row r="22" spans="2:16">
      <c r="B22" s="90"/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</row>
    <row r="23" spans="2:16">
      <c r="B23" s="90"/>
      <c r="C23" s="90"/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</row>
    <row r="24" spans="2:16">
      <c r="B24" s="90"/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</row>
    <row r="25" spans="2:16">
      <c r="B25" s="90"/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</row>
    <row r="26" spans="2:16">
      <c r="B26" s="90"/>
      <c r="C26" s="90"/>
      <c r="D26" s="90"/>
      <c r="E26" s="90"/>
      <c r="F26" s="90"/>
      <c r="G26" s="90"/>
      <c r="H26" s="90"/>
      <c r="I26" s="90"/>
      <c r="J26" s="90"/>
      <c r="K26" s="90"/>
      <c r="L26" s="90"/>
      <c r="M26" s="90"/>
      <c r="N26" s="90"/>
      <c r="O26" s="90"/>
      <c r="P26" s="90"/>
    </row>
    <row r="27" spans="2:16">
      <c r="B27" s="90"/>
      <c r="C27" s="90"/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0"/>
    </row>
    <row r="28" spans="2:16">
      <c r="B28" s="90"/>
      <c r="C28" s="90"/>
      <c r="D28" s="90"/>
      <c r="E28" s="90"/>
      <c r="F28" s="90"/>
      <c r="G28" s="90"/>
      <c r="H28" s="90"/>
      <c r="I28" s="90"/>
      <c r="J28" s="90"/>
      <c r="K28" s="90"/>
      <c r="L28" s="90"/>
      <c r="M28" s="90"/>
      <c r="N28" s="90"/>
      <c r="O28" s="90"/>
      <c r="P28" s="90"/>
    </row>
    <row r="29" spans="2:16">
      <c r="B29" s="90"/>
      <c r="C29" s="90"/>
      <c r="D29" s="90"/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90"/>
      <c r="P29" s="90"/>
    </row>
    <row r="30" spans="2:16">
      <c r="B30" s="90"/>
      <c r="C30" s="90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90"/>
    </row>
    <row r="31" spans="2:16">
      <c r="B31" s="90"/>
      <c r="C31" s="90"/>
      <c r="D31" s="90"/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0"/>
      <c r="P31" s="90"/>
    </row>
    <row r="32" spans="2:16">
      <c r="B32" s="90"/>
      <c r="C32" s="90"/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</row>
    <row r="33" spans="2:16">
      <c r="B33" s="90"/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</row>
    <row r="34" spans="2:16">
      <c r="B34" s="90"/>
      <c r="C34" s="90"/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</row>
    <row r="35" spans="2:16">
      <c r="B35" s="90"/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</row>
    <row r="36" spans="2:16">
      <c r="B36" s="90"/>
      <c r="C36" s="90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0"/>
    </row>
    <row r="37" spans="2:16">
      <c r="B37" s="90"/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0"/>
      <c r="O37" s="90"/>
      <c r="P37" s="90"/>
    </row>
    <row r="38" spans="2:16">
      <c r="B38" s="90"/>
      <c r="C38" s="90"/>
      <c r="D38" s="90"/>
      <c r="E38" s="90"/>
      <c r="F38" s="90"/>
      <c r="G38" s="90"/>
      <c r="H38" s="90"/>
      <c r="I38" s="90"/>
      <c r="J38" s="90"/>
      <c r="K38" s="90"/>
      <c r="L38" s="90"/>
      <c r="M38" s="90"/>
      <c r="N38" s="90"/>
      <c r="O38" s="90"/>
      <c r="P38" s="90"/>
    </row>
    <row r="39" spans="2:16">
      <c r="B39" s="90"/>
      <c r="C39" s="90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0"/>
    </row>
    <row r="40" spans="2:16">
      <c r="B40" s="90"/>
      <c r="C40" s="90"/>
      <c r="D40" s="90"/>
      <c r="E40" s="90"/>
      <c r="F40" s="90"/>
      <c r="G40" s="90"/>
      <c r="H40" s="90"/>
      <c r="I40" s="90"/>
      <c r="J40" s="90"/>
      <c r="K40" s="90"/>
      <c r="L40" s="90"/>
      <c r="M40" s="90"/>
      <c r="N40" s="90"/>
      <c r="O40" s="90"/>
      <c r="P40" s="90"/>
    </row>
    <row r="41" spans="2:16">
      <c r="B41" s="90"/>
      <c r="C41" s="90"/>
      <c r="D41" s="90"/>
      <c r="E41" s="90"/>
      <c r="F41" s="90"/>
      <c r="G41" s="90"/>
      <c r="H41" s="90"/>
      <c r="I41" s="90"/>
      <c r="J41" s="90"/>
      <c r="K41" s="90"/>
      <c r="L41" s="90"/>
      <c r="M41" s="90"/>
      <c r="N41" s="90"/>
      <c r="O41" s="90"/>
      <c r="P41" s="90"/>
    </row>
    <row r="42" spans="2:16">
      <c r="B42" s="90"/>
      <c r="C42" s="90"/>
      <c r="D42" s="90"/>
      <c r="E42" s="90"/>
      <c r="F42" s="90"/>
      <c r="G42" s="90"/>
      <c r="H42" s="90"/>
      <c r="I42" s="90"/>
      <c r="J42" s="90"/>
      <c r="K42" s="90"/>
      <c r="L42" s="90"/>
      <c r="M42" s="90"/>
      <c r="N42" s="90"/>
      <c r="O42" s="90"/>
      <c r="P42" s="90"/>
    </row>
    <row r="43" spans="2:16">
      <c r="B43" s="90"/>
      <c r="C43" s="90"/>
      <c r="D43" s="90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90"/>
    </row>
    <row r="44" spans="2:16">
      <c r="B44" s="90"/>
      <c r="C44" s="90"/>
      <c r="D44" s="90"/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</row>
    <row r="45" spans="2:16">
      <c r="B45" s="90"/>
      <c r="C45" s="90"/>
      <c r="D45" s="90"/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</row>
    <row r="46" spans="2:16">
      <c r="B46" s="90"/>
      <c r="C46" s="90"/>
      <c r="D46" s="90"/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90"/>
    </row>
    <row r="47" spans="2:16">
      <c r="B47" s="90"/>
      <c r="C47" s="90"/>
      <c r="D47" s="90"/>
      <c r="E47" s="90"/>
      <c r="F47" s="90"/>
      <c r="G47" s="90"/>
      <c r="H47" s="90"/>
      <c r="I47" s="90"/>
      <c r="J47" s="90"/>
      <c r="K47" s="90"/>
      <c r="L47" s="90"/>
      <c r="M47" s="90"/>
      <c r="N47" s="90"/>
      <c r="O47" s="90"/>
      <c r="P47" s="90"/>
    </row>
    <row r="48" spans="2:16">
      <c r="B48" s="90"/>
      <c r="C48" s="90"/>
      <c r="D48" s="90"/>
      <c r="E48" s="90"/>
      <c r="F48" s="90"/>
      <c r="G48" s="90"/>
      <c r="H48" s="90"/>
      <c r="I48" s="90"/>
      <c r="J48" s="90"/>
      <c r="K48" s="90"/>
      <c r="L48" s="90"/>
      <c r="M48" s="90"/>
      <c r="N48" s="90"/>
      <c r="O48" s="90"/>
      <c r="P48" s="90"/>
    </row>
    <row r="49" spans="2:16">
      <c r="B49" s="90"/>
      <c r="C49" s="90"/>
      <c r="D49" s="90"/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</row>
    <row r="50" spans="2:16">
      <c r="B50" s="90"/>
      <c r="C50" s="90"/>
      <c r="D50" s="90"/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</row>
    <row r="51" spans="2:16">
      <c r="B51" s="90"/>
      <c r="C51" s="90"/>
      <c r="D51" s="90"/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</row>
    <row r="52" spans="2:16">
      <c r="B52" s="90"/>
      <c r="C52" s="90"/>
      <c r="D52" s="90"/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</row>
    <row r="53" spans="2:16">
      <c r="B53" s="90"/>
      <c r="C53" s="90"/>
      <c r="D53" s="90"/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</row>
    <row r="54" spans="2:16">
      <c r="B54" s="90"/>
      <c r="C54" s="90"/>
      <c r="D54" s="90"/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</row>
    <row r="55" spans="2:16">
      <c r="B55" s="90"/>
      <c r="C55" s="90"/>
      <c r="D55" s="90"/>
      <c r="E55" s="90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</row>
    <row r="56" spans="2:16">
      <c r="B56" s="90"/>
      <c r="C56" s="90"/>
      <c r="D56" s="90"/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</row>
    <row r="57" spans="2:16">
      <c r="B57" s="90"/>
      <c r="C57" s="90"/>
      <c r="D57" s="90"/>
      <c r="E57" s="90"/>
      <c r="F57" s="90"/>
      <c r="G57" s="90"/>
      <c r="H57" s="90"/>
      <c r="I57" s="90"/>
      <c r="J57" s="90"/>
      <c r="K57" s="90"/>
      <c r="L57" s="90"/>
      <c r="M57" s="90"/>
      <c r="N57" s="90"/>
      <c r="O57" s="90"/>
      <c r="P57" s="90"/>
    </row>
    <row r="58" spans="2:16">
      <c r="B58" s="90"/>
      <c r="C58" s="90"/>
      <c r="D58" s="90"/>
      <c r="E58" s="90"/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90"/>
    </row>
    <row r="59" spans="2:16">
      <c r="B59" s="90"/>
      <c r="C59" s="90"/>
      <c r="D59" s="90"/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</row>
    <row r="60" spans="2:16">
      <c r="B60" s="90"/>
      <c r="C60" s="90"/>
      <c r="D60" s="90"/>
      <c r="E60" s="90"/>
      <c r="F60" s="90"/>
      <c r="G60" s="90"/>
      <c r="H60" s="90"/>
      <c r="I60" s="90"/>
      <c r="J60" s="90"/>
      <c r="K60" s="90"/>
      <c r="L60" s="90"/>
      <c r="M60" s="90"/>
      <c r="N60" s="90"/>
      <c r="O60" s="90"/>
      <c r="P60" s="90"/>
    </row>
    <row r="61" spans="2:16">
      <c r="B61" s="90"/>
      <c r="C61" s="90"/>
      <c r="D61" s="90"/>
      <c r="E61" s="90"/>
      <c r="F61" s="90"/>
      <c r="G61" s="90"/>
      <c r="H61" s="90"/>
      <c r="I61" s="90"/>
      <c r="J61" s="90"/>
      <c r="K61" s="90"/>
      <c r="L61" s="90"/>
      <c r="M61" s="90"/>
      <c r="N61" s="90"/>
      <c r="O61" s="90"/>
      <c r="P61" s="90"/>
    </row>
    <row r="62" spans="2:16">
      <c r="B62" s="90"/>
      <c r="C62" s="90"/>
      <c r="D62" s="90"/>
      <c r="E62" s="90"/>
      <c r="F62" s="90"/>
      <c r="G62" s="90"/>
      <c r="H62" s="90"/>
      <c r="I62" s="90"/>
      <c r="J62" s="90"/>
      <c r="K62" s="90"/>
      <c r="L62" s="90"/>
      <c r="M62" s="90"/>
      <c r="N62" s="90"/>
      <c r="O62" s="90"/>
      <c r="P62" s="90"/>
    </row>
    <row r="63" spans="2:16">
      <c r="B63" s="90"/>
      <c r="C63" s="90"/>
      <c r="D63" s="90"/>
      <c r="E63" s="90"/>
      <c r="F63" s="90"/>
      <c r="G63" s="90"/>
      <c r="H63" s="90"/>
      <c r="I63" s="90"/>
      <c r="J63" s="90"/>
      <c r="K63" s="90"/>
      <c r="L63" s="90"/>
      <c r="M63" s="90"/>
      <c r="N63" s="90"/>
      <c r="O63" s="90"/>
      <c r="P63" s="90"/>
    </row>
    <row r="64" spans="2:16">
      <c r="B64" s="90"/>
      <c r="C64" s="90"/>
      <c r="D64" s="90"/>
      <c r="E64" s="90"/>
      <c r="F64" s="90"/>
      <c r="G64" s="90"/>
      <c r="H64" s="90"/>
      <c r="I64" s="90"/>
      <c r="J64" s="90"/>
      <c r="K64" s="90"/>
      <c r="L64" s="90"/>
      <c r="M64" s="90"/>
      <c r="N64" s="90"/>
      <c r="O64" s="90"/>
      <c r="P64" s="90"/>
    </row>
    <row r="65" spans="2:16">
      <c r="B65" s="90"/>
      <c r="C65" s="90"/>
      <c r="D65" s="90"/>
      <c r="E65" s="90"/>
      <c r="F65" s="90"/>
      <c r="G65" s="90"/>
      <c r="H65" s="90"/>
      <c r="I65" s="90"/>
      <c r="J65" s="90"/>
      <c r="K65" s="90"/>
      <c r="L65" s="90"/>
      <c r="M65" s="90"/>
      <c r="N65" s="90"/>
      <c r="O65" s="90"/>
      <c r="P65" s="90"/>
    </row>
    <row r="66" spans="2:16">
      <c r="B66" s="90"/>
      <c r="C66" s="90"/>
      <c r="D66" s="90"/>
      <c r="E66" s="90"/>
      <c r="F66" s="90"/>
      <c r="G66" s="90"/>
      <c r="H66" s="90"/>
      <c r="I66" s="90"/>
      <c r="J66" s="90"/>
      <c r="K66" s="90"/>
      <c r="L66" s="90"/>
      <c r="M66" s="90"/>
      <c r="N66" s="90"/>
      <c r="O66" s="90"/>
      <c r="P66" s="90"/>
    </row>
    <row r="67" spans="2:16">
      <c r="B67" s="90"/>
      <c r="C67" s="90"/>
      <c r="D67" s="90"/>
      <c r="E67" s="90"/>
      <c r="F67" s="90"/>
      <c r="G67" s="90"/>
      <c r="H67" s="90"/>
      <c r="I67" s="90"/>
      <c r="J67" s="90"/>
      <c r="K67" s="90"/>
      <c r="L67" s="90"/>
      <c r="M67" s="90"/>
      <c r="N67" s="90"/>
      <c r="O67" s="90"/>
      <c r="P67" s="90"/>
    </row>
    <row r="68" spans="2:16">
      <c r="B68" s="90"/>
      <c r="C68" s="90"/>
      <c r="D68" s="90"/>
      <c r="E68" s="90"/>
      <c r="F68" s="90"/>
      <c r="G68" s="90"/>
      <c r="H68" s="90"/>
      <c r="I68" s="90"/>
      <c r="J68" s="90"/>
      <c r="K68" s="90"/>
      <c r="L68" s="90"/>
      <c r="M68" s="90"/>
      <c r="N68" s="90"/>
      <c r="O68" s="90"/>
      <c r="P68" s="90"/>
    </row>
    <row r="69" spans="2:16">
      <c r="B69" s="90"/>
      <c r="C69" s="90"/>
      <c r="D69" s="90"/>
      <c r="E69" s="90"/>
      <c r="F69" s="90"/>
      <c r="G69" s="90"/>
      <c r="H69" s="90"/>
      <c r="I69" s="90"/>
      <c r="J69" s="90"/>
      <c r="K69" s="90"/>
      <c r="L69" s="90"/>
      <c r="M69" s="90"/>
      <c r="N69" s="90"/>
      <c r="O69" s="90"/>
      <c r="P69" s="90"/>
    </row>
    <row r="70" spans="2:16">
      <c r="B70" s="90"/>
      <c r="C70" s="90"/>
      <c r="D70" s="90"/>
      <c r="E70" s="90"/>
      <c r="F70" s="90"/>
      <c r="G70" s="90"/>
      <c r="H70" s="90"/>
      <c r="I70" s="90"/>
      <c r="J70" s="90"/>
      <c r="K70" s="90"/>
      <c r="L70" s="90"/>
      <c r="M70" s="90"/>
      <c r="N70" s="90"/>
      <c r="O70" s="90"/>
      <c r="P70" s="90"/>
    </row>
    <row r="71" spans="2:16">
      <c r="B71" s="90"/>
      <c r="C71" s="90"/>
      <c r="D71" s="90"/>
      <c r="E71" s="90"/>
      <c r="F71" s="90"/>
      <c r="G71" s="90"/>
      <c r="H71" s="90"/>
      <c r="I71" s="90"/>
      <c r="J71" s="90"/>
      <c r="K71" s="90"/>
      <c r="L71" s="90"/>
      <c r="M71" s="90"/>
      <c r="N71" s="90"/>
      <c r="O71" s="90"/>
      <c r="P71" s="90"/>
    </row>
    <row r="72" spans="2:16">
      <c r="B72" s="90"/>
      <c r="C72" s="90"/>
      <c r="D72" s="90"/>
      <c r="E72" s="90"/>
      <c r="F72" s="90"/>
      <c r="G72" s="90"/>
      <c r="H72" s="90"/>
      <c r="I72" s="90"/>
      <c r="J72" s="90"/>
      <c r="K72" s="90"/>
      <c r="L72" s="90"/>
      <c r="M72" s="90"/>
      <c r="N72" s="90"/>
      <c r="O72" s="90"/>
      <c r="P72" s="90"/>
    </row>
    <row r="73" spans="2:16">
      <c r="B73" s="90"/>
      <c r="C73" s="90"/>
      <c r="D73" s="90"/>
      <c r="E73" s="90"/>
      <c r="F73" s="90"/>
      <c r="G73" s="90"/>
      <c r="H73" s="90"/>
      <c r="I73" s="90"/>
      <c r="J73" s="90"/>
      <c r="K73" s="90"/>
      <c r="L73" s="90"/>
      <c r="M73" s="90"/>
      <c r="N73" s="90"/>
      <c r="O73" s="90"/>
      <c r="P73" s="90"/>
    </row>
    <row r="74" spans="2:16">
      <c r="B74" s="90"/>
      <c r="C74" s="90"/>
      <c r="D74" s="90"/>
      <c r="E74" s="90"/>
      <c r="F74" s="90"/>
      <c r="G74" s="90"/>
      <c r="H74" s="90"/>
      <c r="I74" s="90"/>
      <c r="J74" s="90"/>
      <c r="K74" s="90"/>
      <c r="L74" s="90"/>
      <c r="M74" s="90"/>
      <c r="N74" s="90"/>
      <c r="O74" s="90"/>
      <c r="P74" s="90"/>
    </row>
    <row r="75" spans="2:16">
      <c r="B75" s="90"/>
      <c r="C75" s="90"/>
      <c r="D75" s="90"/>
      <c r="E75" s="90"/>
      <c r="F75" s="90"/>
      <c r="G75" s="90"/>
      <c r="H75" s="90"/>
      <c r="I75" s="90"/>
      <c r="J75" s="90"/>
      <c r="K75" s="90"/>
      <c r="L75" s="90"/>
      <c r="M75" s="90"/>
      <c r="N75" s="90"/>
      <c r="O75" s="90"/>
      <c r="P75" s="90"/>
    </row>
    <row r="76" spans="2:16">
      <c r="B76" s="90"/>
      <c r="C76" s="90"/>
      <c r="D76" s="90"/>
      <c r="E76" s="90"/>
      <c r="F76" s="90"/>
      <c r="G76" s="90"/>
      <c r="H76" s="90"/>
      <c r="I76" s="90"/>
      <c r="J76" s="90"/>
      <c r="K76" s="90"/>
      <c r="L76" s="90"/>
      <c r="M76" s="90"/>
      <c r="N76" s="90"/>
      <c r="O76" s="90"/>
      <c r="P76" s="90"/>
    </row>
    <row r="77" spans="2:16">
      <c r="B77" s="90"/>
      <c r="C77" s="90"/>
      <c r="D77" s="90"/>
      <c r="E77" s="90"/>
      <c r="F77" s="90"/>
      <c r="G77" s="90"/>
      <c r="H77" s="90"/>
      <c r="I77" s="90"/>
      <c r="J77" s="90"/>
      <c r="K77" s="90"/>
      <c r="L77" s="90"/>
      <c r="M77" s="90"/>
      <c r="N77" s="90"/>
      <c r="O77" s="90"/>
      <c r="P77" s="90"/>
    </row>
    <row r="78" spans="2:16">
      <c r="B78" s="90"/>
      <c r="C78" s="90"/>
      <c r="D78" s="90"/>
      <c r="E78" s="90"/>
      <c r="F78" s="90"/>
      <c r="G78" s="90"/>
      <c r="H78" s="90"/>
      <c r="I78" s="90"/>
      <c r="J78" s="90"/>
      <c r="K78" s="90"/>
      <c r="L78" s="90"/>
      <c r="M78" s="90"/>
      <c r="N78" s="90"/>
      <c r="O78" s="90"/>
      <c r="P78" s="90"/>
    </row>
    <row r="79" spans="2:16">
      <c r="B79" s="90"/>
      <c r="C79" s="90"/>
      <c r="D79" s="90"/>
      <c r="E79" s="90"/>
      <c r="F79" s="90"/>
      <c r="G79" s="90"/>
      <c r="H79" s="90"/>
      <c r="I79" s="90"/>
      <c r="J79" s="90"/>
      <c r="K79" s="90"/>
      <c r="L79" s="90"/>
      <c r="M79" s="90"/>
      <c r="N79" s="90"/>
      <c r="O79" s="90"/>
      <c r="P79" s="90"/>
    </row>
    <row r="80" spans="2:16">
      <c r="B80" s="90"/>
      <c r="C80" s="90"/>
      <c r="D80" s="90"/>
      <c r="E80" s="90"/>
      <c r="F80" s="90"/>
      <c r="G80" s="90"/>
      <c r="H80" s="90"/>
      <c r="I80" s="90"/>
      <c r="J80" s="90"/>
      <c r="K80" s="90"/>
      <c r="L80" s="90"/>
      <c r="M80" s="90"/>
      <c r="N80" s="90"/>
      <c r="O80" s="90"/>
      <c r="P80" s="90"/>
    </row>
    <row r="81" spans="2:16">
      <c r="B81" s="90"/>
      <c r="C81" s="90"/>
      <c r="D81" s="90"/>
      <c r="E81" s="90"/>
      <c r="F81" s="90"/>
      <c r="G81" s="90"/>
      <c r="H81" s="90"/>
      <c r="I81" s="90"/>
      <c r="J81" s="90"/>
      <c r="K81" s="90"/>
      <c r="L81" s="90"/>
      <c r="M81" s="90"/>
      <c r="N81" s="90"/>
      <c r="O81" s="90"/>
      <c r="P81" s="90"/>
    </row>
    <row r="82" spans="2:16">
      <c r="B82" s="90"/>
      <c r="C82" s="90"/>
      <c r="D82" s="90"/>
      <c r="E82" s="90"/>
      <c r="F82" s="90"/>
      <c r="G82" s="90"/>
      <c r="H82" s="90"/>
      <c r="I82" s="90"/>
      <c r="J82" s="90"/>
      <c r="K82" s="90"/>
      <c r="L82" s="90"/>
      <c r="M82" s="90"/>
      <c r="N82" s="90"/>
      <c r="O82" s="90"/>
      <c r="P82" s="90"/>
    </row>
    <row r="83" spans="2:16">
      <c r="B83" s="90"/>
      <c r="C83" s="90"/>
      <c r="D83" s="90"/>
      <c r="E83" s="90"/>
      <c r="F83" s="90"/>
      <c r="G83" s="90"/>
      <c r="H83" s="90"/>
      <c r="I83" s="90"/>
      <c r="J83" s="90"/>
      <c r="K83" s="90"/>
      <c r="L83" s="90"/>
      <c r="M83" s="90"/>
      <c r="N83" s="90"/>
      <c r="O83" s="90"/>
      <c r="P83" s="90"/>
    </row>
    <row r="84" spans="2:16">
      <c r="B84" s="90"/>
      <c r="C84" s="90"/>
      <c r="D84" s="90"/>
      <c r="E84" s="90"/>
      <c r="F84" s="90"/>
      <c r="G84" s="90"/>
      <c r="H84" s="90"/>
      <c r="I84" s="90"/>
      <c r="J84" s="90"/>
      <c r="K84" s="90"/>
      <c r="L84" s="90"/>
      <c r="M84" s="90"/>
      <c r="N84" s="90"/>
      <c r="O84" s="90"/>
      <c r="P84" s="90"/>
    </row>
    <row r="85" spans="2:16">
      <c r="B85" s="90"/>
      <c r="C85" s="90"/>
      <c r="D85" s="90"/>
      <c r="E85" s="90"/>
      <c r="F85" s="90"/>
      <c r="G85" s="90"/>
      <c r="H85" s="90"/>
      <c r="I85" s="90"/>
      <c r="J85" s="90"/>
      <c r="K85" s="90"/>
      <c r="L85" s="90"/>
      <c r="M85" s="90"/>
      <c r="N85" s="90"/>
      <c r="O85" s="90"/>
      <c r="P85" s="90"/>
    </row>
    <row r="86" spans="2:16">
      <c r="B86" s="90"/>
      <c r="C86" s="90"/>
      <c r="D86" s="90"/>
      <c r="E86" s="90"/>
      <c r="F86" s="90"/>
      <c r="G86" s="90"/>
      <c r="H86" s="90"/>
      <c r="I86" s="90"/>
      <c r="J86" s="90"/>
      <c r="K86" s="90"/>
      <c r="L86" s="90"/>
      <c r="M86" s="90"/>
      <c r="N86" s="90"/>
      <c r="O86" s="90"/>
      <c r="P86" s="90"/>
    </row>
    <row r="87" spans="2:16">
      <c r="B87" s="90"/>
      <c r="C87" s="90"/>
      <c r="D87" s="90"/>
      <c r="E87" s="90"/>
      <c r="F87" s="90"/>
      <c r="G87" s="90"/>
      <c r="H87" s="90"/>
      <c r="I87" s="90"/>
      <c r="J87" s="90"/>
      <c r="K87" s="90"/>
      <c r="L87" s="90"/>
      <c r="M87" s="90"/>
      <c r="N87" s="90"/>
      <c r="O87" s="90"/>
      <c r="P87" s="90"/>
    </row>
    <row r="88" spans="2:16">
      <c r="B88" s="90"/>
      <c r="C88" s="90"/>
      <c r="D88" s="90"/>
      <c r="E88" s="90"/>
      <c r="F88" s="90"/>
      <c r="G88" s="90"/>
      <c r="H88" s="90"/>
      <c r="I88" s="90"/>
      <c r="J88" s="90"/>
      <c r="K88" s="90"/>
      <c r="L88" s="90"/>
      <c r="M88" s="90"/>
      <c r="N88" s="90"/>
      <c r="O88" s="90"/>
      <c r="P88" s="90"/>
    </row>
    <row r="89" spans="2:16">
      <c r="B89" s="90"/>
      <c r="C89" s="90"/>
      <c r="D89" s="90"/>
      <c r="E89" s="90"/>
      <c r="F89" s="90"/>
      <c r="G89" s="90"/>
      <c r="H89" s="90"/>
      <c r="I89" s="90"/>
      <c r="J89" s="90"/>
      <c r="K89" s="90"/>
      <c r="L89" s="90"/>
      <c r="M89" s="90"/>
      <c r="N89" s="90"/>
      <c r="O89" s="90"/>
      <c r="P89" s="90"/>
    </row>
    <row r="90" spans="2:16">
      <c r="B90" s="90"/>
      <c r="C90" s="90"/>
      <c r="D90" s="90"/>
      <c r="E90" s="90"/>
      <c r="F90" s="90"/>
      <c r="G90" s="90"/>
      <c r="H90" s="90"/>
      <c r="I90" s="90"/>
      <c r="J90" s="90"/>
      <c r="K90" s="90"/>
      <c r="L90" s="90"/>
      <c r="M90" s="90"/>
      <c r="N90" s="90"/>
      <c r="O90" s="90"/>
      <c r="P90" s="90"/>
    </row>
    <row r="91" spans="2:16">
      <c r="B91" s="90"/>
      <c r="C91" s="90"/>
      <c r="D91" s="90"/>
      <c r="E91" s="90"/>
      <c r="F91" s="90"/>
      <c r="G91" s="90"/>
      <c r="H91" s="90"/>
      <c r="I91" s="90"/>
      <c r="J91" s="90"/>
      <c r="K91" s="90"/>
      <c r="L91" s="90"/>
      <c r="M91" s="90"/>
      <c r="N91" s="90"/>
      <c r="O91" s="90"/>
      <c r="P91" s="90"/>
    </row>
    <row r="92" spans="2:16">
      <c r="B92" s="90"/>
      <c r="C92" s="90"/>
      <c r="D92" s="90"/>
      <c r="E92" s="90"/>
      <c r="F92" s="90"/>
      <c r="G92" s="90"/>
      <c r="H92" s="90"/>
      <c r="I92" s="90"/>
      <c r="J92" s="90"/>
      <c r="K92" s="90"/>
      <c r="L92" s="90"/>
      <c r="M92" s="90"/>
      <c r="N92" s="90"/>
      <c r="O92" s="90"/>
      <c r="P92" s="90"/>
    </row>
    <row r="93" spans="2:16">
      <c r="B93" s="90"/>
      <c r="C93" s="90"/>
      <c r="D93" s="90"/>
      <c r="E93" s="90"/>
      <c r="F93" s="90"/>
      <c r="G93" s="90"/>
      <c r="H93" s="90"/>
      <c r="I93" s="90"/>
      <c r="J93" s="90"/>
      <c r="K93" s="90"/>
      <c r="L93" s="90"/>
      <c r="M93" s="90"/>
      <c r="N93" s="90"/>
      <c r="O93" s="90"/>
      <c r="P93" s="90"/>
    </row>
    <row r="94" spans="2:16">
      <c r="B94" s="90"/>
      <c r="C94" s="90"/>
      <c r="D94" s="90"/>
      <c r="E94" s="90"/>
      <c r="F94" s="90"/>
      <c r="G94" s="90"/>
      <c r="H94" s="90"/>
      <c r="I94" s="90"/>
      <c r="J94" s="90"/>
      <c r="K94" s="90"/>
      <c r="L94" s="90"/>
      <c r="M94" s="90"/>
      <c r="N94" s="90"/>
      <c r="O94" s="90"/>
      <c r="P94" s="90"/>
    </row>
    <row r="95" spans="2:16">
      <c r="B95" s="90"/>
      <c r="C95" s="90"/>
      <c r="D95" s="90"/>
      <c r="E95" s="90"/>
      <c r="F95" s="90"/>
      <c r="G95" s="90"/>
      <c r="H95" s="90"/>
      <c r="I95" s="90"/>
      <c r="J95" s="90"/>
      <c r="K95" s="90"/>
      <c r="L95" s="90"/>
      <c r="M95" s="90"/>
      <c r="N95" s="90"/>
      <c r="O95" s="90"/>
      <c r="P95" s="90"/>
    </row>
    <row r="96" spans="2:16">
      <c r="B96" s="90"/>
      <c r="C96" s="90"/>
      <c r="D96" s="90"/>
      <c r="E96" s="90"/>
      <c r="F96" s="90"/>
      <c r="G96" s="90"/>
      <c r="H96" s="90"/>
      <c r="I96" s="90"/>
      <c r="J96" s="90"/>
      <c r="K96" s="90"/>
      <c r="L96" s="90"/>
      <c r="M96" s="90"/>
      <c r="N96" s="90"/>
      <c r="O96" s="90"/>
      <c r="P96" s="90"/>
    </row>
    <row r="97" spans="2:16">
      <c r="B97" s="90"/>
      <c r="C97" s="90"/>
      <c r="D97" s="90"/>
      <c r="E97" s="90"/>
      <c r="F97" s="90"/>
      <c r="G97" s="90"/>
      <c r="H97" s="90"/>
      <c r="I97" s="90"/>
      <c r="J97" s="90"/>
      <c r="K97" s="90"/>
      <c r="L97" s="90"/>
      <c r="M97" s="90"/>
      <c r="N97" s="90"/>
      <c r="O97" s="90"/>
      <c r="P97" s="90"/>
    </row>
    <row r="98" spans="2:16">
      <c r="B98" s="90"/>
      <c r="C98" s="90"/>
      <c r="D98" s="90"/>
      <c r="E98" s="90"/>
      <c r="F98" s="90"/>
      <c r="G98" s="90"/>
      <c r="H98" s="90"/>
      <c r="I98" s="90"/>
      <c r="J98" s="90"/>
      <c r="K98" s="90"/>
      <c r="L98" s="90"/>
      <c r="M98" s="90"/>
      <c r="N98" s="90"/>
      <c r="O98" s="90"/>
      <c r="P98" s="90"/>
    </row>
    <row r="99" spans="2:16">
      <c r="B99" s="90"/>
      <c r="C99" s="90"/>
      <c r="D99" s="90"/>
      <c r="E99" s="90"/>
      <c r="F99" s="90"/>
      <c r="G99" s="90"/>
      <c r="H99" s="90"/>
      <c r="I99" s="90"/>
      <c r="J99" s="90"/>
      <c r="K99" s="90"/>
      <c r="L99" s="90"/>
      <c r="M99" s="90"/>
      <c r="N99" s="90"/>
      <c r="O99" s="90"/>
      <c r="P99" s="90"/>
    </row>
    <row r="100" spans="2:16">
      <c r="B100" s="90"/>
      <c r="C100" s="90"/>
      <c r="D100" s="90"/>
      <c r="E100" s="90"/>
      <c r="F100" s="90"/>
      <c r="G100" s="90"/>
      <c r="H100" s="90"/>
      <c r="I100" s="90"/>
      <c r="J100" s="90"/>
      <c r="K100" s="90"/>
      <c r="L100" s="90"/>
      <c r="M100" s="90"/>
      <c r="N100" s="90"/>
      <c r="O100" s="90"/>
      <c r="P100" s="90"/>
    </row>
    <row r="101" spans="2:16">
      <c r="B101" s="90"/>
      <c r="C101" s="90"/>
      <c r="D101" s="90"/>
      <c r="E101" s="90"/>
      <c r="F101" s="90"/>
      <c r="G101" s="90"/>
      <c r="H101" s="90"/>
      <c r="I101" s="90"/>
      <c r="J101" s="90"/>
      <c r="K101" s="90"/>
      <c r="L101" s="90"/>
      <c r="M101" s="90"/>
      <c r="N101" s="90"/>
      <c r="O101" s="90"/>
      <c r="P101" s="90"/>
    </row>
    <row r="102" spans="2:16">
      <c r="B102" s="90"/>
      <c r="C102" s="90"/>
      <c r="D102" s="90"/>
      <c r="E102" s="90"/>
      <c r="F102" s="90"/>
      <c r="G102" s="90"/>
      <c r="H102" s="90"/>
      <c r="I102" s="90"/>
      <c r="J102" s="90"/>
      <c r="K102" s="90"/>
      <c r="L102" s="90"/>
      <c r="M102" s="90"/>
      <c r="N102" s="90"/>
      <c r="O102" s="90"/>
      <c r="P102" s="90"/>
    </row>
    <row r="103" spans="2:16">
      <c r="B103" s="90"/>
      <c r="C103" s="90"/>
      <c r="D103" s="90"/>
      <c r="E103" s="90"/>
      <c r="F103" s="90"/>
      <c r="G103" s="90"/>
      <c r="H103" s="90"/>
      <c r="I103" s="90"/>
      <c r="J103" s="90"/>
      <c r="K103" s="90"/>
      <c r="L103" s="90"/>
      <c r="M103" s="90"/>
      <c r="N103" s="90"/>
      <c r="O103" s="90"/>
      <c r="P103" s="90"/>
    </row>
    <row r="104" spans="2:16">
      <c r="B104" s="90"/>
      <c r="C104" s="90"/>
      <c r="D104" s="90"/>
      <c r="E104" s="90"/>
      <c r="F104" s="90"/>
      <c r="G104" s="90"/>
      <c r="H104" s="90"/>
      <c r="I104" s="90"/>
      <c r="J104" s="90"/>
      <c r="K104" s="90"/>
      <c r="L104" s="90"/>
      <c r="M104" s="90"/>
      <c r="N104" s="90"/>
      <c r="O104" s="90"/>
      <c r="P104" s="90"/>
    </row>
    <row r="105" spans="2:16">
      <c r="B105" s="90"/>
      <c r="C105" s="90"/>
      <c r="D105" s="90"/>
      <c r="E105" s="90"/>
      <c r="F105" s="90"/>
      <c r="G105" s="90"/>
      <c r="H105" s="90"/>
      <c r="I105" s="90"/>
      <c r="J105" s="90"/>
      <c r="K105" s="90"/>
      <c r="L105" s="90"/>
      <c r="M105" s="90"/>
      <c r="N105" s="90"/>
      <c r="O105" s="90"/>
      <c r="P105" s="90"/>
    </row>
    <row r="106" spans="2:16">
      <c r="B106" s="90"/>
      <c r="C106" s="90"/>
      <c r="D106" s="90"/>
      <c r="E106" s="90"/>
      <c r="F106" s="90"/>
      <c r="G106" s="90"/>
      <c r="H106" s="90"/>
      <c r="I106" s="90"/>
      <c r="J106" s="90"/>
      <c r="K106" s="90"/>
      <c r="L106" s="90"/>
      <c r="M106" s="90"/>
      <c r="N106" s="90"/>
      <c r="O106" s="90"/>
      <c r="P106" s="90"/>
    </row>
    <row r="107" spans="2:16">
      <c r="B107" s="90"/>
      <c r="C107" s="90"/>
      <c r="D107" s="90"/>
      <c r="E107" s="90"/>
      <c r="F107" s="90"/>
      <c r="G107" s="90"/>
      <c r="H107" s="90"/>
      <c r="I107" s="90"/>
      <c r="J107" s="90"/>
      <c r="K107" s="90"/>
      <c r="L107" s="90"/>
      <c r="M107" s="90"/>
      <c r="N107" s="90"/>
      <c r="O107" s="90"/>
      <c r="P107" s="90"/>
    </row>
    <row r="108" spans="2:16">
      <c r="B108" s="90"/>
      <c r="C108" s="90"/>
      <c r="D108" s="90"/>
      <c r="E108" s="90"/>
      <c r="F108" s="90"/>
      <c r="G108" s="90"/>
      <c r="H108" s="90"/>
      <c r="I108" s="90"/>
      <c r="J108" s="90"/>
      <c r="K108" s="90"/>
      <c r="L108" s="90"/>
      <c r="M108" s="90"/>
      <c r="N108" s="90"/>
      <c r="O108" s="90"/>
      <c r="P108" s="90"/>
    </row>
    <row r="109" spans="2:16">
      <c r="B109" s="90"/>
      <c r="C109" s="90"/>
      <c r="D109" s="90"/>
      <c r="E109" s="90"/>
      <c r="F109" s="90"/>
      <c r="G109" s="90"/>
      <c r="H109" s="90"/>
      <c r="I109" s="90"/>
      <c r="J109" s="90"/>
      <c r="K109" s="90"/>
      <c r="L109" s="90"/>
      <c r="M109" s="90"/>
      <c r="N109" s="90"/>
      <c r="O109" s="90"/>
      <c r="P109" s="90"/>
    </row>
    <row r="110" spans="2:16">
      <c r="D110" s="1"/>
    </row>
    <row r="111" spans="2:16">
      <c r="D111" s="1"/>
    </row>
    <row r="112" spans="2:16">
      <c r="D112" s="1"/>
    </row>
    <row r="113" spans="4:4">
      <c r="D113" s="1"/>
    </row>
    <row r="114" spans="4:4">
      <c r="D114" s="1"/>
    </row>
    <row r="115" spans="4:4">
      <c r="D115" s="1"/>
    </row>
    <row r="116" spans="4:4">
      <c r="D116" s="1"/>
    </row>
    <row r="117" spans="4:4">
      <c r="D117" s="1"/>
    </row>
    <row r="118" spans="4:4">
      <c r="D118" s="1"/>
    </row>
    <row r="119" spans="4:4">
      <c r="D119" s="1"/>
    </row>
    <row r="120" spans="4:4">
      <c r="D120" s="1"/>
    </row>
    <row r="121" spans="4:4">
      <c r="D121" s="1"/>
    </row>
    <row r="122" spans="4:4">
      <c r="D122" s="1"/>
    </row>
    <row r="123" spans="4:4">
      <c r="D123" s="1"/>
    </row>
    <row r="124" spans="4:4">
      <c r="D124" s="1"/>
    </row>
    <row r="125" spans="4:4">
      <c r="D125" s="1"/>
    </row>
    <row r="126" spans="4:4">
      <c r="D126" s="1"/>
    </row>
    <row r="127" spans="4:4">
      <c r="D127" s="1"/>
    </row>
    <row r="128" spans="4:4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2"/>
      <c r="D397" s="1"/>
    </row>
    <row r="398" spans="2:4">
      <c r="B398" s="42"/>
      <c r="D398" s="1"/>
    </row>
    <row r="399" spans="2:4">
      <c r="B399" s="3"/>
      <c r="D399" s="1"/>
    </row>
    <row r="400" spans="2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</sheetData>
  <sheetProtection sheet="1" objects="1" scenarios="1"/>
  <mergeCells count="1">
    <mergeCell ref="B6:P6"/>
  </mergeCells>
  <dataValidations count="1">
    <dataValidation allowBlank="1" showInputMessage="1" showErrorMessage="1" sqref="B31:P1048576 C24:P30 A1:A1048576 C5:C23 D1:P23 B1:B23 Q1:XFD30 Q34:XFD1048576 Q31:AF33 AH31:XFD33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">
    <tabColor theme="4" tint="0.59999389629810485"/>
    <pageSetUpPr fitToPage="1"/>
  </sheetPr>
  <dimension ref="B1:BA877"/>
  <sheetViews>
    <sheetView rightToLeft="1" zoomScale="70" zoomScaleNormal="70" workbookViewId="0">
      <selection activeCell="D19" sqref="D19"/>
    </sheetView>
  </sheetViews>
  <sheetFormatPr defaultColWidth="9.140625" defaultRowHeight="18"/>
  <cols>
    <col min="1" max="1" width="6.28515625" style="1" customWidth="1"/>
    <col min="2" max="2" width="47.85546875" style="2" bestFit="1" customWidth="1"/>
    <col min="3" max="3" width="60.140625" style="2" bestFit="1" customWidth="1"/>
    <col min="4" max="4" width="6.42578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6.85546875" style="1" bestFit="1" customWidth="1"/>
    <col min="9" max="9" width="12" style="1" bestFit="1" customWidth="1"/>
    <col min="10" max="10" width="7.42578125" style="1" bestFit="1" customWidth="1"/>
    <col min="11" max="11" width="8.140625" style="1" bestFit="1" customWidth="1"/>
    <col min="12" max="12" width="12.42578125" style="1" bestFit="1" customWidth="1"/>
    <col min="13" max="13" width="8.140625" style="1" bestFit="1" customWidth="1"/>
    <col min="14" max="14" width="8.28515625" style="1" bestFit="1" customWidth="1"/>
    <col min="15" max="15" width="11.140625" style="1" bestFit="1" customWidth="1"/>
    <col min="16" max="16" width="11.28515625" style="1" bestFit="1" customWidth="1"/>
    <col min="17" max="17" width="11.85546875" style="1" bestFit="1" customWidth="1"/>
    <col min="18" max="18" width="9" style="1" bestFit="1" customWidth="1"/>
    <col min="19" max="38" width="7.5703125" style="1" customWidth="1"/>
    <col min="39" max="39" width="6.7109375" style="1" customWidth="1"/>
    <col min="40" max="40" width="7.7109375" style="1" customWidth="1"/>
    <col min="41" max="41" width="7.140625" style="1" customWidth="1"/>
    <col min="42" max="42" width="6" style="1" customWidth="1"/>
    <col min="43" max="43" width="7.85546875" style="1" customWidth="1"/>
    <col min="44" max="44" width="8.140625" style="1" customWidth="1"/>
    <col min="45" max="45" width="1.7109375" style="1" customWidth="1"/>
    <col min="46" max="46" width="15" style="1" customWidth="1"/>
    <col min="47" max="47" width="8.7109375" style="1" customWidth="1"/>
    <col min="48" max="48" width="10" style="1" customWidth="1"/>
    <col min="49" max="49" width="9.5703125" style="1" customWidth="1"/>
    <col min="50" max="50" width="6.140625" style="1" customWidth="1"/>
    <col min="51" max="52" width="5.7109375" style="1" customWidth="1"/>
    <col min="53" max="53" width="6.85546875" style="1" customWidth="1"/>
    <col min="54" max="54" width="6.42578125" style="1" customWidth="1"/>
    <col min="55" max="55" width="6.7109375" style="1" customWidth="1"/>
    <col min="56" max="56" width="7.28515625" style="1" customWidth="1"/>
    <col min="57" max="68" width="5.7109375" style="1" customWidth="1"/>
    <col min="69" max="16384" width="9.140625" style="1"/>
  </cols>
  <sheetData>
    <row r="1" spans="2:53">
      <c r="B1" s="47" t="s">
        <v>174</v>
      </c>
      <c r="C1" s="68" t="s" vm="1">
        <v>258</v>
      </c>
    </row>
    <row r="2" spans="2:53">
      <c r="B2" s="47" t="s">
        <v>173</v>
      </c>
      <c r="C2" s="68" t="s">
        <v>259</v>
      </c>
    </row>
    <row r="3" spans="2:53">
      <c r="B3" s="47" t="s">
        <v>175</v>
      </c>
      <c r="C3" s="68" t="s">
        <v>260</v>
      </c>
    </row>
    <row r="4" spans="2:53">
      <c r="B4" s="47" t="s">
        <v>176</v>
      </c>
      <c r="C4" s="68">
        <v>9454</v>
      </c>
    </row>
    <row r="6" spans="2:53" ht="21.75" customHeight="1">
      <c r="B6" s="137" t="s">
        <v>204</v>
      </c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9"/>
    </row>
    <row r="7" spans="2:53" ht="27.75" customHeight="1">
      <c r="B7" s="140" t="s">
        <v>84</v>
      </c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  <c r="R7" s="142"/>
      <c r="AU7" s="3"/>
      <c r="AV7" s="3"/>
    </row>
    <row r="8" spans="2:53" s="3" customFormat="1" ht="66" customHeight="1">
      <c r="B8" s="22" t="s">
        <v>110</v>
      </c>
      <c r="C8" s="30" t="s">
        <v>44</v>
      </c>
      <c r="D8" s="30" t="s">
        <v>114</v>
      </c>
      <c r="E8" s="30" t="s">
        <v>14</v>
      </c>
      <c r="F8" s="30" t="s">
        <v>66</v>
      </c>
      <c r="G8" s="30" t="s">
        <v>99</v>
      </c>
      <c r="H8" s="30" t="s">
        <v>17</v>
      </c>
      <c r="I8" s="30" t="s">
        <v>98</v>
      </c>
      <c r="J8" s="30" t="s">
        <v>16</v>
      </c>
      <c r="K8" s="30" t="s">
        <v>18</v>
      </c>
      <c r="L8" s="30" t="s">
        <v>233</v>
      </c>
      <c r="M8" s="30" t="s">
        <v>232</v>
      </c>
      <c r="N8" s="30" t="s">
        <v>248</v>
      </c>
      <c r="O8" s="30" t="s">
        <v>61</v>
      </c>
      <c r="P8" s="30" t="s">
        <v>235</v>
      </c>
      <c r="Q8" s="30" t="s">
        <v>177</v>
      </c>
      <c r="R8" s="60" t="s">
        <v>179</v>
      </c>
      <c r="AM8" s="1"/>
      <c r="AU8" s="1"/>
      <c r="AV8" s="1"/>
      <c r="AW8" s="1"/>
    </row>
    <row r="9" spans="2:53" s="3" customFormat="1" ht="21.75" customHeight="1">
      <c r="B9" s="15"/>
      <c r="C9" s="32"/>
      <c r="D9" s="32"/>
      <c r="E9" s="32"/>
      <c r="F9" s="32"/>
      <c r="G9" s="32" t="s">
        <v>21</v>
      </c>
      <c r="H9" s="32" t="s">
        <v>20</v>
      </c>
      <c r="I9" s="32"/>
      <c r="J9" s="32" t="s">
        <v>19</v>
      </c>
      <c r="K9" s="32" t="s">
        <v>19</v>
      </c>
      <c r="L9" s="32" t="s">
        <v>240</v>
      </c>
      <c r="M9" s="32"/>
      <c r="N9" s="16" t="s">
        <v>236</v>
      </c>
      <c r="O9" s="32" t="s">
        <v>241</v>
      </c>
      <c r="P9" s="32" t="s">
        <v>19</v>
      </c>
      <c r="Q9" s="32" t="s">
        <v>19</v>
      </c>
      <c r="R9" s="33" t="s">
        <v>19</v>
      </c>
      <c r="AU9" s="1"/>
      <c r="AV9" s="1"/>
    </row>
    <row r="10" spans="2:53" s="4" customFormat="1" ht="18" customHeight="1">
      <c r="B10" s="18"/>
      <c r="C10" s="34" t="s">
        <v>0</v>
      </c>
      <c r="D10" s="34" t="s">
        <v>1</v>
      </c>
      <c r="E10" s="19" t="s">
        <v>2</v>
      </c>
      <c r="F10" s="19" t="s">
        <v>3</v>
      </c>
      <c r="G10" s="19" t="s">
        <v>4</v>
      </c>
      <c r="H10" s="19" t="s">
        <v>5</v>
      </c>
      <c r="I10" s="19" t="s">
        <v>6</v>
      </c>
      <c r="J10" s="19" t="s">
        <v>7</v>
      </c>
      <c r="K10" s="19" t="s">
        <v>8</v>
      </c>
      <c r="L10" s="19" t="s">
        <v>9</v>
      </c>
      <c r="M10" s="19" t="s">
        <v>10</v>
      </c>
      <c r="N10" s="19" t="s">
        <v>11</v>
      </c>
      <c r="O10" s="19" t="s">
        <v>12</v>
      </c>
      <c r="P10" s="19" t="s">
        <v>13</v>
      </c>
      <c r="Q10" s="19" t="s">
        <v>108</v>
      </c>
      <c r="R10" s="20" t="s">
        <v>109</v>
      </c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U10" s="1"/>
      <c r="AV10" s="1"/>
      <c r="AW10" s="3"/>
    </row>
    <row r="11" spans="2:53" s="4" customFormat="1" ht="18" customHeight="1">
      <c r="B11" s="69" t="s">
        <v>27</v>
      </c>
      <c r="C11" s="70"/>
      <c r="D11" s="70"/>
      <c r="E11" s="70"/>
      <c r="F11" s="70"/>
      <c r="G11" s="70"/>
      <c r="H11" s="78">
        <v>7.8830272287925451</v>
      </c>
      <c r="I11" s="70"/>
      <c r="J11" s="70"/>
      <c r="K11" s="79">
        <v>1.9973136472099433E-3</v>
      </c>
      <c r="L11" s="78"/>
      <c r="M11" s="80"/>
      <c r="N11" s="70"/>
      <c r="O11" s="78">
        <v>12190.246252762998</v>
      </c>
      <c r="P11" s="70"/>
      <c r="Q11" s="79">
        <f>O11/$O$11</f>
        <v>1</v>
      </c>
      <c r="R11" s="79">
        <f>O11/'סכום נכסי הקרן'!$C$42</f>
        <v>0.19147053596381935</v>
      </c>
      <c r="S11" s="122"/>
      <c r="T11" s="122"/>
      <c r="U11" s="122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U11" s="1"/>
      <c r="AV11" s="1"/>
      <c r="AW11" s="3"/>
      <c r="BA11" s="1"/>
    </row>
    <row r="12" spans="2:53" ht="22.5" customHeight="1">
      <c r="B12" s="71" t="s">
        <v>227</v>
      </c>
      <c r="C12" s="72"/>
      <c r="D12" s="72"/>
      <c r="E12" s="72"/>
      <c r="F12" s="72"/>
      <c r="G12" s="72"/>
      <c r="H12" s="81">
        <v>7.5642555221224503</v>
      </c>
      <c r="I12" s="72"/>
      <c r="J12" s="72"/>
      <c r="K12" s="82">
        <v>1.3385732028592418E-3</v>
      </c>
      <c r="L12" s="81"/>
      <c r="M12" s="83"/>
      <c r="N12" s="72"/>
      <c r="O12" s="81">
        <v>11919.675687219</v>
      </c>
      <c r="P12" s="72"/>
      <c r="Q12" s="82">
        <f t="shared" ref="Q12:Q25" si="0">O12/$O$11</f>
        <v>0.9778043396389412</v>
      </c>
      <c r="R12" s="82">
        <f>O12/'סכום נכסי הקרן'!$C$42</f>
        <v>0.18722072097841652</v>
      </c>
      <c r="S12" s="116"/>
      <c r="T12" s="116"/>
      <c r="U12" s="116"/>
      <c r="AW12" s="4"/>
    </row>
    <row r="13" spans="2:53">
      <c r="B13" s="73" t="s">
        <v>25</v>
      </c>
      <c r="C13" s="74"/>
      <c r="D13" s="74"/>
      <c r="E13" s="74"/>
      <c r="F13" s="74"/>
      <c r="G13" s="74"/>
      <c r="H13" s="84">
        <v>6.7313754465248827</v>
      </c>
      <c r="I13" s="74"/>
      <c r="J13" s="74"/>
      <c r="K13" s="85">
        <v>-3.7454726483710948E-3</v>
      </c>
      <c r="L13" s="84"/>
      <c r="M13" s="86"/>
      <c r="N13" s="74"/>
      <c r="O13" s="84">
        <v>5966.2678976679981</v>
      </c>
      <c r="P13" s="74"/>
      <c r="Q13" s="85">
        <f t="shared" si="0"/>
        <v>0.48942964514073745</v>
      </c>
      <c r="R13" s="85">
        <f>O13/'סכום נכסי הקרן'!$C$42</f>
        <v>9.3711356471678914E-2</v>
      </c>
      <c r="S13" s="116"/>
      <c r="T13" s="116"/>
      <c r="U13" s="116"/>
    </row>
    <row r="14" spans="2:53">
      <c r="B14" s="75" t="s">
        <v>24</v>
      </c>
      <c r="C14" s="72"/>
      <c r="D14" s="72"/>
      <c r="E14" s="72"/>
      <c r="F14" s="72"/>
      <c r="G14" s="72"/>
      <c r="H14" s="81">
        <v>6.7313754465248827</v>
      </c>
      <c r="I14" s="72"/>
      <c r="J14" s="72"/>
      <c r="K14" s="82">
        <v>-3.7454726483710948E-3</v>
      </c>
      <c r="L14" s="81"/>
      <c r="M14" s="83"/>
      <c r="N14" s="72"/>
      <c r="O14" s="81">
        <v>5966.2678976679981</v>
      </c>
      <c r="P14" s="72"/>
      <c r="Q14" s="82">
        <f t="shared" si="0"/>
        <v>0.48942964514073745</v>
      </c>
      <c r="R14" s="82">
        <f>O14/'סכום נכסי הקרן'!$C$42</f>
        <v>9.3711356471678914E-2</v>
      </c>
      <c r="S14" s="116"/>
      <c r="T14" s="116"/>
      <c r="U14" s="116"/>
    </row>
    <row r="15" spans="2:53">
      <c r="B15" s="76" t="s">
        <v>261</v>
      </c>
      <c r="C15" s="74" t="s">
        <v>262</v>
      </c>
      <c r="D15" s="87" t="s">
        <v>115</v>
      </c>
      <c r="E15" s="74" t="s">
        <v>263</v>
      </c>
      <c r="F15" s="74"/>
      <c r="G15" s="74"/>
      <c r="H15" s="84">
        <v>1.0400000000003928</v>
      </c>
      <c r="I15" s="87" t="s">
        <v>159</v>
      </c>
      <c r="J15" s="88">
        <v>0.04</v>
      </c>
      <c r="K15" s="85">
        <v>-7.9999999999382616E-4</v>
      </c>
      <c r="L15" s="84">
        <v>505557.79843600007</v>
      </c>
      <c r="M15" s="86">
        <v>140.97</v>
      </c>
      <c r="N15" s="74"/>
      <c r="O15" s="84">
        <v>712.68482911800004</v>
      </c>
      <c r="P15" s="85">
        <v>3.2516341271537531E-5</v>
      </c>
      <c r="Q15" s="85">
        <f t="shared" si="0"/>
        <v>5.8463530132253513E-2</v>
      </c>
      <c r="R15" s="85">
        <f>O15/'סכום נכסי הקרן'!$C$42</f>
        <v>1.1194043448759483E-2</v>
      </c>
      <c r="S15" s="116"/>
      <c r="T15" s="116"/>
      <c r="U15" s="116"/>
    </row>
    <row r="16" spans="2:53" ht="20.25">
      <c r="B16" s="76" t="s">
        <v>264</v>
      </c>
      <c r="C16" s="74" t="s">
        <v>265</v>
      </c>
      <c r="D16" s="87" t="s">
        <v>115</v>
      </c>
      <c r="E16" s="74" t="s">
        <v>263</v>
      </c>
      <c r="F16" s="74"/>
      <c r="G16" s="74"/>
      <c r="H16" s="84">
        <v>3.7600000000015132</v>
      </c>
      <c r="I16" s="87" t="s">
        <v>159</v>
      </c>
      <c r="J16" s="88">
        <v>0.04</v>
      </c>
      <c r="K16" s="85">
        <v>-5.0000000000070075E-3</v>
      </c>
      <c r="L16" s="84">
        <v>472601.484168</v>
      </c>
      <c r="M16" s="86">
        <v>150.97999999999999</v>
      </c>
      <c r="N16" s="74"/>
      <c r="O16" s="84">
        <v>713.53372926700001</v>
      </c>
      <c r="P16" s="85">
        <v>4.0678756766759967E-5</v>
      </c>
      <c r="Q16" s="85">
        <f t="shared" si="0"/>
        <v>5.8533167786112034E-2</v>
      </c>
      <c r="R16" s="85">
        <f>O16/'סכום נכסי הקרן'!$C$42</f>
        <v>1.1207377007667036E-2</v>
      </c>
      <c r="S16" s="116"/>
      <c r="T16" s="116"/>
      <c r="U16" s="116"/>
      <c r="AU16" s="4"/>
    </row>
    <row r="17" spans="2:48" ht="20.25">
      <c r="B17" s="76" t="s">
        <v>266</v>
      </c>
      <c r="C17" s="74" t="s">
        <v>267</v>
      </c>
      <c r="D17" s="87" t="s">
        <v>115</v>
      </c>
      <c r="E17" s="74" t="s">
        <v>263</v>
      </c>
      <c r="F17" s="74"/>
      <c r="G17" s="74"/>
      <c r="H17" s="84">
        <v>6.7700000000059868</v>
      </c>
      <c r="I17" s="87" t="s">
        <v>159</v>
      </c>
      <c r="J17" s="88">
        <v>7.4999999999999997E-3</v>
      </c>
      <c r="K17" s="85">
        <v>-6.7000000000035816E-3</v>
      </c>
      <c r="L17" s="84">
        <v>526936.04183100001</v>
      </c>
      <c r="M17" s="86">
        <v>111.25</v>
      </c>
      <c r="N17" s="74"/>
      <c r="O17" s="84">
        <v>586.21632343700003</v>
      </c>
      <c r="P17" s="85">
        <v>3.2987421358716718E-5</v>
      </c>
      <c r="Q17" s="85">
        <f t="shared" si="0"/>
        <v>4.8088964839748852E-2</v>
      </c>
      <c r="R17" s="85">
        <f>O17/'סכום נכסי הקרן'!$C$42</f>
        <v>9.2076198718119787E-3</v>
      </c>
      <c r="S17" s="116"/>
      <c r="T17" s="116"/>
      <c r="U17" s="116"/>
      <c r="AV17" s="4"/>
    </row>
    <row r="18" spans="2:48">
      <c r="B18" s="76" t="s">
        <v>268</v>
      </c>
      <c r="C18" s="74" t="s">
        <v>269</v>
      </c>
      <c r="D18" s="87" t="s">
        <v>115</v>
      </c>
      <c r="E18" s="74" t="s">
        <v>263</v>
      </c>
      <c r="F18" s="74"/>
      <c r="G18" s="74"/>
      <c r="H18" s="84">
        <v>13.070000000010154</v>
      </c>
      <c r="I18" s="87" t="s">
        <v>159</v>
      </c>
      <c r="J18" s="88">
        <v>0.04</v>
      </c>
      <c r="K18" s="85">
        <v>-3.7000000000064408E-3</v>
      </c>
      <c r="L18" s="84">
        <v>159424.467114</v>
      </c>
      <c r="M18" s="86">
        <v>204.5</v>
      </c>
      <c r="N18" s="74"/>
      <c r="O18" s="84">
        <v>326.02303606700002</v>
      </c>
      <c r="P18" s="85">
        <v>9.8279107874850592E-6</v>
      </c>
      <c r="Q18" s="85">
        <f t="shared" si="0"/>
        <v>2.6744581635756933E-2</v>
      </c>
      <c r="R18" s="85">
        <f>O18/'סכום נכסי הקרן'!$C$42</f>
        <v>5.1207993799265005E-3</v>
      </c>
      <c r="S18" s="116"/>
      <c r="T18" s="116"/>
      <c r="U18" s="116"/>
      <c r="AU18" s="3"/>
    </row>
    <row r="19" spans="2:48">
      <c r="B19" s="76" t="s">
        <v>270</v>
      </c>
      <c r="C19" s="74" t="s">
        <v>271</v>
      </c>
      <c r="D19" s="87" t="s">
        <v>115</v>
      </c>
      <c r="E19" s="74" t="s">
        <v>263</v>
      </c>
      <c r="F19" s="74"/>
      <c r="G19" s="74"/>
      <c r="H19" s="84">
        <v>17.249999999990134</v>
      </c>
      <c r="I19" s="87" t="s">
        <v>159</v>
      </c>
      <c r="J19" s="88">
        <v>2.75E-2</v>
      </c>
      <c r="K19" s="85">
        <v>-8.0000000000650037E-4</v>
      </c>
      <c r="L19" s="84">
        <v>247257.23154199999</v>
      </c>
      <c r="M19" s="86">
        <v>174.21</v>
      </c>
      <c r="N19" s="74"/>
      <c r="O19" s="84">
        <v>430.74683040899998</v>
      </c>
      <c r="P19" s="85">
        <v>1.3989040694555782E-5</v>
      </c>
      <c r="Q19" s="85">
        <f t="shared" si="0"/>
        <v>3.5335367430446157E-2</v>
      </c>
      <c r="R19" s="85">
        <f>O19/'סכום נכסי הקרן'!$C$42</f>
        <v>6.7656817403860129E-3</v>
      </c>
      <c r="S19" s="116"/>
      <c r="T19" s="116"/>
      <c r="U19" s="116"/>
      <c r="AV19" s="3"/>
    </row>
    <row r="20" spans="2:48">
      <c r="B20" s="76" t="s">
        <v>272</v>
      </c>
      <c r="C20" s="74" t="s">
        <v>273</v>
      </c>
      <c r="D20" s="87" t="s">
        <v>115</v>
      </c>
      <c r="E20" s="74" t="s">
        <v>263</v>
      </c>
      <c r="F20" s="74"/>
      <c r="G20" s="74"/>
      <c r="H20" s="84">
        <v>3.150000000000567</v>
      </c>
      <c r="I20" s="87" t="s">
        <v>159</v>
      </c>
      <c r="J20" s="88">
        <v>1.7500000000000002E-2</v>
      </c>
      <c r="K20" s="85">
        <v>-4.2999999999986122E-3</v>
      </c>
      <c r="L20" s="84">
        <v>719302.83500099997</v>
      </c>
      <c r="M20" s="86">
        <v>110.28</v>
      </c>
      <c r="N20" s="74"/>
      <c r="O20" s="84">
        <v>793.24714937700003</v>
      </c>
      <c r="P20" s="85">
        <v>4.2563693212250859E-5</v>
      </c>
      <c r="Q20" s="85">
        <f t="shared" si="0"/>
        <v>6.5072282620804764E-2</v>
      </c>
      <c r="R20" s="85">
        <f>O20/'סכום נכסי הקרן'!$C$42</f>
        <v>1.2459424829794617E-2</v>
      </c>
      <c r="S20" s="116"/>
      <c r="T20" s="116"/>
      <c r="U20" s="116"/>
    </row>
    <row r="21" spans="2:48">
      <c r="B21" s="76" t="s">
        <v>274</v>
      </c>
      <c r="C21" s="74" t="s">
        <v>275</v>
      </c>
      <c r="D21" s="87" t="s">
        <v>115</v>
      </c>
      <c r="E21" s="74" t="s">
        <v>263</v>
      </c>
      <c r="F21" s="74"/>
      <c r="G21" s="74"/>
      <c r="H21" s="84">
        <v>0.32999999983139061</v>
      </c>
      <c r="I21" s="87" t="s">
        <v>159</v>
      </c>
      <c r="J21" s="88">
        <v>1E-3</v>
      </c>
      <c r="K21" s="85">
        <v>-8.3999999973504227E-3</v>
      </c>
      <c r="L21" s="84">
        <v>1641.2759059999998</v>
      </c>
      <c r="M21" s="86">
        <v>101.18</v>
      </c>
      <c r="N21" s="74"/>
      <c r="O21" s="84">
        <v>1.660642916</v>
      </c>
      <c r="P21" s="85">
        <v>1.3633245609108179E-7</v>
      </c>
      <c r="Q21" s="85">
        <f t="shared" si="0"/>
        <v>1.3622718373089508E-4</v>
      </c>
      <c r="R21" s="85">
        <f>O21/'סכום נכסי הקרן'!$C$42</f>
        <v>2.6083491881796173E-5</v>
      </c>
      <c r="S21" s="116"/>
      <c r="T21" s="116"/>
      <c r="U21" s="116"/>
    </row>
    <row r="22" spans="2:48">
      <c r="B22" s="76" t="s">
        <v>276</v>
      </c>
      <c r="C22" s="74" t="s">
        <v>277</v>
      </c>
      <c r="D22" s="87" t="s">
        <v>115</v>
      </c>
      <c r="E22" s="74" t="s">
        <v>263</v>
      </c>
      <c r="F22" s="74"/>
      <c r="G22" s="74"/>
      <c r="H22" s="84">
        <v>5.2300000000012759</v>
      </c>
      <c r="I22" s="87" t="s">
        <v>159</v>
      </c>
      <c r="J22" s="88">
        <v>7.4999999999999997E-3</v>
      </c>
      <c r="K22" s="85">
        <v>-6.0999999999992501E-3</v>
      </c>
      <c r="L22" s="84">
        <v>615467.54231199995</v>
      </c>
      <c r="M22" s="86">
        <v>108.32</v>
      </c>
      <c r="N22" s="74"/>
      <c r="O22" s="84">
        <v>666.67445290499995</v>
      </c>
      <c r="P22" s="85">
        <v>3.6329024546289505E-5</v>
      </c>
      <c r="Q22" s="85">
        <f t="shared" si="0"/>
        <v>5.468917026626053E-2</v>
      </c>
      <c r="R22" s="85">
        <f>O22/'סכום נכסי הקרן'!$C$42</f>
        <v>1.0471364742297477E-2</v>
      </c>
      <c r="S22" s="116"/>
      <c r="T22" s="116"/>
      <c r="U22" s="116"/>
    </row>
    <row r="23" spans="2:48">
      <c r="B23" s="76" t="s">
        <v>278</v>
      </c>
      <c r="C23" s="74" t="s">
        <v>279</v>
      </c>
      <c r="D23" s="87" t="s">
        <v>115</v>
      </c>
      <c r="E23" s="74" t="s">
        <v>263</v>
      </c>
      <c r="F23" s="74"/>
      <c r="G23" s="74"/>
      <c r="H23" s="84">
        <v>8.7499999999983427</v>
      </c>
      <c r="I23" s="87" t="s">
        <v>159</v>
      </c>
      <c r="J23" s="88">
        <v>5.0000000000000001E-3</v>
      </c>
      <c r="K23" s="85">
        <v>-6.9000000000033132E-3</v>
      </c>
      <c r="L23" s="84">
        <v>543800.73528599995</v>
      </c>
      <c r="M23" s="86">
        <v>111</v>
      </c>
      <c r="N23" s="74"/>
      <c r="O23" s="84">
        <v>603.61879382000006</v>
      </c>
      <c r="P23" s="85">
        <v>3.9960957307308237E-5</v>
      </c>
      <c r="Q23" s="85">
        <f t="shared" si="0"/>
        <v>4.9516538165353792E-2</v>
      </c>
      <c r="R23" s="85">
        <f>O23/'סכום נכסי הקרן'!$C$42</f>
        <v>9.4809581015932072E-3</v>
      </c>
      <c r="S23" s="116"/>
      <c r="T23" s="116"/>
      <c r="U23" s="116"/>
    </row>
    <row r="24" spans="2:48">
      <c r="B24" s="76" t="s">
        <v>280</v>
      </c>
      <c r="C24" s="74" t="s">
        <v>281</v>
      </c>
      <c r="D24" s="87" t="s">
        <v>115</v>
      </c>
      <c r="E24" s="74" t="s">
        <v>263</v>
      </c>
      <c r="F24" s="74"/>
      <c r="G24" s="74"/>
      <c r="H24" s="84">
        <v>22.479999999985424</v>
      </c>
      <c r="I24" s="87" t="s">
        <v>159</v>
      </c>
      <c r="J24" s="88">
        <v>0.01</v>
      </c>
      <c r="K24" s="85">
        <v>1.4999999999958571E-3</v>
      </c>
      <c r="L24" s="84">
        <v>297269.84581999999</v>
      </c>
      <c r="M24" s="86">
        <v>121.79</v>
      </c>
      <c r="N24" s="74"/>
      <c r="O24" s="84">
        <v>362.04493486099994</v>
      </c>
      <c r="P24" s="85">
        <v>1.8004216176924115E-5</v>
      </c>
      <c r="Q24" s="85">
        <f t="shared" si="0"/>
        <v>2.9699558758211314E-2</v>
      </c>
      <c r="R24" s="85">
        <f>O24/'סכום נכסי הקרן'!$C$42</f>
        <v>5.6865904333236661E-3</v>
      </c>
      <c r="S24" s="116"/>
      <c r="T24" s="116"/>
      <c r="U24" s="116"/>
    </row>
    <row r="25" spans="2:48">
      <c r="B25" s="76" t="s">
        <v>282</v>
      </c>
      <c r="C25" s="74" t="s">
        <v>283</v>
      </c>
      <c r="D25" s="87" t="s">
        <v>115</v>
      </c>
      <c r="E25" s="74" t="s">
        <v>263</v>
      </c>
      <c r="F25" s="74"/>
      <c r="G25" s="74"/>
      <c r="H25" s="84">
        <v>2.1699999999980908</v>
      </c>
      <c r="I25" s="87" t="s">
        <v>159</v>
      </c>
      <c r="J25" s="88">
        <v>2.75E-2</v>
      </c>
      <c r="K25" s="85">
        <v>-2.0999999999985713E-3</v>
      </c>
      <c r="L25" s="84">
        <v>683431.460402</v>
      </c>
      <c r="M25" s="86">
        <v>112.64</v>
      </c>
      <c r="N25" s="74"/>
      <c r="O25" s="84">
        <v>769.81717549099994</v>
      </c>
      <c r="P25" s="85">
        <v>4.0698249555728251E-5</v>
      </c>
      <c r="Q25" s="85">
        <f t="shared" si="0"/>
        <v>6.3150256322058784E-2</v>
      </c>
      <c r="R25" s="85">
        <f>O25/'סכום נכסי הקרן'!$C$42</f>
        <v>1.2091413424237168E-2</v>
      </c>
      <c r="S25" s="116"/>
      <c r="T25" s="116"/>
      <c r="U25" s="116"/>
    </row>
    <row r="26" spans="2:48">
      <c r="B26" s="77"/>
      <c r="C26" s="74"/>
      <c r="D26" s="74"/>
      <c r="E26" s="74"/>
      <c r="F26" s="74"/>
      <c r="G26" s="74"/>
      <c r="H26" s="74"/>
      <c r="I26" s="74"/>
      <c r="J26" s="74"/>
      <c r="K26" s="85"/>
      <c r="L26" s="84"/>
      <c r="M26" s="86"/>
      <c r="N26" s="74"/>
      <c r="O26" s="74"/>
      <c r="P26" s="74"/>
      <c r="Q26" s="85"/>
      <c r="R26" s="74"/>
      <c r="S26" s="116"/>
      <c r="T26" s="116"/>
      <c r="U26" s="116"/>
    </row>
    <row r="27" spans="2:48">
      <c r="B27" s="73" t="s">
        <v>45</v>
      </c>
      <c r="C27" s="74"/>
      <c r="D27" s="74"/>
      <c r="E27" s="74"/>
      <c r="F27" s="74"/>
      <c r="G27" s="74"/>
      <c r="H27" s="84">
        <v>8.3989347232291856</v>
      </c>
      <c r="I27" s="74"/>
      <c r="J27" s="74"/>
      <c r="K27" s="85">
        <v>6.5111308277027409E-3</v>
      </c>
      <c r="L27" s="84"/>
      <c r="M27" s="86"/>
      <c r="N27" s="74"/>
      <c r="O27" s="84">
        <v>5953.4077895510009</v>
      </c>
      <c r="P27" s="74"/>
      <c r="Q27" s="85">
        <f t="shared" ref="Q27:Q35" si="1">O27/$O$11</f>
        <v>0.48837469449820364</v>
      </c>
      <c r="R27" s="85">
        <f>O27/'סכום נכסי הקרן'!$C$42</f>
        <v>9.3509364506737594E-2</v>
      </c>
      <c r="S27" s="116"/>
      <c r="T27" s="116"/>
      <c r="U27" s="116"/>
    </row>
    <row r="28" spans="2:48">
      <c r="B28" s="75" t="s">
        <v>22</v>
      </c>
      <c r="C28" s="72"/>
      <c r="D28" s="72"/>
      <c r="E28" s="72"/>
      <c r="F28" s="72"/>
      <c r="G28" s="72"/>
      <c r="H28" s="81">
        <v>0.33327445911788339</v>
      </c>
      <c r="I28" s="72"/>
      <c r="J28" s="72"/>
      <c r="K28" s="82">
        <v>5.5459039951577017E-4</v>
      </c>
      <c r="L28" s="81"/>
      <c r="M28" s="83"/>
      <c r="N28" s="72"/>
      <c r="O28" s="81">
        <v>31.284589570999998</v>
      </c>
      <c r="P28" s="72"/>
      <c r="Q28" s="82">
        <f t="shared" si="1"/>
        <v>2.5663623951738585E-3</v>
      </c>
      <c r="R28" s="82">
        <f>O28/'סכום נכסי הקרן'!$C$42</f>
        <v>4.9138278328132983E-4</v>
      </c>
      <c r="S28" s="116"/>
      <c r="T28" s="116"/>
      <c r="U28" s="116"/>
    </row>
    <row r="29" spans="2:48">
      <c r="B29" s="76" t="s">
        <v>284</v>
      </c>
      <c r="C29" s="74" t="s">
        <v>285</v>
      </c>
      <c r="D29" s="87" t="s">
        <v>115</v>
      </c>
      <c r="E29" s="74" t="s">
        <v>263</v>
      </c>
      <c r="F29" s="74"/>
      <c r="G29" s="74"/>
      <c r="H29" s="84">
        <v>0.28999999995706721</v>
      </c>
      <c r="I29" s="87" t="s">
        <v>159</v>
      </c>
      <c r="J29" s="88">
        <v>0</v>
      </c>
      <c r="K29" s="85">
        <v>0</v>
      </c>
      <c r="L29" s="84">
        <v>9083.9591909999999</v>
      </c>
      <c r="M29" s="86">
        <v>100</v>
      </c>
      <c r="N29" s="74"/>
      <c r="O29" s="84">
        <v>9.0839591909999999</v>
      </c>
      <c r="P29" s="85">
        <v>1.009328799E-6</v>
      </c>
      <c r="Q29" s="85">
        <f t="shared" si="1"/>
        <v>7.4518258307875135E-4</v>
      </c>
      <c r="R29" s="85">
        <f>O29/'סכום נכסי הקרן'!$C$42</f>
        <v>1.4268050857299186E-4</v>
      </c>
      <c r="S29" s="116"/>
      <c r="T29" s="116"/>
      <c r="U29" s="116"/>
    </row>
    <row r="30" spans="2:48">
      <c r="B30" s="76" t="s">
        <v>286</v>
      </c>
      <c r="C30" s="74" t="s">
        <v>287</v>
      </c>
      <c r="D30" s="87" t="s">
        <v>115</v>
      </c>
      <c r="E30" s="74" t="s">
        <v>263</v>
      </c>
      <c r="F30" s="74"/>
      <c r="G30" s="74"/>
      <c r="H30" s="84">
        <v>0.51999999994000756</v>
      </c>
      <c r="I30" s="87" t="s">
        <v>159</v>
      </c>
      <c r="J30" s="88">
        <v>0</v>
      </c>
      <c r="K30" s="85">
        <v>0</v>
      </c>
      <c r="L30" s="84">
        <v>4667.2563639999998</v>
      </c>
      <c r="M30" s="86">
        <v>100</v>
      </c>
      <c r="N30" s="74"/>
      <c r="O30" s="84">
        <v>4.667256364</v>
      </c>
      <c r="P30" s="85">
        <v>5.8340704549999998E-7</v>
      </c>
      <c r="Q30" s="85">
        <f t="shared" si="1"/>
        <v>3.8286809529726576E-4</v>
      </c>
      <c r="R30" s="85">
        <f>O30/'סכום נכסי הקרן'!$C$42</f>
        <v>7.3307959410014143E-5</v>
      </c>
      <c r="S30" s="116"/>
      <c r="T30" s="116"/>
      <c r="U30" s="116"/>
    </row>
    <row r="31" spans="2:48">
      <c r="B31" s="76" t="s">
        <v>288</v>
      </c>
      <c r="C31" s="74" t="s">
        <v>289</v>
      </c>
      <c r="D31" s="87" t="s">
        <v>115</v>
      </c>
      <c r="E31" s="74" t="s">
        <v>263</v>
      </c>
      <c r="F31" s="74"/>
      <c r="G31" s="74"/>
      <c r="H31" s="84">
        <v>0.35000000004165033</v>
      </c>
      <c r="I31" s="87" t="s">
        <v>159</v>
      </c>
      <c r="J31" s="88">
        <v>0</v>
      </c>
      <c r="K31" s="85">
        <v>5.9999999983339862E-4</v>
      </c>
      <c r="L31" s="84">
        <v>4802.8427369999999</v>
      </c>
      <c r="M31" s="86">
        <v>99.98</v>
      </c>
      <c r="N31" s="74"/>
      <c r="O31" s="84">
        <v>4.8018821679999997</v>
      </c>
      <c r="P31" s="85">
        <v>5.33649193E-7</v>
      </c>
      <c r="Q31" s="85">
        <f t="shared" si="1"/>
        <v>3.9391182658936216E-4</v>
      </c>
      <c r="R31" s="85">
        <f>O31/'סכום נכסי הקרן'!$C$42</f>
        <v>7.5422508559552242E-5</v>
      </c>
      <c r="S31" s="116"/>
      <c r="T31" s="116"/>
      <c r="U31" s="116"/>
    </row>
    <row r="32" spans="2:48">
      <c r="B32" s="76" t="s">
        <v>290</v>
      </c>
      <c r="C32" s="74" t="s">
        <v>291</v>
      </c>
      <c r="D32" s="87" t="s">
        <v>115</v>
      </c>
      <c r="E32" s="74" t="s">
        <v>263</v>
      </c>
      <c r="F32" s="74"/>
      <c r="G32" s="74"/>
      <c r="H32" s="84">
        <v>0.4199999998737895</v>
      </c>
      <c r="I32" s="87" t="s">
        <v>159</v>
      </c>
      <c r="J32" s="88">
        <v>0</v>
      </c>
      <c r="K32" s="85">
        <v>0</v>
      </c>
      <c r="L32" s="84">
        <v>3327.7729509999999</v>
      </c>
      <c r="M32" s="86">
        <v>100</v>
      </c>
      <c r="N32" s="74"/>
      <c r="O32" s="84">
        <v>3.327772951</v>
      </c>
      <c r="P32" s="85">
        <v>3.6975255011111111E-7</v>
      </c>
      <c r="Q32" s="85">
        <f t="shared" si="1"/>
        <v>2.7298652397983664E-4</v>
      </c>
      <c r="R32" s="85">
        <f>O32/'סכום נכסי הקרן'!$C$42</f>
        <v>5.2268876057319354E-5</v>
      </c>
      <c r="S32" s="116"/>
      <c r="T32" s="116"/>
      <c r="U32" s="116"/>
    </row>
    <row r="33" spans="2:21">
      <c r="B33" s="76" t="s">
        <v>292</v>
      </c>
      <c r="C33" s="74" t="s">
        <v>293</v>
      </c>
      <c r="D33" s="87" t="s">
        <v>115</v>
      </c>
      <c r="E33" s="74" t="s">
        <v>263</v>
      </c>
      <c r="F33" s="74"/>
      <c r="G33" s="74"/>
      <c r="H33" s="84">
        <v>0.59000000001216979</v>
      </c>
      <c r="I33" s="87" t="s">
        <v>159</v>
      </c>
      <c r="J33" s="88">
        <v>0</v>
      </c>
      <c r="K33" s="85">
        <v>1.9999999732262484E-4</v>
      </c>
      <c r="L33" s="84">
        <v>1643.5649780000001</v>
      </c>
      <c r="M33" s="86">
        <v>99.99</v>
      </c>
      <c r="N33" s="74"/>
      <c r="O33" s="84">
        <v>1.6434006220000001</v>
      </c>
      <c r="P33" s="85">
        <v>2.3479499685714289E-7</v>
      </c>
      <c r="Q33" s="85">
        <f t="shared" si="1"/>
        <v>1.3481275012205046E-4</v>
      </c>
      <c r="R33" s="85">
        <f>O33/'סכום נכסי הקרן'!$C$42</f>
        <v>2.581266952062546E-5</v>
      </c>
      <c r="S33" s="116"/>
      <c r="T33" s="116"/>
      <c r="U33" s="116"/>
    </row>
    <row r="34" spans="2:21">
      <c r="B34" s="76" t="s">
        <v>294</v>
      </c>
      <c r="C34" s="74" t="s">
        <v>295</v>
      </c>
      <c r="D34" s="87" t="s">
        <v>115</v>
      </c>
      <c r="E34" s="74" t="s">
        <v>263</v>
      </c>
      <c r="F34" s="74"/>
      <c r="G34" s="74"/>
      <c r="H34" s="84">
        <v>9.9999993490422878E-2</v>
      </c>
      <c r="I34" s="87" t="s">
        <v>159</v>
      </c>
      <c r="J34" s="88">
        <v>0</v>
      </c>
      <c r="K34" s="85">
        <v>9.999999349042288E-4</v>
      </c>
      <c r="L34" s="84">
        <v>30.727035000000001</v>
      </c>
      <c r="M34" s="86">
        <v>99.99</v>
      </c>
      <c r="N34" s="74"/>
      <c r="O34" s="84">
        <v>3.0723962E-2</v>
      </c>
      <c r="P34" s="85">
        <v>3.4141150000000003E-9</v>
      </c>
      <c r="Q34" s="85">
        <f t="shared" si="1"/>
        <v>2.520372547276165E-6</v>
      </c>
      <c r="R34" s="85">
        <f>O34/'סכום נכסי הקרן'!$C$42</f>
        <v>4.8257708245546394E-7</v>
      </c>
      <c r="S34" s="116"/>
      <c r="T34" s="116"/>
      <c r="U34" s="116"/>
    </row>
    <row r="35" spans="2:21">
      <c r="B35" s="76" t="s">
        <v>296</v>
      </c>
      <c r="C35" s="74" t="s">
        <v>297</v>
      </c>
      <c r="D35" s="87" t="s">
        <v>115</v>
      </c>
      <c r="E35" s="74" t="s">
        <v>263</v>
      </c>
      <c r="F35" s="74"/>
      <c r="G35" s="74"/>
      <c r="H35" s="84">
        <v>0.16999999997283169</v>
      </c>
      <c r="I35" s="87" t="s">
        <v>159</v>
      </c>
      <c r="J35" s="88">
        <v>0</v>
      </c>
      <c r="K35" s="85">
        <v>6.0000000028462047E-4</v>
      </c>
      <c r="L35" s="84">
        <v>7730.3673500000014</v>
      </c>
      <c r="M35" s="86">
        <v>99.99</v>
      </c>
      <c r="N35" s="74"/>
      <c r="O35" s="84">
        <v>7.7295943129999998</v>
      </c>
      <c r="P35" s="85">
        <v>7.0276066818181828E-7</v>
      </c>
      <c r="Q35" s="85">
        <f t="shared" si="1"/>
        <v>6.3408024355931592E-4</v>
      </c>
      <c r="R35" s="85">
        <f>O35/'סכום נכסי הקרן'!$C$42</f>
        <v>1.2140768407837134E-4</v>
      </c>
      <c r="S35" s="116"/>
      <c r="T35" s="116"/>
      <c r="U35" s="116"/>
    </row>
    <row r="36" spans="2:21">
      <c r="B36" s="77"/>
      <c r="C36" s="74"/>
      <c r="D36" s="74"/>
      <c r="E36" s="74"/>
      <c r="F36" s="74"/>
      <c r="G36" s="74"/>
      <c r="H36" s="74"/>
      <c r="I36" s="74"/>
      <c r="J36" s="74"/>
      <c r="K36" s="85"/>
      <c r="L36" s="84"/>
      <c r="M36" s="86"/>
      <c r="N36" s="74"/>
      <c r="O36" s="74"/>
      <c r="P36" s="74"/>
      <c r="Q36" s="85"/>
      <c r="R36" s="74"/>
      <c r="S36" s="116"/>
      <c r="T36" s="116"/>
      <c r="U36" s="116"/>
    </row>
    <row r="37" spans="2:21">
      <c r="B37" s="75" t="s">
        <v>23</v>
      </c>
      <c r="C37" s="72"/>
      <c r="D37" s="72"/>
      <c r="E37" s="72"/>
      <c r="F37" s="72"/>
      <c r="G37" s="72"/>
      <c r="H37" s="81">
        <v>8.4415428998005044</v>
      </c>
      <c r="I37" s="72"/>
      <c r="J37" s="72"/>
      <c r="K37" s="82">
        <v>6.5255952190913583E-3</v>
      </c>
      <c r="L37" s="81"/>
      <c r="M37" s="83"/>
      <c r="N37" s="72"/>
      <c r="O37" s="81">
        <v>5922.1231999800002</v>
      </c>
      <c r="P37" s="72"/>
      <c r="Q37" s="82">
        <f t="shared" ref="Q37:Q53" si="2">O37/$O$11</f>
        <v>0.48580833210302976</v>
      </c>
      <c r="R37" s="82">
        <f>O37/'סכום נכסי הקרן'!$C$42</f>
        <v>9.3017981723456253E-2</v>
      </c>
      <c r="S37" s="116"/>
      <c r="T37" s="116"/>
      <c r="U37" s="116"/>
    </row>
    <row r="38" spans="2:21">
      <c r="B38" s="76" t="s">
        <v>298</v>
      </c>
      <c r="C38" s="74" t="s">
        <v>299</v>
      </c>
      <c r="D38" s="87" t="s">
        <v>115</v>
      </c>
      <c r="E38" s="74" t="s">
        <v>263</v>
      </c>
      <c r="F38" s="74"/>
      <c r="G38" s="74"/>
      <c r="H38" s="84">
        <v>5.410000000006308</v>
      </c>
      <c r="I38" s="87" t="s">
        <v>159</v>
      </c>
      <c r="J38" s="88">
        <v>6.25E-2</v>
      </c>
      <c r="K38" s="85">
        <v>3.7999999999982835E-3</v>
      </c>
      <c r="L38" s="84">
        <v>330902.31589899998</v>
      </c>
      <c r="M38" s="86">
        <v>140.84</v>
      </c>
      <c r="N38" s="74"/>
      <c r="O38" s="84">
        <v>466.042828966</v>
      </c>
      <c r="P38" s="85">
        <v>2.0093253006467067E-5</v>
      </c>
      <c r="Q38" s="85">
        <f t="shared" si="2"/>
        <v>3.8230796925892159E-2</v>
      </c>
      <c r="R38" s="85">
        <f>O38/'סכום נכסי הקרן'!$C$42</f>
        <v>7.3200711777245088E-3</v>
      </c>
      <c r="S38" s="116"/>
      <c r="T38" s="116"/>
      <c r="U38" s="116"/>
    </row>
    <row r="39" spans="2:21">
      <c r="B39" s="76" t="s">
        <v>300</v>
      </c>
      <c r="C39" s="74" t="s">
        <v>301</v>
      </c>
      <c r="D39" s="87" t="s">
        <v>115</v>
      </c>
      <c r="E39" s="74" t="s">
        <v>263</v>
      </c>
      <c r="F39" s="74"/>
      <c r="G39" s="74"/>
      <c r="H39" s="84">
        <v>3.549999999994955</v>
      </c>
      <c r="I39" s="87" t="s">
        <v>159</v>
      </c>
      <c r="J39" s="88">
        <v>3.7499999999999999E-2</v>
      </c>
      <c r="K39" s="85">
        <v>2.0999999999990831E-3</v>
      </c>
      <c r="L39" s="84">
        <v>286535.73298099998</v>
      </c>
      <c r="M39" s="86">
        <v>114.14</v>
      </c>
      <c r="N39" s="74"/>
      <c r="O39" s="84">
        <v>327.05188994299999</v>
      </c>
      <c r="P39" s="85">
        <v>1.6733199829815673E-5</v>
      </c>
      <c r="Q39" s="85">
        <f t="shared" si="2"/>
        <v>2.682898139722744E-2</v>
      </c>
      <c r="R39" s="85">
        <f>O39/'סכום נכסי הקרן'!$C$42</f>
        <v>5.1369594474904778E-3</v>
      </c>
      <c r="S39" s="116"/>
      <c r="T39" s="116"/>
      <c r="U39" s="116"/>
    </row>
    <row r="40" spans="2:21">
      <c r="B40" s="76" t="s">
        <v>302</v>
      </c>
      <c r="C40" s="74" t="s">
        <v>303</v>
      </c>
      <c r="D40" s="87" t="s">
        <v>115</v>
      </c>
      <c r="E40" s="74" t="s">
        <v>263</v>
      </c>
      <c r="F40" s="74"/>
      <c r="G40" s="74"/>
      <c r="H40" s="84">
        <v>19.029999999994647</v>
      </c>
      <c r="I40" s="87" t="s">
        <v>159</v>
      </c>
      <c r="J40" s="88">
        <v>3.7499999999999999E-2</v>
      </c>
      <c r="K40" s="85">
        <v>1.5499999999993774E-2</v>
      </c>
      <c r="L40" s="84">
        <v>864351.92605700006</v>
      </c>
      <c r="M40" s="86">
        <v>148.69999999999999</v>
      </c>
      <c r="N40" s="74"/>
      <c r="O40" s="84">
        <v>1285.291331096</v>
      </c>
      <c r="P40" s="85">
        <v>5.1706098611538669E-5</v>
      </c>
      <c r="Q40" s="85">
        <f t="shared" si="2"/>
        <v>0.1054360432468442</v>
      </c>
      <c r="R40" s="85">
        <f>O40/'סכום נכסי הקרן'!$C$42</f>
        <v>2.0187895710377698E-2</v>
      </c>
      <c r="S40" s="116"/>
      <c r="T40" s="116"/>
      <c r="U40" s="116"/>
    </row>
    <row r="41" spans="2:21">
      <c r="B41" s="76" t="s">
        <v>304</v>
      </c>
      <c r="C41" s="74" t="s">
        <v>305</v>
      </c>
      <c r="D41" s="87" t="s">
        <v>115</v>
      </c>
      <c r="E41" s="74" t="s">
        <v>263</v>
      </c>
      <c r="F41" s="74"/>
      <c r="G41" s="74"/>
      <c r="H41" s="84">
        <v>2.3800000000012189</v>
      </c>
      <c r="I41" s="87" t="s">
        <v>159</v>
      </c>
      <c r="J41" s="88">
        <v>1.2500000000000001E-2</v>
      </c>
      <c r="K41" s="85">
        <v>1.1000000000082469E-3</v>
      </c>
      <c r="L41" s="84">
        <v>269510.84091000003</v>
      </c>
      <c r="M41" s="86">
        <v>103.48</v>
      </c>
      <c r="N41" s="74"/>
      <c r="O41" s="84">
        <v>278.88982370700001</v>
      </c>
      <c r="P41" s="85">
        <v>2.3197253715904028E-5</v>
      </c>
      <c r="Q41" s="85">
        <f t="shared" si="2"/>
        <v>2.2878112379705853E-2</v>
      </c>
      <c r="R41" s="85">
        <f>O41/'סכום נכסי הקרן'!$C$42</f>
        <v>4.3804844391827705E-3</v>
      </c>
      <c r="S41" s="116"/>
      <c r="T41" s="116"/>
      <c r="U41" s="116"/>
    </row>
    <row r="42" spans="2:21">
      <c r="B42" s="76" t="s">
        <v>306</v>
      </c>
      <c r="C42" s="74" t="s">
        <v>307</v>
      </c>
      <c r="D42" s="87" t="s">
        <v>115</v>
      </c>
      <c r="E42" s="74" t="s">
        <v>263</v>
      </c>
      <c r="F42" s="74"/>
      <c r="G42" s="74"/>
      <c r="H42" s="84">
        <v>3.3300000000005707</v>
      </c>
      <c r="I42" s="87" t="s">
        <v>159</v>
      </c>
      <c r="J42" s="88">
        <v>1.4999999999999999E-2</v>
      </c>
      <c r="K42" s="85">
        <v>1.8999999999942973E-3</v>
      </c>
      <c r="L42" s="84">
        <v>416169.621048</v>
      </c>
      <c r="M42" s="86">
        <v>105.34</v>
      </c>
      <c r="N42" s="74"/>
      <c r="O42" s="84">
        <v>438.39308907499998</v>
      </c>
      <c r="P42" s="85">
        <v>2.4746719827119474E-5</v>
      </c>
      <c r="Q42" s="85">
        <f t="shared" si="2"/>
        <v>3.5962611417766507E-2</v>
      </c>
      <c r="R42" s="85">
        <f>O42/'סכום נכסי הקרן'!$C$42</f>
        <v>6.8857804828183228E-3</v>
      </c>
      <c r="S42" s="116"/>
      <c r="T42" s="116"/>
      <c r="U42" s="116"/>
    </row>
    <row r="43" spans="2:21">
      <c r="B43" s="76" t="s">
        <v>308</v>
      </c>
      <c r="C43" s="74" t="s">
        <v>309</v>
      </c>
      <c r="D43" s="87" t="s">
        <v>115</v>
      </c>
      <c r="E43" s="74" t="s">
        <v>263</v>
      </c>
      <c r="F43" s="74"/>
      <c r="G43" s="74"/>
      <c r="H43" s="84">
        <v>0.58999999999875263</v>
      </c>
      <c r="I43" s="87" t="s">
        <v>159</v>
      </c>
      <c r="J43" s="88">
        <v>5.0000000000000001E-3</v>
      </c>
      <c r="K43" s="85">
        <v>0</v>
      </c>
      <c r="L43" s="84">
        <v>71795.511681999997</v>
      </c>
      <c r="M43" s="86">
        <v>100.5</v>
      </c>
      <c r="N43" s="74"/>
      <c r="O43" s="84">
        <v>72.154488751000002</v>
      </c>
      <c r="P43" s="85">
        <v>4.5893831650901763E-6</v>
      </c>
      <c r="Q43" s="85">
        <f t="shared" si="2"/>
        <v>5.9190345506470567E-3</v>
      </c>
      <c r="R43" s="85">
        <f>O43/'סכום נכסי הקרן'!$C$42</f>
        <v>1.1333207178007567E-3</v>
      </c>
      <c r="S43" s="116"/>
      <c r="T43" s="116"/>
      <c r="U43" s="116"/>
    </row>
    <row r="44" spans="2:21">
      <c r="B44" s="76" t="s">
        <v>310</v>
      </c>
      <c r="C44" s="74" t="s">
        <v>311</v>
      </c>
      <c r="D44" s="87" t="s">
        <v>115</v>
      </c>
      <c r="E44" s="74" t="s">
        <v>263</v>
      </c>
      <c r="F44" s="74"/>
      <c r="G44" s="74"/>
      <c r="H44" s="84">
        <v>1.5400000000004417</v>
      </c>
      <c r="I44" s="87" t="s">
        <v>159</v>
      </c>
      <c r="J44" s="88">
        <v>5.5E-2</v>
      </c>
      <c r="K44" s="85">
        <v>4.0000000000441641E-4</v>
      </c>
      <c r="L44" s="84">
        <v>244921.888974</v>
      </c>
      <c r="M44" s="86">
        <v>110.94</v>
      </c>
      <c r="N44" s="74"/>
      <c r="O44" s="84">
        <v>271.71634967199998</v>
      </c>
      <c r="P44" s="85">
        <v>1.3820579039413999E-5</v>
      </c>
      <c r="Q44" s="85">
        <f t="shared" si="2"/>
        <v>2.2289652238191144E-2</v>
      </c>
      <c r="R44" s="85">
        <f>O44/'סכום נכסי הקרן'!$C$42</f>
        <v>4.2678116604936041E-3</v>
      </c>
      <c r="S44" s="116"/>
      <c r="T44" s="116"/>
      <c r="U44" s="116"/>
    </row>
    <row r="45" spans="2:21">
      <c r="B45" s="76" t="s">
        <v>312</v>
      </c>
      <c r="C45" s="74" t="s">
        <v>313</v>
      </c>
      <c r="D45" s="87" t="s">
        <v>115</v>
      </c>
      <c r="E45" s="74" t="s">
        <v>263</v>
      </c>
      <c r="F45" s="74"/>
      <c r="G45" s="74"/>
      <c r="H45" s="84">
        <v>15.169999999990553</v>
      </c>
      <c r="I45" s="87" t="s">
        <v>159</v>
      </c>
      <c r="J45" s="88">
        <v>5.5E-2</v>
      </c>
      <c r="K45" s="85">
        <v>1.3199999999985468E-2</v>
      </c>
      <c r="L45" s="84">
        <v>381189.24008399999</v>
      </c>
      <c r="M45" s="86">
        <v>180.5</v>
      </c>
      <c r="N45" s="74"/>
      <c r="O45" s="84">
        <v>688.04658774999996</v>
      </c>
      <c r="P45" s="85">
        <v>1.9594765525151969E-5</v>
      </c>
      <c r="Q45" s="85">
        <f t="shared" si="2"/>
        <v>5.6442386272061551E-2</v>
      </c>
      <c r="R45" s="85">
        <f>O45/'סכום נכסי הקרן'!$C$42</f>
        <v>1.0807053950588546E-2</v>
      </c>
      <c r="S45" s="116"/>
      <c r="T45" s="116"/>
      <c r="U45" s="116"/>
    </row>
    <row r="46" spans="2:21">
      <c r="B46" s="76" t="s">
        <v>314</v>
      </c>
      <c r="C46" s="74" t="s">
        <v>315</v>
      </c>
      <c r="D46" s="87" t="s">
        <v>115</v>
      </c>
      <c r="E46" s="74" t="s">
        <v>263</v>
      </c>
      <c r="F46" s="74"/>
      <c r="G46" s="74"/>
      <c r="H46" s="84">
        <v>2.6299999999996779</v>
      </c>
      <c r="I46" s="87" t="s">
        <v>159</v>
      </c>
      <c r="J46" s="88">
        <v>4.2500000000000003E-2</v>
      </c>
      <c r="K46" s="85">
        <v>1.5000000000028437E-3</v>
      </c>
      <c r="L46" s="84">
        <v>469681.93070000003</v>
      </c>
      <c r="M46" s="86">
        <v>112.31</v>
      </c>
      <c r="N46" s="74"/>
      <c r="O46" s="84">
        <v>527.49977185900002</v>
      </c>
      <c r="P46" s="85">
        <v>2.5533077351984394E-5</v>
      </c>
      <c r="Q46" s="85">
        <f t="shared" si="2"/>
        <v>4.327228186546591E-2</v>
      </c>
      <c r="R46" s="85">
        <f>O46/'סכום נכסי הקרן'!$C$42</f>
        <v>8.2853670011582194E-3</v>
      </c>
      <c r="S46" s="116"/>
      <c r="T46" s="116"/>
      <c r="U46" s="116"/>
    </row>
    <row r="47" spans="2:21">
      <c r="B47" s="76" t="s">
        <v>316</v>
      </c>
      <c r="C47" s="74" t="s">
        <v>317</v>
      </c>
      <c r="D47" s="87" t="s">
        <v>115</v>
      </c>
      <c r="E47" s="74" t="s">
        <v>263</v>
      </c>
      <c r="F47" s="74"/>
      <c r="G47" s="74"/>
      <c r="H47" s="84">
        <v>6.3799999999924637</v>
      </c>
      <c r="I47" s="87" t="s">
        <v>159</v>
      </c>
      <c r="J47" s="88">
        <v>0.02</v>
      </c>
      <c r="K47" s="85">
        <v>4.2000000000068519E-3</v>
      </c>
      <c r="L47" s="84">
        <v>236608.62935499998</v>
      </c>
      <c r="M47" s="86">
        <v>111.03</v>
      </c>
      <c r="N47" s="74"/>
      <c r="O47" s="84">
        <v>262.70655262099996</v>
      </c>
      <c r="P47" s="85">
        <v>1.3212694597032687E-5</v>
      </c>
      <c r="Q47" s="85">
        <f t="shared" si="2"/>
        <v>2.1550553382911015E-2</v>
      </c>
      <c r="R47" s="85">
        <f>O47/'סכום נכסי הקרן'!$C$42</f>
        <v>4.1262960065428728E-3</v>
      </c>
      <c r="S47" s="116"/>
      <c r="T47" s="116"/>
      <c r="U47" s="116"/>
    </row>
    <row r="48" spans="2:21">
      <c r="B48" s="76" t="s">
        <v>318</v>
      </c>
      <c r="C48" s="74" t="s">
        <v>319</v>
      </c>
      <c r="D48" s="87" t="s">
        <v>115</v>
      </c>
      <c r="E48" s="74" t="s">
        <v>263</v>
      </c>
      <c r="F48" s="74"/>
      <c r="G48" s="74"/>
      <c r="H48" s="84">
        <v>9.3299999999746408</v>
      </c>
      <c r="I48" s="87" t="s">
        <v>159</v>
      </c>
      <c r="J48" s="88">
        <v>0.01</v>
      </c>
      <c r="K48" s="85">
        <v>6.1999999998766419E-3</v>
      </c>
      <c r="L48" s="84">
        <v>42176.566400000003</v>
      </c>
      <c r="M48" s="86">
        <v>103.79</v>
      </c>
      <c r="N48" s="74"/>
      <c r="O48" s="84">
        <v>43.775060366999995</v>
      </c>
      <c r="P48" s="85">
        <v>4.6148801406679211E-6</v>
      </c>
      <c r="Q48" s="85">
        <f t="shared" si="2"/>
        <v>3.5909906542764135E-3</v>
      </c>
      <c r="R48" s="85">
        <f>O48/'סכום נכסי הקרן'!$C$42</f>
        <v>6.8756890521537125E-4</v>
      </c>
      <c r="S48" s="116"/>
      <c r="T48" s="116"/>
      <c r="U48" s="116"/>
    </row>
    <row r="49" spans="2:21">
      <c r="B49" s="76" t="s">
        <v>320</v>
      </c>
      <c r="C49" s="74" t="s">
        <v>321</v>
      </c>
      <c r="D49" s="87" t="s">
        <v>115</v>
      </c>
      <c r="E49" s="74" t="s">
        <v>263</v>
      </c>
      <c r="F49" s="74"/>
      <c r="G49" s="74"/>
      <c r="H49" s="84">
        <v>0.83000000003056551</v>
      </c>
      <c r="I49" s="87" t="s">
        <v>159</v>
      </c>
      <c r="J49" s="88">
        <v>0.01</v>
      </c>
      <c r="K49" s="85">
        <v>1.9999999969434724E-4</v>
      </c>
      <c r="L49" s="84">
        <v>6479.8690569999999</v>
      </c>
      <c r="M49" s="86">
        <v>100.98</v>
      </c>
      <c r="N49" s="74"/>
      <c r="O49" s="84">
        <v>6.5433720599999994</v>
      </c>
      <c r="P49" s="85">
        <v>4.3867159548083303E-7</v>
      </c>
      <c r="Q49" s="85">
        <f t="shared" si="2"/>
        <v>5.3677111391551278E-4</v>
      </c>
      <c r="R49" s="85">
        <f>O49/'סכום נכסי הקרן'!$C$42</f>
        <v>1.0277585287129956E-4</v>
      </c>
      <c r="S49" s="116"/>
      <c r="T49" s="116"/>
      <c r="U49" s="116"/>
    </row>
    <row r="50" spans="2:21">
      <c r="B50" s="76" t="s">
        <v>322</v>
      </c>
      <c r="C50" s="74" t="s">
        <v>323</v>
      </c>
      <c r="D50" s="87" t="s">
        <v>115</v>
      </c>
      <c r="E50" s="74" t="s">
        <v>263</v>
      </c>
      <c r="F50" s="74"/>
      <c r="G50" s="74"/>
      <c r="H50" s="84">
        <v>15.11000000000336</v>
      </c>
      <c r="I50" s="87" t="s">
        <v>159</v>
      </c>
      <c r="J50" s="88">
        <v>1.4999999999999999E-2</v>
      </c>
      <c r="K50" s="85">
        <v>1.17999999999328E-2</v>
      </c>
      <c r="L50" s="84">
        <v>42516.7</v>
      </c>
      <c r="M50" s="86">
        <v>105</v>
      </c>
      <c r="N50" s="74"/>
      <c r="O50" s="84">
        <v>44.642533835000002</v>
      </c>
      <c r="P50" s="85">
        <v>1.465833297132853E-5</v>
      </c>
      <c r="Q50" s="85">
        <f t="shared" si="2"/>
        <v>3.6621519294478145E-3</v>
      </c>
      <c r="R50" s="85">
        <f>O50/'סכום נכסי הקרן'!$C$42</f>
        <v>7.0119419271230817E-4</v>
      </c>
      <c r="S50" s="116"/>
      <c r="T50" s="116"/>
      <c r="U50" s="116"/>
    </row>
    <row r="51" spans="2:21">
      <c r="B51" s="76" t="s">
        <v>324</v>
      </c>
      <c r="C51" s="74" t="s">
        <v>325</v>
      </c>
      <c r="D51" s="87" t="s">
        <v>115</v>
      </c>
      <c r="E51" s="74" t="s">
        <v>263</v>
      </c>
      <c r="F51" s="74"/>
      <c r="G51" s="74"/>
      <c r="H51" s="84">
        <v>2.0599999999993761</v>
      </c>
      <c r="I51" s="87" t="s">
        <v>159</v>
      </c>
      <c r="J51" s="88">
        <v>7.4999999999999997E-3</v>
      </c>
      <c r="K51" s="85">
        <v>9.0000000000103973E-4</v>
      </c>
      <c r="L51" s="84">
        <v>471210.53084299999</v>
      </c>
      <c r="M51" s="86">
        <v>102.07</v>
      </c>
      <c r="N51" s="74"/>
      <c r="O51" s="84">
        <v>480.96457075500001</v>
      </c>
      <c r="P51" s="85">
        <v>3.1420684006269059E-5</v>
      </c>
      <c r="Q51" s="85">
        <f t="shared" si="2"/>
        <v>3.9454869145566791E-2</v>
      </c>
      <c r="R51" s="85">
        <f>O51/'סכום נכסי הקרן'!$C$42</f>
        <v>7.5544449416840333E-3</v>
      </c>
      <c r="S51" s="116"/>
      <c r="T51" s="116"/>
      <c r="U51" s="116"/>
    </row>
    <row r="52" spans="2:21">
      <c r="B52" s="76" t="s">
        <v>326</v>
      </c>
      <c r="C52" s="74" t="s">
        <v>327</v>
      </c>
      <c r="D52" s="87" t="s">
        <v>115</v>
      </c>
      <c r="E52" s="74" t="s">
        <v>263</v>
      </c>
      <c r="F52" s="74"/>
      <c r="G52" s="74"/>
      <c r="H52" s="84">
        <v>4.9300000000005051</v>
      </c>
      <c r="I52" s="87" t="s">
        <v>159</v>
      </c>
      <c r="J52" s="88">
        <v>1.7500000000000002E-2</v>
      </c>
      <c r="K52" s="85">
        <v>3.1000000000064982E-3</v>
      </c>
      <c r="L52" s="84">
        <v>636160.728887</v>
      </c>
      <c r="M52" s="86">
        <v>108.85</v>
      </c>
      <c r="N52" s="74"/>
      <c r="O52" s="84">
        <v>692.46097430500004</v>
      </c>
      <c r="P52" s="85">
        <v>3.2612813048093897E-5</v>
      </c>
      <c r="Q52" s="85">
        <f t="shared" si="2"/>
        <v>5.6804510749571553E-2</v>
      </c>
      <c r="R52" s="85">
        <f>O52/'סכום נכסי הקרן'!$C$42</f>
        <v>1.0876390118383003E-2</v>
      </c>
      <c r="S52" s="116"/>
      <c r="T52" s="116"/>
      <c r="U52" s="116"/>
    </row>
    <row r="53" spans="2:21">
      <c r="B53" s="76" t="s">
        <v>328</v>
      </c>
      <c r="C53" s="74" t="s">
        <v>329</v>
      </c>
      <c r="D53" s="87" t="s">
        <v>115</v>
      </c>
      <c r="E53" s="74" t="s">
        <v>263</v>
      </c>
      <c r="F53" s="74"/>
      <c r="G53" s="74"/>
      <c r="H53" s="84">
        <v>7.5600000000534164</v>
      </c>
      <c r="I53" s="87" t="s">
        <v>159</v>
      </c>
      <c r="J53" s="88">
        <v>2.2499999999999999E-2</v>
      </c>
      <c r="K53" s="85">
        <v>5.3000000001279766E-3</v>
      </c>
      <c r="L53" s="84">
        <v>31098.785794000003</v>
      </c>
      <c r="M53" s="86">
        <v>115.58</v>
      </c>
      <c r="N53" s="74"/>
      <c r="O53" s="84">
        <v>35.943975217999999</v>
      </c>
      <c r="P53" s="85">
        <v>1.8321306758428382E-6</v>
      </c>
      <c r="Q53" s="85">
        <f t="shared" si="2"/>
        <v>2.9485848335387864E-3</v>
      </c>
      <c r="R53" s="85">
        <f>O53/'סכום נכסי הקרן'!$C$42</f>
        <v>5.6456711841246059E-4</v>
      </c>
      <c r="S53" s="116"/>
      <c r="T53" s="116"/>
      <c r="U53" s="116"/>
    </row>
    <row r="54" spans="2:21">
      <c r="B54" s="77"/>
      <c r="C54" s="74"/>
      <c r="D54" s="74"/>
      <c r="E54" s="74"/>
      <c r="F54" s="74"/>
      <c r="G54" s="74"/>
      <c r="H54" s="74"/>
      <c r="I54" s="74"/>
      <c r="J54" s="74"/>
      <c r="K54" s="85"/>
      <c r="L54" s="84"/>
      <c r="M54" s="86"/>
      <c r="N54" s="74"/>
      <c r="O54" s="74"/>
      <c r="P54" s="74"/>
      <c r="Q54" s="85"/>
      <c r="R54" s="74"/>
      <c r="S54" s="116"/>
      <c r="T54" s="116"/>
      <c r="U54" s="116"/>
    </row>
    <row r="55" spans="2:21">
      <c r="B55" s="71" t="s">
        <v>226</v>
      </c>
      <c r="C55" s="72"/>
      <c r="D55" s="72"/>
      <c r="E55" s="72"/>
      <c r="F55" s="72"/>
      <c r="G55" s="72"/>
      <c r="H55" s="81">
        <v>21.926148860036474</v>
      </c>
      <c r="I55" s="72"/>
      <c r="J55" s="72"/>
      <c r="K55" s="82">
        <v>3.0800116873743223E-2</v>
      </c>
      <c r="L55" s="81"/>
      <c r="M55" s="83"/>
      <c r="N55" s="72"/>
      <c r="O55" s="81">
        <v>270.57056554400003</v>
      </c>
      <c r="P55" s="72"/>
      <c r="Q55" s="82">
        <f t="shared" ref="Q55:Q59" si="3">O55/$O$11</f>
        <v>2.2195660361059029E-2</v>
      </c>
      <c r="R55" s="82">
        <f>O55/'סכום נכסי הקרן'!$C$42</f>
        <v>4.2498149854028723E-3</v>
      </c>
      <c r="S55" s="116"/>
      <c r="T55" s="116"/>
      <c r="U55" s="116"/>
    </row>
    <row r="56" spans="2:21">
      <c r="B56" s="73" t="s">
        <v>62</v>
      </c>
      <c r="C56" s="74"/>
      <c r="D56" s="74"/>
      <c r="E56" s="74"/>
      <c r="F56" s="74"/>
      <c r="G56" s="74"/>
      <c r="H56" s="84">
        <v>21.926148860036474</v>
      </c>
      <c r="I56" s="74"/>
      <c r="J56" s="74"/>
      <c r="K56" s="85">
        <v>3.0800116873743223E-2</v>
      </c>
      <c r="L56" s="84"/>
      <c r="M56" s="86"/>
      <c r="N56" s="74"/>
      <c r="O56" s="84">
        <v>270.57056554400003</v>
      </c>
      <c r="P56" s="74"/>
      <c r="Q56" s="85">
        <f t="shared" si="3"/>
        <v>2.2195660361059029E-2</v>
      </c>
      <c r="R56" s="85">
        <f>O56/'סכום נכסי הקרן'!$C$42</f>
        <v>4.2498149854028723E-3</v>
      </c>
      <c r="S56" s="116"/>
      <c r="T56" s="116"/>
      <c r="U56" s="116"/>
    </row>
    <row r="57" spans="2:21">
      <c r="B57" s="76" t="s">
        <v>330</v>
      </c>
      <c r="C57" s="74" t="s">
        <v>331</v>
      </c>
      <c r="D57" s="87" t="s">
        <v>28</v>
      </c>
      <c r="E57" s="74" t="s">
        <v>332</v>
      </c>
      <c r="F57" s="74" t="s">
        <v>333</v>
      </c>
      <c r="G57" s="74"/>
      <c r="H57" s="84">
        <v>19.190000000056052</v>
      </c>
      <c r="I57" s="87" t="s">
        <v>158</v>
      </c>
      <c r="J57" s="88">
        <v>3.3750000000000002E-2</v>
      </c>
      <c r="K57" s="85">
        <v>2.8700000000066502E-2</v>
      </c>
      <c r="L57" s="84">
        <v>13662.2346</v>
      </c>
      <c r="M57" s="86">
        <v>111.1414</v>
      </c>
      <c r="N57" s="74"/>
      <c r="O57" s="84">
        <v>52.629135894999997</v>
      </c>
      <c r="P57" s="85">
        <v>6.8311173000000002E-6</v>
      </c>
      <c r="Q57" s="85">
        <f t="shared" si="3"/>
        <v>4.3173152374236298E-3</v>
      </c>
      <c r="R57" s="85">
        <f>O57/'סכום נכסי הקרן'!$C$42</f>
        <v>8.2663866243426649E-4</v>
      </c>
      <c r="S57" s="116"/>
      <c r="T57" s="116"/>
      <c r="U57" s="116"/>
    </row>
    <row r="58" spans="2:21">
      <c r="B58" s="76" t="s">
        <v>334</v>
      </c>
      <c r="C58" s="74" t="s">
        <v>335</v>
      </c>
      <c r="D58" s="87" t="s">
        <v>28</v>
      </c>
      <c r="E58" s="74" t="s">
        <v>332</v>
      </c>
      <c r="F58" s="74" t="s">
        <v>333</v>
      </c>
      <c r="G58" s="74"/>
      <c r="H58" s="84">
        <v>22.090000000008548</v>
      </c>
      <c r="I58" s="87" t="s">
        <v>158</v>
      </c>
      <c r="J58" s="88">
        <v>3.7999999999999999E-2</v>
      </c>
      <c r="K58" s="85">
        <v>3.0999999999999996E-2</v>
      </c>
      <c r="L58" s="84">
        <v>49387.705199999997</v>
      </c>
      <c r="M58" s="86">
        <v>116.1416</v>
      </c>
      <c r="N58" s="74"/>
      <c r="O58" s="84">
        <v>198.80870907000002</v>
      </c>
      <c r="P58" s="85">
        <v>9.8775410399999997E-6</v>
      </c>
      <c r="Q58" s="85">
        <f t="shared" si="3"/>
        <v>1.6308834534408092E-2</v>
      </c>
      <c r="R58" s="85">
        <f>O58/'סכום נכסי הקרן'!$C$42</f>
        <v>3.1226612892483641E-3</v>
      </c>
      <c r="S58" s="116"/>
      <c r="T58" s="116"/>
      <c r="U58" s="116"/>
    </row>
    <row r="59" spans="2:21">
      <c r="B59" s="76" t="s">
        <v>336</v>
      </c>
      <c r="C59" s="74" t="s">
        <v>337</v>
      </c>
      <c r="D59" s="87" t="s">
        <v>28</v>
      </c>
      <c r="E59" s="74" t="s">
        <v>332</v>
      </c>
      <c r="F59" s="74" t="s">
        <v>333</v>
      </c>
      <c r="G59" s="74"/>
      <c r="H59" s="84">
        <v>27.750000000457334</v>
      </c>
      <c r="I59" s="87" t="s">
        <v>158</v>
      </c>
      <c r="J59" s="88">
        <v>4.4999999999999998E-2</v>
      </c>
      <c r="K59" s="85">
        <v>3.4500000000757869E-2</v>
      </c>
      <c r="L59" s="84">
        <v>4242.93</v>
      </c>
      <c r="M59" s="86">
        <v>130.10149999999999</v>
      </c>
      <c r="N59" s="74"/>
      <c r="O59" s="84">
        <v>19.132720579000001</v>
      </c>
      <c r="P59" s="85">
        <v>4.24293E-6</v>
      </c>
      <c r="Q59" s="85">
        <f t="shared" si="3"/>
        <v>1.5695105892273051E-3</v>
      </c>
      <c r="R59" s="85">
        <f>O59/'סכום נכסי הקרן'!$C$42</f>
        <v>3.0051503372024204E-4</v>
      </c>
      <c r="S59" s="116"/>
      <c r="T59" s="116"/>
      <c r="U59" s="116"/>
    </row>
    <row r="60" spans="2:21">
      <c r="B60" s="123"/>
      <c r="C60" s="116"/>
      <c r="D60" s="116"/>
      <c r="E60" s="116"/>
      <c r="F60" s="116"/>
      <c r="G60" s="116"/>
      <c r="H60" s="116"/>
      <c r="I60" s="116"/>
      <c r="J60" s="116"/>
      <c r="K60" s="116"/>
      <c r="L60" s="116"/>
      <c r="M60" s="116"/>
      <c r="N60" s="116"/>
      <c r="O60" s="116"/>
      <c r="P60" s="116"/>
      <c r="Q60" s="116"/>
      <c r="R60" s="116"/>
      <c r="S60" s="116"/>
      <c r="T60" s="116"/>
      <c r="U60" s="116"/>
    </row>
    <row r="61" spans="2:21">
      <c r="B61" s="123"/>
      <c r="C61" s="116"/>
      <c r="D61" s="116"/>
      <c r="E61" s="116"/>
      <c r="F61" s="116"/>
      <c r="G61" s="116"/>
      <c r="H61" s="116"/>
      <c r="I61" s="116"/>
      <c r="J61" s="116"/>
      <c r="K61" s="116"/>
      <c r="L61" s="116"/>
      <c r="M61" s="116"/>
      <c r="N61" s="116"/>
      <c r="O61" s="116"/>
      <c r="P61" s="116"/>
      <c r="Q61" s="116"/>
      <c r="R61" s="116"/>
      <c r="S61" s="116"/>
      <c r="T61" s="116"/>
      <c r="U61" s="116"/>
    </row>
    <row r="62" spans="2:21">
      <c r="B62" s="123"/>
      <c r="C62" s="116"/>
      <c r="D62" s="116"/>
      <c r="E62" s="116"/>
      <c r="F62" s="116"/>
      <c r="G62" s="116"/>
      <c r="H62" s="116"/>
      <c r="I62" s="116"/>
      <c r="J62" s="116"/>
      <c r="K62" s="116"/>
      <c r="L62" s="116"/>
      <c r="M62" s="116"/>
      <c r="N62" s="116"/>
      <c r="O62" s="116"/>
      <c r="P62" s="116"/>
      <c r="Q62" s="116"/>
      <c r="R62" s="116"/>
      <c r="S62" s="116"/>
      <c r="T62" s="116"/>
      <c r="U62" s="116"/>
    </row>
    <row r="63" spans="2:21">
      <c r="B63" s="124" t="s">
        <v>107</v>
      </c>
      <c r="C63" s="125"/>
      <c r="D63" s="125"/>
      <c r="E63" s="116"/>
      <c r="F63" s="116"/>
      <c r="G63" s="116"/>
      <c r="H63" s="116"/>
      <c r="I63" s="116"/>
      <c r="J63" s="116"/>
      <c r="K63" s="116"/>
      <c r="L63" s="116"/>
      <c r="M63" s="116"/>
      <c r="N63" s="116"/>
      <c r="O63" s="116"/>
      <c r="P63" s="116"/>
      <c r="Q63" s="116"/>
      <c r="R63" s="116"/>
      <c r="S63" s="116"/>
      <c r="T63" s="116"/>
      <c r="U63" s="116"/>
    </row>
    <row r="64" spans="2:21">
      <c r="B64" s="124" t="s">
        <v>231</v>
      </c>
      <c r="C64" s="125"/>
      <c r="D64" s="125"/>
      <c r="E64" s="116"/>
      <c r="F64" s="116"/>
      <c r="G64" s="116"/>
      <c r="H64" s="116"/>
      <c r="I64" s="116"/>
      <c r="J64" s="116"/>
      <c r="K64" s="116"/>
      <c r="L64" s="116"/>
      <c r="M64" s="116"/>
      <c r="N64" s="116"/>
      <c r="O64" s="116"/>
      <c r="P64" s="116"/>
      <c r="Q64" s="116"/>
      <c r="R64" s="116"/>
      <c r="S64" s="116"/>
      <c r="T64" s="116"/>
      <c r="U64" s="116"/>
    </row>
    <row r="65" spans="2:21">
      <c r="B65" s="143" t="s">
        <v>239</v>
      </c>
      <c r="C65" s="143"/>
      <c r="D65" s="143"/>
      <c r="E65" s="116"/>
      <c r="F65" s="116"/>
      <c r="G65" s="116"/>
      <c r="H65" s="116"/>
      <c r="I65" s="116"/>
      <c r="J65" s="116"/>
      <c r="K65" s="116"/>
      <c r="L65" s="116"/>
      <c r="M65" s="116"/>
      <c r="N65" s="116"/>
      <c r="O65" s="116"/>
      <c r="P65" s="116"/>
      <c r="Q65" s="116"/>
      <c r="R65" s="116"/>
      <c r="S65" s="116"/>
      <c r="T65" s="116"/>
      <c r="U65" s="116"/>
    </row>
    <row r="66" spans="2:21">
      <c r="B66" s="123"/>
      <c r="C66" s="116"/>
      <c r="D66" s="116"/>
      <c r="E66" s="116"/>
      <c r="F66" s="116"/>
      <c r="G66" s="116"/>
      <c r="H66" s="116"/>
      <c r="I66" s="116"/>
      <c r="J66" s="116"/>
      <c r="K66" s="116"/>
      <c r="L66" s="116"/>
      <c r="M66" s="116"/>
      <c r="N66" s="116"/>
      <c r="O66" s="116"/>
      <c r="P66" s="116"/>
      <c r="Q66" s="116"/>
      <c r="R66" s="116"/>
      <c r="S66" s="116"/>
      <c r="T66" s="116"/>
      <c r="U66" s="116"/>
    </row>
    <row r="67" spans="2:21">
      <c r="B67" s="123"/>
      <c r="C67" s="116"/>
      <c r="D67" s="116"/>
      <c r="E67" s="116"/>
      <c r="F67" s="116"/>
      <c r="G67" s="116"/>
      <c r="H67" s="116"/>
      <c r="I67" s="116"/>
      <c r="J67" s="116"/>
      <c r="K67" s="116"/>
      <c r="L67" s="116"/>
      <c r="M67" s="116"/>
      <c r="N67" s="116"/>
      <c r="O67" s="116"/>
      <c r="P67" s="116"/>
      <c r="Q67" s="116"/>
      <c r="R67" s="116"/>
      <c r="S67" s="116"/>
      <c r="T67" s="116"/>
      <c r="U67" s="116"/>
    </row>
    <row r="68" spans="2:21">
      <c r="B68" s="123"/>
      <c r="C68" s="116"/>
      <c r="D68" s="116"/>
      <c r="E68" s="116"/>
      <c r="F68" s="116"/>
      <c r="G68" s="116"/>
      <c r="H68" s="116"/>
      <c r="I68" s="116"/>
      <c r="J68" s="116"/>
      <c r="K68" s="116"/>
      <c r="L68" s="116"/>
      <c r="M68" s="116"/>
      <c r="N68" s="116"/>
      <c r="O68" s="116"/>
      <c r="P68" s="116"/>
      <c r="Q68" s="116"/>
      <c r="R68" s="116"/>
      <c r="S68" s="116"/>
      <c r="T68" s="116"/>
      <c r="U68" s="116"/>
    </row>
    <row r="69" spans="2:21">
      <c r="B69" s="123"/>
      <c r="C69" s="116"/>
      <c r="D69" s="116"/>
      <c r="E69" s="116"/>
      <c r="F69" s="116"/>
      <c r="G69" s="116"/>
      <c r="H69" s="116"/>
      <c r="I69" s="116"/>
      <c r="J69" s="116"/>
      <c r="K69" s="116"/>
      <c r="L69" s="116"/>
      <c r="M69" s="116"/>
      <c r="N69" s="116"/>
      <c r="O69" s="116"/>
      <c r="P69" s="116"/>
      <c r="Q69" s="116"/>
      <c r="R69" s="116"/>
      <c r="S69" s="116"/>
      <c r="T69" s="116"/>
      <c r="U69" s="116"/>
    </row>
    <row r="70" spans="2:21">
      <c r="B70" s="123"/>
      <c r="C70" s="116"/>
      <c r="D70" s="116"/>
      <c r="E70" s="116"/>
      <c r="F70" s="116"/>
      <c r="G70" s="116"/>
      <c r="H70" s="116"/>
      <c r="I70" s="116"/>
      <c r="J70" s="116"/>
      <c r="K70" s="116"/>
      <c r="L70" s="116"/>
      <c r="M70" s="116"/>
      <c r="N70" s="116"/>
      <c r="O70" s="116"/>
      <c r="P70" s="116"/>
      <c r="Q70" s="116"/>
      <c r="R70" s="116"/>
      <c r="S70" s="116"/>
      <c r="T70" s="116"/>
      <c r="U70" s="116"/>
    </row>
    <row r="71" spans="2:21">
      <c r="B71" s="123"/>
      <c r="C71" s="116"/>
      <c r="D71" s="116"/>
      <c r="E71" s="116"/>
      <c r="F71" s="116"/>
      <c r="G71" s="116"/>
      <c r="H71" s="116"/>
      <c r="I71" s="116"/>
      <c r="J71" s="116"/>
      <c r="K71" s="116"/>
      <c r="L71" s="116"/>
      <c r="M71" s="116"/>
      <c r="N71" s="116"/>
      <c r="O71" s="116"/>
      <c r="P71" s="116"/>
      <c r="Q71" s="116"/>
      <c r="R71" s="116"/>
      <c r="S71" s="116"/>
      <c r="T71" s="116"/>
      <c r="U71" s="116"/>
    </row>
    <row r="72" spans="2:21">
      <c r="B72" s="123"/>
      <c r="C72" s="116"/>
      <c r="D72" s="116"/>
      <c r="E72" s="116"/>
      <c r="F72" s="116"/>
      <c r="G72" s="116"/>
      <c r="H72" s="116"/>
      <c r="I72" s="116"/>
      <c r="J72" s="116"/>
      <c r="K72" s="116"/>
      <c r="L72" s="116"/>
      <c r="M72" s="116"/>
      <c r="N72" s="116"/>
      <c r="O72" s="116"/>
      <c r="P72" s="116"/>
      <c r="Q72" s="116"/>
      <c r="R72" s="116"/>
      <c r="S72" s="116"/>
      <c r="T72" s="116"/>
      <c r="U72" s="116"/>
    </row>
    <row r="73" spans="2:21">
      <c r="B73" s="123"/>
      <c r="C73" s="116"/>
      <c r="D73" s="116"/>
      <c r="E73" s="116"/>
      <c r="F73" s="116"/>
      <c r="G73" s="116"/>
      <c r="H73" s="116"/>
      <c r="I73" s="116"/>
      <c r="J73" s="116"/>
      <c r="K73" s="116"/>
      <c r="L73" s="116"/>
      <c r="M73" s="116"/>
      <c r="N73" s="116"/>
      <c r="O73" s="116"/>
      <c r="P73" s="116"/>
      <c r="Q73" s="116"/>
      <c r="R73" s="116"/>
      <c r="S73" s="116"/>
      <c r="T73" s="116"/>
      <c r="U73" s="116"/>
    </row>
    <row r="74" spans="2:21">
      <c r="B74" s="123"/>
      <c r="C74" s="116"/>
      <c r="D74" s="116"/>
      <c r="E74" s="116"/>
      <c r="F74" s="116"/>
      <c r="G74" s="116"/>
      <c r="H74" s="116"/>
      <c r="I74" s="116"/>
      <c r="J74" s="116"/>
      <c r="K74" s="116"/>
      <c r="L74" s="116"/>
      <c r="M74" s="116"/>
      <c r="N74" s="116"/>
      <c r="O74" s="116"/>
      <c r="P74" s="116"/>
      <c r="Q74" s="116"/>
      <c r="R74" s="116"/>
      <c r="S74" s="116"/>
      <c r="T74" s="116"/>
      <c r="U74" s="116"/>
    </row>
    <row r="75" spans="2:21">
      <c r="B75" s="123"/>
      <c r="C75" s="116"/>
      <c r="D75" s="116"/>
      <c r="E75" s="116"/>
      <c r="F75" s="116"/>
      <c r="G75" s="116"/>
      <c r="H75" s="116"/>
      <c r="I75" s="116"/>
      <c r="J75" s="116"/>
      <c r="K75" s="116"/>
      <c r="L75" s="116"/>
      <c r="M75" s="116"/>
      <c r="N75" s="116"/>
      <c r="O75" s="116"/>
      <c r="P75" s="116"/>
      <c r="Q75" s="116"/>
      <c r="R75" s="116"/>
      <c r="S75" s="116"/>
      <c r="T75" s="116"/>
      <c r="U75" s="116"/>
    </row>
    <row r="76" spans="2:21">
      <c r="B76" s="123"/>
      <c r="C76" s="116"/>
      <c r="D76" s="116"/>
      <c r="E76" s="116"/>
      <c r="F76" s="116"/>
      <c r="G76" s="116"/>
      <c r="H76" s="116"/>
      <c r="I76" s="116"/>
      <c r="J76" s="116"/>
      <c r="K76" s="116"/>
      <c r="L76" s="116"/>
      <c r="M76" s="116"/>
      <c r="N76" s="116"/>
      <c r="O76" s="116"/>
      <c r="P76" s="116"/>
      <c r="Q76" s="116"/>
      <c r="R76" s="116"/>
      <c r="S76" s="116"/>
      <c r="T76" s="116"/>
      <c r="U76" s="116"/>
    </row>
    <row r="77" spans="2:21">
      <c r="B77" s="123"/>
      <c r="C77" s="116"/>
      <c r="D77" s="116"/>
      <c r="E77" s="116"/>
      <c r="F77" s="116"/>
      <c r="G77" s="116"/>
      <c r="H77" s="116"/>
      <c r="I77" s="116"/>
      <c r="J77" s="116"/>
      <c r="K77" s="116"/>
      <c r="L77" s="116"/>
      <c r="M77" s="116"/>
      <c r="N77" s="116"/>
      <c r="O77" s="116"/>
      <c r="P77" s="116"/>
      <c r="Q77" s="116"/>
      <c r="R77" s="116"/>
      <c r="S77" s="116"/>
      <c r="T77" s="116"/>
      <c r="U77" s="116"/>
    </row>
    <row r="78" spans="2:21">
      <c r="B78" s="123"/>
      <c r="C78" s="116"/>
      <c r="D78" s="116"/>
      <c r="E78" s="116"/>
      <c r="F78" s="116"/>
      <c r="G78" s="116"/>
      <c r="H78" s="116"/>
      <c r="I78" s="116"/>
      <c r="J78" s="116"/>
      <c r="K78" s="116"/>
      <c r="L78" s="116"/>
      <c r="M78" s="116"/>
      <c r="N78" s="116"/>
      <c r="O78" s="116"/>
      <c r="P78" s="116"/>
      <c r="Q78" s="116"/>
      <c r="R78" s="116"/>
      <c r="S78" s="116"/>
      <c r="T78" s="116"/>
      <c r="U78" s="116"/>
    </row>
    <row r="79" spans="2:21">
      <c r="B79" s="123"/>
      <c r="C79" s="116"/>
      <c r="D79" s="116"/>
      <c r="E79" s="116"/>
      <c r="F79" s="116"/>
      <c r="G79" s="116"/>
      <c r="H79" s="116"/>
      <c r="I79" s="116"/>
      <c r="J79" s="116"/>
      <c r="K79" s="116"/>
      <c r="L79" s="116"/>
      <c r="M79" s="116"/>
      <c r="N79" s="116"/>
      <c r="O79" s="116"/>
      <c r="P79" s="116"/>
      <c r="Q79" s="116"/>
      <c r="R79" s="116"/>
      <c r="S79" s="116"/>
      <c r="T79" s="116"/>
      <c r="U79" s="116"/>
    </row>
    <row r="80" spans="2:21">
      <c r="B80" s="123"/>
      <c r="C80" s="116"/>
      <c r="D80" s="116"/>
      <c r="E80" s="116"/>
      <c r="F80" s="116"/>
      <c r="G80" s="116"/>
      <c r="H80" s="116"/>
      <c r="I80" s="116"/>
      <c r="J80" s="116"/>
      <c r="K80" s="116"/>
      <c r="L80" s="116"/>
      <c r="M80" s="116"/>
      <c r="N80" s="116"/>
      <c r="O80" s="116"/>
      <c r="P80" s="116"/>
      <c r="Q80" s="116"/>
      <c r="R80" s="116"/>
      <c r="S80" s="116"/>
      <c r="T80" s="116"/>
      <c r="U80" s="116"/>
    </row>
    <row r="81" spans="2:21">
      <c r="B81" s="123"/>
      <c r="C81" s="116"/>
      <c r="D81" s="116"/>
      <c r="E81" s="116"/>
      <c r="F81" s="116"/>
      <c r="G81" s="116"/>
      <c r="H81" s="116"/>
      <c r="I81" s="116"/>
      <c r="J81" s="116"/>
      <c r="K81" s="116"/>
      <c r="L81" s="116"/>
      <c r="M81" s="116"/>
      <c r="N81" s="116"/>
      <c r="O81" s="116"/>
      <c r="P81" s="116"/>
      <c r="Q81" s="116"/>
      <c r="R81" s="116"/>
      <c r="S81" s="116"/>
      <c r="T81" s="116"/>
      <c r="U81" s="116"/>
    </row>
    <row r="82" spans="2:21">
      <c r="B82" s="123"/>
      <c r="C82" s="116"/>
      <c r="D82" s="116"/>
      <c r="E82" s="116"/>
      <c r="F82" s="116"/>
      <c r="G82" s="116"/>
      <c r="H82" s="116"/>
      <c r="I82" s="116"/>
      <c r="J82" s="116"/>
      <c r="K82" s="116"/>
      <c r="L82" s="116"/>
      <c r="M82" s="116"/>
      <c r="N82" s="116"/>
      <c r="O82" s="116"/>
      <c r="P82" s="116"/>
      <c r="Q82" s="116"/>
      <c r="R82" s="116"/>
      <c r="S82" s="116"/>
      <c r="T82" s="116"/>
      <c r="U82" s="116"/>
    </row>
    <row r="83" spans="2:21">
      <c r="B83" s="123"/>
      <c r="C83" s="116"/>
      <c r="D83" s="116"/>
      <c r="E83" s="116"/>
      <c r="F83" s="116"/>
      <c r="G83" s="116"/>
      <c r="H83" s="116"/>
      <c r="I83" s="116"/>
      <c r="J83" s="116"/>
      <c r="K83" s="116"/>
      <c r="L83" s="116"/>
      <c r="M83" s="116"/>
      <c r="N83" s="116"/>
      <c r="O83" s="116"/>
      <c r="P83" s="116"/>
      <c r="Q83" s="116"/>
      <c r="R83" s="116"/>
      <c r="S83" s="116"/>
      <c r="T83" s="116"/>
      <c r="U83" s="116"/>
    </row>
    <row r="84" spans="2:21">
      <c r="B84" s="123"/>
      <c r="C84" s="116"/>
      <c r="D84" s="116"/>
      <c r="E84" s="116"/>
      <c r="F84" s="116"/>
      <c r="G84" s="116"/>
      <c r="H84" s="116"/>
      <c r="I84" s="116"/>
      <c r="J84" s="116"/>
      <c r="K84" s="116"/>
      <c r="L84" s="116"/>
      <c r="M84" s="116"/>
      <c r="N84" s="116"/>
      <c r="O84" s="116"/>
      <c r="P84" s="116"/>
      <c r="Q84" s="116"/>
      <c r="R84" s="116"/>
      <c r="S84" s="116"/>
      <c r="T84" s="116"/>
      <c r="U84" s="116"/>
    </row>
    <row r="85" spans="2:21">
      <c r="B85" s="123"/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6"/>
      <c r="R85" s="116"/>
      <c r="S85" s="116"/>
      <c r="T85" s="116"/>
      <c r="U85" s="116"/>
    </row>
    <row r="86" spans="2:21">
      <c r="B86" s="123"/>
      <c r="C86" s="116"/>
      <c r="D86" s="116"/>
      <c r="E86" s="116"/>
      <c r="F86" s="116"/>
      <c r="G86" s="116"/>
      <c r="H86" s="116"/>
      <c r="I86" s="116"/>
      <c r="J86" s="116"/>
      <c r="K86" s="116"/>
      <c r="L86" s="116"/>
      <c r="M86" s="116"/>
      <c r="N86" s="116"/>
      <c r="O86" s="116"/>
      <c r="P86" s="116"/>
      <c r="Q86" s="116"/>
      <c r="R86" s="116"/>
      <c r="S86" s="116"/>
      <c r="T86" s="116"/>
      <c r="U86" s="116"/>
    </row>
    <row r="87" spans="2:21">
      <c r="B87" s="123"/>
      <c r="C87" s="116"/>
      <c r="D87" s="116"/>
      <c r="E87" s="116"/>
      <c r="F87" s="116"/>
      <c r="G87" s="116"/>
      <c r="H87" s="116"/>
      <c r="I87" s="116"/>
      <c r="J87" s="116"/>
      <c r="K87" s="116"/>
      <c r="L87" s="116"/>
      <c r="M87" s="116"/>
      <c r="N87" s="116"/>
      <c r="O87" s="116"/>
      <c r="P87" s="116"/>
      <c r="Q87" s="116"/>
      <c r="R87" s="116"/>
      <c r="S87" s="116"/>
      <c r="T87" s="116"/>
      <c r="U87" s="116"/>
    </row>
    <row r="88" spans="2:21">
      <c r="B88" s="123"/>
      <c r="C88" s="116"/>
      <c r="D88" s="116"/>
      <c r="E88" s="116"/>
      <c r="F88" s="116"/>
      <c r="G88" s="116"/>
      <c r="H88" s="116"/>
      <c r="I88" s="116"/>
      <c r="J88" s="116"/>
      <c r="K88" s="116"/>
      <c r="L88" s="116"/>
      <c r="M88" s="116"/>
      <c r="N88" s="116"/>
      <c r="O88" s="116"/>
      <c r="P88" s="116"/>
      <c r="Q88" s="116"/>
      <c r="R88" s="116"/>
      <c r="S88" s="116"/>
      <c r="T88" s="116"/>
      <c r="U88" s="116"/>
    </row>
    <row r="89" spans="2:21">
      <c r="B89" s="123"/>
      <c r="C89" s="116"/>
      <c r="D89" s="116"/>
      <c r="E89" s="116"/>
      <c r="F89" s="116"/>
      <c r="G89" s="116"/>
      <c r="H89" s="116"/>
      <c r="I89" s="116"/>
      <c r="J89" s="116"/>
      <c r="K89" s="116"/>
      <c r="L89" s="116"/>
      <c r="M89" s="116"/>
      <c r="N89" s="116"/>
      <c r="O89" s="116"/>
      <c r="P89" s="116"/>
      <c r="Q89" s="116"/>
      <c r="R89" s="116"/>
      <c r="S89" s="116"/>
      <c r="T89" s="116"/>
      <c r="U89" s="116"/>
    </row>
    <row r="90" spans="2:21">
      <c r="B90" s="123"/>
      <c r="C90" s="116"/>
      <c r="D90" s="116"/>
      <c r="E90" s="116"/>
      <c r="F90" s="116"/>
      <c r="G90" s="116"/>
      <c r="H90" s="116"/>
      <c r="I90" s="116"/>
      <c r="J90" s="116"/>
      <c r="K90" s="116"/>
      <c r="L90" s="116"/>
      <c r="M90" s="116"/>
      <c r="N90" s="116"/>
      <c r="O90" s="116"/>
      <c r="P90" s="116"/>
      <c r="Q90" s="116"/>
      <c r="R90" s="116"/>
      <c r="S90" s="116"/>
      <c r="T90" s="116"/>
      <c r="U90" s="116"/>
    </row>
    <row r="91" spans="2:21">
      <c r="B91" s="123"/>
      <c r="C91" s="116"/>
      <c r="D91" s="116"/>
      <c r="E91" s="116"/>
      <c r="F91" s="116"/>
      <c r="G91" s="116"/>
      <c r="H91" s="116"/>
      <c r="I91" s="116"/>
      <c r="J91" s="116"/>
      <c r="K91" s="116"/>
      <c r="L91" s="116"/>
      <c r="M91" s="116"/>
      <c r="N91" s="116"/>
      <c r="O91" s="116"/>
      <c r="P91" s="116"/>
      <c r="Q91" s="116"/>
      <c r="R91" s="116"/>
      <c r="S91" s="116"/>
      <c r="T91" s="116"/>
      <c r="U91" s="116"/>
    </row>
    <row r="92" spans="2:21">
      <c r="B92" s="123"/>
      <c r="C92" s="116"/>
      <c r="D92" s="116"/>
      <c r="E92" s="116"/>
      <c r="F92" s="116"/>
      <c r="G92" s="116"/>
      <c r="H92" s="116"/>
      <c r="I92" s="116"/>
      <c r="J92" s="116"/>
      <c r="K92" s="116"/>
      <c r="L92" s="116"/>
      <c r="M92" s="116"/>
      <c r="N92" s="116"/>
      <c r="O92" s="116"/>
      <c r="P92" s="116"/>
      <c r="Q92" s="116"/>
      <c r="R92" s="116"/>
      <c r="S92" s="116"/>
      <c r="T92" s="116"/>
      <c r="U92" s="116"/>
    </row>
    <row r="93" spans="2:21">
      <c r="B93" s="123"/>
      <c r="C93" s="116"/>
      <c r="D93" s="116"/>
      <c r="E93" s="116"/>
      <c r="F93" s="116"/>
      <c r="G93" s="116"/>
      <c r="H93" s="116"/>
      <c r="I93" s="116"/>
      <c r="J93" s="116"/>
      <c r="K93" s="116"/>
      <c r="L93" s="116"/>
      <c r="M93" s="116"/>
      <c r="N93" s="116"/>
      <c r="O93" s="116"/>
      <c r="P93" s="116"/>
      <c r="Q93" s="116"/>
      <c r="R93" s="116"/>
      <c r="S93" s="116"/>
      <c r="T93" s="116"/>
      <c r="U93" s="116"/>
    </row>
    <row r="94" spans="2:21">
      <c r="B94" s="123"/>
      <c r="C94" s="116"/>
      <c r="D94" s="116"/>
      <c r="E94" s="116"/>
      <c r="F94" s="116"/>
      <c r="G94" s="116"/>
      <c r="H94" s="116"/>
      <c r="I94" s="116"/>
      <c r="J94" s="116"/>
      <c r="K94" s="116"/>
      <c r="L94" s="116"/>
      <c r="M94" s="116"/>
      <c r="N94" s="116"/>
      <c r="O94" s="116"/>
      <c r="P94" s="116"/>
      <c r="Q94" s="116"/>
      <c r="R94" s="116"/>
      <c r="S94" s="116"/>
      <c r="T94" s="116"/>
      <c r="U94" s="116"/>
    </row>
    <row r="95" spans="2:21">
      <c r="B95" s="123"/>
      <c r="C95" s="116"/>
      <c r="D95" s="116"/>
      <c r="E95" s="116"/>
      <c r="F95" s="116"/>
      <c r="G95" s="116"/>
      <c r="H95" s="116"/>
      <c r="I95" s="116"/>
      <c r="J95" s="116"/>
      <c r="K95" s="116"/>
      <c r="L95" s="116"/>
      <c r="M95" s="116"/>
      <c r="N95" s="116"/>
      <c r="O95" s="116"/>
      <c r="P95" s="116"/>
      <c r="Q95" s="116"/>
      <c r="R95" s="116"/>
      <c r="S95" s="116"/>
      <c r="T95" s="116"/>
      <c r="U95" s="116"/>
    </row>
    <row r="96" spans="2:21">
      <c r="B96" s="123"/>
      <c r="C96" s="116"/>
      <c r="D96" s="116"/>
      <c r="E96" s="116"/>
      <c r="F96" s="116"/>
      <c r="G96" s="116"/>
      <c r="H96" s="116"/>
      <c r="I96" s="116"/>
      <c r="J96" s="116"/>
      <c r="K96" s="116"/>
      <c r="L96" s="116"/>
      <c r="M96" s="116"/>
      <c r="N96" s="116"/>
      <c r="O96" s="116"/>
      <c r="P96" s="116"/>
      <c r="Q96" s="116"/>
      <c r="R96" s="116"/>
      <c r="S96" s="116"/>
      <c r="T96" s="116"/>
      <c r="U96" s="116"/>
    </row>
    <row r="97" spans="2:21">
      <c r="B97" s="123"/>
      <c r="C97" s="116"/>
      <c r="D97" s="116"/>
      <c r="E97" s="116"/>
      <c r="F97" s="116"/>
      <c r="G97" s="116"/>
      <c r="H97" s="116"/>
      <c r="I97" s="116"/>
      <c r="J97" s="116"/>
      <c r="K97" s="116"/>
      <c r="L97" s="116"/>
      <c r="M97" s="116"/>
      <c r="N97" s="116"/>
      <c r="O97" s="116"/>
      <c r="P97" s="116"/>
      <c r="Q97" s="116"/>
      <c r="R97" s="116"/>
      <c r="S97" s="116"/>
      <c r="T97" s="116"/>
      <c r="U97" s="116"/>
    </row>
    <row r="98" spans="2:21">
      <c r="B98" s="123"/>
      <c r="C98" s="116"/>
      <c r="D98" s="116"/>
      <c r="E98" s="116"/>
      <c r="F98" s="116"/>
      <c r="G98" s="116"/>
      <c r="H98" s="116"/>
      <c r="I98" s="116"/>
      <c r="J98" s="116"/>
      <c r="K98" s="116"/>
      <c r="L98" s="116"/>
      <c r="M98" s="116"/>
      <c r="N98" s="116"/>
      <c r="O98" s="116"/>
      <c r="P98" s="116"/>
      <c r="Q98" s="116"/>
      <c r="R98" s="116"/>
      <c r="S98" s="116"/>
      <c r="T98" s="116"/>
      <c r="U98" s="116"/>
    </row>
    <row r="99" spans="2:21">
      <c r="B99" s="123"/>
      <c r="C99" s="116"/>
      <c r="D99" s="116"/>
      <c r="E99" s="116"/>
      <c r="F99" s="116"/>
      <c r="G99" s="116"/>
      <c r="H99" s="116"/>
      <c r="I99" s="116"/>
      <c r="J99" s="116"/>
      <c r="K99" s="116"/>
      <c r="L99" s="116"/>
      <c r="M99" s="116"/>
      <c r="N99" s="116"/>
      <c r="O99" s="116"/>
      <c r="P99" s="116"/>
      <c r="Q99" s="116"/>
      <c r="R99" s="116"/>
      <c r="S99" s="116"/>
      <c r="T99" s="116"/>
      <c r="U99" s="116"/>
    </row>
    <row r="100" spans="2:21">
      <c r="B100" s="123"/>
      <c r="C100" s="116"/>
      <c r="D100" s="116"/>
      <c r="E100" s="116"/>
      <c r="F100" s="116"/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  <c r="Q100" s="116"/>
      <c r="R100" s="116"/>
      <c r="S100" s="116"/>
      <c r="T100" s="116"/>
      <c r="U100" s="116"/>
    </row>
    <row r="101" spans="2:21">
      <c r="B101" s="123"/>
      <c r="C101" s="116"/>
      <c r="D101" s="116"/>
      <c r="E101" s="116"/>
      <c r="F101" s="116"/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</row>
    <row r="102" spans="2:21">
      <c r="B102" s="123"/>
      <c r="C102" s="116"/>
      <c r="D102" s="116"/>
      <c r="E102" s="116"/>
      <c r="F102" s="116"/>
      <c r="G102" s="116"/>
      <c r="H102" s="116"/>
      <c r="I102" s="116"/>
      <c r="J102" s="116"/>
      <c r="K102" s="116"/>
      <c r="L102" s="116"/>
      <c r="M102" s="116"/>
      <c r="N102" s="116"/>
      <c r="O102" s="116"/>
      <c r="P102" s="116"/>
      <c r="Q102" s="116"/>
      <c r="R102" s="116"/>
      <c r="S102" s="116"/>
      <c r="T102" s="116"/>
      <c r="U102" s="116"/>
    </row>
    <row r="103" spans="2:21">
      <c r="B103" s="123"/>
      <c r="C103" s="116"/>
      <c r="D103" s="116"/>
      <c r="E103" s="116"/>
      <c r="F103" s="116"/>
      <c r="G103" s="116"/>
      <c r="H103" s="116"/>
      <c r="I103" s="116"/>
      <c r="J103" s="116"/>
      <c r="K103" s="116"/>
      <c r="L103" s="116"/>
      <c r="M103" s="116"/>
      <c r="N103" s="116"/>
      <c r="O103" s="116"/>
      <c r="P103" s="116"/>
      <c r="Q103" s="116"/>
      <c r="R103" s="116"/>
      <c r="S103" s="116"/>
      <c r="T103" s="116"/>
      <c r="U103" s="116"/>
    </row>
    <row r="104" spans="2:21">
      <c r="B104" s="123"/>
      <c r="C104" s="116"/>
      <c r="D104" s="116"/>
      <c r="E104" s="116"/>
      <c r="F104" s="116"/>
      <c r="G104" s="116"/>
      <c r="H104" s="116"/>
      <c r="I104" s="116"/>
      <c r="J104" s="116"/>
      <c r="K104" s="116"/>
      <c r="L104" s="116"/>
      <c r="M104" s="116"/>
      <c r="N104" s="116"/>
      <c r="O104" s="116"/>
      <c r="P104" s="116"/>
      <c r="Q104" s="116"/>
      <c r="R104" s="116"/>
      <c r="S104" s="116"/>
      <c r="T104" s="116"/>
      <c r="U104" s="116"/>
    </row>
    <row r="105" spans="2:21">
      <c r="B105" s="123"/>
      <c r="C105" s="116"/>
      <c r="D105" s="116"/>
      <c r="E105" s="116"/>
      <c r="F105" s="116"/>
      <c r="G105" s="116"/>
      <c r="H105" s="116"/>
      <c r="I105" s="116"/>
      <c r="J105" s="116"/>
      <c r="K105" s="116"/>
      <c r="L105" s="116"/>
      <c r="M105" s="116"/>
      <c r="N105" s="116"/>
      <c r="O105" s="116"/>
      <c r="P105" s="116"/>
      <c r="Q105" s="116"/>
      <c r="R105" s="116"/>
      <c r="S105" s="116"/>
      <c r="T105" s="116"/>
      <c r="U105" s="116"/>
    </row>
    <row r="106" spans="2:21">
      <c r="B106" s="123"/>
      <c r="C106" s="116"/>
      <c r="D106" s="116"/>
      <c r="E106" s="116"/>
      <c r="F106" s="116"/>
      <c r="G106" s="116"/>
      <c r="H106" s="116"/>
      <c r="I106" s="116"/>
      <c r="J106" s="116"/>
      <c r="K106" s="116"/>
      <c r="L106" s="116"/>
      <c r="M106" s="116"/>
      <c r="N106" s="116"/>
      <c r="O106" s="116"/>
      <c r="P106" s="116"/>
      <c r="Q106" s="116"/>
      <c r="R106" s="116"/>
      <c r="S106" s="116"/>
      <c r="T106" s="116"/>
      <c r="U106" s="116"/>
    </row>
    <row r="107" spans="2:21">
      <c r="B107" s="123"/>
      <c r="C107" s="116"/>
      <c r="D107" s="116"/>
      <c r="E107" s="116"/>
      <c r="F107" s="116"/>
      <c r="G107" s="116"/>
      <c r="H107" s="116"/>
      <c r="I107" s="116"/>
      <c r="J107" s="116"/>
      <c r="K107" s="116"/>
      <c r="L107" s="116"/>
      <c r="M107" s="116"/>
      <c r="N107" s="116"/>
      <c r="O107" s="116"/>
      <c r="P107" s="116"/>
      <c r="Q107" s="116"/>
      <c r="R107" s="116"/>
      <c r="S107" s="116"/>
      <c r="T107" s="116"/>
      <c r="U107" s="116"/>
    </row>
    <row r="108" spans="2:21">
      <c r="B108" s="123"/>
      <c r="C108" s="116"/>
      <c r="D108" s="116"/>
      <c r="E108" s="116"/>
      <c r="F108" s="116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</row>
    <row r="109" spans="2:21">
      <c r="B109" s="123"/>
      <c r="C109" s="116"/>
      <c r="D109" s="116"/>
      <c r="E109" s="116"/>
      <c r="F109" s="116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</row>
    <row r="110" spans="2:21">
      <c r="B110" s="123"/>
      <c r="C110" s="116"/>
      <c r="D110" s="116"/>
      <c r="E110" s="116"/>
      <c r="F110" s="116"/>
      <c r="G110" s="116"/>
      <c r="H110" s="116"/>
      <c r="I110" s="116"/>
      <c r="J110" s="116"/>
      <c r="K110" s="116"/>
      <c r="L110" s="116"/>
      <c r="M110" s="116"/>
      <c r="N110" s="116"/>
      <c r="O110" s="116"/>
      <c r="P110" s="116"/>
      <c r="Q110" s="116"/>
      <c r="R110" s="116"/>
      <c r="S110" s="116"/>
      <c r="T110" s="116"/>
      <c r="U110" s="116"/>
    </row>
    <row r="111" spans="2:21">
      <c r="B111" s="123"/>
      <c r="C111" s="116"/>
      <c r="D111" s="116"/>
      <c r="E111" s="116"/>
      <c r="F111" s="116"/>
      <c r="G111" s="116"/>
      <c r="H111" s="116"/>
      <c r="I111" s="116"/>
      <c r="J111" s="116"/>
      <c r="K111" s="116"/>
      <c r="L111" s="116"/>
      <c r="M111" s="116"/>
      <c r="N111" s="116"/>
      <c r="O111" s="116"/>
      <c r="P111" s="116"/>
      <c r="Q111" s="116"/>
      <c r="R111" s="116"/>
      <c r="S111" s="116"/>
      <c r="T111" s="116"/>
      <c r="U111" s="116"/>
    </row>
    <row r="112" spans="2:21">
      <c r="B112" s="123"/>
      <c r="C112" s="116"/>
      <c r="D112" s="116"/>
      <c r="E112" s="116"/>
      <c r="F112" s="116"/>
      <c r="G112" s="116"/>
      <c r="H112" s="116"/>
      <c r="I112" s="116"/>
      <c r="J112" s="116"/>
      <c r="K112" s="116"/>
      <c r="L112" s="116"/>
      <c r="M112" s="116"/>
      <c r="N112" s="116"/>
      <c r="O112" s="116"/>
      <c r="P112" s="116"/>
      <c r="Q112" s="116"/>
      <c r="R112" s="116"/>
      <c r="S112" s="116"/>
      <c r="T112" s="116"/>
      <c r="U112" s="116"/>
    </row>
    <row r="113" spans="2:21">
      <c r="B113" s="123"/>
      <c r="C113" s="116"/>
      <c r="D113" s="116"/>
      <c r="E113" s="116"/>
      <c r="F113" s="116"/>
      <c r="G113" s="116"/>
      <c r="H113" s="116"/>
      <c r="I113" s="116"/>
      <c r="J113" s="116"/>
      <c r="K113" s="116"/>
      <c r="L113" s="116"/>
      <c r="M113" s="116"/>
      <c r="N113" s="116"/>
      <c r="O113" s="116"/>
      <c r="P113" s="116"/>
      <c r="Q113" s="116"/>
      <c r="R113" s="116"/>
      <c r="S113" s="116"/>
      <c r="T113" s="116"/>
      <c r="U113" s="116"/>
    </row>
    <row r="114" spans="2:21">
      <c r="B114" s="123"/>
      <c r="C114" s="116"/>
      <c r="D114" s="116"/>
      <c r="E114" s="116"/>
      <c r="F114" s="116"/>
      <c r="G114" s="116"/>
      <c r="H114" s="116"/>
      <c r="I114" s="116"/>
      <c r="J114" s="116"/>
      <c r="K114" s="116"/>
      <c r="L114" s="116"/>
      <c r="M114" s="116"/>
      <c r="N114" s="116"/>
      <c r="O114" s="116"/>
      <c r="P114" s="116"/>
      <c r="Q114" s="116"/>
      <c r="R114" s="116"/>
      <c r="S114" s="116"/>
      <c r="T114" s="116"/>
      <c r="U114" s="116"/>
    </row>
    <row r="115" spans="2:21">
      <c r="B115" s="123"/>
      <c r="C115" s="116"/>
      <c r="D115" s="116"/>
      <c r="E115" s="116"/>
      <c r="F115" s="116"/>
      <c r="G115" s="116"/>
      <c r="H115" s="116"/>
      <c r="I115" s="116"/>
      <c r="J115" s="116"/>
      <c r="K115" s="116"/>
      <c r="L115" s="116"/>
      <c r="M115" s="116"/>
      <c r="N115" s="116"/>
      <c r="O115" s="116"/>
      <c r="P115" s="116"/>
      <c r="Q115" s="116"/>
      <c r="R115" s="116"/>
      <c r="S115" s="116"/>
      <c r="T115" s="116"/>
      <c r="U115" s="116"/>
    </row>
    <row r="116" spans="2:21">
      <c r="B116" s="123"/>
      <c r="C116" s="116"/>
      <c r="D116" s="116"/>
      <c r="E116" s="116"/>
      <c r="F116" s="116"/>
      <c r="G116" s="116"/>
      <c r="H116" s="116"/>
      <c r="I116" s="116"/>
      <c r="J116" s="116"/>
      <c r="K116" s="116"/>
      <c r="L116" s="116"/>
      <c r="M116" s="116"/>
      <c r="N116" s="116"/>
      <c r="O116" s="116"/>
      <c r="P116" s="116"/>
      <c r="Q116" s="116"/>
      <c r="R116" s="116"/>
      <c r="S116" s="116"/>
      <c r="T116" s="116"/>
      <c r="U116" s="116"/>
    </row>
    <row r="117" spans="2:21">
      <c r="B117" s="123"/>
      <c r="C117" s="116"/>
      <c r="D117" s="116"/>
      <c r="E117" s="116"/>
      <c r="F117" s="116"/>
      <c r="G117" s="116"/>
      <c r="H117" s="116"/>
      <c r="I117" s="116"/>
      <c r="J117" s="116"/>
      <c r="K117" s="116"/>
      <c r="L117" s="116"/>
      <c r="M117" s="116"/>
      <c r="N117" s="116"/>
      <c r="O117" s="116"/>
      <c r="P117" s="116"/>
      <c r="Q117" s="116"/>
      <c r="R117" s="116"/>
      <c r="S117" s="116"/>
      <c r="T117" s="116"/>
      <c r="U117" s="116"/>
    </row>
    <row r="118" spans="2:21">
      <c r="B118" s="123"/>
      <c r="C118" s="116"/>
      <c r="D118" s="116"/>
      <c r="E118" s="116"/>
      <c r="F118" s="116"/>
      <c r="G118" s="116"/>
      <c r="H118" s="116"/>
      <c r="I118" s="116"/>
      <c r="J118" s="116"/>
      <c r="K118" s="116"/>
      <c r="L118" s="116"/>
      <c r="M118" s="116"/>
      <c r="N118" s="116"/>
      <c r="O118" s="116"/>
      <c r="P118" s="116"/>
      <c r="Q118" s="116"/>
      <c r="R118" s="116"/>
      <c r="S118" s="116"/>
      <c r="T118" s="116"/>
      <c r="U118" s="116"/>
    </row>
    <row r="119" spans="2:21">
      <c r="B119" s="123"/>
      <c r="C119" s="116"/>
      <c r="D119" s="116"/>
      <c r="E119" s="116"/>
      <c r="F119" s="116"/>
      <c r="G119" s="116"/>
      <c r="H119" s="116"/>
      <c r="I119" s="116"/>
      <c r="J119" s="116"/>
      <c r="K119" s="116"/>
      <c r="L119" s="116"/>
      <c r="M119" s="116"/>
      <c r="N119" s="116"/>
      <c r="O119" s="116"/>
      <c r="P119" s="116"/>
      <c r="Q119" s="116"/>
      <c r="R119" s="116"/>
      <c r="S119" s="116"/>
      <c r="T119" s="116"/>
      <c r="U119" s="116"/>
    </row>
    <row r="120" spans="2:21">
      <c r="B120" s="123"/>
      <c r="C120" s="116"/>
      <c r="D120" s="116"/>
      <c r="E120" s="116"/>
      <c r="F120" s="116"/>
      <c r="G120" s="116"/>
      <c r="H120" s="116"/>
      <c r="I120" s="116"/>
      <c r="J120" s="116"/>
      <c r="K120" s="116"/>
      <c r="L120" s="116"/>
      <c r="M120" s="116"/>
      <c r="N120" s="116"/>
      <c r="O120" s="116"/>
      <c r="P120" s="116"/>
      <c r="Q120" s="116"/>
      <c r="R120" s="116"/>
      <c r="S120" s="116"/>
      <c r="T120" s="116"/>
      <c r="U120" s="116"/>
    </row>
    <row r="121" spans="2:21">
      <c r="B121" s="123"/>
      <c r="C121" s="116"/>
      <c r="D121" s="116"/>
      <c r="E121" s="116"/>
      <c r="F121" s="116"/>
      <c r="G121" s="116"/>
      <c r="H121" s="116"/>
      <c r="I121" s="116"/>
      <c r="J121" s="116"/>
      <c r="K121" s="116"/>
      <c r="L121" s="116"/>
      <c r="M121" s="116"/>
      <c r="N121" s="116"/>
      <c r="O121" s="116"/>
      <c r="P121" s="116"/>
      <c r="Q121" s="116"/>
      <c r="R121" s="116"/>
      <c r="S121" s="116"/>
      <c r="T121" s="116"/>
      <c r="U121" s="116"/>
    </row>
    <row r="122" spans="2:21">
      <c r="B122" s="123"/>
      <c r="C122" s="116"/>
      <c r="D122" s="116"/>
      <c r="E122" s="116"/>
      <c r="F122" s="116"/>
      <c r="G122" s="116"/>
      <c r="H122" s="116"/>
      <c r="I122" s="116"/>
      <c r="J122" s="116"/>
      <c r="K122" s="116"/>
      <c r="L122" s="116"/>
      <c r="M122" s="116"/>
      <c r="N122" s="116"/>
      <c r="O122" s="116"/>
      <c r="P122" s="116"/>
      <c r="Q122" s="116"/>
      <c r="R122" s="116"/>
      <c r="S122" s="116"/>
      <c r="T122" s="116"/>
      <c r="U122" s="116"/>
    </row>
    <row r="123" spans="2:21">
      <c r="B123" s="123"/>
      <c r="C123" s="116"/>
      <c r="D123" s="116"/>
      <c r="E123" s="116"/>
      <c r="F123" s="116"/>
      <c r="G123" s="116"/>
      <c r="H123" s="116"/>
      <c r="I123" s="116"/>
      <c r="J123" s="116"/>
      <c r="K123" s="116"/>
      <c r="L123" s="116"/>
      <c r="M123" s="116"/>
      <c r="N123" s="116"/>
      <c r="O123" s="116"/>
      <c r="P123" s="116"/>
      <c r="Q123" s="116"/>
      <c r="R123" s="116"/>
      <c r="S123" s="116"/>
      <c r="T123" s="116"/>
      <c r="U123" s="116"/>
    </row>
    <row r="124" spans="2:21">
      <c r="B124" s="123"/>
      <c r="C124" s="116"/>
      <c r="D124" s="116"/>
      <c r="E124" s="116"/>
      <c r="F124" s="116"/>
      <c r="G124" s="116"/>
      <c r="H124" s="116"/>
      <c r="I124" s="116"/>
      <c r="J124" s="116"/>
      <c r="K124" s="116"/>
      <c r="L124" s="116"/>
      <c r="M124" s="116"/>
      <c r="N124" s="116"/>
      <c r="O124" s="116"/>
      <c r="P124" s="116"/>
      <c r="Q124" s="116"/>
      <c r="R124" s="116"/>
      <c r="S124" s="116"/>
      <c r="T124" s="116"/>
      <c r="U124" s="116"/>
    </row>
    <row r="125" spans="2:21">
      <c r="B125" s="123"/>
      <c r="C125" s="116"/>
      <c r="D125" s="116"/>
      <c r="E125" s="116"/>
      <c r="F125" s="116"/>
      <c r="G125" s="116"/>
      <c r="H125" s="116"/>
      <c r="I125" s="116"/>
      <c r="J125" s="116"/>
      <c r="K125" s="116"/>
      <c r="L125" s="116"/>
      <c r="M125" s="116"/>
      <c r="N125" s="116"/>
      <c r="O125" s="116"/>
      <c r="P125" s="116"/>
      <c r="Q125" s="116"/>
      <c r="R125" s="116"/>
      <c r="S125" s="116"/>
      <c r="T125" s="116"/>
      <c r="U125" s="116"/>
    </row>
    <row r="126" spans="2:21">
      <c r="B126" s="123"/>
      <c r="C126" s="116"/>
      <c r="D126" s="116"/>
      <c r="E126" s="116"/>
      <c r="F126" s="116"/>
      <c r="G126" s="116"/>
      <c r="H126" s="116"/>
      <c r="I126" s="116"/>
      <c r="J126" s="116"/>
      <c r="K126" s="116"/>
      <c r="L126" s="116"/>
      <c r="M126" s="116"/>
      <c r="N126" s="116"/>
      <c r="O126" s="116"/>
      <c r="P126" s="116"/>
      <c r="Q126" s="116"/>
      <c r="R126" s="116"/>
      <c r="S126" s="116"/>
      <c r="T126" s="116"/>
      <c r="U126" s="116"/>
    </row>
    <row r="127" spans="2:21">
      <c r="B127" s="123"/>
      <c r="C127" s="116"/>
      <c r="D127" s="116"/>
      <c r="E127" s="116"/>
      <c r="F127" s="116"/>
      <c r="G127" s="116"/>
      <c r="H127" s="116"/>
      <c r="I127" s="116"/>
      <c r="J127" s="116"/>
      <c r="K127" s="116"/>
      <c r="L127" s="116"/>
      <c r="M127" s="116"/>
      <c r="N127" s="116"/>
      <c r="O127" s="116"/>
      <c r="P127" s="116"/>
      <c r="Q127" s="116"/>
      <c r="R127" s="116"/>
      <c r="S127" s="116"/>
      <c r="T127" s="116"/>
      <c r="U127" s="116"/>
    </row>
    <row r="128" spans="2:21">
      <c r="B128" s="123"/>
      <c r="C128" s="116"/>
      <c r="D128" s="116"/>
      <c r="E128" s="116"/>
      <c r="F128" s="116"/>
      <c r="G128" s="116"/>
      <c r="H128" s="116"/>
      <c r="I128" s="116"/>
      <c r="J128" s="116"/>
      <c r="K128" s="116"/>
      <c r="L128" s="116"/>
      <c r="M128" s="116"/>
      <c r="N128" s="116"/>
      <c r="O128" s="116"/>
      <c r="P128" s="116"/>
      <c r="Q128" s="116"/>
      <c r="R128" s="116"/>
      <c r="S128" s="116"/>
      <c r="T128" s="116"/>
      <c r="U128" s="116"/>
    </row>
    <row r="129" spans="2:21">
      <c r="B129" s="123"/>
      <c r="C129" s="116"/>
      <c r="D129" s="116"/>
      <c r="E129" s="116"/>
      <c r="F129" s="116"/>
      <c r="G129" s="116"/>
      <c r="H129" s="116"/>
      <c r="I129" s="116"/>
      <c r="J129" s="116"/>
      <c r="K129" s="116"/>
      <c r="L129" s="116"/>
      <c r="M129" s="116"/>
      <c r="N129" s="116"/>
      <c r="O129" s="116"/>
      <c r="P129" s="116"/>
      <c r="Q129" s="116"/>
      <c r="R129" s="116"/>
      <c r="S129" s="116"/>
      <c r="T129" s="116"/>
      <c r="U129" s="116"/>
    </row>
    <row r="130" spans="2:21">
      <c r="B130" s="123"/>
      <c r="C130" s="116"/>
      <c r="D130" s="116"/>
      <c r="E130" s="116"/>
      <c r="F130" s="116"/>
      <c r="G130" s="116"/>
      <c r="H130" s="116"/>
      <c r="I130" s="116"/>
      <c r="J130" s="116"/>
      <c r="K130" s="116"/>
      <c r="L130" s="116"/>
      <c r="M130" s="116"/>
      <c r="N130" s="116"/>
      <c r="O130" s="116"/>
      <c r="P130" s="116"/>
      <c r="Q130" s="116"/>
      <c r="R130" s="116"/>
      <c r="S130" s="116"/>
      <c r="T130" s="116"/>
      <c r="U130" s="116"/>
    </row>
    <row r="131" spans="2:21">
      <c r="B131" s="123"/>
      <c r="C131" s="116"/>
      <c r="D131" s="116"/>
      <c r="E131" s="116"/>
      <c r="F131" s="116"/>
      <c r="G131" s="116"/>
      <c r="H131" s="116"/>
      <c r="I131" s="116"/>
      <c r="J131" s="116"/>
      <c r="K131" s="116"/>
      <c r="L131" s="116"/>
      <c r="M131" s="116"/>
      <c r="N131" s="116"/>
      <c r="O131" s="116"/>
      <c r="P131" s="116"/>
      <c r="Q131" s="116"/>
      <c r="R131" s="116"/>
      <c r="S131" s="116"/>
      <c r="T131" s="116"/>
      <c r="U131" s="116"/>
    </row>
    <row r="132" spans="2:21">
      <c r="B132" s="123"/>
      <c r="C132" s="116"/>
      <c r="D132" s="116"/>
      <c r="E132" s="116"/>
      <c r="F132" s="116"/>
      <c r="G132" s="116"/>
      <c r="H132" s="116"/>
      <c r="I132" s="116"/>
      <c r="J132" s="116"/>
      <c r="K132" s="116"/>
      <c r="L132" s="116"/>
      <c r="M132" s="116"/>
      <c r="N132" s="116"/>
      <c r="O132" s="116"/>
      <c r="P132" s="116"/>
      <c r="Q132" s="116"/>
      <c r="R132" s="116"/>
      <c r="S132" s="116"/>
      <c r="T132" s="116"/>
      <c r="U132" s="116"/>
    </row>
    <row r="133" spans="2:21">
      <c r="B133" s="123"/>
      <c r="C133" s="116"/>
      <c r="D133" s="116"/>
      <c r="E133" s="116"/>
      <c r="F133" s="116"/>
      <c r="G133" s="116"/>
      <c r="H133" s="116"/>
      <c r="I133" s="116"/>
      <c r="J133" s="116"/>
      <c r="K133" s="116"/>
      <c r="L133" s="116"/>
      <c r="M133" s="116"/>
      <c r="N133" s="116"/>
      <c r="O133" s="116"/>
      <c r="P133" s="116"/>
      <c r="Q133" s="116"/>
      <c r="R133" s="116"/>
      <c r="S133" s="116"/>
      <c r="T133" s="116"/>
      <c r="U133" s="116"/>
    </row>
    <row r="134" spans="2:21">
      <c r="B134" s="123"/>
      <c r="C134" s="116"/>
      <c r="D134" s="116"/>
      <c r="E134" s="116"/>
      <c r="F134" s="116"/>
      <c r="G134" s="116"/>
      <c r="H134" s="116"/>
      <c r="I134" s="116"/>
      <c r="J134" s="116"/>
      <c r="K134" s="116"/>
      <c r="L134" s="116"/>
      <c r="M134" s="116"/>
      <c r="N134" s="116"/>
      <c r="O134" s="116"/>
      <c r="P134" s="116"/>
      <c r="Q134" s="116"/>
      <c r="R134" s="116"/>
      <c r="S134" s="116"/>
      <c r="T134" s="116"/>
      <c r="U134" s="116"/>
    </row>
    <row r="135" spans="2:21">
      <c r="B135" s="123"/>
      <c r="C135" s="116"/>
      <c r="D135" s="116"/>
      <c r="E135" s="116"/>
      <c r="F135" s="116"/>
      <c r="G135" s="116"/>
      <c r="H135" s="116"/>
      <c r="I135" s="116"/>
      <c r="J135" s="116"/>
      <c r="K135" s="116"/>
      <c r="L135" s="116"/>
      <c r="M135" s="116"/>
      <c r="N135" s="116"/>
      <c r="O135" s="116"/>
      <c r="P135" s="116"/>
      <c r="Q135" s="116"/>
      <c r="R135" s="116"/>
      <c r="S135" s="116"/>
      <c r="T135" s="116"/>
      <c r="U135" s="116"/>
    </row>
    <row r="136" spans="2:21">
      <c r="B136" s="123"/>
      <c r="C136" s="116"/>
      <c r="D136" s="116"/>
      <c r="E136" s="116"/>
      <c r="F136" s="116"/>
      <c r="G136" s="116"/>
      <c r="H136" s="116"/>
      <c r="I136" s="116"/>
      <c r="J136" s="116"/>
      <c r="K136" s="116"/>
      <c r="L136" s="116"/>
      <c r="M136" s="116"/>
      <c r="N136" s="116"/>
      <c r="O136" s="116"/>
      <c r="P136" s="116"/>
      <c r="Q136" s="116"/>
      <c r="R136" s="116"/>
      <c r="S136" s="116"/>
      <c r="T136" s="116"/>
      <c r="U136" s="116"/>
    </row>
    <row r="137" spans="2:21">
      <c r="B137" s="123"/>
      <c r="C137" s="116"/>
      <c r="D137" s="116"/>
      <c r="E137" s="116"/>
      <c r="F137" s="116"/>
      <c r="G137" s="116"/>
      <c r="H137" s="116"/>
      <c r="I137" s="116"/>
      <c r="J137" s="116"/>
      <c r="K137" s="116"/>
      <c r="L137" s="116"/>
      <c r="M137" s="116"/>
      <c r="N137" s="116"/>
      <c r="O137" s="116"/>
      <c r="P137" s="116"/>
      <c r="Q137" s="116"/>
      <c r="R137" s="116"/>
      <c r="S137" s="116"/>
      <c r="T137" s="116"/>
      <c r="U137" s="116"/>
    </row>
    <row r="138" spans="2:21">
      <c r="B138" s="123"/>
      <c r="C138" s="116"/>
      <c r="D138" s="116"/>
      <c r="E138" s="116"/>
      <c r="F138" s="116"/>
      <c r="G138" s="116"/>
      <c r="H138" s="116"/>
      <c r="I138" s="116"/>
      <c r="J138" s="116"/>
      <c r="K138" s="116"/>
      <c r="L138" s="116"/>
      <c r="M138" s="116"/>
      <c r="N138" s="116"/>
      <c r="O138" s="116"/>
      <c r="P138" s="116"/>
      <c r="Q138" s="116"/>
      <c r="R138" s="116"/>
      <c r="S138" s="116"/>
      <c r="T138" s="116"/>
      <c r="U138" s="116"/>
    </row>
    <row r="139" spans="2:21">
      <c r="B139" s="123"/>
      <c r="C139" s="116"/>
      <c r="D139" s="116"/>
      <c r="E139" s="116"/>
      <c r="F139" s="116"/>
      <c r="G139" s="116"/>
      <c r="H139" s="116"/>
      <c r="I139" s="116"/>
      <c r="J139" s="116"/>
      <c r="K139" s="116"/>
      <c r="L139" s="116"/>
      <c r="M139" s="116"/>
      <c r="N139" s="116"/>
      <c r="O139" s="116"/>
      <c r="P139" s="116"/>
      <c r="Q139" s="116"/>
      <c r="R139" s="116"/>
      <c r="S139" s="116"/>
      <c r="T139" s="116"/>
      <c r="U139" s="116"/>
    </row>
    <row r="140" spans="2:21">
      <c r="B140" s="123"/>
      <c r="C140" s="116"/>
      <c r="D140" s="116"/>
      <c r="E140" s="116"/>
      <c r="F140" s="116"/>
      <c r="G140" s="116"/>
      <c r="H140" s="116"/>
      <c r="I140" s="116"/>
      <c r="J140" s="116"/>
      <c r="K140" s="116"/>
      <c r="L140" s="116"/>
      <c r="M140" s="116"/>
      <c r="N140" s="116"/>
      <c r="O140" s="116"/>
      <c r="P140" s="116"/>
      <c r="Q140" s="116"/>
      <c r="R140" s="116"/>
      <c r="S140" s="116"/>
      <c r="T140" s="116"/>
      <c r="U140" s="116"/>
    </row>
    <row r="141" spans="2:21">
      <c r="B141" s="123"/>
      <c r="C141" s="116"/>
      <c r="D141" s="116"/>
      <c r="E141" s="116"/>
      <c r="F141" s="116"/>
      <c r="G141" s="116"/>
      <c r="H141" s="116"/>
      <c r="I141" s="116"/>
      <c r="J141" s="116"/>
      <c r="K141" s="116"/>
      <c r="L141" s="116"/>
      <c r="M141" s="116"/>
      <c r="N141" s="116"/>
      <c r="O141" s="116"/>
      <c r="P141" s="116"/>
      <c r="Q141" s="116"/>
      <c r="R141" s="116"/>
      <c r="S141" s="116"/>
      <c r="T141" s="116"/>
      <c r="U141" s="116"/>
    </row>
    <row r="142" spans="2:21">
      <c r="B142" s="123"/>
      <c r="C142" s="116"/>
      <c r="D142" s="116"/>
      <c r="E142" s="116"/>
      <c r="F142" s="116"/>
      <c r="G142" s="116"/>
      <c r="H142" s="116"/>
      <c r="I142" s="116"/>
      <c r="J142" s="116"/>
      <c r="K142" s="116"/>
      <c r="L142" s="116"/>
      <c r="M142" s="116"/>
      <c r="N142" s="116"/>
      <c r="O142" s="116"/>
      <c r="P142" s="116"/>
      <c r="Q142" s="116"/>
      <c r="R142" s="116"/>
      <c r="S142" s="116"/>
      <c r="T142" s="116"/>
      <c r="U142" s="116"/>
    </row>
    <row r="143" spans="2:21">
      <c r="B143" s="123"/>
      <c r="C143" s="116"/>
      <c r="D143" s="116"/>
      <c r="E143" s="116"/>
      <c r="F143" s="116"/>
      <c r="G143" s="116"/>
      <c r="H143" s="116"/>
      <c r="I143" s="116"/>
      <c r="J143" s="116"/>
      <c r="K143" s="116"/>
      <c r="L143" s="116"/>
      <c r="M143" s="116"/>
      <c r="N143" s="116"/>
      <c r="O143" s="116"/>
      <c r="P143" s="116"/>
      <c r="Q143" s="116"/>
      <c r="R143" s="116"/>
      <c r="S143" s="116"/>
      <c r="T143" s="116"/>
      <c r="U143" s="116"/>
    </row>
    <row r="144" spans="2:21">
      <c r="B144" s="123"/>
      <c r="C144" s="116"/>
      <c r="D144" s="116"/>
      <c r="E144" s="116"/>
      <c r="F144" s="116"/>
      <c r="G144" s="116"/>
      <c r="H144" s="116"/>
      <c r="I144" s="116"/>
      <c r="J144" s="116"/>
      <c r="K144" s="116"/>
      <c r="L144" s="116"/>
      <c r="M144" s="116"/>
      <c r="N144" s="116"/>
      <c r="O144" s="116"/>
      <c r="P144" s="116"/>
      <c r="Q144" s="116"/>
      <c r="R144" s="116"/>
      <c r="S144" s="116"/>
      <c r="T144" s="116"/>
      <c r="U144" s="116"/>
    </row>
    <row r="145" spans="2:21">
      <c r="B145" s="123"/>
      <c r="C145" s="116"/>
      <c r="D145" s="116"/>
      <c r="E145" s="116"/>
      <c r="F145" s="116"/>
      <c r="G145" s="116"/>
      <c r="H145" s="116"/>
      <c r="I145" s="116"/>
      <c r="J145" s="116"/>
      <c r="K145" s="116"/>
      <c r="L145" s="116"/>
      <c r="M145" s="116"/>
      <c r="N145" s="116"/>
      <c r="O145" s="116"/>
      <c r="P145" s="116"/>
      <c r="Q145" s="116"/>
      <c r="R145" s="116"/>
      <c r="S145" s="116"/>
      <c r="T145" s="116"/>
      <c r="U145" s="116"/>
    </row>
    <row r="146" spans="2:21">
      <c r="B146" s="123"/>
      <c r="C146" s="116"/>
      <c r="D146" s="116"/>
      <c r="E146" s="116"/>
      <c r="F146" s="116"/>
      <c r="G146" s="116"/>
      <c r="H146" s="116"/>
      <c r="I146" s="116"/>
      <c r="J146" s="116"/>
      <c r="K146" s="116"/>
      <c r="L146" s="116"/>
      <c r="M146" s="116"/>
      <c r="N146" s="116"/>
      <c r="O146" s="116"/>
      <c r="P146" s="116"/>
      <c r="Q146" s="116"/>
      <c r="R146" s="116"/>
      <c r="S146" s="116"/>
      <c r="T146" s="116"/>
      <c r="U146" s="116"/>
    </row>
    <row r="147" spans="2:21">
      <c r="B147" s="123"/>
      <c r="C147" s="116"/>
      <c r="D147" s="116"/>
      <c r="E147" s="116"/>
      <c r="F147" s="116"/>
      <c r="G147" s="116"/>
      <c r="H147" s="116"/>
      <c r="I147" s="116"/>
      <c r="J147" s="116"/>
      <c r="K147" s="116"/>
      <c r="L147" s="116"/>
      <c r="M147" s="116"/>
      <c r="N147" s="116"/>
      <c r="O147" s="116"/>
      <c r="P147" s="116"/>
      <c r="Q147" s="116"/>
      <c r="R147" s="116"/>
      <c r="S147" s="116"/>
      <c r="T147" s="116"/>
      <c r="U147" s="116"/>
    </row>
    <row r="148" spans="2:21">
      <c r="B148" s="123"/>
      <c r="C148" s="116"/>
      <c r="D148" s="116"/>
      <c r="E148" s="116"/>
      <c r="F148" s="116"/>
      <c r="G148" s="116"/>
      <c r="H148" s="116"/>
      <c r="I148" s="116"/>
      <c r="J148" s="116"/>
      <c r="K148" s="116"/>
      <c r="L148" s="116"/>
      <c r="M148" s="116"/>
      <c r="N148" s="116"/>
      <c r="O148" s="116"/>
      <c r="P148" s="116"/>
      <c r="Q148" s="116"/>
      <c r="R148" s="116"/>
      <c r="S148" s="116"/>
      <c r="T148" s="116"/>
      <c r="U148" s="116"/>
    </row>
    <row r="149" spans="2:21">
      <c r="B149" s="123"/>
      <c r="C149" s="116"/>
      <c r="D149" s="116"/>
      <c r="E149" s="116"/>
      <c r="F149" s="116"/>
      <c r="G149" s="116"/>
      <c r="H149" s="116"/>
      <c r="I149" s="116"/>
      <c r="J149" s="116"/>
      <c r="K149" s="116"/>
      <c r="L149" s="116"/>
      <c r="M149" s="116"/>
      <c r="N149" s="116"/>
      <c r="O149" s="116"/>
      <c r="P149" s="116"/>
      <c r="Q149" s="116"/>
      <c r="R149" s="116"/>
      <c r="S149" s="116"/>
      <c r="T149" s="116"/>
      <c r="U149" s="116"/>
    </row>
    <row r="150" spans="2:21">
      <c r="B150" s="123"/>
      <c r="C150" s="116"/>
      <c r="D150" s="116"/>
      <c r="E150" s="116"/>
      <c r="F150" s="116"/>
      <c r="G150" s="116"/>
      <c r="H150" s="116"/>
      <c r="I150" s="116"/>
      <c r="J150" s="116"/>
      <c r="K150" s="116"/>
      <c r="L150" s="116"/>
      <c r="M150" s="116"/>
      <c r="N150" s="116"/>
      <c r="O150" s="116"/>
      <c r="P150" s="116"/>
      <c r="Q150" s="116"/>
      <c r="R150" s="116"/>
      <c r="S150" s="116"/>
      <c r="T150" s="116"/>
      <c r="U150" s="116"/>
    </row>
    <row r="151" spans="2:21">
      <c r="B151" s="123"/>
      <c r="C151" s="116"/>
      <c r="D151" s="116"/>
      <c r="E151" s="116"/>
      <c r="F151" s="116"/>
      <c r="G151" s="116"/>
      <c r="H151" s="116"/>
      <c r="I151" s="116"/>
      <c r="J151" s="116"/>
      <c r="K151" s="116"/>
      <c r="L151" s="116"/>
      <c r="M151" s="116"/>
      <c r="N151" s="116"/>
      <c r="O151" s="116"/>
      <c r="P151" s="116"/>
      <c r="Q151" s="116"/>
      <c r="R151" s="116"/>
      <c r="S151" s="116"/>
      <c r="T151" s="116"/>
      <c r="U151" s="116"/>
    </row>
    <row r="152" spans="2:21">
      <c r="B152" s="123"/>
      <c r="C152" s="116"/>
      <c r="D152" s="116"/>
      <c r="E152" s="116"/>
      <c r="F152" s="116"/>
      <c r="G152" s="116"/>
      <c r="H152" s="116"/>
      <c r="I152" s="116"/>
      <c r="J152" s="116"/>
      <c r="K152" s="116"/>
      <c r="L152" s="116"/>
      <c r="M152" s="116"/>
      <c r="N152" s="116"/>
      <c r="O152" s="116"/>
      <c r="P152" s="116"/>
      <c r="Q152" s="116"/>
      <c r="R152" s="116"/>
      <c r="S152" s="116"/>
      <c r="T152" s="116"/>
      <c r="U152" s="116"/>
    </row>
    <row r="153" spans="2:21">
      <c r="B153" s="123"/>
      <c r="C153" s="116"/>
      <c r="D153" s="116"/>
      <c r="E153" s="116"/>
      <c r="F153" s="116"/>
      <c r="G153" s="116"/>
      <c r="H153" s="116"/>
      <c r="I153" s="116"/>
      <c r="J153" s="116"/>
      <c r="K153" s="116"/>
      <c r="L153" s="116"/>
      <c r="M153" s="116"/>
      <c r="N153" s="116"/>
      <c r="O153" s="116"/>
      <c r="P153" s="116"/>
      <c r="Q153" s="116"/>
      <c r="R153" s="116"/>
      <c r="S153" s="116"/>
      <c r="T153" s="116"/>
      <c r="U153" s="116"/>
    </row>
    <row r="154" spans="2:21">
      <c r="B154" s="123"/>
      <c r="C154" s="116"/>
      <c r="D154" s="116"/>
      <c r="E154" s="116"/>
      <c r="F154" s="116"/>
      <c r="G154" s="116"/>
      <c r="H154" s="116"/>
      <c r="I154" s="116"/>
      <c r="J154" s="116"/>
      <c r="K154" s="116"/>
      <c r="L154" s="116"/>
      <c r="M154" s="116"/>
      <c r="N154" s="116"/>
      <c r="O154" s="116"/>
      <c r="P154" s="116"/>
      <c r="Q154" s="116"/>
      <c r="R154" s="116"/>
      <c r="S154" s="116"/>
      <c r="T154" s="116"/>
      <c r="U154" s="116"/>
    </row>
    <row r="155" spans="2:21">
      <c r="B155" s="123"/>
      <c r="C155" s="116"/>
      <c r="D155" s="116"/>
      <c r="E155" s="116"/>
      <c r="F155" s="116"/>
      <c r="G155" s="116"/>
      <c r="H155" s="116"/>
      <c r="I155" s="116"/>
      <c r="J155" s="116"/>
      <c r="K155" s="116"/>
      <c r="L155" s="116"/>
      <c r="M155" s="116"/>
      <c r="N155" s="116"/>
      <c r="O155" s="116"/>
      <c r="P155" s="116"/>
      <c r="Q155" s="116"/>
      <c r="R155" s="116"/>
      <c r="S155" s="116"/>
      <c r="T155" s="116"/>
      <c r="U155" s="116"/>
    </row>
    <row r="156" spans="2:21">
      <c r="B156" s="123"/>
      <c r="C156" s="116"/>
      <c r="D156" s="116"/>
      <c r="E156" s="116"/>
      <c r="F156" s="116"/>
      <c r="G156" s="116"/>
      <c r="H156" s="116"/>
      <c r="I156" s="116"/>
      <c r="J156" s="116"/>
      <c r="K156" s="116"/>
      <c r="L156" s="116"/>
      <c r="M156" s="116"/>
      <c r="N156" s="116"/>
      <c r="O156" s="116"/>
      <c r="P156" s="116"/>
      <c r="Q156" s="116"/>
      <c r="R156" s="116"/>
      <c r="S156" s="116"/>
      <c r="T156" s="116"/>
      <c r="U156" s="116"/>
    </row>
    <row r="157" spans="2:21">
      <c r="B157" s="123"/>
      <c r="C157" s="116"/>
      <c r="D157" s="116"/>
      <c r="E157" s="116"/>
      <c r="F157" s="116"/>
      <c r="G157" s="116"/>
      <c r="H157" s="116"/>
      <c r="I157" s="116"/>
      <c r="J157" s="116"/>
      <c r="K157" s="116"/>
      <c r="L157" s="116"/>
      <c r="M157" s="116"/>
      <c r="N157" s="116"/>
      <c r="O157" s="116"/>
      <c r="P157" s="116"/>
      <c r="Q157" s="116"/>
      <c r="R157" s="116"/>
      <c r="S157" s="116"/>
      <c r="T157" s="116"/>
      <c r="U157" s="116"/>
    </row>
    <row r="158" spans="2:21">
      <c r="B158" s="123"/>
      <c r="C158" s="116"/>
      <c r="D158" s="116"/>
      <c r="E158" s="116"/>
      <c r="F158" s="116"/>
      <c r="G158" s="116"/>
      <c r="H158" s="116"/>
      <c r="I158" s="116"/>
      <c r="J158" s="116"/>
      <c r="K158" s="116"/>
      <c r="L158" s="116"/>
      <c r="M158" s="116"/>
      <c r="N158" s="116"/>
      <c r="O158" s="116"/>
      <c r="P158" s="116"/>
      <c r="Q158" s="116"/>
      <c r="R158" s="116"/>
      <c r="S158" s="116"/>
      <c r="T158" s="116"/>
      <c r="U158" s="116"/>
    </row>
    <row r="159" spans="2:21">
      <c r="B159" s="123"/>
      <c r="C159" s="116"/>
      <c r="D159" s="116"/>
      <c r="E159" s="116"/>
      <c r="F159" s="116"/>
      <c r="G159" s="116"/>
      <c r="H159" s="116"/>
      <c r="I159" s="116"/>
      <c r="J159" s="116"/>
      <c r="K159" s="116"/>
      <c r="L159" s="116"/>
      <c r="M159" s="116"/>
      <c r="N159" s="116"/>
      <c r="O159" s="116"/>
      <c r="P159" s="116"/>
      <c r="Q159" s="116"/>
      <c r="R159" s="116"/>
      <c r="S159" s="116"/>
      <c r="T159" s="116"/>
      <c r="U159" s="116"/>
    </row>
    <row r="160" spans="2:21">
      <c r="B160" s="123"/>
      <c r="C160" s="116"/>
      <c r="D160" s="116"/>
      <c r="E160" s="116"/>
      <c r="F160" s="116"/>
      <c r="G160" s="116"/>
      <c r="H160" s="116"/>
      <c r="I160" s="116"/>
      <c r="J160" s="116"/>
      <c r="K160" s="116"/>
      <c r="L160" s="116"/>
      <c r="M160" s="116"/>
      <c r="N160" s="116"/>
      <c r="O160" s="116"/>
      <c r="P160" s="116"/>
      <c r="Q160" s="116"/>
      <c r="R160" s="116"/>
      <c r="S160" s="116"/>
      <c r="T160" s="116"/>
      <c r="U160" s="116"/>
    </row>
    <row r="161" spans="2:21">
      <c r="B161" s="123"/>
      <c r="C161" s="116"/>
      <c r="D161" s="116"/>
      <c r="E161" s="116"/>
      <c r="F161" s="116"/>
      <c r="G161" s="116"/>
      <c r="H161" s="116"/>
      <c r="I161" s="116"/>
      <c r="J161" s="116"/>
      <c r="K161" s="116"/>
      <c r="L161" s="116"/>
      <c r="M161" s="116"/>
      <c r="N161" s="116"/>
      <c r="O161" s="116"/>
      <c r="P161" s="116"/>
      <c r="Q161" s="116"/>
      <c r="R161" s="116"/>
      <c r="S161" s="116"/>
      <c r="T161" s="116"/>
      <c r="U161" s="116"/>
    </row>
    <row r="162" spans="2:21">
      <c r="B162" s="123"/>
      <c r="C162" s="116"/>
      <c r="D162" s="116"/>
      <c r="E162" s="116"/>
      <c r="F162" s="116"/>
      <c r="G162" s="116"/>
      <c r="H162" s="116"/>
      <c r="I162" s="116"/>
      <c r="J162" s="116"/>
      <c r="K162" s="116"/>
      <c r="L162" s="116"/>
      <c r="M162" s="116"/>
      <c r="N162" s="116"/>
      <c r="O162" s="116"/>
      <c r="P162" s="116"/>
      <c r="Q162" s="116"/>
      <c r="R162" s="116"/>
      <c r="S162" s="116"/>
      <c r="T162" s="116"/>
      <c r="U162" s="116"/>
    </row>
    <row r="163" spans="2:21">
      <c r="B163" s="123"/>
      <c r="C163" s="116"/>
      <c r="D163" s="116"/>
      <c r="E163" s="116"/>
      <c r="F163" s="116"/>
      <c r="G163" s="116"/>
      <c r="H163" s="116"/>
      <c r="I163" s="116"/>
      <c r="J163" s="116"/>
      <c r="K163" s="116"/>
      <c r="L163" s="116"/>
      <c r="M163" s="116"/>
      <c r="N163" s="116"/>
      <c r="O163" s="116"/>
      <c r="P163" s="116"/>
      <c r="Q163" s="116"/>
      <c r="R163" s="116"/>
      <c r="S163" s="116"/>
      <c r="T163" s="116"/>
      <c r="U163" s="116"/>
    </row>
    <row r="164" spans="2:21">
      <c r="B164" s="123"/>
      <c r="C164" s="116"/>
      <c r="D164" s="116"/>
      <c r="E164" s="116"/>
      <c r="F164" s="116"/>
      <c r="G164" s="116"/>
      <c r="H164" s="116"/>
      <c r="I164" s="116"/>
      <c r="J164" s="116"/>
      <c r="K164" s="116"/>
      <c r="L164" s="116"/>
      <c r="M164" s="116"/>
      <c r="N164" s="116"/>
      <c r="O164" s="116"/>
      <c r="P164" s="116"/>
      <c r="Q164" s="116"/>
      <c r="R164" s="116"/>
      <c r="S164" s="116"/>
      <c r="T164" s="116"/>
      <c r="U164" s="116"/>
    </row>
    <row r="165" spans="2:21">
      <c r="B165" s="123"/>
      <c r="C165" s="116"/>
      <c r="D165" s="116"/>
      <c r="E165" s="116"/>
      <c r="F165" s="116"/>
      <c r="G165" s="116"/>
      <c r="H165" s="116"/>
      <c r="I165" s="116"/>
      <c r="J165" s="116"/>
      <c r="K165" s="116"/>
      <c r="L165" s="116"/>
      <c r="M165" s="116"/>
      <c r="N165" s="116"/>
      <c r="O165" s="116"/>
      <c r="P165" s="116"/>
      <c r="Q165" s="116"/>
      <c r="R165" s="116"/>
      <c r="S165" s="116"/>
      <c r="T165" s="116"/>
      <c r="U165" s="116"/>
    </row>
    <row r="166" spans="2:21">
      <c r="B166" s="123"/>
      <c r="C166" s="116"/>
      <c r="D166" s="116"/>
      <c r="E166" s="116"/>
      <c r="F166" s="116"/>
      <c r="G166" s="116"/>
      <c r="H166" s="116"/>
      <c r="I166" s="116"/>
      <c r="J166" s="116"/>
      <c r="K166" s="116"/>
      <c r="L166" s="116"/>
      <c r="M166" s="116"/>
      <c r="N166" s="116"/>
      <c r="O166" s="116"/>
      <c r="P166" s="116"/>
      <c r="Q166" s="116"/>
      <c r="R166" s="116"/>
      <c r="S166" s="116"/>
      <c r="T166" s="116"/>
      <c r="U166" s="116"/>
    </row>
    <row r="167" spans="2:21">
      <c r="B167" s="123"/>
      <c r="C167" s="116"/>
      <c r="D167" s="116"/>
      <c r="E167" s="116"/>
      <c r="F167" s="116"/>
      <c r="G167" s="116"/>
      <c r="H167" s="116"/>
      <c r="I167" s="116"/>
      <c r="J167" s="116"/>
      <c r="K167" s="116"/>
      <c r="L167" s="116"/>
      <c r="M167" s="116"/>
      <c r="N167" s="116"/>
      <c r="O167" s="116"/>
      <c r="P167" s="116"/>
      <c r="Q167" s="116"/>
      <c r="R167" s="116"/>
      <c r="S167" s="116"/>
      <c r="T167" s="116"/>
      <c r="U167" s="116"/>
    </row>
    <row r="168" spans="2:21">
      <c r="B168" s="123"/>
      <c r="C168" s="116"/>
      <c r="D168" s="116"/>
      <c r="E168" s="116"/>
      <c r="F168" s="116"/>
      <c r="G168" s="116"/>
      <c r="H168" s="116"/>
      <c r="I168" s="116"/>
      <c r="J168" s="116"/>
      <c r="K168" s="116"/>
      <c r="L168" s="116"/>
      <c r="M168" s="116"/>
      <c r="N168" s="116"/>
      <c r="O168" s="116"/>
      <c r="P168" s="116"/>
      <c r="Q168" s="116"/>
      <c r="R168" s="116"/>
      <c r="S168" s="116"/>
      <c r="T168" s="116"/>
      <c r="U168" s="116"/>
    </row>
    <row r="169" spans="2:21">
      <c r="B169" s="123"/>
      <c r="C169" s="116"/>
      <c r="D169" s="116"/>
      <c r="E169" s="116"/>
      <c r="F169" s="116"/>
      <c r="G169" s="116"/>
      <c r="H169" s="116"/>
      <c r="I169" s="116"/>
      <c r="J169" s="116"/>
      <c r="K169" s="116"/>
      <c r="L169" s="116"/>
      <c r="M169" s="116"/>
      <c r="N169" s="116"/>
      <c r="O169" s="116"/>
      <c r="P169" s="116"/>
      <c r="Q169" s="116"/>
      <c r="R169" s="116"/>
      <c r="S169" s="116"/>
      <c r="T169" s="116"/>
      <c r="U169" s="116"/>
    </row>
    <row r="170" spans="2:21">
      <c r="B170" s="123"/>
      <c r="C170" s="116"/>
      <c r="D170" s="116"/>
      <c r="E170" s="116"/>
      <c r="F170" s="116"/>
      <c r="G170" s="116"/>
      <c r="H170" s="116"/>
      <c r="I170" s="116"/>
      <c r="J170" s="116"/>
      <c r="K170" s="116"/>
      <c r="L170" s="116"/>
      <c r="M170" s="116"/>
      <c r="N170" s="116"/>
      <c r="O170" s="116"/>
      <c r="P170" s="116"/>
      <c r="Q170" s="116"/>
      <c r="R170" s="116"/>
      <c r="S170" s="116"/>
      <c r="T170" s="116"/>
      <c r="U170" s="116"/>
    </row>
    <row r="171" spans="2:21">
      <c r="B171" s="123"/>
      <c r="C171" s="116"/>
      <c r="D171" s="116"/>
      <c r="E171" s="116"/>
      <c r="F171" s="116"/>
      <c r="G171" s="116"/>
      <c r="H171" s="116"/>
      <c r="I171" s="116"/>
      <c r="J171" s="116"/>
      <c r="K171" s="116"/>
      <c r="L171" s="116"/>
      <c r="M171" s="116"/>
      <c r="N171" s="116"/>
      <c r="O171" s="116"/>
      <c r="P171" s="116"/>
      <c r="Q171" s="116"/>
      <c r="R171" s="116"/>
      <c r="S171" s="116"/>
      <c r="T171" s="116"/>
      <c r="U171" s="116"/>
    </row>
    <row r="172" spans="2:21">
      <c r="B172" s="123"/>
      <c r="C172" s="116"/>
      <c r="D172" s="116"/>
      <c r="E172" s="116"/>
      <c r="F172" s="116"/>
      <c r="G172" s="116"/>
      <c r="H172" s="116"/>
      <c r="I172" s="116"/>
      <c r="J172" s="116"/>
      <c r="K172" s="116"/>
      <c r="L172" s="116"/>
      <c r="M172" s="116"/>
      <c r="N172" s="116"/>
      <c r="O172" s="116"/>
      <c r="P172" s="116"/>
      <c r="Q172" s="116"/>
      <c r="R172" s="116"/>
      <c r="S172" s="116"/>
      <c r="T172" s="116"/>
      <c r="U172" s="116"/>
    </row>
    <row r="173" spans="2:21">
      <c r="B173" s="123"/>
      <c r="C173" s="116"/>
      <c r="D173" s="116"/>
      <c r="E173" s="116"/>
      <c r="F173" s="116"/>
      <c r="G173" s="116"/>
      <c r="H173" s="116"/>
      <c r="I173" s="116"/>
      <c r="J173" s="116"/>
      <c r="K173" s="116"/>
      <c r="L173" s="116"/>
      <c r="M173" s="116"/>
      <c r="N173" s="116"/>
      <c r="O173" s="116"/>
      <c r="P173" s="116"/>
      <c r="Q173" s="116"/>
      <c r="R173" s="116"/>
      <c r="S173" s="116"/>
      <c r="T173" s="116"/>
      <c r="U173" s="116"/>
    </row>
    <row r="174" spans="2:21">
      <c r="B174" s="123"/>
      <c r="C174" s="116"/>
      <c r="D174" s="116"/>
      <c r="E174" s="116"/>
      <c r="F174" s="116"/>
      <c r="G174" s="116"/>
      <c r="H174" s="116"/>
      <c r="I174" s="116"/>
      <c r="J174" s="116"/>
      <c r="K174" s="116"/>
      <c r="L174" s="116"/>
      <c r="M174" s="116"/>
      <c r="N174" s="116"/>
      <c r="O174" s="116"/>
      <c r="P174" s="116"/>
      <c r="Q174" s="116"/>
      <c r="R174" s="116"/>
      <c r="S174" s="116"/>
      <c r="T174" s="116"/>
      <c r="U174" s="116"/>
    </row>
    <row r="175" spans="2:21">
      <c r="B175" s="123"/>
      <c r="C175" s="116"/>
      <c r="D175" s="116"/>
      <c r="E175" s="116"/>
      <c r="F175" s="116"/>
      <c r="G175" s="116"/>
      <c r="H175" s="116"/>
      <c r="I175" s="116"/>
      <c r="J175" s="116"/>
      <c r="K175" s="116"/>
      <c r="L175" s="116"/>
      <c r="M175" s="116"/>
      <c r="N175" s="116"/>
      <c r="O175" s="116"/>
      <c r="P175" s="116"/>
      <c r="Q175" s="116"/>
      <c r="R175" s="116"/>
      <c r="S175" s="116"/>
      <c r="T175" s="116"/>
      <c r="U175" s="116"/>
    </row>
    <row r="176" spans="2:21">
      <c r="B176" s="123"/>
      <c r="C176" s="116"/>
      <c r="D176" s="116"/>
      <c r="E176" s="116"/>
      <c r="F176" s="116"/>
      <c r="G176" s="116"/>
      <c r="H176" s="116"/>
      <c r="I176" s="116"/>
      <c r="J176" s="116"/>
      <c r="K176" s="116"/>
      <c r="L176" s="116"/>
      <c r="M176" s="116"/>
      <c r="N176" s="116"/>
      <c r="O176" s="116"/>
      <c r="P176" s="116"/>
      <c r="Q176" s="116"/>
      <c r="R176" s="116"/>
      <c r="S176" s="116"/>
      <c r="T176" s="116"/>
      <c r="U176" s="116"/>
    </row>
    <row r="177" spans="2:21">
      <c r="B177" s="123"/>
      <c r="C177" s="116"/>
      <c r="D177" s="116"/>
      <c r="E177" s="116"/>
      <c r="F177" s="116"/>
      <c r="G177" s="116"/>
      <c r="H177" s="116"/>
      <c r="I177" s="116"/>
      <c r="J177" s="116"/>
      <c r="K177" s="116"/>
      <c r="L177" s="116"/>
      <c r="M177" s="116"/>
      <c r="N177" s="116"/>
      <c r="O177" s="116"/>
      <c r="P177" s="116"/>
      <c r="Q177" s="116"/>
      <c r="R177" s="116"/>
      <c r="S177" s="116"/>
      <c r="T177" s="116"/>
      <c r="U177" s="116"/>
    </row>
    <row r="178" spans="2:21">
      <c r="B178" s="123"/>
      <c r="C178" s="116"/>
      <c r="D178" s="116"/>
      <c r="E178" s="116"/>
      <c r="F178" s="116"/>
      <c r="G178" s="116"/>
      <c r="H178" s="116"/>
      <c r="I178" s="116"/>
      <c r="J178" s="116"/>
      <c r="K178" s="116"/>
      <c r="L178" s="116"/>
      <c r="M178" s="116"/>
      <c r="N178" s="116"/>
      <c r="O178" s="116"/>
      <c r="P178" s="116"/>
      <c r="Q178" s="116"/>
      <c r="R178" s="116"/>
      <c r="S178" s="116"/>
      <c r="T178" s="116"/>
      <c r="U178" s="116"/>
    </row>
    <row r="179" spans="2:21">
      <c r="B179" s="123"/>
      <c r="C179" s="116"/>
      <c r="D179" s="116"/>
      <c r="E179" s="116"/>
      <c r="F179" s="116"/>
      <c r="G179" s="116"/>
      <c r="H179" s="116"/>
      <c r="I179" s="116"/>
      <c r="J179" s="116"/>
      <c r="K179" s="116"/>
      <c r="L179" s="116"/>
      <c r="M179" s="116"/>
      <c r="N179" s="116"/>
      <c r="O179" s="116"/>
      <c r="P179" s="116"/>
      <c r="Q179" s="116"/>
      <c r="R179" s="116"/>
      <c r="S179" s="116"/>
      <c r="T179" s="116"/>
      <c r="U179" s="116"/>
    </row>
    <row r="180" spans="2:21">
      <c r="B180" s="123"/>
      <c r="C180" s="116"/>
      <c r="D180" s="116"/>
      <c r="E180" s="116"/>
      <c r="F180" s="116"/>
      <c r="G180" s="116"/>
      <c r="H180" s="116"/>
      <c r="I180" s="116"/>
      <c r="J180" s="116"/>
      <c r="K180" s="116"/>
      <c r="L180" s="116"/>
      <c r="M180" s="116"/>
      <c r="N180" s="116"/>
      <c r="O180" s="116"/>
      <c r="P180" s="116"/>
      <c r="Q180" s="116"/>
      <c r="R180" s="116"/>
      <c r="S180" s="116"/>
      <c r="T180" s="116"/>
      <c r="U180" s="116"/>
    </row>
    <row r="181" spans="2:21">
      <c r="B181" s="123"/>
      <c r="C181" s="116"/>
      <c r="D181" s="116"/>
      <c r="E181" s="116"/>
      <c r="F181" s="116"/>
      <c r="G181" s="116"/>
      <c r="H181" s="116"/>
      <c r="I181" s="116"/>
      <c r="J181" s="116"/>
      <c r="K181" s="116"/>
      <c r="L181" s="116"/>
      <c r="M181" s="116"/>
      <c r="N181" s="116"/>
      <c r="O181" s="116"/>
      <c r="P181" s="116"/>
      <c r="Q181" s="116"/>
      <c r="R181" s="116"/>
      <c r="S181" s="116"/>
      <c r="T181" s="116"/>
      <c r="U181" s="116"/>
    </row>
    <row r="182" spans="2:21">
      <c r="B182" s="123"/>
      <c r="C182" s="116"/>
      <c r="D182" s="116"/>
      <c r="E182" s="116"/>
      <c r="F182" s="116"/>
      <c r="G182" s="116"/>
      <c r="H182" s="116"/>
      <c r="I182" s="116"/>
      <c r="J182" s="116"/>
      <c r="K182" s="116"/>
      <c r="L182" s="116"/>
      <c r="M182" s="116"/>
      <c r="N182" s="116"/>
      <c r="O182" s="116"/>
      <c r="P182" s="116"/>
      <c r="Q182" s="116"/>
      <c r="R182" s="116"/>
      <c r="S182" s="116"/>
      <c r="T182" s="116"/>
      <c r="U182" s="116"/>
    </row>
    <row r="183" spans="2:21">
      <c r="B183" s="123"/>
      <c r="C183" s="116"/>
      <c r="D183" s="116"/>
      <c r="E183" s="116"/>
      <c r="F183" s="116"/>
      <c r="G183" s="116"/>
      <c r="H183" s="116"/>
      <c r="I183" s="116"/>
      <c r="J183" s="116"/>
      <c r="K183" s="116"/>
      <c r="L183" s="116"/>
      <c r="M183" s="116"/>
      <c r="N183" s="116"/>
      <c r="O183" s="116"/>
      <c r="P183" s="116"/>
      <c r="Q183" s="116"/>
      <c r="R183" s="116"/>
      <c r="S183" s="116"/>
      <c r="T183" s="116"/>
      <c r="U183" s="116"/>
    </row>
    <row r="184" spans="2:21">
      <c r="B184" s="123"/>
      <c r="C184" s="116"/>
      <c r="D184" s="116"/>
      <c r="E184" s="116"/>
      <c r="F184" s="116"/>
      <c r="G184" s="116"/>
      <c r="H184" s="116"/>
      <c r="I184" s="116"/>
      <c r="J184" s="116"/>
      <c r="K184" s="116"/>
      <c r="L184" s="116"/>
      <c r="M184" s="116"/>
      <c r="N184" s="116"/>
      <c r="O184" s="116"/>
      <c r="P184" s="116"/>
      <c r="Q184" s="116"/>
      <c r="R184" s="116"/>
      <c r="S184" s="116"/>
      <c r="T184" s="116"/>
      <c r="U184" s="116"/>
    </row>
    <row r="185" spans="2:21">
      <c r="B185" s="123"/>
      <c r="C185" s="116"/>
      <c r="D185" s="116"/>
      <c r="E185" s="116"/>
      <c r="F185" s="116"/>
      <c r="G185" s="116"/>
      <c r="H185" s="116"/>
      <c r="I185" s="116"/>
      <c r="J185" s="116"/>
      <c r="K185" s="116"/>
      <c r="L185" s="116"/>
      <c r="M185" s="116"/>
      <c r="N185" s="116"/>
      <c r="O185" s="116"/>
      <c r="P185" s="116"/>
      <c r="Q185" s="116"/>
      <c r="R185" s="116"/>
      <c r="S185" s="116"/>
      <c r="T185" s="116"/>
      <c r="U185" s="116"/>
    </row>
    <row r="186" spans="2:21">
      <c r="B186" s="123"/>
      <c r="C186" s="116"/>
      <c r="D186" s="116"/>
      <c r="E186" s="116"/>
      <c r="F186" s="116"/>
      <c r="G186" s="116"/>
      <c r="H186" s="116"/>
      <c r="I186" s="116"/>
      <c r="J186" s="116"/>
      <c r="K186" s="116"/>
      <c r="L186" s="116"/>
      <c r="M186" s="116"/>
      <c r="N186" s="116"/>
      <c r="O186" s="116"/>
      <c r="P186" s="116"/>
      <c r="Q186" s="116"/>
      <c r="R186" s="116"/>
      <c r="S186" s="116"/>
      <c r="T186" s="116"/>
      <c r="U186" s="116"/>
    </row>
    <row r="187" spans="2:21">
      <c r="B187" s="123"/>
      <c r="C187" s="116"/>
      <c r="D187" s="116"/>
      <c r="E187" s="116"/>
      <c r="F187" s="116"/>
      <c r="G187" s="116"/>
      <c r="H187" s="116"/>
      <c r="I187" s="116"/>
      <c r="J187" s="116"/>
      <c r="K187" s="116"/>
      <c r="L187" s="116"/>
      <c r="M187" s="116"/>
      <c r="N187" s="116"/>
      <c r="O187" s="116"/>
      <c r="P187" s="116"/>
      <c r="Q187" s="116"/>
      <c r="R187" s="116"/>
      <c r="S187" s="116"/>
      <c r="T187" s="116"/>
      <c r="U187" s="116"/>
    </row>
    <row r="188" spans="2:21">
      <c r="B188" s="123"/>
      <c r="C188" s="116"/>
      <c r="D188" s="116"/>
      <c r="E188" s="116"/>
      <c r="F188" s="116"/>
      <c r="G188" s="116"/>
      <c r="H188" s="116"/>
      <c r="I188" s="116"/>
      <c r="J188" s="116"/>
      <c r="K188" s="116"/>
      <c r="L188" s="116"/>
      <c r="M188" s="116"/>
      <c r="N188" s="116"/>
      <c r="O188" s="116"/>
      <c r="P188" s="116"/>
      <c r="Q188" s="116"/>
      <c r="R188" s="116"/>
      <c r="S188" s="116"/>
      <c r="T188" s="116"/>
      <c r="U188" s="116"/>
    </row>
    <row r="189" spans="2:21">
      <c r="B189" s="123"/>
      <c r="C189" s="116"/>
      <c r="D189" s="116"/>
      <c r="E189" s="116"/>
      <c r="F189" s="116"/>
      <c r="G189" s="116"/>
      <c r="H189" s="116"/>
      <c r="I189" s="116"/>
      <c r="J189" s="116"/>
      <c r="K189" s="116"/>
      <c r="L189" s="116"/>
      <c r="M189" s="116"/>
      <c r="N189" s="116"/>
      <c r="O189" s="116"/>
      <c r="P189" s="116"/>
      <c r="Q189" s="116"/>
      <c r="R189" s="116"/>
      <c r="S189" s="116"/>
      <c r="T189" s="116"/>
      <c r="U189" s="116"/>
    </row>
    <row r="190" spans="2:21">
      <c r="B190" s="123"/>
      <c r="C190" s="116"/>
      <c r="D190" s="116"/>
      <c r="E190" s="116"/>
      <c r="F190" s="116"/>
      <c r="G190" s="116"/>
      <c r="H190" s="116"/>
      <c r="I190" s="116"/>
      <c r="J190" s="116"/>
      <c r="K190" s="116"/>
      <c r="L190" s="116"/>
      <c r="M190" s="116"/>
      <c r="N190" s="116"/>
      <c r="O190" s="116"/>
      <c r="P190" s="116"/>
      <c r="Q190" s="116"/>
      <c r="R190" s="116"/>
      <c r="S190" s="116"/>
      <c r="T190" s="116"/>
      <c r="U190" s="116"/>
    </row>
    <row r="191" spans="2:21">
      <c r="B191" s="123"/>
      <c r="C191" s="116"/>
      <c r="D191" s="116"/>
      <c r="E191" s="116"/>
      <c r="F191" s="116"/>
      <c r="G191" s="116"/>
      <c r="H191" s="116"/>
      <c r="I191" s="116"/>
      <c r="J191" s="116"/>
      <c r="K191" s="116"/>
      <c r="L191" s="116"/>
      <c r="M191" s="116"/>
      <c r="N191" s="116"/>
      <c r="O191" s="116"/>
      <c r="P191" s="116"/>
      <c r="Q191" s="116"/>
      <c r="R191" s="116"/>
      <c r="S191" s="116"/>
      <c r="T191" s="116"/>
      <c r="U191" s="116"/>
    </row>
    <row r="192" spans="2:21">
      <c r="B192" s="123"/>
      <c r="C192" s="116"/>
      <c r="D192" s="116"/>
      <c r="E192" s="116"/>
      <c r="F192" s="116"/>
      <c r="G192" s="116"/>
      <c r="H192" s="116"/>
      <c r="I192" s="116"/>
      <c r="J192" s="116"/>
      <c r="K192" s="116"/>
      <c r="L192" s="116"/>
      <c r="M192" s="116"/>
      <c r="N192" s="116"/>
      <c r="O192" s="116"/>
      <c r="P192" s="116"/>
      <c r="Q192" s="116"/>
      <c r="R192" s="116"/>
      <c r="S192" s="116"/>
      <c r="T192" s="116"/>
      <c r="U192" s="116"/>
    </row>
    <row r="193" spans="2:21">
      <c r="B193" s="123"/>
      <c r="C193" s="116"/>
      <c r="D193" s="116"/>
      <c r="E193" s="116"/>
      <c r="F193" s="116"/>
      <c r="G193" s="116"/>
      <c r="H193" s="116"/>
      <c r="I193" s="116"/>
      <c r="J193" s="116"/>
      <c r="K193" s="116"/>
      <c r="L193" s="116"/>
      <c r="M193" s="116"/>
      <c r="N193" s="116"/>
      <c r="O193" s="116"/>
      <c r="P193" s="116"/>
      <c r="Q193" s="116"/>
      <c r="R193" s="116"/>
      <c r="S193" s="116"/>
      <c r="T193" s="116"/>
      <c r="U193" s="116"/>
    </row>
    <row r="194" spans="2:21">
      <c r="B194" s="123"/>
      <c r="C194" s="116"/>
      <c r="D194" s="116"/>
      <c r="E194" s="116"/>
      <c r="F194" s="116"/>
      <c r="G194" s="116"/>
      <c r="H194" s="116"/>
      <c r="I194" s="116"/>
      <c r="J194" s="116"/>
      <c r="K194" s="116"/>
      <c r="L194" s="116"/>
      <c r="M194" s="116"/>
      <c r="N194" s="116"/>
      <c r="O194" s="116"/>
      <c r="P194" s="116"/>
      <c r="Q194" s="116"/>
      <c r="R194" s="116"/>
      <c r="S194" s="116"/>
      <c r="T194" s="116"/>
      <c r="U194" s="116"/>
    </row>
    <row r="195" spans="2:21">
      <c r="B195" s="123"/>
      <c r="C195" s="116"/>
      <c r="D195" s="116"/>
      <c r="E195" s="116"/>
      <c r="F195" s="116"/>
      <c r="G195" s="116"/>
      <c r="H195" s="116"/>
      <c r="I195" s="116"/>
      <c r="J195" s="116"/>
      <c r="K195" s="116"/>
      <c r="L195" s="116"/>
      <c r="M195" s="116"/>
      <c r="N195" s="116"/>
      <c r="O195" s="116"/>
      <c r="P195" s="116"/>
      <c r="Q195" s="116"/>
      <c r="R195" s="116"/>
      <c r="S195" s="116"/>
      <c r="T195" s="116"/>
      <c r="U195" s="116"/>
    </row>
    <row r="196" spans="2:21">
      <c r="B196" s="123"/>
      <c r="C196" s="116"/>
      <c r="D196" s="116"/>
      <c r="E196" s="116"/>
      <c r="F196" s="116"/>
      <c r="G196" s="116"/>
      <c r="H196" s="116"/>
      <c r="I196" s="116"/>
      <c r="J196" s="116"/>
      <c r="K196" s="116"/>
      <c r="L196" s="116"/>
      <c r="M196" s="116"/>
      <c r="N196" s="116"/>
      <c r="O196" s="116"/>
      <c r="P196" s="116"/>
      <c r="Q196" s="116"/>
      <c r="R196" s="116"/>
      <c r="S196" s="116"/>
      <c r="T196" s="116"/>
      <c r="U196" s="116"/>
    </row>
    <row r="197" spans="2:21">
      <c r="B197" s="123"/>
      <c r="C197" s="116"/>
      <c r="D197" s="116"/>
      <c r="E197" s="116"/>
      <c r="F197" s="116"/>
      <c r="G197" s="116"/>
      <c r="H197" s="116"/>
      <c r="I197" s="116"/>
      <c r="J197" s="116"/>
      <c r="K197" s="116"/>
      <c r="L197" s="116"/>
      <c r="M197" s="116"/>
      <c r="N197" s="116"/>
      <c r="O197" s="116"/>
      <c r="P197" s="116"/>
      <c r="Q197" s="116"/>
      <c r="R197" s="116"/>
      <c r="S197" s="116"/>
      <c r="T197" s="116"/>
      <c r="U197" s="116"/>
    </row>
    <row r="198" spans="2:21">
      <c r="B198" s="123"/>
      <c r="C198" s="116"/>
      <c r="D198" s="116"/>
      <c r="E198" s="116"/>
      <c r="F198" s="116"/>
      <c r="G198" s="116"/>
      <c r="H198" s="116"/>
      <c r="I198" s="116"/>
      <c r="J198" s="116"/>
      <c r="K198" s="116"/>
      <c r="L198" s="116"/>
      <c r="M198" s="116"/>
      <c r="N198" s="116"/>
      <c r="O198" s="116"/>
      <c r="P198" s="116"/>
      <c r="Q198" s="116"/>
      <c r="R198" s="116"/>
      <c r="S198" s="116"/>
      <c r="T198" s="116"/>
      <c r="U198" s="116"/>
    </row>
    <row r="199" spans="2:21">
      <c r="B199" s="123"/>
      <c r="C199" s="116"/>
      <c r="D199" s="116"/>
      <c r="E199" s="116"/>
      <c r="F199" s="116"/>
      <c r="G199" s="116"/>
      <c r="H199" s="116"/>
      <c r="I199" s="116"/>
      <c r="J199" s="116"/>
      <c r="K199" s="116"/>
      <c r="L199" s="116"/>
      <c r="M199" s="116"/>
      <c r="N199" s="116"/>
      <c r="O199" s="116"/>
      <c r="P199" s="116"/>
      <c r="Q199" s="116"/>
      <c r="R199" s="116"/>
      <c r="S199" s="116"/>
      <c r="T199" s="116"/>
      <c r="U199" s="116"/>
    </row>
    <row r="200" spans="2:21">
      <c r="B200" s="123"/>
      <c r="C200" s="116"/>
      <c r="D200" s="116"/>
      <c r="E200" s="116"/>
      <c r="F200" s="116"/>
      <c r="G200" s="116"/>
      <c r="H200" s="116"/>
      <c r="I200" s="116"/>
      <c r="J200" s="116"/>
      <c r="K200" s="116"/>
      <c r="L200" s="116"/>
      <c r="M200" s="116"/>
      <c r="N200" s="116"/>
      <c r="O200" s="116"/>
      <c r="P200" s="116"/>
      <c r="Q200" s="116"/>
      <c r="R200" s="116"/>
      <c r="S200" s="116"/>
      <c r="T200" s="116"/>
      <c r="U200" s="116"/>
    </row>
    <row r="201" spans="2:21">
      <c r="B201" s="123"/>
      <c r="C201" s="116"/>
      <c r="D201" s="116"/>
      <c r="E201" s="116"/>
      <c r="F201" s="116"/>
      <c r="G201" s="116"/>
      <c r="H201" s="116"/>
      <c r="I201" s="116"/>
      <c r="J201" s="116"/>
      <c r="K201" s="116"/>
      <c r="L201" s="116"/>
      <c r="M201" s="116"/>
      <c r="N201" s="116"/>
      <c r="O201" s="116"/>
      <c r="P201" s="116"/>
      <c r="Q201" s="116"/>
      <c r="R201" s="116"/>
      <c r="S201" s="116"/>
      <c r="T201" s="116"/>
      <c r="U201" s="116"/>
    </row>
    <row r="202" spans="2:21">
      <c r="B202" s="123"/>
      <c r="C202" s="116"/>
      <c r="D202" s="116"/>
      <c r="E202" s="116"/>
      <c r="F202" s="116"/>
      <c r="G202" s="116"/>
      <c r="H202" s="116"/>
      <c r="I202" s="116"/>
      <c r="J202" s="116"/>
      <c r="K202" s="116"/>
      <c r="L202" s="116"/>
      <c r="M202" s="116"/>
      <c r="N202" s="116"/>
      <c r="O202" s="116"/>
      <c r="P202" s="116"/>
      <c r="Q202" s="116"/>
      <c r="R202" s="116"/>
      <c r="S202" s="116"/>
      <c r="T202" s="116"/>
      <c r="U202" s="116"/>
    </row>
    <row r="203" spans="2:21">
      <c r="B203" s="123"/>
      <c r="C203" s="116"/>
      <c r="D203" s="116"/>
      <c r="E203" s="116"/>
      <c r="F203" s="116"/>
      <c r="G203" s="116"/>
      <c r="H203" s="116"/>
      <c r="I203" s="116"/>
      <c r="J203" s="116"/>
      <c r="K203" s="116"/>
      <c r="L203" s="116"/>
      <c r="M203" s="116"/>
      <c r="N203" s="116"/>
      <c r="O203" s="116"/>
      <c r="P203" s="116"/>
      <c r="Q203" s="116"/>
      <c r="R203" s="116"/>
      <c r="S203" s="116"/>
      <c r="T203" s="116"/>
      <c r="U203" s="116"/>
    </row>
    <row r="204" spans="2:21">
      <c r="B204" s="123"/>
      <c r="C204" s="116"/>
      <c r="D204" s="116"/>
      <c r="E204" s="116"/>
      <c r="F204" s="116"/>
      <c r="G204" s="116"/>
      <c r="H204" s="116"/>
      <c r="I204" s="116"/>
      <c r="J204" s="116"/>
      <c r="K204" s="116"/>
      <c r="L204" s="116"/>
      <c r="M204" s="116"/>
      <c r="N204" s="116"/>
      <c r="O204" s="116"/>
      <c r="P204" s="116"/>
      <c r="Q204" s="116"/>
      <c r="R204" s="116"/>
      <c r="S204" s="116"/>
      <c r="T204" s="116"/>
      <c r="U204" s="116"/>
    </row>
    <row r="205" spans="2:21">
      <c r="B205" s="123"/>
      <c r="C205" s="116"/>
      <c r="D205" s="116"/>
      <c r="E205" s="116"/>
      <c r="F205" s="116"/>
      <c r="G205" s="116"/>
      <c r="H205" s="116"/>
      <c r="I205" s="116"/>
      <c r="J205" s="116"/>
      <c r="K205" s="116"/>
      <c r="L205" s="116"/>
      <c r="M205" s="116"/>
      <c r="N205" s="116"/>
      <c r="O205" s="116"/>
      <c r="P205" s="116"/>
      <c r="Q205" s="116"/>
      <c r="R205" s="116"/>
      <c r="S205" s="116"/>
      <c r="T205" s="116"/>
      <c r="U205" s="116"/>
    </row>
    <row r="206" spans="2:21">
      <c r="B206" s="123"/>
      <c r="C206" s="116"/>
      <c r="D206" s="116"/>
      <c r="E206" s="116"/>
      <c r="F206" s="116"/>
      <c r="G206" s="116"/>
      <c r="H206" s="116"/>
      <c r="I206" s="116"/>
      <c r="J206" s="116"/>
      <c r="K206" s="116"/>
      <c r="L206" s="116"/>
      <c r="M206" s="116"/>
      <c r="N206" s="116"/>
      <c r="O206" s="116"/>
      <c r="P206" s="116"/>
      <c r="Q206" s="116"/>
      <c r="R206" s="116"/>
      <c r="S206" s="116"/>
      <c r="T206" s="116"/>
      <c r="U206" s="116"/>
    </row>
    <row r="207" spans="2:21">
      <c r="B207" s="123"/>
      <c r="C207" s="116"/>
      <c r="D207" s="116"/>
      <c r="E207" s="116"/>
      <c r="F207" s="116"/>
      <c r="G207" s="116"/>
      <c r="H207" s="116"/>
      <c r="I207" s="116"/>
      <c r="J207" s="116"/>
      <c r="K207" s="116"/>
      <c r="L207" s="116"/>
      <c r="M207" s="116"/>
      <c r="N207" s="116"/>
      <c r="O207" s="116"/>
      <c r="P207" s="116"/>
      <c r="Q207" s="116"/>
      <c r="R207" s="116"/>
      <c r="S207" s="116"/>
      <c r="T207" s="116"/>
      <c r="U207" s="116"/>
    </row>
    <row r="208" spans="2:21">
      <c r="B208" s="123"/>
      <c r="C208" s="116"/>
      <c r="D208" s="116"/>
      <c r="E208" s="116"/>
      <c r="F208" s="116"/>
      <c r="G208" s="116"/>
      <c r="H208" s="116"/>
      <c r="I208" s="116"/>
      <c r="J208" s="116"/>
      <c r="K208" s="116"/>
      <c r="L208" s="116"/>
      <c r="M208" s="116"/>
      <c r="N208" s="116"/>
      <c r="O208" s="116"/>
      <c r="P208" s="116"/>
      <c r="Q208" s="116"/>
      <c r="R208" s="116"/>
      <c r="S208" s="116"/>
      <c r="T208" s="116"/>
      <c r="U208" s="116"/>
    </row>
    <row r="209" spans="2:21">
      <c r="B209" s="123"/>
      <c r="C209" s="116"/>
      <c r="D209" s="116"/>
      <c r="E209" s="116"/>
      <c r="F209" s="116"/>
      <c r="G209" s="116"/>
      <c r="H209" s="116"/>
      <c r="I209" s="116"/>
      <c r="J209" s="116"/>
      <c r="K209" s="116"/>
      <c r="L209" s="116"/>
      <c r="M209" s="116"/>
      <c r="N209" s="116"/>
      <c r="O209" s="116"/>
      <c r="P209" s="116"/>
      <c r="Q209" s="116"/>
      <c r="R209" s="116"/>
      <c r="S209" s="116"/>
      <c r="T209" s="116"/>
      <c r="U209" s="116"/>
    </row>
    <row r="210" spans="2:21">
      <c r="B210" s="123"/>
      <c r="C210" s="116"/>
      <c r="D210" s="116"/>
      <c r="E210" s="116"/>
      <c r="F210" s="116"/>
      <c r="G210" s="116"/>
      <c r="H210" s="116"/>
      <c r="I210" s="116"/>
      <c r="J210" s="116"/>
      <c r="K210" s="116"/>
      <c r="L210" s="116"/>
      <c r="M210" s="116"/>
      <c r="N210" s="116"/>
      <c r="O210" s="116"/>
      <c r="P210" s="116"/>
      <c r="Q210" s="116"/>
      <c r="R210" s="116"/>
      <c r="S210" s="116"/>
      <c r="T210" s="116"/>
      <c r="U210" s="116"/>
    </row>
    <row r="211" spans="2:21">
      <c r="B211" s="123"/>
      <c r="C211" s="116"/>
      <c r="D211" s="116"/>
      <c r="E211" s="116"/>
      <c r="F211" s="116"/>
      <c r="G211" s="116"/>
      <c r="H211" s="116"/>
      <c r="I211" s="116"/>
      <c r="J211" s="116"/>
      <c r="K211" s="116"/>
      <c r="L211" s="116"/>
      <c r="M211" s="116"/>
      <c r="N211" s="116"/>
      <c r="O211" s="116"/>
      <c r="P211" s="116"/>
      <c r="Q211" s="116"/>
      <c r="R211" s="116"/>
      <c r="S211" s="116"/>
      <c r="T211" s="116"/>
      <c r="U211" s="116"/>
    </row>
    <row r="212" spans="2:21">
      <c r="B212" s="123"/>
      <c r="C212" s="116"/>
      <c r="D212" s="116"/>
      <c r="E212" s="116"/>
      <c r="F212" s="116"/>
      <c r="G212" s="116"/>
      <c r="H212" s="116"/>
      <c r="I212" s="116"/>
      <c r="J212" s="116"/>
      <c r="K212" s="116"/>
      <c r="L212" s="116"/>
      <c r="M212" s="116"/>
      <c r="N212" s="116"/>
      <c r="O212" s="116"/>
      <c r="P212" s="116"/>
      <c r="Q212" s="116"/>
      <c r="R212" s="116"/>
      <c r="S212" s="116"/>
      <c r="T212" s="116"/>
      <c r="U212" s="116"/>
    </row>
    <row r="213" spans="2:21">
      <c r="B213" s="123"/>
      <c r="C213" s="116"/>
      <c r="D213" s="116"/>
      <c r="E213" s="116"/>
      <c r="F213" s="116"/>
      <c r="G213" s="116"/>
      <c r="H213" s="116"/>
      <c r="I213" s="116"/>
      <c r="J213" s="116"/>
      <c r="K213" s="116"/>
      <c r="L213" s="116"/>
      <c r="M213" s="116"/>
      <c r="N213" s="116"/>
      <c r="O213" s="116"/>
      <c r="P213" s="116"/>
      <c r="Q213" s="116"/>
      <c r="R213" s="116"/>
      <c r="S213" s="116"/>
      <c r="T213" s="116"/>
      <c r="U213" s="116"/>
    </row>
    <row r="214" spans="2:21">
      <c r="B214" s="123"/>
      <c r="C214" s="116"/>
      <c r="D214" s="116"/>
      <c r="E214" s="116"/>
      <c r="F214" s="116"/>
      <c r="G214" s="116"/>
      <c r="H214" s="116"/>
      <c r="I214" s="116"/>
      <c r="J214" s="116"/>
      <c r="K214" s="116"/>
      <c r="L214" s="116"/>
      <c r="M214" s="116"/>
      <c r="N214" s="116"/>
      <c r="O214" s="116"/>
      <c r="P214" s="116"/>
      <c r="Q214" s="116"/>
      <c r="R214" s="116"/>
      <c r="S214" s="116"/>
      <c r="T214" s="116"/>
      <c r="U214" s="116"/>
    </row>
    <row r="215" spans="2:21">
      <c r="B215" s="123"/>
      <c r="C215" s="116"/>
      <c r="D215" s="116"/>
      <c r="E215" s="116"/>
      <c r="F215" s="116"/>
      <c r="G215" s="116"/>
      <c r="H215" s="116"/>
      <c r="I215" s="116"/>
      <c r="J215" s="116"/>
      <c r="K215" s="116"/>
      <c r="L215" s="116"/>
      <c r="M215" s="116"/>
      <c r="N215" s="116"/>
      <c r="O215" s="116"/>
      <c r="P215" s="116"/>
      <c r="Q215" s="116"/>
      <c r="R215" s="116"/>
      <c r="S215" s="116"/>
      <c r="T215" s="116"/>
      <c r="U215" s="116"/>
    </row>
    <row r="216" spans="2:21">
      <c r="B216" s="123"/>
      <c r="C216" s="116"/>
      <c r="D216" s="116"/>
      <c r="E216" s="116"/>
      <c r="F216" s="116"/>
      <c r="G216" s="116"/>
      <c r="H216" s="116"/>
      <c r="I216" s="116"/>
      <c r="J216" s="116"/>
      <c r="K216" s="116"/>
      <c r="L216" s="116"/>
      <c r="M216" s="116"/>
      <c r="N216" s="116"/>
      <c r="O216" s="116"/>
      <c r="P216" s="116"/>
      <c r="Q216" s="116"/>
      <c r="R216" s="116"/>
      <c r="S216" s="116"/>
      <c r="T216" s="116"/>
      <c r="U216" s="116"/>
    </row>
    <row r="217" spans="2:21">
      <c r="B217" s="123"/>
      <c r="C217" s="116"/>
      <c r="D217" s="116"/>
      <c r="E217" s="116"/>
      <c r="F217" s="116"/>
      <c r="G217" s="116"/>
      <c r="H217" s="116"/>
      <c r="I217" s="116"/>
      <c r="J217" s="116"/>
      <c r="K217" s="116"/>
      <c r="L217" s="116"/>
      <c r="M217" s="116"/>
      <c r="N217" s="116"/>
      <c r="O217" s="116"/>
      <c r="P217" s="116"/>
      <c r="Q217" s="116"/>
      <c r="R217" s="116"/>
      <c r="S217" s="116"/>
      <c r="T217" s="116"/>
      <c r="U217" s="116"/>
    </row>
    <row r="218" spans="2:21">
      <c r="B218" s="123"/>
      <c r="C218" s="116"/>
      <c r="D218" s="116"/>
      <c r="E218" s="116"/>
      <c r="F218" s="116"/>
      <c r="G218" s="116"/>
      <c r="H218" s="116"/>
      <c r="I218" s="116"/>
      <c r="J218" s="116"/>
      <c r="K218" s="116"/>
      <c r="L218" s="116"/>
      <c r="M218" s="116"/>
      <c r="N218" s="116"/>
      <c r="O218" s="116"/>
      <c r="P218" s="116"/>
      <c r="Q218" s="116"/>
      <c r="R218" s="116"/>
      <c r="S218" s="116"/>
      <c r="T218" s="116"/>
      <c r="U218" s="116"/>
    </row>
    <row r="219" spans="2:21">
      <c r="B219" s="123"/>
      <c r="C219" s="116"/>
      <c r="D219" s="116"/>
      <c r="E219" s="116"/>
      <c r="F219" s="116"/>
      <c r="G219" s="116"/>
      <c r="H219" s="116"/>
      <c r="I219" s="116"/>
      <c r="J219" s="116"/>
      <c r="K219" s="116"/>
      <c r="L219" s="116"/>
      <c r="M219" s="116"/>
      <c r="N219" s="116"/>
      <c r="O219" s="116"/>
      <c r="P219" s="116"/>
      <c r="Q219" s="116"/>
      <c r="R219" s="116"/>
      <c r="S219" s="116"/>
      <c r="T219" s="116"/>
      <c r="U219" s="116"/>
    </row>
    <row r="220" spans="2:21">
      <c r="B220" s="123"/>
      <c r="C220" s="116"/>
      <c r="D220" s="116"/>
      <c r="E220" s="116"/>
      <c r="F220" s="116"/>
      <c r="G220" s="116"/>
      <c r="H220" s="116"/>
      <c r="I220" s="116"/>
      <c r="J220" s="116"/>
      <c r="K220" s="116"/>
      <c r="L220" s="116"/>
      <c r="M220" s="116"/>
      <c r="N220" s="116"/>
      <c r="O220" s="116"/>
      <c r="P220" s="116"/>
      <c r="Q220" s="116"/>
      <c r="R220" s="116"/>
      <c r="S220" s="116"/>
      <c r="T220" s="116"/>
      <c r="U220" s="116"/>
    </row>
    <row r="221" spans="2:21">
      <c r="B221" s="123"/>
      <c r="C221" s="116"/>
      <c r="D221" s="116"/>
      <c r="E221" s="116"/>
      <c r="F221" s="116"/>
      <c r="G221" s="116"/>
      <c r="H221" s="116"/>
      <c r="I221" s="116"/>
      <c r="J221" s="116"/>
      <c r="K221" s="116"/>
      <c r="L221" s="116"/>
      <c r="M221" s="116"/>
      <c r="N221" s="116"/>
      <c r="O221" s="116"/>
      <c r="P221" s="116"/>
      <c r="Q221" s="116"/>
      <c r="R221" s="116"/>
      <c r="S221" s="116"/>
      <c r="T221" s="116"/>
      <c r="U221" s="116"/>
    </row>
    <row r="222" spans="2:21">
      <c r="B222" s="123"/>
      <c r="C222" s="116"/>
      <c r="D222" s="116"/>
      <c r="E222" s="116"/>
      <c r="F222" s="116"/>
      <c r="G222" s="116"/>
      <c r="H222" s="116"/>
      <c r="I222" s="116"/>
      <c r="J222" s="116"/>
      <c r="K222" s="116"/>
      <c r="L222" s="116"/>
      <c r="M222" s="116"/>
      <c r="N222" s="116"/>
      <c r="O222" s="116"/>
      <c r="P222" s="116"/>
      <c r="Q222" s="116"/>
      <c r="R222" s="116"/>
      <c r="S222" s="116"/>
      <c r="T222" s="116"/>
      <c r="U222" s="116"/>
    </row>
    <row r="223" spans="2:21">
      <c r="B223" s="123"/>
      <c r="C223" s="116"/>
      <c r="D223" s="116"/>
      <c r="E223" s="116"/>
      <c r="F223" s="116"/>
      <c r="G223" s="116"/>
      <c r="H223" s="116"/>
      <c r="I223" s="116"/>
      <c r="J223" s="116"/>
      <c r="K223" s="116"/>
      <c r="L223" s="116"/>
      <c r="M223" s="116"/>
      <c r="N223" s="116"/>
      <c r="O223" s="116"/>
      <c r="P223" s="116"/>
      <c r="Q223" s="116"/>
      <c r="R223" s="116"/>
      <c r="S223" s="116"/>
      <c r="T223" s="116"/>
      <c r="U223" s="116"/>
    </row>
    <row r="224" spans="2:21">
      <c r="B224" s="123"/>
      <c r="C224" s="116"/>
      <c r="D224" s="116"/>
      <c r="E224" s="116"/>
      <c r="F224" s="116"/>
      <c r="G224" s="116"/>
      <c r="H224" s="116"/>
      <c r="I224" s="116"/>
      <c r="J224" s="116"/>
      <c r="K224" s="116"/>
      <c r="L224" s="116"/>
      <c r="M224" s="116"/>
      <c r="N224" s="116"/>
      <c r="O224" s="116"/>
      <c r="P224" s="116"/>
      <c r="Q224" s="116"/>
      <c r="R224" s="116"/>
      <c r="S224" s="116"/>
      <c r="T224" s="116"/>
      <c r="U224" s="116"/>
    </row>
    <row r="225" spans="2:21">
      <c r="B225" s="123"/>
      <c r="C225" s="116"/>
      <c r="D225" s="116"/>
      <c r="E225" s="116"/>
      <c r="F225" s="116"/>
      <c r="G225" s="116"/>
      <c r="H225" s="116"/>
      <c r="I225" s="116"/>
      <c r="J225" s="116"/>
      <c r="K225" s="116"/>
      <c r="L225" s="116"/>
      <c r="M225" s="116"/>
      <c r="N225" s="116"/>
      <c r="O225" s="116"/>
      <c r="P225" s="116"/>
      <c r="Q225" s="116"/>
      <c r="R225" s="116"/>
      <c r="S225" s="116"/>
      <c r="T225" s="116"/>
      <c r="U225" s="116"/>
    </row>
    <row r="226" spans="2:21">
      <c r="B226" s="123"/>
      <c r="C226" s="116"/>
      <c r="D226" s="116"/>
      <c r="E226" s="116"/>
      <c r="F226" s="116"/>
      <c r="G226" s="116"/>
      <c r="H226" s="116"/>
      <c r="I226" s="116"/>
      <c r="J226" s="116"/>
      <c r="K226" s="116"/>
      <c r="L226" s="116"/>
      <c r="M226" s="116"/>
      <c r="N226" s="116"/>
      <c r="O226" s="116"/>
      <c r="P226" s="116"/>
      <c r="Q226" s="116"/>
      <c r="R226" s="116"/>
      <c r="S226" s="116"/>
      <c r="T226" s="116"/>
      <c r="U226" s="116"/>
    </row>
    <row r="227" spans="2:21">
      <c r="B227" s="123"/>
      <c r="C227" s="116"/>
      <c r="D227" s="116"/>
      <c r="E227" s="116"/>
      <c r="F227" s="116"/>
      <c r="G227" s="116"/>
      <c r="H227" s="116"/>
      <c r="I227" s="116"/>
      <c r="J227" s="116"/>
      <c r="K227" s="116"/>
      <c r="L227" s="116"/>
      <c r="M227" s="116"/>
      <c r="N227" s="116"/>
      <c r="O227" s="116"/>
      <c r="P227" s="116"/>
      <c r="Q227" s="116"/>
      <c r="R227" s="116"/>
      <c r="S227" s="116"/>
      <c r="T227" s="116"/>
      <c r="U227" s="116"/>
    </row>
    <row r="228" spans="2:21">
      <c r="B228" s="123"/>
      <c r="C228" s="116"/>
      <c r="D228" s="116"/>
      <c r="E228" s="116"/>
      <c r="F228" s="116"/>
      <c r="G228" s="116"/>
      <c r="H228" s="116"/>
      <c r="I228" s="116"/>
      <c r="J228" s="116"/>
      <c r="K228" s="116"/>
      <c r="L228" s="116"/>
      <c r="M228" s="116"/>
      <c r="N228" s="116"/>
      <c r="O228" s="116"/>
      <c r="P228" s="116"/>
      <c r="Q228" s="116"/>
      <c r="R228" s="116"/>
      <c r="S228" s="116"/>
      <c r="T228" s="116"/>
      <c r="U228" s="116"/>
    </row>
    <row r="229" spans="2:21">
      <c r="B229" s="123"/>
      <c r="C229" s="116"/>
      <c r="D229" s="116"/>
      <c r="E229" s="116"/>
      <c r="F229" s="116"/>
      <c r="G229" s="116"/>
      <c r="H229" s="116"/>
      <c r="I229" s="116"/>
      <c r="J229" s="116"/>
      <c r="K229" s="116"/>
      <c r="L229" s="116"/>
      <c r="M229" s="116"/>
      <c r="N229" s="116"/>
      <c r="O229" s="116"/>
      <c r="P229" s="116"/>
      <c r="Q229" s="116"/>
      <c r="R229" s="116"/>
      <c r="S229" s="116"/>
      <c r="T229" s="116"/>
      <c r="U229" s="116"/>
    </row>
    <row r="230" spans="2:21">
      <c r="B230" s="123"/>
      <c r="C230" s="116"/>
      <c r="D230" s="116"/>
      <c r="E230" s="116"/>
      <c r="F230" s="116"/>
      <c r="G230" s="116"/>
      <c r="H230" s="116"/>
      <c r="I230" s="116"/>
      <c r="J230" s="116"/>
      <c r="K230" s="116"/>
      <c r="L230" s="116"/>
      <c r="M230" s="116"/>
      <c r="N230" s="116"/>
      <c r="O230" s="116"/>
      <c r="P230" s="116"/>
      <c r="Q230" s="116"/>
      <c r="R230" s="116"/>
      <c r="S230" s="116"/>
      <c r="T230" s="116"/>
      <c r="U230" s="116"/>
    </row>
    <row r="231" spans="2:21">
      <c r="B231" s="123"/>
      <c r="C231" s="116"/>
      <c r="D231" s="116"/>
      <c r="E231" s="116"/>
      <c r="F231" s="116"/>
      <c r="G231" s="116"/>
      <c r="H231" s="116"/>
      <c r="I231" s="116"/>
      <c r="J231" s="116"/>
      <c r="K231" s="116"/>
      <c r="L231" s="116"/>
      <c r="M231" s="116"/>
      <c r="N231" s="116"/>
      <c r="O231" s="116"/>
      <c r="P231" s="116"/>
      <c r="Q231" s="116"/>
      <c r="R231" s="116"/>
      <c r="S231" s="116"/>
      <c r="T231" s="116"/>
      <c r="U231" s="116"/>
    </row>
    <row r="232" spans="2:21">
      <c r="B232" s="123"/>
      <c r="C232" s="116"/>
      <c r="D232" s="116"/>
      <c r="E232" s="116"/>
      <c r="F232" s="116"/>
      <c r="G232" s="116"/>
      <c r="H232" s="116"/>
      <c r="I232" s="116"/>
      <c r="J232" s="116"/>
      <c r="K232" s="116"/>
      <c r="L232" s="116"/>
      <c r="M232" s="116"/>
      <c r="N232" s="116"/>
      <c r="O232" s="116"/>
      <c r="P232" s="116"/>
      <c r="Q232" s="116"/>
      <c r="R232" s="116"/>
      <c r="S232" s="116"/>
      <c r="T232" s="116"/>
      <c r="U232" s="116"/>
    </row>
    <row r="233" spans="2:21">
      <c r="B233" s="123"/>
      <c r="C233" s="116"/>
      <c r="D233" s="116"/>
      <c r="E233" s="116"/>
      <c r="F233" s="116"/>
      <c r="G233" s="116"/>
      <c r="H233" s="116"/>
      <c r="I233" s="116"/>
      <c r="J233" s="116"/>
      <c r="K233" s="116"/>
      <c r="L233" s="116"/>
      <c r="M233" s="116"/>
      <c r="N233" s="116"/>
      <c r="O233" s="116"/>
      <c r="P233" s="116"/>
      <c r="Q233" s="116"/>
      <c r="R233" s="116"/>
      <c r="S233" s="116"/>
      <c r="T233" s="116"/>
      <c r="U233" s="116"/>
    </row>
    <row r="234" spans="2:21">
      <c r="B234" s="123"/>
      <c r="C234" s="116"/>
      <c r="D234" s="116"/>
      <c r="E234" s="116"/>
      <c r="F234" s="116"/>
      <c r="G234" s="116"/>
      <c r="H234" s="116"/>
      <c r="I234" s="116"/>
      <c r="J234" s="116"/>
      <c r="K234" s="116"/>
      <c r="L234" s="116"/>
      <c r="M234" s="116"/>
      <c r="N234" s="116"/>
      <c r="O234" s="116"/>
      <c r="P234" s="116"/>
      <c r="Q234" s="116"/>
      <c r="R234" s="116"/>
      <c r="S234" s="116"/>
      <c r="T234" s="116"/>
      <c r="U234" s="116"/>
    </row>
    <row r="235" spans="2:21">
      <c r="B235" s="123"/>
      <c r="C235" s="116"/>
      <c r="D235" s="116"/>
      <c r="E235" s="116"/>
      <c r="F235" s="116"/>
      <c r="G235" s="116"/>
      <c r="H235" s="116"/>
      <c r="I235" s="116"/>
      <c r="J235" s="116"/>
      <c r="K235" s="116"/>
      <c r="L235" s="116"/>
      <c r="M235" s="116"/>
      <c r="N235" s="116"/>
      <c r="O235" s="116"/>
      <c r="P235" s="116"/>
      <c r="Q235" s="116"/>
      <c r="R235" s="116"/>
      <c r="S235" s="116"/>
      <c r="T235" s="116"/>
      <c r="U235" s="116"/>
    </row>
    <row r="236" spans="2:21">
      <c r="B236" s="123"/>
      <c r="C236" s="116"/>
      <c r="D236" s="116"/>
      <c r="E236" s="116"/>
      <c r="F236" s="116"/>
      <c r="G236" s="116"/>
      <c r="H236" s="116"/>
      <c r="I236" s="116"/>
      <c r="J236" s="116"/>
      <c r="K236" s="116"/>
      <c r="L236" s="116"/>
      <c r="M236" s="116"/>
      <c r="N236" s="116"/>
      <c r="O236" s="116"/>
      <c r="P236" s="116"/>
      <c r="Q236" s="116"/>
      <c r="R236" s="116"/>
      <c r="S236" s="116"/>
      <c r="T236" s="116"/>
      <c r="U236" s="116"/>
    </row>
    <row r="237" spans="2:21">
      <c r="B237" s="123"/>
      <c r="C237" s="116"/>
      <c r="D237" s="116"/>
      <c r="E237" s="116"/>
      <c r="F237" s="116"/>
      <c r="G237" s="116"/>
      <c r="H237" s="116"/>
      <c r="I237" s="116"/>
      <c r="J237" s="116"/>
      <c r="K237" s="116"/>
      <c r="L237" s="116"/>
      <c r="M237" s="116"/>
      <c r="N237" s="116"/>
      <c r="O237" s="116"/>
      <c r="P237" s="116"/>
      <c r="Q237" s="116"/>
      <c r="R237" s="116"/>
      <c r="S237" s="116"/>
      <c r="T237" s="116"/>
      <c r="U237" s="116"/>
    </row>
    <row r="238" spans="2:21">
      <c r="B238" s="123"/>
      <c r="C238" s="116"/>
      <c r="D238" s="116"/>
      <c r="E238" s="116"/>
      <c r="F238" s="116"/>
      <c r="G238" s="116"/>
      <c r="H238" s="116"/>
      <c r="I238" s="116"/>
      <c r="J238" s="116"/>
      <c r="K238" s="116"/>
      <c r="L238" s="116"/>
      <c r="M238" s="116"/>
      <c r="N238" s="116"/>
      <c r="O238" s="116"/>
      <c r="P238" s="116"/>
      <c r="Q238" s="116"/>
      <c r="R238" s="116"/>
      <c r="S238" s="116"/>
      <c r="T238" s="116"/>
      <c r="U238" s="116"/>
    </row>
    <row r="239" spans="2:21">
      <c r="B239" s="123"/>
      <c r="C239" s="116"/>
      <c r="D239" s="116"/>
      <c r="E239" s="116"/>
      <c r="F239" s="116"/>
      <c r="G239" s="116"/>
      <c r="H239" s="116"/>
      <c r="I239" s="116"/>
      <c r="J239" s="116"/>
      <c r="K239" s="116"/>
      <c r="L239" s="116"/>
      <c r="M239" s="116"/>
      <c r="N239" s="116"/>
      <c r="O239" s="116"/>
      <c r="P239" s="116"/>
      <c r="Q239" s="116"/>
      <c r="R239" s="116"/>
      <c r="S239" s="116"/>
      <c r="T239" s="116"/>
      <c r="U239" s="116"/>
    </row>
    <row r="240" spans="2:21">
      <c r="B240" s="123"/>
      <c r="C240" s="116"/>
      <c r="D240" s="116"/>
      <c r="E240" s="116"/>
      <c r="F240" s="116"/>
      <c r="G240" s="116"/>
      <c r="H240" s="116"/>
      <c r="I240" s="116"/>
      <c r="J240" s="116"/>
      <c r="K240" s="116"/>
      <c r="L240" s="116"/>
      <c r="M240" s="116"/>
      <c r="N240" s="116"/>
      <c r="O240" s="116"/>
      <c r="P240" s="116"/>
      <c r="Q240" s="116"/>
      <c r="R240" s="116"/>
      <c r="S240" s="116"/>
      <c r="T240" s="116"/>
      <c r="U240" s="116"/>
    </row>
    <row r="241" spans="2:21">
      <c r="B241" s="123"/>
      <c r="C241" s="116"/>
      <c r="D241" s="116"/>
      <c r="E241" s="116"/>
      <c r="F241" s="116"/>
      <c r="G241" s="116"/>
      <c r="H241" s="116"/>
      <c r="I241" s="116"/>
      <c r="J241" s="116"/>
      <c r="K241" s="116"/>
      <c r="L241" s="116"/>
      <c r="M241" s="116"/>
      <c r="N241" s="116"/>
      <c r="O241" s="116"/>
      <c r="P241" s="116"/>
      <c r="Q241" s="116"/>
      <c r="R241" s="116"/>
      <c r="S241" s="116"/>
      <c r="T241" s="116"/>
      <c r="U241" s="116"/>
    </row>
    <row r="242" spans="2:21">
      <c r="B242" s="123"/>
      <c r="C242" s="116"/>
      <c r="D242" s="116"/>
      <c r="E242" s="116"/>
      <c r="F242" s="116"/>
      <c r="G242" s="116"/>
      <c r="H242" s="116"/>
      <c r="I242" s="116"/>
      <c r="J242" s="116"/>
      <c r="K242" s="116"/>
      <c r="L242" s="116"/>
      <c r="M242" s="116"/>
      <c r="N242" s="116"/>
      <c r="O242" s="116"/>
      <c r="P242" s="116"/>
      <c r="Q242" s="116"/>
      <c r="R242" s="116"/>
      <c r="S242" s="116"/>
      <c r="T242" s="116"/>
      <c r="U242" s="116"/>
    </row>
    <row r="243" spans="2:21">
      <c r="B243" s="123"/>
      <c r="C243" s="116"/>
      <c r="D243" s="116"/>
      <c r="E243" s="116"/>
      <c r="F243" s="116"/>
      <c r="G243" s="116"/>
      <c r="H243" s="116"/>
      <c r="I243" s="116"/>
      <c r="J243" s="116"/>
      <c r="K243" s="116"/>
      <c r="L243" s="116"/>
      <c r="M243" s="116"/>
      <c r="N243" s="116"/>
      <c r="O243" s="116"/>
      <c r="P243" s="116"/>
      <c r="Q243" s="116"/>
      <c r="R243" s="116"/>
      <c r="S243" s="116"/>
      <c r="T243" s="116"/>
      <c r="U243" s="116"/>
    </row>
    <row r="244" spans="2:21">
      <c r="B244" s="123"/>
      <c r="C244" s="116"/>
      <c r="D244" s="116"/>
      <c r="E244" s="116"/>
      <c r="F244" s="116"/>
      <c r="G244" s="116"/>
      <c r="H244" s="116"/>
      <c r="I244" s="116"/>
      <c r="J244" s="116"/>
      <c r="K244" s="116"/>
      <c r="L244" s="116"/>
      <c r="M244" s="116"/>
      <c r="N244" s="116"/>
      <c r="O244" s="116"/>
      <c r="P244" s="116"/>
      <c r="Q244" s="116"/>
      <c r="R244" s="116"/>
      <c r="S244" s="116"/>
      <c r="T244" s="116"/>
      <c r="U244" s="116"/>
    </row>
    <row r="245" spans="2:21">
      <c r="B245" s="123"/>
      <c r="C245" s="116"/>
      <c r="D245" s="116"/>
      <c r="E245" s="116"/>
      <c r="F245" s="116"/>
      <c r="G245" s="116"/>
      <c r="H245" s="116"/>
      <c r="I245" s="116"/>
      <c r="J245" s="116"/>
      <c r="K245" s="116"/>
      <c r="L245" s="116"/>
      <c r="M245" s="116"/>
      <c r="N245" s="116"/>
      <c r="O245" s="116"/>
      <c r="P245" s="116"/>
      <c r="Q245" s="116"/>
      <c r="R245" s="116"/>
      <c r="S245" s="116"/>
      <c r="T245" s="116"/>
      <c r="U245" s="116"/>
    </row>
    <row r="246" spans="2:21">
      <c r="B246" s="123"/>
      <c r="C246" s="116"/>
      <c r="D246" s="116"/>
      <c r="E246" s="116"/>
      <c r="F246" s="116"/>
      <c r="G246" s="116"/>
      <c r="H246" s="116"/>
      <c r="I246" s="116"/>
      <c r="J246" s="116"/>
      <c r="K246" s="116"/>
      <c r="L246" s="116"/>
      <c r="M246" s="116"/>
      <c r="N246" s="116"/>
      <c r="O246" s="116"/>
      <c r="P246" s="116"/>
      <c r="Q246" s="116"/>
      <c r="R246" s="116"/>
      <c r="S246" s="116"/>
      <c r="T246" s="116"/>
      <c r="U246" s="116"/>
    </row>
    <row r="247" spans="2:21">
      <c r="B247" s="123"/>
      <c r="C247" s="116"/>
      <c r="D247" s="116"/>
      <c r="E247" s="116"/>
      <c r="F247" s="116"/>
      <c r="G247" s="116"/>
      <c r="H247" s="116"/>
      <c r="I247" s="116"/>
      <c r="J247" s="116"/>
      <c r="K247" s="116"/>
      <c r="L247" s="116"/>
      <c r="M247" s="116"/>
      <c r="N247" s="116"/>
      <c r="O247" s="116"/>
      <c r="P247" s="116"/>
      <c r="Q247" s="116"/>
      <c r="R247" s="116"/>
      <c r="S247" s="116"/>
      <c r="T247" s="116"/>
      <c r="U247" s="116"/>
    </row>
    <row r="248" spans="2:21">
      <c r="B248" s="123"/>
      <c r="C248" s="116"/>
      <c r="D248" s="116"/>
      <c r="E248" s="116"/>
      <c r="F248" s="116"/>
      <c r="G248" s="116"/>
      <c r="H248" s="116"/>
      <c r="I248" s="116"/>
      <c r="J248" s="116"/>
      <c r="K248" s="116"/>
      <c r="L248" s="116"/>
      <c r="M248" s="116"/>
      <c r="N248" s="116"/>
      <c r="O248" s="116"/>
      <c r="P248" s="116"/>
      <c r="Q248" s="116"/>
      <c r="R248" s="116"/>
      <c r="S248" s="116"/>
      <c r="T248" s="116"/>
      <c r="U248" s="116"/>
    </row>
    <row r="249" spans="2:21">
      <c r="B249" s="123"/>
      <c r="C249" s="116"/>
      <c r="D249" s="116"/>
      <c r="E249" s="116"/>
      <c r="F249" s="116"/>
      <c r="G249" s="116"/>
      <c r="H249" s="116"/>
      <c r="I249" s="116"/>
      <c r="J249" s="116"/>
      <c r="K249" s="116"/>
      <c r="L249" s="116"/>
      <c r="M249" s="116"/>
      <c r="N249" s="116"/>
      <c r="O249" s="116"/>
      <c r="P249" s="116"/>
      <c r="Q249" s="116"/>
      <c r="R249" s="116"/>
      <c r="S249" s="116"/>
      <c r="T249" s="116"/>
      <c r="U249" s="116"/>
    </row>
    <row r="250" spans="2:21">
      <c r="B250" s="123"/>
      <c r="C250" s="116"/>
      <c r="D250" s="116"/>
      <c r="E250" s="116"/>
      <c r="F250" s="116"/>
      <c r="G250" s="116"/>
      <c r="H250" s="116"/>
      <c r="I250" s="116"/>
      <c r="J250" s="116"/>
      <c r="K250" s="116"/>
      <c r="L250" s="116"/>
      <c r="M250" s="116"/>
      <c r="N250" s="116"/>
      <c r="O250" s="116"/>
      <c r="P250" s="116"/>
      <c r="Q250" s="116"/>
      <c r="R250" s="116"/>
      <c r="S250" s="116"/>
      <c r="T250" s="116"/>
      <c r="U250" s="116"/>
    </row>
    <row r="251" spans="2:21">
      <c r="B251" s="123"/>
      <c r="C251" s="116"/>
      <c r="D251" s="116"/>
      <c r="E251" s="116"/>
      <c r="F251" s="116"/>
      <c r="G251" s="116"/>
      <c r="H251" s="116"/>
      <c r="I251" s="116"/>
      <c r="J251" s="116"/>
      <c r="K251" s="116"/>
      <c r="L251" s="116"/>
      <c r="M251" s="116"/>
      <c r="N251" s="116"/>
      <c r="O251" s="116"/>
      <c r="P251" s="116"/>
      <c r="Q251" s="116"/>
      <c r="R251" s="116"/>
      <c r="S251" s="116"/>
      <c r="T251" s="116"/>
      <c r="U251" s="116"/>
    </row>
    <row r="252" spans="2:21">
      <c r="B252" s="123"/>
      <c r="C252" s="116"/>
      <c r="D252" s="116"/>
      <c r="E252" s="116"/>
      <c r="F252" s="116"/>
      <c r="G252" s="116"/>
      <c r="H252" s="116"/>
      <c r="I252" s="116"/>
      <c r="J252" s="116"/>
      <c r="K252" s="116"/>
      <c r="L252" s="116"/>
      <c r="M252" s="116"/>
      <c r="N252" s="116"/>
      <c r="O252" s="116"/>
      <c r="P252" s="116"/>
      <c r="Q252" s="116"/>
      <c r="R252" s="116"/>
      <c r="S252" s="116"/>
      <c r="T252" s="116"/>
      <c r="U252" s="116"/>
    </row>
    <row r="253" spans="2:21">
      <c r="B253" s="123"/>
      <c r="C253" s="116"/>
      <c r="D253" s="116"/>
      <c r="E253" s="116"/>
      <c r="F253" s="116"/>
      <c r="G253" s="116"/>
      <c r="H253" s="116"/>
      <c r="I253" s="116"/>
      <c r="J253" s="116"/>
      <c r="K253" s="116"/>
      <c r="L253" s="116"/>
      <c r="M253" s="116"/>
      <c r="N253" s="116"/>
      <c r="O253" s="116"/>
      <c r="P253" s="116"/>
      <c r="Q253" s="116"/>
      <c r="R253" s="116"/>
      <c r="S253" s="116"/>
      <c r="T253" s="116"/>
      <c r="U253" s="116"/>
    </row>
    <row r="254" spans="2:21">
      <c r="B254" s="123"/>
      <c r="C254" s="116"/>
      <c r="D254" s="116"/>
      <c r="E254" s="116"/>
      <c r="F254" s="116"/>
      <c r="G254" s="116"/>
      <c r="H254" s="116"/>
      <c r="I254" s="116"/>
      <c r="J254" s="116"/>
      <c r="K254" s="116"/>
      <c r="L254" s="116"/>
      <c r="M254" s="116"/>
      <c r="N254" s="116"/>
      <c r="O254" s="116"/>
      <c r="P254" s="116"/>
      <c r="Q254" s="116"/>
      <c r="R254" s="116"/>
      <c r="S254" s="116"/>
      <c r="T254" s="116"/>
      <c r="U254" s="116"/>
    </row>
    <row r="255" spans="2:21">
      <c r="B255" s="123"/>
      <c r="C255" s="116"/>
      <c r="D255" s="116"/>
      <c r="E255" s="116"/>
      <c r="F255" s="116"/>
      <c r="G255" s="116"/>
      <c r="H255" s="116"/>
      <c r="I255" s="116"/>
      <c r="J255" s="116"/>
      <c r="K255" s="116"/>
      <c r="L255" s="116"/>
      <c r="M255" s="116"/>
      <c r="N255" s="116"/>
      <c r="O255" s="116"/>
      <c r="P255" s="116"/>
      <c r="Q255" s="116"/>
      <c r="R255" s="116"/>
      <c r="S255" s="116"/>
      <c r="T255" s="116"/>
      <c r="U255" s="116"/>
    </row>
    <row r="256" spans="2:21">
      <c r="B256" s="123"/>
      <c r="C256" s="116"/>
      <c r="D256" s="116"/>
      <c r="E256" s="116"/>
      <c r="F256" s="116"/>
      <c r="G256" s="116"/>
      <c r="H256" s="116"/>
      <c r="I256" s="116"/>
      <c r="J256" s="116"/>
      <c r="K256" s="116"/>
      <c r="L256" s="116"/>
      <c r="M256" s="116"/>
      <c r="N256" s="116"/>
      <c r="O256" s="116"/>
      <c r="P256" s="116"/>
      <c r="Q256" s="116"/>
      <c r="R256" s="116"/>
      <c r="S256" s="116"/>
      <c r="T256" s="116"/>
      <c r="U256" s="116"/>
    </row>
    <row r="257" spans="2:21">
      <c r="B257" s="123"/>
      <c r="C257" s="116"/>
      <c r="D257" s="116"/>
      <c r="E257" s="116"/>
      <c r="F257" s="116"/>
      <c r="G257" s="116"/>
      <c r="H257" s="116"/>
      <c r="I257" s="116"/>
      <c r="J257" s="116"/>
      <c r="K257" s="116"/>
      <c r="L257" s="116"/>
      <c r="M257" s="116"/>
      <c r="N257" s="116"/>
      <c r="O257" s="116"/>
      <c r="P257" s="116"/>
      <c r="Q257" s="116"/>
      <c r="R257" s="116"/>
      <c r="S257" s="116"/>
      <c r="T257" s="116"/>
      <c r="U257" s="116"/>
    </row>
    <row r="258" spans="2:21">
      <c r="B258" s="123"/>
      <c r="C258" s="116"/>
      <c r="D258" s="116"/>
      <c r="E258" s="116"/>
      <c r="F258" s="116"/>
      <c r="G258" s="116"/>
      <c r="H258" s="116"/>
      <c r="I258" s="116"/>
      <c r="J258" s="116"/>
      <c r="K258" s="116"/>
      <c r="L258" s="116"/>
      <c r="M258" s="116"/>
      <c r="N258" s="116"/>
      <c r="O258" s="116"/>
      <c r="P258" s="116"/>
      <c r="Q258" s="116"/>
      <c r="R258" s="116"/>
      <c r="S258" s="116"/>
      <c r="T258" s="116"/>
      <c r="U258" s="116"/>
    </row>
    <row r="259" spans="2:21">
      <c r="B259" s="123"/>
      <c r="C259" s="116"/>
      <c r="D259" s="116"/>
      <c r="E259" s="116"/>
      <c r="F259" s="116"/>
      <c r="G259" s="116"/>
      <c r="H259" s="116"/>
      <c r="I259" s="116"/>
      <c r="J259" s="116"/>
      <c r="K259" s="116"/>
      <c r="L259" s="116"/>
      <c r="M259" s="116"/>
      <c r="N259" s="116"/>
      <c r="O259" s="116"/>
      <c r="P259" s="116"/>
      <c r="Q259" s="116"/>
      <c r="R259" s="116"/>
      <c r="S259" s="116"/>
      <c r="T259" s="116"/>
      <c r="U259" s="116"/>
    </row>
    <row r="260" spans="2:21">
      <c r="B260" s="123"/>
      <c r="C260" s="116"/>
      <c r="D260" s="116"/>
      <c r="E260" s="116"/>
      <c r="F260" s="116"/>
      <c r="G260" s="116"/>
      <c r="H260" s="116"/>
      <c r="I260" s="116"/>
      <c r="J260" s="116"/>
      <c r="K260" s="116"/>
      <c r="L260" s="116"/>
      <c r="M260" s="116"/>
      <c r="N260" s="116"/>
      <c r="O260" s="116"/>
      <c r="P260" s="116"/>
      <c r="Q260" s="116"/>
      <c r="R260" s="116"/>
      <c r="S260" s="116"/>
      <c r="T260" s="116"/>
      <c r="U260" s="116"/>
    </row>
    <row r="261" spans="2:21">
      <c r="B261" s="123"/>
      <c r="C261" s="116"/>
      <c r="D261" s="116"/>
      <c r="E261" s="116"/>
      <c r="F261" s="116"/>
      <c r="G261" s="116"/>
      <c r="H261" s="116"/>
      <c r="I261" s="116"/>
      <c r="J261" s="116"/>
      <c r="K261" s="116"/>
      <c r="L261" s="116"/>
      <c r="M261" s="116"/>
      <c r="N261" s="116"/>
      <c r="O261" s="116"/>
      <c r="P261" s="116"/>
      <c r="Q261" s="116"/>
      <c r="R261" s="116"/>
      <c r="S261" s="116"/>
      <c r="T261" s="116"/>
      <c r="U261" s="116"/>
    </row>
    <row r="262" spans="2:21">
      <c r="B262" s="123"/>
      <c r="C262" s="116"/>
      <c r="D262" s="116"/>
      <c r="E262" s="116"/>
      <c r="F262" s="116"/>
      <c r="G262" s="116"/>
      <c r="H262" s="116"/>
      <c r="I262" s="116"/>
      <c r="J262" s="116"/>
      <c r="K262" s="116"/>
      <c r="L262" s="116"/>
      <c r="M262" s="116"/>
      <c r="N262" s="116"/>
      <c r="O262" s="116"/>
      <c r="P262" s="116"/>
      <c r="Q262" s="116"/>
      <c r="R262" s="116"/>
      <c r="S262" s="116"/>
      <c r="T262" s="116"/>
      <c r="U262" s="116"/>
    </row>
    <row r="263" spans="2:21">
      <c r="B263" s="123"/>
      <c r="C263" s="116"/>
      <c r="D263" s="116"/>
      <c r="E263" s="116"/>
      <c r="F263" s="116"/>
      <c r="G263" s="116"/>
      <c r="H263" s="116"/>
      <c r="I263" s="116"/>
      <c r="J263" s="116"/>
      <c r="K263" s="116"/>
      <c r="L263" s="116"/>
      <c r="M263" s="116"/>
      <c r="N263" s="116"/>
      <c r="O263" s="116"/>
      <c r="P263" s="116"/>
      <c r="Q263" s="116"/>
      <c r="R263" s="116"/>
      <c r="S263" s="116"/>
      <c r="T263" s="116"/>
      <c r="U263" s="116"/>
    </row>
    <row r="264" spans="2:21">
      <c r="B264" s="123"/>
      <c r="C264" s="116"/>
      <c r="D264" s="116"/>
      <c r="E264" s="116"/>
      <c r="F264" s="116"/>
      <c r="G264" s="116"/>
      <c r="H264" s="116"/>
      <c r="I264" s="116"/>
      <c r="J264" s="116"/>
      <c r="K264" s="116"/>
      <c r="L264" s="116"/>
      <c r="M264" s="116"/>
      <c r="N264" s="116"/>
      <c r="O264" s="116"/>
      <c r="P264" s="116"/>
      <c r="Q264" s="116"/>
      <c r="R264" s="116"/>
      <c r="S264" s="116"/>
      <c r="T264" s="116"/>
      <c r="U264" s="116"/>
    </row>
    <row r="265" spans="2:21">
      <c r="B265" s="123"/>
      <c r="C265" s="116"/>
      <c r="D265" s="116"/>
      <c r="E265" s="116"/>
      <c r="F265" s="116"/>
      <c r="G265" s="116"/>
      <c r="H265" s="116"/>
      <c r="I265" s="116"/>
      <c r="J265" s="116"/>
      <c r="K265" s="116"/>
      <c r="L265" s="116"/>
      <c r="M265" s="116"/>
      <c r="N265" s="116"/>
      <c r="O265" s="116"/>
      <c r="P265" s="116"/>
      <c r="Q265" s="116"/>
      <c r="R265" s="116"/>
      <c r="S265" s="116"/>
      <c r="T265" s="116"/>
      <c r="U265" s="116"/>
    </row>
    <row r="266" spans="2:21">
      <c r="B266" s="123"/>
      <c r="C266" s="116"/>
      <c r="D266" s="116"/>
      <c r="E266" s="116"/>
      <c r="F266" s="116"/>
      <c r="G266" s="116"/>
      <c r="H266" s="116"/>
      <c r="I266" s="116"/>
      <c r="J266" s="116"/>
      <c r="K266" s="116"/>
      <c r="L266" s="116"/>
      <c r="M266" s="116"/>
      <c r="N266" s="116"/>
      <c r="O266" s="116"/>
      <c r="P266" s="116"/>
      <c r="Q266" s="116"/>
      <c r="R266" s="116"/>
      <c r="S266" s="116"/>
      <c r="T266" s="116"/>
      <c r="U266" s="116"/>
    </row>
    <row r="267" spans="2:21">
      <c r="B267" s="123"/>
      <c r="C267" s="116"/>
      <c r="D267" s="116"/>
      <c r="E267" s="116"/>
      <c r="F267" s="116"/>
      <c r="G267" s="116"/>
      <c r="H267" s="116"/>
      <c r="I267" s="116"/>
      <c r="J267" s="116"/>
      <c r="K267" s="116"/>
      <c r="L267" s="116"/>
      <c r="M267" s="116"/>
      <c r="N267" s="116"/>
      <c r="O267" s="116"/>
      <c r="P267" s="116"/>
      <c r="Q267" s="116"/>
      <c r="R267" s="116"/>
      <c r="S267" s="116"/>
      <c r="T267" s="116"/>
      <c r="U267" s="116"/>
    </row>
    <row r="268" spans="2:21">
      <c r="B268" s="123"/>
      <c r="C268" s="116"/>
      <c r="D268" s="116"/>
      <c r="E268" s="116"/>
      <c r="F268" s="116"/>
      <c r="G268" s="116"/>
      <c r="H268" s="116"/>
      <c r="I268" s="116"/>
      <c r="J268" s="116"/>
      <c r="K268" s="116"/>
      <c r="L268" s="116"/>
      <c r="M268" s="116"/>
      <c r="N268" s="116"/>
      <c r="O268" s="116"/>
      <c r="P268" s="116"/>
      <c r="Q268" s="116"/>
      <c r="R268" s="116"/>
      <c r="S268" s="116"/>
      <c r="T268" s="116"/>
      <c r="U268" s="116"/>
    </row>
    <row r="269" spans="2:21">
      <c r="B269" s="123"/>
      <c r="C269" s="116"/>
      <c r="D269" s="116"/>
      <c r="E269" s="116"/>
      <c r="F269" s="116"/>
      <c r="G269" s="116"/>
      <c r="H269" s="116"/>
      <c r="I269" s="116"/>
      <c r="J269" s="116"/>
      <c r="K269" s="116"/>
      <c r="L269" s="116"/>
      <c r="M269" s="116"/>
      <c r="N269" s="116"/>
      <c r="O269" s="116"/>
      <c r="P269" s="116"/>
      <c r="Q269" s="116"/>
      <c r="R269" s="116"/>
      <c r="S269" s="116"/>
      <c r="T269" s="116"/>
      <c r="U269" s="116"/>
    </row>
    <row r="270" spans="2:21">
      <c r="B270" s="123"/>
      <c r="C270" s="116"/>
      <c r="D270" s="116"/>
      <c r="E270" s="116"/>
      <c r="F270" s="116"/>
      <c r="G270" s="116"/>
      <c r="H270" s="116"/>
      <c r="I270" s="116"/>
      <c r="J270" s="116"/>
      <c r="K270" s="116"/>
      <c r="L270" s="116"/>
      <c r="M270" s="116"/>
      <c r="N270" s="116"/>
      <c r="O270" s="116"/>
      <c r="P270" s="116"/>
      <c r="Q270" s="116"/>
      <c r="R270" s="116"/>
      <c r="S270" s="116"/>
      <c r="T270" s="116"/>
      <c r="U270" s="116"/>
    </row>
    <row r="271" spans="2:21">
      <c r="B271" s="123"/>
      <c r="C271" s="116"/>
      <c r="D271" s="116"/>
      <c r="E271" s="116"/>
      <c r="F271" s="116"/>
      <c r="G271" s="116"/>
      <c r="H271" s="116"/>
      <c r="I271" s="116"/>
      <c r="J271" s="116"/>
      <c r="K271" s="116"/>
      <c r="L271" s="116"/>
      <c r="M271" s="116"/>
      <c r="N271" s="116"/>
      <c r="O271" s="116"/>
      <c r="P271" s="116"/>
      <c r="Q271" s="116"/>
      <c r="R271" s="116"/>
      <c r="S271" s="116"/>
      <c r="T271" s="116"/>
      <c r="U271" s="116"/>
    </row>
    <row r="272" spans="2:21">
      <c r="B272" s="123"/>
      <c r="C272" s="116"/>
      <c r="D272" s="116"/>
      <c r="E272" s="116"/>
      <c r="F272" s="116"/>
      <c r="G272" s="116"/>
      <c r="H272" s="116"/>
      <c r="I272" s="116"/>
      <c r="J272" s="116"/>
      <c r="K272" s="116"/>
      <c r="L272" s="116"/>
      <c r="M272" s="116"/>
      <c r="N272" s="116"/>
      <c r="O272" s="116"/>
      <c r="P272" s="116"/>
      <c r="Q272" s="116"/>
      <c r="R272" s="116"/>
      <c r="S272" s="116"/>
      <c r="T272" s="116"/>
      <c r="U272" s="116"/>
    </row>
    <row r="273" spans="2:21">
      <c r="B273" s="123"/>
      <c r="C273" s="116"/>
      <c r="D273" s="116"/>
      <c r="E273" s="116"/>
      <c r="F273" s="116"/>
      <c r="G273" s="116"/>
      <c r="H273" s="116"/>
      <c r="I273" s="116"/>
      <c r="J273" s="116"/>
      <c r="K273" s="116"/>
      <c r="L273" s="116"/>
      <c r="M273" s="116"/>
      <c r="N273" s="116"/>
      <c r="O273" s="116"/>
      <c r="P273" s="116"/>
      <c r="Q273" s="116"/>
      <c r="R273" s="116"/>
      <c r="S273" s="116"/>
      <c r="T273" s="116"/>
      <c r="U273" s="116"/>
    </row>
    <row r="274" spans="2:21">
      <c r="B274" s="123"/>
      <c r="C274" s="116"/>
      <c r="D274" s="116"/>
      <c r="E274" s="116"/>
      <c r="F274" s="116"/>
      <c r="G274" s="116"/>
      <c r="H274" s="116"/>
      <c r="I274" s="116"/>
      <c r="J274" s="116"/>
      <c r="K274" s="116"/>
      <c r="L274" s="116"/>
      <c r="M274" s="116"/>
      <c r="N274" s="116"/>
      <c r="O274" s="116"/>
      <c r="P274" s="116"/>
      <c r="Q274" s="116"/>
      <c r="R274" s="116"/>
      <c r="S274" s="116"/>
      <c r="T274" s="116"/>
      <c r="U274" s="116"/>
    </row>
    <row r="275" spans="2:21">
      <c r="B275" s="123"/>
      <c r="C275" s="116"/>
      <c r="D275" s="116"/>
      <c r="E275" s="116"/>
      <c r="F275" s="116"/>
      <c r="G275" s="116"/>
      <c r="H275" s="116"/>
      <c r="I275" s="116"/>
      <c r="J275" s="116"/>
      <c r="K275" s="116"/>
      <c r="L275" s="116"/>
      <c r="M275" s="116"/>
      <c r="N275" s="116"/>
      <c r="O275" s="116"/>
      <c r="P275" s="116"/>
      <c r="Q275" s="116"/>
      <c r="R275" s="116"/>
      <c r="S275" s="116"/>
      <c r="T275" s="116"/>
      <c r="U275" s="116"/>
    </row>
    <row r="276" spans="2:21">
      <c r="B276" s="123"/>
      <c r="C276" s="116"/>
      <c r="D276" s="116"/>
      <c r="E276" s="116"/>
      <c r="F276" s="116"/>
      <c r="G276" s="116"/>
      <c r="H276" s="116"/>
      <c r="I276" s="116"/>
      <c r="J276" s="116"/>
      <c r="K276" s="116"/>
      <c r="L276" s="116"/>
      <c r="M276" s="116"/>
      <c r="N276" s="116"/>
      <c r="O276" s="116"/>
      <c r="P276" s="116"/>
      <c r="Q276" s="116"/>
      <c r="R276" s="116"/>
      <c r="S276" s="116"/>
      <c r="T276" s="116"/>
      <c r="U276" s="116"/>
    </row>
    <row r="277" spans="2:21">
      <c r="B277" s="123"/>
      <c r="C277" s="116"/>
      <c r="D277" s="116"/>
      <c r="E277" s="116"/>
      <c r="F277" s="116"/>
      <c r="G277" s="116"/>
      <c r="H277" s="116"/>
      <c r="I277" s="116"/>
      <c r="J277" s="116"/>
      <c r="K277" s="116"/>
      <c r="L277" s="116"/>
      <c r="M277" s="116"/>
      <c r="N277" s="116"/>
      <c r="O277" s="116"/>
      <c r="P277" s="116"/>
      <c r="Q277" s="116"/>
      <c r="R277" s="116"/>
      <c r="S277" s="116"/>
      <c r="T277" s="116"/>
      <c r="U277" s="116"/>
    </row>
    <row r="278" spans="2:21">
      <c r="B278" s="123"/>
      <c r="C278" s="116"/>
      <c r="D278" s="116"/>
      <c r="E278" s="116"/>
      <c r="F278" s="116"/>
      <c r="G278" s="116"/>
      <c r="H278" s="116"/>
      <c r="I278" s="116"/>
      <c r="J278" s="116"/>
      <c r="K278" s="116"/>
      <c r="L278" s="116"/>
      <c r="M278" s="116"/>
      <c r="N278" s="116"/>
      <c r="O278" s="116"/>
      <c r="P278" s="116"/>
      <c r="Q278" s="116"/>
      <c r="R278" s="116"/>
      <c r="S278" s="116"/>
      <c r="T278" s="116"/>
      <c r="U278" s="116"/>
    </row>
    <row r="279" spans="2:21">
      <c r="B279" s="123"/>
      <c r="C279" s="116"/>
      <c r="D279" s="116"/>
      <c r="E279" s="116"/>
      <c r="F279" s="116"/>
      <c r="G279" s="116"/>
      <c r="H279" s="116"/>
      <c r="I279" s="116"/>
      <c r="J279" s="116"/>
      <c r="K279" s="116"/>
      <c r="L279" s="116"/>
      <c r="M279" s="116"/>
      <c r="N279" s="116"/>
      <c r="O279" s="116"/>
      <c r="P279" s="116"/>
      <c r="Q279" s="116"/>
      <c r="R279" s="116"/>
      <c r="S279" s="116"/>
      <c r="T279" s="116"/>
      <c r="U279" s="116"/>
    </row>
    <row r="280" spans="2:21">
      <c r="B280" s="123"/>
      <c r="C280" s="116"/>
      <c r="D280" s="116"/>
      <c r="E280" s="116"/>
      <c r="F280" s="116"/>
      <c r="G280" s="116"/>
      <c r="H280" s="116"/>
      <c r="I280" s="116"/>
      <c r="J280" s="116"/>
      <c r="K280" s="116"/>
      <c r="L280" s="116"/>
      <c r="M280" s="116"/>
      <c r="N280" s="116"/>
      <c r="O280" s="116"/>
      <c r="P280" s="116"/>
      <c r="Q280" s="116"/>
      <c r="R280" s="116"/>
      <c r="S280" s="116"/>
      <c r="T280" s="116"/>
      <c r="U280" s="116"/>
    </row>
    <row r="281" spans="2:21">
      <c r="B281" s="123"/>
      <c r="C281" s="116"/>
      <c r="D281" s="116"/>
      <c r="E281" s="116"/>
      <c r="F281" s="116"/>
      <c r="G281" s="116"/>
      <c r="H281" s="116"/>
      <c r="I281" s="116"/>
      <c r="J281" s="116"/>
      <c r="K281" s="116"/>
      <c r="L281" s="116"/>
      <c r="M281" s="116"/>
      <c r="N281" s="116"/>
      <c r="O281" s="116"/>
      <c r="P281" s="116"/>
      <c r="Q281" s="116"/>
      <c r="R281" s="116"/>
      <c r="S281" s="116"/>
      <c r="T281" s="116"/>
      <c r="U281" s="116"/>
    </row>
    <row r="282" spans="2:21">
      <c r="B282" s="123"/>
      <c r="C282" s="116"/>
      <c r="D282" s="116"/>
      <c r="E282" s="116"/>
      <c r="F282" s="116"/>
      <c r="G282" s="116"/>
      <c r="H282" s="116"/>
      <c r="I282" s="116"/>
      <c r="J282" s="116"/>
      <c r="K282" s="116"/>
      <c r="L282" s="116"/>
      <c r="M282" s="116"/>
      <c r="N282" s="116"/>
      <c r="O282" s="116"/>
      <c r="P282" s="116"/>
      <c r="Q282" s="116"/>
      <c r="R282" s="116"/>
      <c r="S282" s="116"/>
      <c r="T282" s="116"/>
      <c r="U282" s="116"/>
    </row>
    <row r="283" spans="2:21">
      <c r="B283" s="123"/>
      <c r="C283" s="116"/>
      <c r="D283" s="116"/>
      <c r="E283" s="116"/>
      <c r="F283" s="116"/>
      <c r="G283" s="116"/>
      <c r="H283" s="116"/>
      <c r="I283" s="116"/>
      <c r="J283" s="116"/>
      <c r="K283" s="116"/>
      <c r="L283" s="116"/>
      <c r="M283" s="116"/>
      <c r="N283" s="116"/>
      <c r="O283" s="116"/>
      <c r="P283" s="116"/>
      <c r="Q283" s="116"/>
      <c r="R283" s="116"/>
      <c r="S283" s="116"/>
      <c r="T283" s="116"/>
      <c r="U283" s="116"/>
    </row>
    <row r="284" spans="2:21">
      <c r="B284" s="123"/>
      <c r="C284" s="116"/>
      <c r="D284" s="116"/>
      <c r="E284" s="116"/>
      <c r="F284" s="116"/>
      <c r="G284" s="116"/>
      <c r="H284" s="116"/>
      <c r="I284" s="116"/>
      <c r="J284" s="116"/>
      <c r="K284" s="116"/>
      <c r="L284" s="116"/>
      <c r="M284" s="116"/>
      <c r="N284" s="116"/>
      <c r="O284" s="116"/>
      <c r="P284" s="116"/>
      <c r="Q284" s="116"/>
      <c r="R284" s="116"/>
      <c r="S284" s="116"/>
      <c r="T284" s="116"/>
      <c r="U284" s="116"/>
    </row>
    <row r="285" spans="2:21">
      <c r="B285" s="123"/>
      <c r="C285" s="116"/>
      <c r="D285" s="116"/>
      <c r="E285" s="116"/>
      <c r="F285" s="116"/>
      <c r="G285" s="116"/>
      <c r="H285" s="116"/>
      <c r="I285" s="116"/>
      <c r="J285" s="116"/>
      <c r="K285" s="116"/>
      <c r="L285" s="116"/>
      <c r="M285" s="116"/>
      <c r="N285" s="116"/>
      <c r="O285" s="116"/>
      <c r="P285" s="116"/>
      <c r="Q285" s="116"/>
      <c r="R285" s="116"/>
      <c r="S285" s="116"/>
      <c r="T285" s="116"/>
      <c r="U285" s="116"/>
    </row>
    <row r="286" spans="2:21">
      <c r="B286" s="123"/>
      <c r="C286" s="116"/>
      <c r="D286" s="116"/>
      <c r="E286" s="116"/>
      <c r="F286" s="116"/>
      <c r="G286" s="116"/>
      <c r="H286" s="116"/>
      <c r="I286" s="116"/>
      <c r="J286" s="116"/>
      <c r="K286" s="116"/>
      <c r="L286" s="116"/>
      <c r="M286" s="116"/>
      <c r="N286" s="116"/>
      <c r="O286" s="116"/>
      <c r="P286" s="116"/>
      <c r="Q286" s="116"/>
      <c r="R286" s="116"/>
      <c r="S286" s="116"/>
      <c r="T286" s="116"/>
      <c r="U286" s="116"/>
    </row>
    <row r="287" spans="2:21">
      <c r="B287" s="123"/>
      <c r="C287" s="116"/>
      <c r="D287" s="116"/>
      <c r="E287" s="116"/>
      <c r="F287" s="116"/>
      <c r="G287" s="116"/>
      <c r="H287" s="116"/>
      <c r="I287" s="116"/>
      <c r="J287" s="116"/>
      <c r="K287" s="116"/>
      <c r="L287" s="116"/>
      <c r="M287" s="116"/>
      <c r="N287" s="116"/>
      <c r="O287" s="116"/>
      <c r="P287" s="116"/>
      <c r="Q287" s="116"/>
      <c r="R287" s="116"/>
      <c r="S287" s="116"/>
      <c r="T287" s="116"/>
      <c r="U287" s="116"/>
    </row>
    <row r="288" spans="2:21">
      <c r="B288" s="123"/>
      <c r="C288" s="116"/>
      <c r="D288" s="116"/>
      <c r="E288" s="116"/>
      <c r="F288" s="116"/>
      <c r="G288" s="116"/>
      <c r="H288" s="116"/>
      <c r="I288" s="116"/>
      <c r="J288" s="116"/>
      <c r="K288" s="116"/>
      <c r="L288" s="116"/>
      <c r="M288" s="116"/>
      <c r="N288" s="116"/>
      <c r="O288" s="116"/>
      <c r="P288" s="116"/>
      <c r="Q288" s="116"/>
      <c r="R288" s="116"/>
      <c r="S288" s="116"/>
      <c r="T288" s="116"/>
      <c r="U288" s="116"/>
    </row>
    <row r="289" spans="2:21">
      <c r="B289" s="123"/>
      <c r="C289" s="116"/>
      <c r="D289" s="116"/>
      <c r="E289" s="116"/>
      <c r="F289" s="116"/>
      <c r="G289" s="116"/>
      <c r="H289" s="116"/>
      <c r="I289" s="116"/>
      <c r="J289" s="116"/>
      <c r="K289" s="116"/>
      <c r="L289" s="116"/>
      <c r="M289" s="116"/>
      <c r="N289" s="116"/>
      <c r="O289" s="116"/>
      <c r="P289" s="116"/>
      <c r="Q289" s="116"/>
      <c r="R289" s="116"/>
      <c r="S289" s="116"/>
      <c r="T289" s="116"/>
      <c r="U289" s="116"/>
    </row>
    <row r="290" spans="2:21">
      <c r="B290" s="123"/>
      <c r="C290" s="116"/>
      <c r="D290" s="116"/>
      <c r="E290" s="116"/>
      <c r="F290" s="116"/>
      <c r="G290" s="116"/>
      <c r="H290" s="116"/>
      <c r="I290" s="116"/>
      <c r="J290" s="116"/>
      <c r="K290" s="116"/>
      <c r="L290" s="116"/>
      <c r="M290" s="116"/>
      <c r="N290" s="116"/>
      <c r="O290" s="116"/>
      <c r="P290" s="116"/>
      <c r="Q290" s="116"/>
      <c r="R290" s="116"/>
      <c r="S290" s="116"/>
      <c r="T290" s="116"/>
      <c r="U290" s="116"/>
    </row>
    <row r="291" spans="2:21">
      <c r="B291" s="123"/>
      <c r="C291" s="116"/>
      <c r="D291" s="116"/>
      <c r="E291" s="116"/>
      <c r="F291" s="116"/>
      <c r="G291" s="116"/>
      <c r="H291" s="116"/>
      <c r="I291" s="116"/>
      <c r="J291" s="116"/>
      <c r="K291" s="116"/>
      <c r="L291" s="116"/>
      <c r="M291" s="116"/>
      <c r="N291" s="116"/>
      <c r="O291" s="116"/>
      <c r="P291" s="116"/>
      <c r="Q291" s="116"/>
      <c r="R291" s="116"/>
      <c r="S291" s="116"/>
      <c r="T291" s="116"/>
      <c r="U291" s="116"/>
    </row>
    <row r="292" spans="2:21">
      <c r="B292" s="123"/>
      <c r="C292" s="116"/>
      <c r="D292" s="116"/>
      <c r="E292" s="116"/>
      <c r="F292" s="116"/>
      <c r="G292" s="116"/>
      <c r="H292" s="116"/>
      <c r="I292" s="116"/>
      <c r="J292" s="116"/>
      <c r="K292" s="116"/>
      <c r="L292" s="116"/>
      <c r="M292" s="116"/>
      <c r="N292" s="116"/>
      <c r="O292" s="116"/>
      <c r="P292" s="116"/>
      <c r="Q292" s="116"/>
      <c r="R292" s="116"/>
      <c r="S292" s="116"/>
      <c r="T292" s="116"/>
      <c r="U292" s="116"/>
    </row>
    <row r="293" spans="2:21">
      <c r="B293" s="123"/>
      <c r="C293" s="116"/>
      <c r="D293" s="116"/>
      <c r="E293" s="116"/>
      <c r="F293" s="116"/>
      <c r="G293" s="116"/>
      <c r="H293" s="116"/>
      <c r="I293" s="116"/>
      <c r="J293" s="116"/>
      <c r="K293" s="116"/>
      <c r="L293" s="116"/>
      <c r="M293" s="116"/>
      <c r="N293" s="116"/>
      <c r="O293" s="116"/>
      <c r="P293" s="116"/>
      <c r="Q293" s="116"/>
      <c r="R293" s="116"/>
      <c r="S293" s="116"/>
      <c r="T293" s="116"/>
      <c r="U293" s="116"/>
    </row>
    <row r="294" spans="2:21">
      <c r="B294" s="123"/>
      <c r="C294" s="116"/>
      <c r="D294" s="116"/>
      <c r="E294" s="116"/>
      <c r="F294" s="116"/>
      <c r="G294" s="116"/>
      <c r="H294" s="116"/>
      <c r="I294" s="116"/>
      <c r="J294" s="116"/>
      <c r="K294" s="116"/>
      <c r="L294" s="116"/>
      <c r="M294" s="116"/>
      <c r="N294" s="116"/>
      <c r="O294" s="116"/>
      <c r="P294" s="116"/>
      <c r="Q294" s="116"/>
      <c r="R294" s="116"/>
      <c r="S294" s="116"/>
      <c r="T294" s="116"/>
      <c r="U294" s="116"/>
    </row>
    <row r="295" spans="2:21">
      <c r="B295" s="123"/>
      <c r="C295" s="116"/>
      <c r="D295" s="116"/>
      <c r="E295" s="116"/>
      <c r="F295" s="116"/>
      <c r="G295" s="116"/>
      <c r="H295" s="116"/>
      <c r="I295" s="116"/>
      <c r="J295" s="116"/>
      <c r="K295" s="116"/>
      <c r="L295" s="116"/>
      <c r="M295" s="116"/>
      <c r="N295" s="116"/>
      <c r="O295" s="116"/>
      <c r="P295" s="116"/>
      <c r="Q295" s="116"/>
      <c r="R295" s="116"/>
      <c r="S295" s="116"/>
      <c r="T295" s="116"/>
      <c r="U295" s="116"/>
    </row>
    <row r="296" spans="2:21">
      <c r="B296" s="123"/>
      <c r="C296" s="116"/>
      <c r="D296" s="116"/>
      <c r="E296" s="116"/>
      <c r="F296" s="116"/>
      <c r="G296" s="116"/>
      <c r="H296" s="116"/>
      <c r="I296" s="116"/>
      <c r="J296" s="116"/>
      <c r="K296" s="116"/>
      <c r="L296" s="116"/>
      <c r="M296" s="116"/>
      <c r="N296" s="116"/>
      <c r="O296" s="116"/>
      <c r="P296" s="116"/>
      <c r="Q296" s="116"/>
      <c r="R296" s="116"/>
      <c r="S296" s="116"/>
      <c r="T296" s="116"/>
      <c r="U296" s="116"/>
    </row>
    <row r="297" spans="2:21">
      <c r="B297" s="123"/>
      <c r="C297" s="116"/>
      <c r="D297" s="116"/>
      <c r="E297" s="116"/>
      <c r="F297" s="116"/>
      <c r="G297" s="116"/>
      <c r="H297" s="116"/>
      <c r="I297" s="116"/>
      <c r="J297" s="116"/>
      <c r="K297" s="116"/>
      <c r="L297" s="116"/>
      <c r="M297" s="116"/>
      <c r="N297" s="116"/>
      <c r="O297" s="116"/>
      <c r="P297" s="116"/>
      <c r="Q297" s="116"/>
      <c r="R297" s="116"/>
      <c r="S297" s="116"/>
      <c r="T297" s="116"/>
      <c r="U297" s="116"/>
    </row>
    <row r="298" spans="2:21">
      <c r="B298" s="123"/>
      <c r="C298" s="116"/>
      <c r="D298" s="116"/>
      <c r="E298" s="116"/>
      <c r="F298" s="116"/>
      <c r="G298" s="116"/>
      <c r="H298" s="116"/>
      <c r="I298" s="116"/>
      <c r="J298" s="116"/>
      <c r="K298" s="116"/>
      <c r="L298" s="116"/>
      <c r="M298" s="116"/>
      <c r="N298" s="116"/>
      <c r="O298" s="116"/>
      <c r="P298" s="116"/>
      <c r="Q298" s="116"/>
      <c r="R298" s="116"/>
      <c r="S298" s="116"/>
      <c r="T298" s="116"/>
      <c r="U298" s="116"/>
    </row>
    <row r="299" spans="2:21">
      <c r="B299" s="123"/>
      <c r="C299" s="116"/>
      <c r="D299" s="116"/>
      <c r="E299" s="116"/>
      <c r="F299" s="116"/>
      <c r="G299" s="116"/>
      <c r="H299" s="116"/>
      <c r="I299" s="116"/>
      <c r="J299" s="116"/>
      <c r="K299" s="116"/>
      <c r="L299" s="116"/>
      <c r="M299" s="116"/>
      <c r="N299" s="116"/>
      <c r="O299" s="116"/>
      <c r="P299" s="116"/>
      <c r="Q299" s="116"/>
      <c r="R299" s="116"/>
      <c r="S299" s="116"/>
      <c r="T299" s="116"/>
      <c r="U299" s="116"/>
    </row>
    <row r="300" spans="2:21">
      <c r="B300" s="123"/>
      <c r="C300" s="116"/>
      <c r="D300" s="116"/>
      <c r="E300" s="116"/>
      <c r="F300" s="116"/>
      <c r="G300" s="116"/>
      <c r="H300" s="116"/>
      <c r="I300" s="116"/>
      <c r="J300" s="116"/>
      <c r="K300" s="116"/>
      <c r="L300" s="116"/>
      <c r="M300" s="116"/>
      <c r="N300" s="116"/>
      <c r="O300" s="116"/>
      <c r="P300" s="116"/>
      <c r="Q300" s="116"/>
      <c r="R300" s="116"/>
      <c r="S300" s="116"/>
      <c r="T300" s="116"/>
      <c r="U300" s="116"/>
    </row>
    <row r="301" spans="2:21">
      <c r="B301" s="123"/>
      <c r="C301" s="116"/>
      <c r="D301" s="116"/>
      <c r="E301" s="116"/>
      <c r="F301" s="116"/>
      <c r="G301" s="116"/>
      <c r="H301" s="116"/>
      <c r="I301" s="116"/>
      <c r="J301" s="116"/>
      <c r="K301" s="116"/>
      <c r="L301" s="116"/>
      <c r="M301" s="116"/>
      <c r="N301" s="116"/>
      <c r="O301" s="116"/>
      <c r="P301" s="116"/>
      <c r="Q301" s="116"/>
      <c r="R301" s="116"/>
      <c r="S301" s="116"/>
      <c r="T301" s="116"/>
      <c r="U301" s="116"/>
    </row>
    <row r="302" spans="2:21">
      <c r="B302" s="123"/>
      <c r="C302" s="116"/>
      <c r="D302" s="116"/>
      <c r="E302" s="116"/>
      <c r="F302" s="116"/>
      <c r="G302" s="116"/>
      <c r="H302" s="116"/>
      <c r="I302" s="116"/>
      <c r="J302" s="116"/>
      <c r="K302" s="116"/>
      <c r="L302" s="116"/>
      <c r="M302" s="116"/>
      <c r="N302" s="116"/>
      <c r="O302" s="116"/>
      <c r="P302" s="116"/>
      <c r="Q302" s="116"/>
      <c r="R302" s="116"/>
      <c r="S302" s="116"/>
      <c r="T302" s="116"/>
      <c r="U302" s="116"/>
    </row>
    <row r="303" spans="2:21">
      <c r="B303" s="123"/>
      <c r="C303" s="116"/>
      <c r="D303" s="116"/>
      <c r="E303" s="116"/>
      <c r="F303" s="116"/>
      <c r="G303" s="116"/>
      <c r="H303" s="116"/>
      <c r="I303" s="116"/>
      <c r="J303" s="116"/>
      <c r="K303" s="116"/>
      <c r="L303" s="116"/>
      <c r="M303" s="116"/>
      <c r="N303" s="116"/>
      <c r="O303" s="116"/>
      <c r="P303" s="116"/>
      <c r="Q303" s="116"/>
      <c r="R303" s="116"/>
      <c r="S303" s="116"/>
      <c r="T303" s="116"/>
      <c r="U303" s="116"/>
    </row>
    <row r="304" spans="2:21">
      <c r="B304" s="123"/>
      <c r="C304" s="116"/>
      <c r="D304" s="116"/>
      <c r="E304" s="116"/>
      <c r="F304" s="116"/>
      <c r="G304" s="116"/>
      <c r="H304" s="116"/>
      <c r="I304" s="116"/>
      <c r="J304" s="116"/>
      <c r="K304" s="116"/>
      <c r="L304" s="116"/>
      <c r="M304" s="116"/>
      <c r="N304" s="116"/>
      <c r="O304" s="116"/>
      <c r="P304" s="116"/>
      <c r="Q304" s="116"/>
      <c r="R304" s="116"/>
      <c r="S304" s="116"/>
      <c r="T304" s="116"/>
      <c r="U304" s="116"/>
    </row>
    <row r="305" spans="2:21">
      <c r="B305" s="123"/>
      <c r="C305" s="116"/>
      <c r="D305" s="116"/>
      <c r="E305" s="116"/>
      <c r="F305" s="116"/>
      <c r="G305" s="116"/>
      <c r="H305" s="116"/>
      <c r="I305" s="116"/>
      <c r="J305" s="116"/>
      <c r="K305" s="116"/>
      <c r="L305" s="116"/>
      <c r="M305" s="116"/>
      <c r="N305" s="116"/>
      <c r="O305" s="116"/>
      <c r="P305" s="116"/>
      <c r="Q305" s="116"/>
      <c r="R305" s="116"/>
      <c r="S305" s="116"/>
      <c r="T305" s="116"/>
      <c r="U305" s="116"/>
    </row>
    <row r="306" spans="2:21">
      <c r="B306" s="123"/>
      <c r="C306" s="116"/>
      <c r="D306" s="116"/>
      <c r="E306" s="116"/>
      <c r="F306" s="116"/>
      <c r="G306" s="116"/>
      <c r="H306" s="116"/>
      <c r="I306" s="116"/>
      <c r="J306" s="116"/>
      <c r="K306" s="116"/>
      <c r="L306" s="116"/>
      <c r="M306" s="116"/>
      <c r="N306" s="116"/>
      <c r="O306" s="116"/>
      <c r="P306" s="116"/>
      <c r="Q306" s="116"/>
      <c r="R306" s="116"/>
      <c r="S306" s="116"/>
      <c r="T306" s="116"/>
      <c r="U306" s="116"/>
    </row>
    <row r="307" spans="2:21">
      <c r="B307" s="123"/>
      <c r="C307" s="116"/>
      <c r="D307" s="116"/>
      <c r="E307" s="116"/>
      <c r="F307" s="116"/>
      <c r="G307" s="116"/>
      <c r="H307" s="116"/>
      <c r="I307" s="116"/>
      <c r="J307" s="116"/>
      <c r="K307" s="116"/>
      <c r="L307" s="116"/>
      <c r="M307" s="116"/>
      <c r="N307" s="116"/>
      <c r="O307" s="116"/>
      <c r="P307" s="116"/>
      <c r="Q307" s="116"/>
      <c r="R307" s="116"/>
      <c r="S307" s="116"/>
      <c r="T307" s="116"/>
      <c r="U307" s="116"/>
    </row>
    <row r="308" spans="2:21">
      <c r="B308" s="123"/>
      <c r="C308" s="116"/>
      <c r="D308" s="116"/>
      <c r="E308" s="116"/>
      <c r="F308" s="116"/>
      <c r="G308" s="116"/>
      <c r="H308" s="116"/>
      <c r="I308" s="116"/>
      <c r="J308" s="116"/>
      <c r="K308" s="116"/>
      <c r="L308" s="116"/>
      <c r="M308" s="116"/>
      <c r="N308" s="116"/>
      <c r="O308" s="116"/>
      <c r="P308" s="116"/>
      <c r="Q308" s="116"/>
      <c r="R308" s="116"/>
      <c r="S308" s="116"/>
      <c r="T308" s="116"/>
      <c r="U308" s="116"/>
    </row>
    <row r="309" spans="2:21">
      <c r="B309" s="123"/>
      <c r="C309" s="116"/>
      <c r="D309" s="116"/>
      <c r="E309" s="116"/>
      <c r="F309" s="116"/>
      <c r="G309" s="116"/>
      <c r="H309" s="116"/>
      <c r="I309" s="116"/>
      <c r="J309" s="116"/>
      <c r="K309" s="116"/>
      <c r="L309" s="116"/>
      <c r="M309" s="116"/>
      <c r="N309" s="116"/>
      <c r="O309" s="116"/>
      <c r="P309" s="116"/>
      <c r="Q309" s="116"/>
      <c r="R309" s="116"/>
      <c r="S309" s="116"/>
      <c r="T309" s="116"/>
      <c r="U309" s="116"/>
    </row>
    <row r="310" spans="2:21">
      <c r="B310" s="123"/>
      <c r="C310" s="116"/>
      <c r="D310" s="116"/>
      <c r="E310" s="116"/>
      <c r="F310" s="116"/>
      <c r="G310" s="116"/>
      <c r="H310" s="116"/>
      <c r="I310" s="116"/>
      <c r="J310" s="116"/>
      <c r="K310" s="116"/>
      <c r="L310" s="116"/>
      <c r="M310" s="116"/>
      <c r="N310" s="116"/>
      <c r="O310" s="116"/>
      <c r="P310" s="116"/>
      <c r="Q310" s="116"/>
      <c r="R310" s="116"/>
      <c r="S310" s="116"/>
      <c r="T310" s="116"/>
      <c r="U310" s="116"/>
    </row>
    <row r="311" spans="2:21">
      <c r="B311" s="123"/>
      <c r="C311" s="116"/>
      <c r="D311" s="116"/>
      <c r="E311" s="116"/>
      <c r="F311" s="116"/>
      <c r="G311" s="116"/>
      <c r="H311" s="116"/>
      <c r="I311" s="116"/>
      <c r="J311" s="116"/>
      <c r="K311" s="116"/>
      <c r="L311" s="116"/>
      <c r="M311" s="116"/>
      <c r="N311" s="116"/>
      <c r="O311" s="116"/>
      <c r="P311" s="116"/>
      <c r="Q311" s="116"/>
      <c r="R311" s="116"/>
      <c r="S311" s="116"/>
      <c r="T311" s="116"/>
      <c r="U311" s="116"/>
    </row>
    <row r="312" spans="2:21">
      <c r="B312" s="123"/>
      <c r="C312" s="116"/>
      <c r="D312" s="116"/>
      <c r="E312" s="116"/>
      <c r="F312" s="116"/>
      <c r="G312" s="116"/>
      <c r="H312" s="116"/>
      <c r="I312" s="116"/>
      <c r="J312" s="116"/>
      <c r="K312" s="116"/>
      <c r="L312" s="116"/>
      <c r="M312" s="116"/>
      <c r="N312" s="116"/>
      <c r="O312" s="116"/>
      <c r="P312" s="116"/>
      <c r="Q312" s="116"/>
      <c r="R312" s="116"/>
      <c r="S312" s="116"/>
      <c r="T312" s="116"/>
      <c r="U312" s="116"/>
    </row>
    <row r="313" spans="2:21">
      <c r="B313" s="123"/>
      <c r="C313" s="116"/>
      <c r="D313" s="116"/>
      <c r="E313" s="116"/>
      <c r="F313" s="116"/>
      <c r="G313" s="116"/>
      <c r="H313" s="116"/>
      <c r="I313" s="116"/>
      <c r="J313" s="116"/>
      <c r="K313" s="116"/>
      <c r="L313" s="116"/>
      <c r="M313" s="116"/>
      <c r="N313" s="116"/>
      <c r="O313" s="116"/>
      <c r="P313" s="116"/>
      <c r="Q313" s="116"/>
      <c r="R313" s="116"/>
      <c r="S313" s="116"/>
      <c r="T313" s="116"/>
      <c r="U313" s="116"/>
    </row>
    <row r="314" spans="2:21">
      <c r="B314" s="123"/>
      <c r="C314" s="116"/>
      <c r="D314" s="116"/>
      <c r="E314" s="116"/>
      <c r="F314" s="116"/>
      <c r="G314" s="116"/>
      <c r="H314" s="116"/>
      <c r="I314" s="116"/>
      <c r="J314" s="116"/>
      <c r="K314" s="116"/>
      <c r="L314" s="116"/>
      <c r="M314" s="116"/>
      <c r="N314" s="116"/>
      <c r="O314" s="116"/>
      <c r="P314" s="116"/>
      <c r="Q314" s="116"/>
      <c r="R314" s="116"/>
      <c r="S314" s="116"/>
      <c r="T314" s="116"/>
      <c r="U314" s="116"/>
    </row>
    <row r="315" spans="2:21">
      <c r="B315" s="123"/>
      <c r="C315" s="116"/>
      <c r="D315" s="116"/>
      <c r="E315" s="116"/>
      <c r="F315" s="116"/>
      <c r="G315" s="116"/>
      <c r="H315" s="116"/>
      <c r="I315" s="116"/>
      <c r="J315" s="116"/>
      <c r="K315" s="116"/>
      <c r="L315" s="116"/>
      <c r="M315" s="116"/>
      <c r="N315" s="116"/>
      <c r="O315" s="116"/>
      <c r="P315" s="116"/>
      <c r="Q315" s="116"/>
      <c r="R315" s="116"/>
      <c r="S315" s="116"/>
      <c r="T315" s="116"/>
      <c r="U315" s="116"/>
    </row>
    <row r="316" spans="2:21">
      <c r="B316" s="123"/>
      <c r="C316" s="116"/>
      <c r="D316" s="116"/>
      <c r="E316" s="116"/>
      <c r="F316" s="116"/>
      <c r="G316" s="116"/>
      <c r="H316" s="116"/>
      <c r="I316" s="116"/>
      <c r="J316" s="116"/>
      <c r="K316" s="116"/>
      <c r="L316" s="116"/>
      <c r="M316" s="116"/>
      <c r="N316" s="116"/>
      <c r="O316" s="116"/>
      <c r="P316" s="116"/>
      <c r="Q316" s="116"/>
      <c r="R316" s="116"/>
      <c r="S316" s="116"/>
      <c r="T316" s="116"/>
      <c r="U316" s="116"/>
    </row>
    <row r="317" spans="2:21">
      <c r="B317" s="123"/>
      <c r="C317" s="116"/>
      <c r="D317" s="116"/>
      <c r="E317" s="116"/>
      <c r="F317" s="116"/>
      <c r="G317" s="116"/>
      <c r="H317" s="116"/>
      <c r="I317" s="116"/>
      <c r="J317" s="116"/>
      <c r="K317" s="116"/>
      <c r="L317" s="116"/>
      <c r="M317" s="116"/>
      <c r="N317" s="116"/>
      <c r="O317" s="116"/>
      <c r="P317" s="116"/>
      <c r="Q317" s="116"/>
      <c r="R317" s="116"/>
      <c r="S317" s="116"/>
      <c r="T317" s="116"/>
      <c r="U317" s="116"/>
    </row>
    <row r="318" spans="2:21">
      <c r="B318" s="123"/>
      <c r="C318" s="116"/>
      <c r="D318" s="116"/>
      <c r="E318" s="116"/>
      <c r="F318" s="116"/>
      <c r="G318" s="116"/>
      <c r="H318" s="116"/>
      <c r="I318" s="116"/>
      <c r="J318" s="116"/>
      <c r="K318" s="116"/>
      <c r="L318" s="116"/>
      <c r="M318" s="116"/>
      <c r="N318" s="116"/>
      <c r="O318" s="116"/>
      <c r="P318" s="116"/>
      <c r="Q318" s="116"/>
      <c r="R318" s="116"/>
      <c r="S318" s="116"/>
      <c r="T318" s="116"/>
      <c r="U318" s="116"/>
    </row>
    <row r="319" spans="2:21">
      <c r="B319" s="123"/>
      <c r="C319" s="116"/>
      <c r="D319" s="116"/>
      <c r="E319" s="116"/>
      <c r="F319" s="116"/>
      <c r="G319" s="116"/>
      <c r="H319" s="116"/>
      <c r="I319" s="116"/>
      <c r="J319" s="116"/>
      <c r="K319" s="116"/>
      <c r="L319" s="116"/>
      <c r="M319" s="116"/>
      <c r="N319" s="116"/>
      <c r="O319" s="116"/>
      <c r="P319" s="116"/>
      <c r="Q319" s="116"/>
      <c r="R319" s="116"/>
      <c r="S319" s="116"/>
      <c r="T319" s="116"/>
      <c r="U319" s="116"/>
    </row>
    <row r="320" spans="2:21">
      <c r="B320" s="123"/>
      <c r="C320" s="116"/>
      <c r="D320" s="116"/>
      <c r="E320" s="116"/>
      <c r="F320" s="116"/>
      <c r="G320" s="116"/>
      <c r="H320" s="116"/>
      <c r="I320" s="116"/>
      <c r="J320" s="116"/>
      <c r="K320" s="116"/>
      <c r="L320" s="116"/>
      <c r="M320" s="116"/>
      <c r="N320" s="116"/>
      <c r="O320" s="116"/>
      <c r="P320" s="116"/>
      <c r="Q320" s="116"/>
      <c r="R320" s="116"/>
      <c r="S320" s="116"/>
      <c r="T320" s="116"/>
      <c r="U320" s="116"/>
    </row>
    <row r="321" spans="2:21">
      <c r="B321" s="123"/>
      <c r="C321" s="116"/>
      <c r="D321" s="116"/>
      <c r="E321" s="116"/>
      <c r="F321" s="116"/>
      <c r="G321" s="116"/>
      <c r="H321" s="116"/>
      <c r="I321" s="116"/>
      <c r="J321" s="116"/>
      <c r="K321" s="116"/>
      <c r="L321" s="116"/>
      <c r="M321" s="116"/>
      <c r="N321" s="116"/>
      <c r="O321" s="116"/>
      <c r="P321" s="116"/>
      <c r="Q321" s="116"/>
      <c r="R321" s="116"/>
      <c r="S321" s="116"/>
      <c r="T321" s="116"/>
      <c r="U321" s="116"/>
    </row>
    <row r="322" spans="2:21">
      <c r="B322" s="123"/>
      <c r="C322" s="116"/>
      <c r="D322" s="116"/>
      <c r="E322" s="116"/>
      <c r="F322" s="116"/>
      <c r="G322" s="116"/>
      <c r="H322" s="116"/>
      <c r="I322" s="116"/>
      <c r="J322" s="116"/>
      <c r="K322" s="116"/>
      <c r="L322" s="116"/>
      <c r="M322" s="116"/>
      <c r="N322" s="116"/>
      <c r="O322" s="116"/>
      <c r="P322" s="116"/>
      <c r="Q322" s="116"/>
      <c r="R322" s="116"/>
      <c r="S322" s="116"/>
      <c r="T322" s="116"/>
      <c r="U322" s="116"/>
    </row>
    <row r="323" spans="2:21">
      <c r="B323" s="123"/>
      <c r="C323" s="116"/>
      <c r="D323" s="116"/>
      <c r="E323" s="116"/>
      <c r="F323" s="116"/>
      <c r="G323" s="116"/>
      <c r="H323" s="116"/>
      <c r="I323" s="116"/>
      <c r="J323" s="116"/>
      <c r="K323" s="116"/>
      <c r="L323" s="116"/>
      <c r="M323" s="116"/>
      <c r="N323" s="116"/>
      <c r="O323" s="116"/>
      <c r="P323" s="116"/>
      <c r="Q323" s="116"/>
      <c r="R323" s="116"/>
      <c r="S323" s="116"/>
      <c r="T323" s="116"/>
      <c r="U323" s="116"/>
    </row>
    <row r="324" spans="2:21">
      <c r="B324" s="123"/>
      <c r="C324" s="116"/>
      <c r="D324" s="116"/>
      <c r="E324" s="116"/>
      <c r="F324" s="116"/>
      <c r="G324" s="116"/>
      <c r="H324" s="116"/>
      <c r="I324" s="116"/>
      <c r="J324" s="116"/>
      <c r="K324" s="116"/>
      <c r="L324" s="116"/>
      <c r="M324" s="116"/>
      <c r="N324" s="116"/>
      <c r="O324" s="116"/>
      <c r="P324" s="116"/>
      <c r="Q324" s="116"/>
      <c r="R324" s="116"/>
      <c r="S324" s="116"/>
      <c r="T324" s="116"/>
      <c r="U324" s="116"/>
    </row>
    <row r="325" spans="2:21">
      <c r="B325" s="123"/>
      <c r="C325" s="116"/>
      <c r="D325" s="116"/>
      <c r="E325" s="116"/>
      <c r="F325" s="116"/>
      <c r="G325" s="116"/>
      <c r="H325" s="116"/>
      <c r="I325" s="116"/>
      <c r="J325" s="116"/>
      <c r="K325" s="116"/>
      <c r="L325" s="116"/>
      <c r="M325" s="116"/>
      <c r="N325" s="116"/>
      <c r="O325" s="116"/>
      <c r="P325" s="116"/>
      <c r="Q325" s="116"/>
      <c r="R325" s="116"/>
      <c r="S325" s="116"/>
      <c r="T325" s="116"/>
      <c r="U325" s="116"/>
    </row>
    <row r="326" spans="2:21">
      <c r="B326" s="123"/>
      <c r="C326" s="116"/>
      <c r="D326" s="116"/>
      <c r="E326" s="116"/>
      <c r="F326" s="116"/>
      <c r="G326" s="116"/>
      <c r="H326" s="116"/>
      <c r="I326" s="116"/>
      <c r="J326" s="116"/>
      <c r="K326" s="116"/>
      <c r="L326" s="116"/>
      <c r="M326" s="116"/>
      <c r="N326" s="116"/>
      <c r="O326" s="116"/>
      <c r="P326" s="116"/>
      <c r="Q326" s="116"/>
      <c r="R326" s="116"/>
      <c r="S326" s="116"/>
      <c r="T326" s="116"/>
      <c r="U326" s="116"/>
    </row>
    <row r="327" spans="2:21">
      <c r="B327" s="123"/>
      <c r="C327" s="116"/>
      <c r="D327" s="116"/>
      <c r="E327" s="116"/>
      <c r="F327" s="116"/>
      <c r="G327" s="116"/>
      <c r="H327" s="116"/>
      <c r="I327" s="116"/>
      <c r="J327" s="116"/>
      <c r="K327" s="116"/>
      <c r="L327" s="116"/>
      <c r="M327" s="116"/>
      <c r="N327" s="116"/>
      <c r="O327" s="116"/>
      <c r="P327" s="116"/>
      <c r="Q327" s="116"/>
      <c r="R327" s="116"/>
      <c r="S327" s="116"/>
      <c r="T327" s="116"/>
      <c r="U327" s="116"/>
    </row>
    <row r="328" spans="2:21">
      <c r="B328" s="123"/>
      <c r="C328" s="116"/>
      <c r="D328" s="116"/>
      <c r="E328" s="116"/>
      <c r="F328" s="116"/>
      <c r="G328" s="116"/>
      <c r="H328" s="116"/>
      <c r="I328" s="116"/>
      <c r="J328" s="116"/>
      <c r="K328" s="116"/>
      <c r="L328" s="116"/>
      <c r="M328" s="116"/>
      <c r="N328" s="116"/>
      <c r="O328" s="116"/>
      <c r="P328" s="116"/>
      <c r="Q328" s="116"/>
      <c r="R328" s="116"/>
      <c r="S328" s="116"/>
      <c r="T328" s="116"/>
      <c r="U328" s="116"/>
    </row>
    <row r="329" spans="2:21">
      <c r="B329" s="123"/>
      <c r="C329" s="116"/>
      <c r="D329" s="116"/>
      <c r="E329" s="116"/>
      <c r="F329" s="116"/>
      <c r="G329" s="116"/>
      <c r="H329" s="116"/>
      <c r="I329" s="116"/>
      <c r="J329" s="116"/>
      <c r="K329" s="116"/>
      <c r="L329" s="116"/>
      <c r="M329" s="116"/>
      <c r="N329" s="116"/>
      <c r="O329" s="116"/>
      <c r="P329" s="116"/>
      <c r="Q329" s="116"/>
      <c r="R329" s="116"/>
      <c r="S329" s="116"/>
      <c r="T329" s="116"/>
      <c r="U329" s="116"/>
    </row>
    <row r="330" spans="2:21">
      <c r="B330" s="123"/>
      <c r="C330" s="116"/>
      <c r="D330" s="116"/>
      <c r="E330" s="116"/>
      <c r="F330" s="116"/>
      <c r="G330" s="116"/>
      <c r="H330" s="116"/>
      <c r="I330" s="116"/>
      <c r="J330" s="116"/>
      <c r="K330" s="116"/>
      <c r="L330" s="116"/>
      <c r="M330" s="116"/>
      <c r="N330" s="116"/>
      <c r="O330" s="116"/>
      <c r="P330" s="116"/>
      <c r="Q330" s="116"/>
      <c r="R330" s="116"/>
      <c r="S330" s="116"/>
      <c r="T330" s="116"/>
      <c r="U330" s="116"/>
    </row>
    <row r="331" spans="2:21">
      <c r="B331" s="123"/>
      <c r="C331" s="116"/>
      <c r="D331" s="116"/>
      <c r="E331" s="116"/>
      <c r="F331" s="116"/>
      <c r="G331" s="116"/>
      <c r="H331" s="116"/>
      <c r="I331" s="116"/>
      <c r="J331" s="116"/>
      <c r="K331" s="116"/>
      <c r="L331" s="116"/>
      <c r="M331" s="116"/>
      <c r="N331" s="116"/>
      <c r="O331" s="116"/>
      <c r="P331" s="116"/>
      <c r="Q331" s="116"/>
      <c r="R331" s="116"/>
      <c r="S331" s="116"/>
      <c r="T331" s="116"/>
      <c r="U331" s="116"/>
    </row>
    <row r="332" spans="2:21">
      <c r="B332" s="123"/>
      <c r="C332" s="116"/>
      <c r="D332" s="116"/>
      <c r="E332" s="116"/>
      <c r="F332" s="116"/>
      <c r="G332" s="116"/>
      <c r="H332" s="116"/>
      <c r="I332" s="116"/>
      <c r="J332" s="116"/>
      <c r="K332" s="116"/>
      <c r="L332" s="116"/>
      <c r="M332" s="116"/>
      <c r="N332" s="116"/>
      <c r="O332" s="116"/>
      <c r="P332" s="116"/>
      <c r="Q332" s="116"/>
      <c r="R332" s="116"/>
      <c r="S332" s="116"/>
      <c r="T332" s="116"/>
      <c r="U332" s="116"/>
    </row>
    <row r="333" spans="2:21">
      <c r="B333" s="123"/>
      <c r="C333" s="116"/>
      <c r="D333" s="116"/>
      <c r="E333" s="116"/>
      <c r="F333" s="116"/>
      <c r="G333" s="116"/>
      <c r="H333" s="116"/>
      <c r="I333" s="116"/>
      <c r="J333" s="116"/>
      <c r="K333" s="116"/>
      <c r="L333" s="116"/>
      <c r="M333" s="116"/>
      <c r="N333" s="116"/>
      <c r="O333" s="116"/>
      <c r="P333" s="116"/>
      <c r="Q333" s="116"/>
      <c r="R333" s="116"/>
      <c r="S333" s="116"/>
      <c r="T333" s="116"/>
      <c r="U333" s="116"/>
    </row>
    <row r="334" spans="2:21">
      <c r="B334" s="123"/>
      <c r="C334" s="116"/>
      <c r="D334" s="116"/>
      <c r="E334" s="116"/>
      <c r="F334" s="116"/>
      <c r="G334" s="116"/>
      <c r="H334" s="116"/>
      <c r="I334" s="116"/>
      <c r="J334" s="116"/>
      <c r="K334" s="116"/>
      <c r="L334" s="116"/>
      <c r="M334" s="116"/>
      <c r="N334" s="116"/>
      <c r="O334" s="116"/>
      <c r="P334" s="116"/>
      <c r="Q334" s="116"/>
      <c r="R334" s="116"/>
      <c r="S334" s="116"/>
      <c r="T334" s="116"/>
      <c r="U334" s="116"/>
    </row>
    <row r="335" spans="2:21">
      <c r="B335" s="123"/>
      <c r="C335" s="116"/>
      <c r="D335" s="116"/>
      <c r="E335" s="116"/>
      <c r="F335" s="116"/>
      <c r="G335" s="116"/>
      <c r="H335" s="116"/>
      <c r="I335" s="116"/>
      <c r="J335" s="116"/>
      <c r="K335" s="116"/>
      <c r="L335" s="116"/>
      <c r="M335" s="116"/>
      <c r="N335" s="116"/>
      <c r="O335" s="116"/>
      <c r="P335" s="116"/>
      <c r="Q335" s="116"/>
      <c r="R335" s="116"/>
      <c r="S335" s="116"/>
      <c r="T335" s="116"/>
      <c r="U335" s="116"/>
    </row>
    <row r="336" spans="2:21">
      <c r="B336" s="123"/>
      <c r="C336" s="116"/>
      <c r="D336" s="116"/>
      <c r="E336" s="116"/>
      <c r="F336" s="116"/>
      <c r="G336" s="116"/>
      <c r="H336" s="116"/>
      <c r="I336" s="116"/>
      <c r="J336" s="116"/>
      <c r="K336" s="116"/>
      <c r="L336" s="116"/>
      <c r="M336" s="116"/>
      <c r="N336" s="116"/>
      <c r="O336" s="116"/>
      <c r="P336" s="116"/>
      <c r="Q336" s="116"/>
      <c r="R336" s="116"/>
      <c r="S336" s="116"/>
      <c r="T336" s="116"/>
      <c r="U336" s="116"/>
    </row>
    <row r="337" spans="2:21">
      <c r="B337" s="123"/>
      <c r="C337" s="116"/>
      <c r="D337" s="116"/>
      <c r="E337" s="116"/>
      <c r="F337" s="116"/>
      <c r="G337" s="116"/>
      <c r="H337" s="116"/>
      <c r="I337" s="116"/>
      <c r="J337" s="116"/>
      <c r="K337" s="116"/>
      <c r="L337" s="116"/>
      <c r="M337" s="116"/>
      <c r="N337" s="116"/>
      <c r="O337" s="116"/>
      <c r="P337" s="116"/>
      <c r="Q337" s="116"/>
      <c r="R337" s="116"/>
      <c r="S337" s="116"/>
      <c r="T337" s="116"/>
      <c r="U337" s="116"/>
    </row>
    <row r="338" spans="2:21">
      <c r="B338" s="123"/>
      <c r="C338" s="116"/>
      <c r="D338" s="116"/>
      <c r="E338" s="116"/>
      <c r="F338" s="116"/>
      <c r="G338" s="116"/>
      <c r="H338" s="116"/>
      <c r="I338" s="116"/>
      <c r="J338" s="116"/>
      <c r="K338" s="116"/>
      <c r="L338" s="116"/>
      <c r="M338" s="116"/>
      <c r="N338" s="116"/>
      <c r="O338" s="116"/>
      <c r="P338" s="116"/>
      <c r="Q338" s="116"/>
      <c r="R338" s="116"/>
      <c r="S338" s="116"/>
      <c r="T338" s="116"/>
      <c r="U338" s="116"/>
    </row>
    <row r="339" spans="2:21">
      <c r="B339" s="123"/>
      <c r="C339" s="116"/>
      <c r="D339" s="116"/>
      <c r="E339" s="116"/>
      <c r="F339" s="116"/>
      <c r="G339" s="116"/>
      <c r="H339" s="116"/>
      <c r="I339" s="116"/>
      <c r="J339" s="116"/>
      <c r="K339" s="116"/>
      <c r="L339" s="116"/>
      <c r="M339" s="116"/>
      <c r="N339" s="116"/>
      <c r="O339" s="116"/>
      <c r="P339" s="116"/>
      <c r="Q339" s="116"/>
      <c r="R339" s="116"/>
      <c r="S339" s="116"/>
      <c r="T339" s="116"/>
      <c r="U339" s="116"/>
    </row>
    <row r="340" spans="2:21">
      <c r="B340" s="123"/>
      <c r="C340" s="116"/>
      <c r="D340" s="116"/>
      <c r="E340" s="116"/>
      <c r="F340" s="116"/>
      <c r="G340" s="116"/>
      <c r="H340" s="116"/>
      <c r="I340" s="116"/>
      <c r="J340" s="116"/>
      <c r="K340" s="116"/>
      <c r="L340" s="116"/>
      <c r="M340" s="116"/>
      <c r="N340" s="116"/>
      <c r="O340" s="116"/>
      <c r="P340" s="116"/>
      <c r="Q340" s="116"/>
      <c r="R340" s="116"/>
      <c r="S340" s="116"/>
      <c r="T340" s="116"/>
      <c r="U340" s="116"/>
    </row>
    <row r="341" spans="2:21">
      <c r="B341" s="123"/>
      <c r="C341" s="116"/>
      <c r="D341" s="116"/>
      <c r="E341" s="116"/>
      <c r="F341" s="116"/>
      <c r="G341" s="116"/>
      <c r="H341" s="116"/>
      <c r="I341" s="116"/>
      <c r="J341" s="116"/>
      <c r="K341" s="116"/>
      <c r="L341" s="116"/>
      <c r="M341" s="116"/>
      <c r="N341" s="116"/>
      <c r="O341" s="116"/>
      <c r="P341" s="116"/>
      <c r="Q341" s="116"/>
      <c r="R341" s="116"/>
      <c r="S341" s="116"/>
      <c r="T341" s="116"/>
      <c r="U341" s="116"/>
    </row>
    <row r="342" spans="2:21">
      <c r="B342" s="123"/>
      <c r="C342" s="116"/>
      <c r="D342" s="116"/>
      <c r="E342" s="116"/>
      <c r="F342" s="116"/>
      <c r="G342" s="116"/>
      <c r="H342" s="116"/>
      <c r="I342" s="116"/>
      <c r="J342" s="116"/>
      <c r="K342" s="116"/>
      <c r="L342" s="116"/>
      <c r="M342" s="116"/>
      <c r="N342" s="116"/>
      <c r="O342" s="116"/>
      <c r="P342" s="116"/>
      <c r="Q342" s="116"/>
      <c r="R342" s="116"/>
      <c r="S342" s="116"/>
      <c r="T342" s="116"/>
      <c r="U342" s="116"/>
    </row>
    <row r="343" spans="2:21">
      <c r="B343" s="123"/>
      <c r="C343" s="116"/>
      <c r="D343" s="116"/>
      <c r="E343" s="116"/>
      <c r="F343" s="116"/>
      <c r="G343" s="116"/>
      <c r="H343" s="116"/>
      <c r="I343" s="116"/>
      <c r="J343" s="116"/>
      <c r="K343" s="116"/>
      <c r="L343" s="116"/>
      <c r="M343" s="116"/>
      <c r="N343" s="116"/>
      <c r="O343" s="116"/>
      <c r="P343" s="116"/>
      <c r="Q343" s="116"/>
      <c r="R343" s="116"/>
      <c r="S343" s="116"/>
      <c r="T343" s="116"/>
      <c r="U343" s="116"/>
    </row>
    <row r="344" spans="2:21">
      <c r="B344" s="123"/>
      <c r="C344" s="116"/>
      <c r="D344" s="116"/>
      <c r="E344" s="116"/>
      <c r="F344" s="116"/>
      <c r="G344" s="116"/>
      <c r="H344" s="116"/>
      <c r="I344" s="116"/>
      <c r="J344" s="116"/>
      <c r="K344" s="116"/>
      <c r="L344" s="116"/>
      <c r="M344" s="116"/>
      <c r="N344" s="116"/>
      <c r="O344" s="116"/>
      <c r="P344" s="116"/>
      <c r="Q344" s="116"/>
      <c r="R344" s="116"/>
      <c r="S344" s="116"/>
      <c r="T344" s="116"/>
      <c r="U344" s="116"/>
    </row>
    <row r="345" spans="2:21">
      <c r="B345" s="123"/>
      <c r="C345" s="116"/>
      <c r="D345" s="116"/>
      <c r="E345" s="116"/>
      <c r="F345" s="116"/>
      <c r="G345" s="116"/>
      <c r="H345" s="116"/>
      <c r="I345" s="116"/>
      <c r="J345" s="116"/>
      <c r="K345" s="116"/>
      <c r="L345" s="116"/>
      <c r="M345" s="116"/>
      <c r="N345" s="116"/>
      <c r="O345" s="116"/>
      <c r="P345" s="116"/>
      <c r="Q345" s="116"/>
      <c r="R345" s="116"/>
      <c r="S345" s="116"/>
      <c r="T345" s="116"/>
      <c r="U345" s="116"/>
    </row>
    <row r="346" spans="2:21">
      <c r="B346" s="123"/>
      <c r="C346" s="116"/>
      <c r="D346" s="116"/>
      <c r="E346" s="116"/>
      <c r="F346" s="116"/>
      <c r="G346" s="116"/>
      <c r="H346" s="116"/>
      <c r="I346" s="116"/>
      <c r="J346" s="116"/>
      <c r="K346" s="116"/>
      <c r="L346" s="116"/>
      <c r="M346" s="116"/>
      <c r="N346" s="116"/>
      <c r="O346" s="116"/>
      <c r="P346" s="116"/>
      <c r="Q346" s="116"/>
      <c r="R346" s="116"/>
      <c r="S346" s="116"/>
      <c r="T346" s="116"/>
      <c r="U346" s="116"/>
    </row>
    <row r="347" spans="2:21">
      <c r="B347" s="123"/>
      <c r="C347" s="116"/>
      <c r="D347" s="116"/>
      <c r="E347" s="116"/>
      <c r="F347" s="116"/>
      <c r="G347" s="116"/>
      <c r="H347" s="116"/>
      <c r="I347" s="116"/>
      <c r="J347" s="116"/>
      <c r="K347" s="116"/>
      <c r="L347" s="116"/>
      <c r="M347" s="116"/>
      <c r="N347" s="116"/>
      <c r="O347" s="116"/>
      <c r="P347" s="116"/>
      <c r="Q347" s="116"/>
      <c r="R347" s="116"/>
      <c r="S347" s="116"/>
      <c r="T347" s="116"/>
      <c r="U347" s="116"/>
    </row>
    <row r="348" spans="2:21">
      <c r="B348" s="123"/>
      <c r="C348" s="116"/>
      <c r="D348" s="116"/>
      <c r="E348" s="116"/>
      <c r="F348" s="116"/>
      <c r="G348" s="116"/>
      <c r="H348" s="116"/>
      <c r="I348" s="116"/>
      <c r="J348" s="116"/>
      <c r="K348" s="116"/>
      <c r="L348" s="116"/>
      <c r="M348" s="116"/>
      <c r="N348" s="116"/>
      <c r="O348" s="116"/>
      <c r="P348" s="116"/>
      <c r="Q348" s="116"/>
      <c r="R348" s="116"/>
      <c r="S348" s="116"/>
      <c r="T348" s="116"/>
      <c r="U348" s="116"/>
    </row>
    <row r="349" spans="2:21">
      <c r="B349" s="123"/>
      <c r="C349" s="116"/>
      <c r="D349" s="116"/>
      <c r="E349" s="116"/>
      <c r="F349" s="116"/>
      <c r="G349" s="116"/>
      <c r="H349" s="116"/>
      <c r="I349" s="116"/>
      <c r="J349" s="116"/>
      <c r="K349" s="116"/>
      <c r="L349" s="116"/>
      <c r="M349" s="116"/>
      <c r="N349" s="116"/>
      <c r="O349" s="116"/>
      <c r="P349" s="116"/>
      <c r="Q349" s="116"/>
      <c r="R349" s="116"/>
      <c r="S349" s="116"/>
      <c r="T349" s="116"/>
      <c r="U349" s="116"/>
    </row>
    <row r="350" spans="2:21">
      <c r="B350" s="123"/>
      <c r="C350" s="116"/>
      <c r="D350" s="116"/>
      <c r="E350" s="116"/>
      <c r="F350" s="116"/>
      <c r="G350" s="116"/>
      <c r="H350" s="116"/>
      <c r="I350" s="116"/>
      <c r="J350" s="116"/>
      <c r="K350" s="116"/>
      <c r="L350" s="116"/>
      <c r="M350" s="116"/>
      <c r="N350" s="116"/>
      <c r="O350" s="116"/>
      <c r="P350" s="116"/>
      <c r="Q350" s="116"/>
      <c r="R350" s="116"/>
      <c r="S350" s="116"/>
      <c r="T350" s="116"/>
      <c r="U350" s="116"/>
    </row>
    <row r="351" spans="2:21">
      <c r="B351" s="123"/>
      <c r="C351" s="116"/>
      <c r="D351" s="116"/>
      <c r="E351" s="116"/>
      <c r="F351" s="116"/>
      <c r="G351" s="116"/>
      <c r="H351" s="116"/>
      <c r="I351" s="116"/>
      <c r="J351" s="116"/>
      <c r="K351" s="116"/>
      <c r="L351" s="116"/>
      <c r="M351" s="116"/>
      <c r="N351" s="116"/>
      <c r="O351" s="116"/>
      <c r="P351" s="116"/>
      <c r="Q351" s="116"/>
      <c r="R351" s="116"/>
      <c r="S351" s="116"/>
      <c r="T351" s="116"/>
      <c r="U351" s="116"/>
    </row>
    <row r="352" spans="2:21">
      <c r="B352" s="123"/>
      <c r="C352" s="116"/>
      <c r="D352" s="116"/>
      <c r="E352" s="116"/>
      <c r="F352" s="116"/>
      <c r="G352" s="116"/>
      <c r="H352" s="116"/>
      <c r="I352" s="116"/>
      <c r="J352" s="116"/>
      <c r="K352" s="116"/>
      <c r="L352" s="116"/>
      <c r="M352" s="116"/>
      <c r="N352" s="116"/>
      <c r="O352" s="116"/>
      <c r="P352" s="116"/>
      <c r="Q352" s="116"/>
      <c r="R352" s="116"/>
      <c r="S352" s="116"/>
      <c r="T352" s="116"/>
      <c r="U352" s="116"/>
    </row>
    <row r="353" spans="2:21">
      <c r="B353" s="123"/>
      <c r="C353" s="116"/>
      <c r="D353" s="116"/>
      <c r="E353" s="116"/>
      <c r="F353" s="116"/>
      <c r="G353" s="116"/>
      <c r="H353" s="116"/>
      <c r="I353" s="116"/>
      <c r="J353" s="116"/>
      <c r="K353" s="116"/>
      <c r="L353" s="116"/>
      <c r="M353" s="116"/>
      <c r="N353" s="116"/>
      <c r="O353" s="116"/>
      <c r="P353" s="116"/>
      <c r="Q353" s="116"/>
      <c r="R353" s="116"/>
      <c r="S353" s="116"/>
      <c r="T353" s="116"/>
      <c r="U353" s="116"/>
    </row>
    <row r="354" spans="2:21">
      <c r="B354" s="123"/>
      <c r="C354" s="116"/>
      <c r="D354" s="116"/>
      <c r="E354" s="116"/>
      <c r="F354" s="116"/>
      <c r="G354" s="116"/>
      <c r="H354" s="116"/>
      <c r="I354" s="116"/>
      <c r="J354" s="116"/>
      <c r="K354" s="116"/>
      <c r="L354" s="116"/>
      <c r="M354" s="116"/>
      <c r="N354" s="116"/>
      <c r="O354" s="116"/>
      <c r="P354" s="116"/>
      <c r="Q354" s="116"/>
      <c r="R354" s="116"/>
      <c r="S354" s="116"/>
      <c r="T354" s="116"/>
      <c r="U354" s="116"/>
    </row>
    <row r="355" spans="2:21">
      <c r="B355" s="123"/>
      <c r="C355" s="116"/>
      <c r="D355" s="116"/>
      <c r="E355" s="116"/>
      <c r="F355" s="116"/>
      <c r="G355" s="116"/>
      <c r="H355" s="116"/>
      <c r="I355" s="116"/>
      <c r="J355" s="116"/>
      <c r="K355" s="116"/>
      <c r="L355" s="116"/>
      <c r="M355" s="116"/>
      <c r="N355" s="116"/>
      <c r="O355" s="116"/>
      <c r="P355" s="116"/>
      <c r="Q355" s="116"/>
      <c r="R355" s="116"/>
      <c r="S355" s="116"/>
      <c r="T355" s="116"/>
      <c r="U355" s="116"/>
    </row>
    <row r="356" spans="2:21">
      <c r="B356" s="123"/>
      <c r="C356" s="116"/>
      <c r="D356" s="116"/>
      <c r="E356" s="116"/>
      <c r="F356" s="116"/>
      <c r="G356" s="116"/>
      <c r="H356" s="116"/>
      <c r="I356" s="116"/>
      <c r="J356" s="116"/>
      <c r="K356" s="116"/>
      <c r="L356" s="116"/>
      <c r="M356" s="116"/>
      <c r="N356" s="116"/>
      <c r="O356" s="116"/>
      <c r="P356" s="116"/>
      <c r="Q356" s="116"/>
      <c r="R356" s="116"/>
      <c r="S356" s="116"/>
      <c r="T356" s="116"/>
      <c r="U356" s="116"/>
    </row>
    <row r="357" spans="2:21">
      <c r="B357" s="123"/>
      <c r="C357" s="116"/>
      <c r="D357" s="116"/>
      <c r="E357" s="116"/>
      <c r="F357" s="116"/>
      <c r="G357" s="116"/>
      <c r="H357" s="116"/>
      <c r="I357" s="116"/>
      <c r="J357" s="116"/>
      <c r="K357" s="116"/>
      <c r="L357" s="116"/>
      <c r="M357" s="116"/>
      <c r="N357" s="116"/>
      <c r="O357" s="116"/>
      <c r="P357" s="116"/>
      <c r="Q357" s="116"/>
      <c r="R357" s="116"/>
      <c r="S357" s="116"/>
      <c r="T357" s="116"/>
      <c r="U357" s="116"/>
    </row>
    <row r="358" spans="2:21">
      <c r="B358" s="123"/>
      <c r="C358" s="116"/>
      <c r="D358" s="116"/>
      <c r="E358" s="116"/>
      <c r="F358" s="116"/>
      <c r="G358" s="116"/>
      <c r="H358" s="116"/>
      <c r="I358" s="116"/>
      <c r="J358" s="116"/>
      <c r="K358" s="116"/>
      <c r="L358" s="116"/>
      <c r="M358" s="116"/>
      <c r="N358" s="116"/>
      <c r="O358" s="116"/>
      <c r="P358" s="116"/>
      <c r="Q358" s="116"/>
      <c r="R358" s="116"/>
      <c r="S358" s="116"/>
      <c r="T358" s="116"/>
      <c r="U358" s="116"/>
    </row>
    <row r="359" spans="2:21">
      <c r="B359" s="123"/>
      <c r="C359" s="116"/>
      <c r="D359" s="116"/>
      <c r="E359" s="116"/>
      <c r="F359" s="116"/>
      <c r="G359" s="116"/>
      <c r="H359" s="116"/>
      <c r="I359" s="116"/>
      <c r="J359" s="116"/>
      <c r="K359" s="116"/>
      <c r="L359" s="116"/>
      <c r="M359" s="116"/>
      <c r="N359" s="116"/>
      <c r="O359" s="116"/>
      <c r="P359" s="116"/>
      <c r="Q359" s="116"/>
      <c r="R359" s="116"/>
      <c r="S359" s="116"/>
      <c r="T359" s="116"/>
      <c r="U359" s="116"/>
    </row>
    <row r="360" spans="2:21">
      <c r="B360" s="123"/>
      <c r="C360" s="116"/>
      <c r="D360" s="116"/>
      <c r="E360" s="116"/>
      <c r="F360" s="116"/>
      <c r="G360" s="116"/>
      <c r="H360" s="116"/>
      <c r="I360" s="116"/>
      <c r="J360" s="116"/>
      <c r="K360" s="116"/>
      <c r="L360" s="116"/>
      <c r="M360" s="116"/>
      <c r="N360" s="116"/>
      <c r="O360" s="116"/>
      <c r="P360" s="116"/>
      <c r="Q360" s="116"/>
      <c r="R360" s="116"/>
      <c r="S360" s="116"/>
      <c r="T360" s="116"/>
      <c r="U360" s="116"/>
    </row>
    <row r="361" spans="2:21">
      <c r="B361" s="123"/>
      <c r="C361" s="116"/>
      <c r="D361" s="116"/>
      <c r="E361" s="116"/>
      <c r="F361" s="116"/>
      <c r="G361" s="116"/>
      <c r="H361" s="116"/>
      <c r="I361" s="116"/>
      <c r="J361" s="116"/>
      <c r="K361" s="116"/>
      <c r="L361" s="116"/>
      <c r="M361" s="116"/>
      <c r="N361" s="116"/>
      <c r="O361" s="116"/>
      <c r="P361" s="116"/>
      <c r="Q361" s="116"/>
      <c r="R361" s="116"/>
      <c r="S361" s="116"/>
      <c r="T361" s="116"/>
      <c r="U361" s="116"/>
    </row>
    <row r="362" spans="2:21">
      <c r="B362" s="123"/>
      <c r="C362" s="116"/>
      <c r="D362" s="116"/>
      <c r="E362" s="116"/>
      <c r="F362" s="116"/>
      <c r="G362" s="116"/>
      <c r="H362" s="116"/>
      <c r="I362" s="116"/>
      <c r="J362" s="116"/>
      <c r="K362" s="116"/>
      <c r="L362" s="116"/>
      <c r="M362" s="116"/>
      <c r="N362" s="116"/>
      <c r="O362" s="116"/>
      <c r="P362" s="116"/>
      <c r="Q362" s="116"/>
      <c r="R362" s="116"/>
      <c r="S362" s="116"/>
      <c r="T362" s="116"/>
      <c r="U362" s="116"/>
    </row>
    <row r="363" spans="2:21">
      <c r="B363" s="123"/>
      <c r="C363" s="116"/>
      <c r="D363" s="116"/>
      <c r="E363" s="116"/>
      <c r="F363" s="116"/>
      <c r="G363" s="116"/>
      <c r="H363" s="116"/>
      <c r="I363" s="116"/>
      <c r="J363" s="116"/>
      <c r="K363" s="116"/>
      <c r="L363" s="116"/>
      <c r="M363" s="116"/>
      <c r="N363" s="116"/>
      <c r="O363" s="116"/>
      <c r="P363" s="116"/>
      <c r="Q363" s="116"/>
      <c r="R363" s="116"/>
      <c r="S363" s="116"/>
      <c r="T363" s="116"/>
      <c r="U363" s="116"/>
    </row>
    <row r="364" spans="2:21">
      <c r="B364" s="123"/>
      <c r="C364" s="116"/>
      <c r="D364" s="116"/>
      <c r="E364" s="116"/>
      <c r="F364" s="116"/>
      <c r="G364" s="116"/>
      <c r="H364" s="116"/>
      <c r="I364" s="116"/>
      <c r="J364" s="116"/>
      <c r="K364" s="116"/>
      <c r="L364" s="116"/>
      <c r="M364" s="116"/>
      <c r="N364" s="116"/>
      <c r="O364" s="116"/>
      <c r="P364" s="116"/>
      <c r="Q364" s="116"/>
      <c r="R364" s="116"/>
      <c r="S364" s="116"/>
      <c r="T364" s="116"/>
      <c r="U364" s="116"/>
    </row>
    <row r="365" spans="2:21">
      <c r="B365" s="123"/>
      <c r="C365" s="116"/>
      <c r="D365" s="116"/>
      <c r="E365" s="116"/>
      <c r="F365" s="116"/>
      <c r="G365" s="116"/>
      <c r="H365" s="116"/>
      <c r="I365" s="116"/>
      <c r="J365" s="116"/>
      <c r="K365" s="116"/>
      <c r="L365" s="116"/>
      <c r="M365" s="116"/>
      <c r="N365" s="116"/>
      <c r="O365" s="116"/>
      <c r="P365" s="116"/>
      <c r="Q365" s="116"/>
      <c r="R365" s="116"/>
      <c r="S365" s="116"/>
      <c r="T365" s="116"/>
      <c r="U365" s="116"/>
    </row>
    <row r="366" spans="2:21">
      <c r="B366" s="123"/>
      <c r="C366" s="116"/>
      <c r="D366" s="116"/>
      <c r="E366" s="116"/>
      <c r="F366" s="116"/>
      <c r="G366" s="116"/>
      <c r="H366" s="116"/>
      <c r="I366" s="116"/>
      <c r="J366" s="116"/>
      <c r="K366" s="116"/>
      <c r="L366" s="116"/>
      <c r="M366" s="116"/>
      <c r="N366" s="116"/>
      <c r="O366" s="116"/>
      <c r="P366" s="116"/>
      <c r="Q366" s="116"/>
      <c r="R366" s="116"/>
      <c r="S366" s="116"/>
      <c r="T366" s="116"/>
      <c r="U366" s="116"/>
    </row>
    <row r="367" spans="2:21">
      <c r="B367" s="123"/>
      <c r="C367" s="116"/>
      <c r="D367" s="116"/>
      <c r="E367" s="116"/>
      <c r="F367" s="116"/>
      <c r="G367" s="116"/>
      <c r="H367" s="116"/>
      <c r="I367" s="116"/>
      <c r="J367" s="116"/>
      <c r="K367" s="116"/>
      <c r="L367" s="116"/>
      <c r="M367" s="116"/>
      <c r="N367" s="116"/>
      <c r="O367" s="116"/>
      <c r="P367" s="116"/>
      <c r="Q367" s="116"/>
      <c r="R367" s="116"/>
      <c r="S367" s="116"/>
      <c r="T367" s="116"/>
      <c r="U367" s="116"/>
    </row>
    <row r="368" spans="2:21">
      <c r="B368" s="123"/>
      <c r="C368" s="116"/>
      <c r="D368" s="116"/>
      <c r="E368" s="116"/>
      <c r="F368" s="116"/>
      <c r="G368" s="116"/>
      <c r="H368" s="116"/>
      <c r="I368" s="116"/>
      <c r="J368" s="116"/>
      <c r="K368" s="116"/>
      <c r="L368" s="116"/>
      <c r="M368" s="116"/>
      <c r="N368" s="116"/>
      <c r="O368" s="116"/>
      <c r="P368" s="116"/>
      <c r="Q368" s="116"/>
      <c r="R368" s="116"/>
      <c r="S368" s="116"/>
      <c r="T368" s="116"/>
      <c r="U368" s="116"/>
    </row>
    <row r="369" spans="2:21">
      <c r="B369" s="123"/>
      <c r="C369" s="116"/>
      <c r="D369" s="116"/>
      <c r="E369" s="116"/>
      <c r="F369" s="116"/>
      <c r="G369" s="116"/>
      <c r="H369" s="116"/>
      <c r="I369" s="116"/>
      <c r="J369" s="116"/>
      <c r="K369" s="116"/>
      <c r="L369" s="116"/>
      <c r="M369" s="116"/>
      <c r="N369" s="116"/>
      <c r="O369" s="116"/>
      <c r="P369" s="116"/>
      <c r="Q369" s="116"/>
      <c r="R369" s="116"/>
      <c r="S369" s="116"/>
      <c r="T369" s="116"/>
      <c r="U369" s="116"/>
    </row>
    <row r="370" spans="2:21">
      <c r="B370" s="123"/>
      <c r="C370" s="116"/>
      <c r="D370" s="116"/>
      <c r="E370" s="116"/>
      <c r="F370" s="116"/>
      <c r="G370" s="116"/>
      <c r="H370" s="116"/>
      <c r="I370" s="116"/>
      <c r="J370" s="116"/>
      <c r="K370" s="116"/>
      <c r="L370" s="116"/>
      <c r="M370" s="116"/>
      <c r="N370" s="116"/>
      <c r="O370" s="116"/>
      <c r="P370" s="116"/>
      <c r="Q370" s="116"/>
      <c r="R370" s="116"/>
      <c r="S370" s="116"/>
      <c r="T370" s="116"/>
      <c r="U370" s="116"/>
    </row>
    <row r="371" spans="2:21">
      <c r="B371" s="123"/>
      <c r="C371" s="116"/>
      <c r="D371" s="116"/>
      <c r="E371" s="116"/>
      <c r="F371" s="116"/>
      <c r="G371" s="116"/>
      <c r="H371" s="116"/>
      <c r="I371" s="116"/>
      <c r="J371" s="116"/>
      <c r="K371" s="116"/>
      <c r="L371" s="116"/>
      <c r="M371" s="116"/>
      <c r="N371" s="116"/>
      <c r="O371" s="116"/>
      <c r="P371" s="116"/>
      <c r="Q371" s="116"/>
      <c r="R371" s="116"/>
      <c r="S371" s="116"/>
      <c r="T371" s="116"/>
      <c r="U371" s="116"/>
    </row>
    <row r="372" spans="2:21">
      <c r="B372" s="123"/>
      <c r="C372" s="116"/>
      <c r="D372" s="116"/>
      <c r="E372" s="116"/>
      <c r="F372" s="116"/>
      <c r="G372" s="116"/>
      <c r="H372" s="116"/>
      <c r="I372" s="116"/>
      <c r="J372" s="116"/>
      <c r="K372" s="116"/>
      <c r="L372" s="116"/>
      <c r="M372" s="116"/>
      <c r="N372" s="116"/>
      <c r="O372" s="116"/>
      <c r="P372" s="116"/>
      <c r="Q372" s="116"/>
      <c r="R372" s="116"/>
      <c r="S372" s="116"/>
      <c r="T372" s="116"/>
      <c r="U372" s="116"/>
    </row>
    <row r="373" spans="2:21">
      <c r="B373" s="123"/>
      <c r="C373" s="116"/>
      <c r="D373" s="116"/>
      <c r="E373" s="116"/>
      <c r="F373" s="116"/>
      <c r="G373" s="116"/>
      <c r="H373" s="116"/>
      <c r="I373" s="116"/>
      <c r="J373" s="116"/>
      <c r="K373" s="116"/>
      <c r="L373" s="116"/>
      <c r="M373" s="116"/>
      <c r="N373" s="116"/>
      <c r="O373" s="116"/>
      <c r="P373" s="116"/>
      <c r="Q373" s="116"/>
      <c r="R373" s="116"/>
      <c r="S373" s="116"/>
      <c r="T373" s="116"/>
      <c r="U373" s="116"/>
    </row>
    <row r="374" spans="2:21">
      <c r="B374" s="123"/>
      <c r="C374" s="116"/>
      <c r="D374" s="116"/>
      <c r="E374" s="116"/>
      <c r="F374" s="116"/>
      <c r="G374" s="116"/>
      <c r="H374" s="116"/>
      <c r="I374" s="116"/>
      <c r="J374" s="116"/>
      <c r="K374" s="116"/>
      <c r="L374" s="116"/>
      <c r="M374" s="116"/>
      <c r="N374" s="116"/>
      <c r="O374" s="116"/>
      <c r="P374" s="116"/>
      <c r="Q374" s="116"/>
      <c r="R374" s="116"/>
      <c r="S374" s="116"/>
      <c r="T374" s="116"/>
      <c r="U374" s="116"/>
    </row>
    <row r="375" spans="2:21">
      <c r="B375" s="123"/>
      <c r="C375" s="116"/>
      <c r="D375" s="116"/>
      <c r="E375" s="116"/>
      <c r="F375" s="116"/>
      <c r="G375" s="116"/>
      <c r="H375" s="116"/>
      <c r="I375" s="116"/>
      <c r="J375" s="116"/>
      <c r="K375" s="116"/>
      <c r="L375" s="116"/>
      <c r="M375" s="116"/>
      <c r="N375" s="116"/>
      <c r="O375" s="116"/>
      <c r="P375" s="116"/>
      <c r="Q375" s="116"/>
      <c r="R375" s="116"/>
      <c r="S375" s="116"/>
      <c r="T375" s="116"/>
      <c r="U375" s="116"/>
    </row>
    <row r="376" spans="2:21">
      <c r="B376" s="123"/>
      <c r="C376" s="116"/>
      <c r="D376" s="116"/>
      <c r="E376" s="116"/>
      <c r="F376" s="116"/>
      <c r="G376" s="116"/>
      <c r="H376" s="116"/>
      <c r="I376" s="116"/>
      <c r="J376" s="116"/>
      <c r="K376" s="116"/>
      <c r="L376" s="116"/>
      <c r="M376" s="116"/>
      <c r="N376" s="116"/>
      <c r="O376" s="116"/>
      <c r="P376" s="116"/>
      <c r="Q376" s="116"/>
      <c r="R376" s="116"/>
      <c r="S376" s="116"/>
      <c r="T376" s="116"/>
      <c r="U376" s="116"/>
    </row>
    <row r="377" spans="2:21">
      <c r="B377" s="123"/>
      <c r="C377" s="116"/>
      <c r="D377" s="116"/>
      <c r="E377" s="116"/>
      <c r="F377" s="116"/>
      <c r="G377" s="116"/>
      <c r="H377" s="116"/>
      <c r="I377" s="116"/>
      <c r="J377" s="116"/>
      <c r="K377" s="116"/>
      <c r="L377" s="116"/>
      <c r="M377" s="116"/>
      <c r="N377" s="116"/>
      <c r="O377" s="116"/>
      <c r="P377" s="116"/>
      <c r="Q377" s="116"/>
      <c r="R377" s="116"/>
      <c r="S377" s="116"/>
      <c r="T377" s="116"/>
      <c r="U377" s="116"/>
    </row>
    <row r="378" spans="2:21">
      <c r="B378" s="123"/>
      <c r="C378" s="116"/>
      <c r="D378" s="116"/>
      <c r="E378" s="116"/>
      <c r="F378" s="116"/>
      <c r="G378" s="116"/>
      <c r="H378" s="116"/>
      <c r="I378" s="116"/>
      <c r="J378" s="116"/>
      <c r="K378" s="116"/>
      <c r="L378" s="116"/>
      <c r="M378" s="116"/>
      <c r="N378" s="116"/>
      <c r="O378" s="116"/>
      <c r="P378" s="116"/>
      <c r="Q378" s="116"/>
      <c r="R378" s="116"/>
      <c r="S378" s="116"/>
      <c r="T378" s="116"/>
      <c r="U378" s="116"/>
    </row>
    <row r="379" spans="2:21">
      <c r="B379" s="123"/>
      <c r="C379" s="116"/>
      <c r="D379" s="116"/>
      <c r="E379" s="116"/>
      <c r="F379" s="116"/>
      <c r="G379" s="116"/>
      <c r="H379" s="116"/>
      <c r="I379" s="116"/>
      <c r="J379" s="116"/>
      <c r="K379" s="116"/>
      <c r="L379" s="116"/>
      <c r="M379" s="116"/>
      <c r="N379" s="116"/>
      <c r="O379" s="116"/>
      <c r="P379" s="116"/>
      <c r="Q379" s="116"/>
      <c r="R379" s="116"/>
      <c r="S379" s="116"/>
      <c r="T379" s="116"/>
      <c r="U379" s="116"/>
    </row>
    <row r="380" spans="2:21">
      <c r="B380" s="123"/>
      <c r="C380" s="116"/>
      <c r="D380" s="116"/>
      <c r="E380" s="116"/>
      <c r="F380" s="116"/>
      <c r="G380" s="116"/>
      <c r="H380" s="116"/>
      <c r="I380" s="116"/>
      <c r="J380" s="116"/>
      <c r="K380" s="116"/>
      <c r="L380" s="116"/>
      <c r="M380" s="116"/>
      <c r="N380" s="116"/>
      <c r="O380" s="116"/>
      <c r="P380" s="116"/>
      <c r="Q380" s="116"/>
      <c r="R380" s="116"/>
      <c r="S380" s="116"/>
      <c r="T380" s="116"/>
      <c r="U380" s="116"/>
    </row>
    <row r="381" spans="2:21">
      <c r="B381" s="123"/>
      <c r="C381" s="116"/>
      <c r="D381" s="116"/>
      <c r="E381" s="116"/>
      <c r="F381" s="116"/>
      <c r="G381" s="116"/>
      <c r="H381" s="116"/>
      <c r="I381" s="116"/>
      <c r="J381" s="116"/>
      <c r="K381" s="116"/>
      <c r="L381" s="116"/>
      <c r="M381" s="116"/>
      <c r="N381" s="116"/>
      <c r="O381" s="116"/>
      <c r="P381" s="116"/>
      <c r="Q381" s="116"/>
      <c r="R381" s="116"/>
      <c r="S381" s="116"/>
      <c r="T381" s="116"/>
      <c r="U381" s="116"/>
    </row>
    <row r="382" spans="2:21">
      <c r="B382" s="123"/>
      <c r="C382" s="116"/>
      <c r="D382" s="116"/>
      <c r="E382" s="116"/>
      <c r="F382" s="116"/>
      <c r="G382" s="116"/>
      <c r="H382" s="116"/>
      <c r="I382" s="116"/>
      <c r="J382" s="116"/>
      <c r="K382" s="116"/>
      <c r="L382" s="116"/>
      <c r="M382" s="116"/>
      <c r="N382" s="116"/>
      <c r="O382" s="116"/>
      <c r="P382" s="116"/>
      <c r="Q382" s="116"/>
      <c r="R382" s="116"/>
      <c r="S382" s="116"/>
      <c r="T382" s="116"/>
      <c r="U382" s="116"/>
    </row>
    <row r="383" spans="2:21">
      <c r="B383" s="123"/>
      <c r="C383" s="116"/>
      <c r="D383" s="116"/>
      <c r="E383" s="116"/>
      <c r="F383" s="116"/>
      <c r="G383" s="116"/>
      <c r="H383" s="116"/>
      <c r="I383" s="116"/>
      <c r="J383" s="116"/>
      <c r="K383" s="116"/>
      <c r="L383" s="116"/>
      <c r="M383" s="116"/>
      <c r="N383" s="116"/>
      <c r="O383" s="116"/>
      <c r="P383" s="116"/>
      <c r="Q383" s="116"/>
      <c r="R383" s="116"/>
      <c r="S383" s="116"/>
      <c r="T383" s="116"/>
      <c r="U383" s="116"/>
    </row>
    <row r="384" spans="2:21">
      <c r="B384" s="123"/>
      <c r="C384" s="116"/>
      <c r="D384" s="116"/>
      <c r="E384" s="116"/>
      <c r="F384" s="116"/>
      <c r="G384" s="116"/>
      <c r="H384" s="116"/>
      <c r="I384" s="116"/>
      <c r="J384" s="116"/>
      <c r="K384" s="116"/>
      <c r="L384" s="116"/>
      <c r="M384" s="116"/>
      <c r="N384" s="116"/>
      <c r="O384" s="116"/>
      <c r="P384" s="116"/>
      <c r="Q384" s="116"/>
      <c r="R384" s="116"/>
      <c r="S384" s="116"/>
      <c r="T384" s="116"/>
      <c r="U384" s="116"/>
    </row>
    <row r="385" spans="2:21">
      <c r="B385" s="123"/>
      <c r="C385" s="116"/>
      <c r="D385" s="116"/>
      <c r="E385" s="116"/>
      <c r="F385" s="116"/>
      <c r="G385" s="116"/>
      <c r="H385" s="116"/>
      <c r="I385" s="116"/>
      <c r="J385" s="116"/>
      <c r="K385" s="116"/>
      <c r="L385" s="116"/>
      <c r="M385" s="116"/>
      <c r="N385" s="116"/>
      <c r="O385" s="116"/>
      <c r="P385" s="116"/>
      <c r="Q385" s="116"/>
      <c r="R385" s="116"/>
      <c r="S385" s="116"/>
      <c r="T385" s="116"/>
      <c r="U385" s="116"/>
    </row>
    <row r="386" spans="2:21">
      <c r="B386" s="123"/>
      <c r="C386" s="116"/>
      <c r="D386" s="116"/>
      <c r="E386" s="116"/>
      <c r="F386" s="116"/>
      <c r="G386" s="116"/>
      <c r="H386" s="116"/>
      <c r="I386" s="116"/>
      <c r="J386" s="116"/>
      <c r="K386" s="116"/>
      <c r="L386" s="116"/>
      <c r="M386" s="116"/>
      <c r="N386" s="116"/>
      <c r="O386" s="116"/>
      <c r="P386" s="116"/>
      <c r="Q386" s="116"/>
      <c r="R386" s="116"/>
      <c r="S386" s="116"/>
      <c r="T386" s="116"/>
      <c r="U386" s="116"/>
    </row>
    <row r="387" spans="2:21">
      <c r="B387" s="123"/>
      <c r="C387" s="116"/>
      <c r="D387" s="116"/>
      <c r="E387" s="116"/>
      <c r="F387" s="116"/>
      <c r="G387" s="116"/>
      <c r="H387" s="116"/>
      <c r="I387" s="116"/>
      <c r="J387" s="116"/>
      <c r="K387" s="116"/>
      <c r="L387" s="116"/>
      <c r="M387" s="116"/>
      <c r="N387" s="116"/>
      <c r="O387" s="116"/>
      <c r="P387" s="116"/>
      <c r="Q387" s="116"/>
      <c r="R387" s="116"/>
      <c r="S387" s="116"/>
      <c r="T387" s="116"/>
      <c r="U387" s="116"/>
    </row>
    <row r="388" spans="2:21">
      <c r="B388" s="123"/>
      <c r="C388" s="116"/>
      <c r="D388" s="116"/>
      <c r="E388" s="116"/>
      <c r="F388" s="116"/>
      <c r="G388" s="116"/>
      <c r="H388" s="116"/>
      <c r="I388" s="116"/>
      <c r="J388" s="116"/>
      <c r="K388" s="116"/>
      <c r="L388" s="116"/>
      <c r="M388" s="116"/>
      <c r="N388" s="116"/>
      <c r="O388" s="116"/>
      <c r="P388" s="116"/>
      <c r="Q388" s="116"/>
      <c r="R388" s="116"/>
      <c r="S388" s="116"/>
      <c r="T388" s="116"/>
      <c r="U388" s="116"/>
    </row>
    <row r="389" spans="2:21">
      <c r="B389" s="123"/>
      <c r="C389" s="116"/>
      <c r="D389" s="116"/>
      <c r="E389" s="116"/>
      <c r="F389" s="116"/>
      <c r="G389" s="116"/>
      <c r="H389" s="116"/>
      <c r="I389" s="116"/>
      <c r="J389" s="116"/>
      <c r="K389" s="116"/>
      <c r="L389" s="116"/>
      <c r="M389" s="116"/>
      <c r="N389" s="116"/>
      <c r="O389" s="116"/>
      <c r="P389" s="116"/>
      <c r="Q389" s="116"/>
      <c r="R389" s="116"/>
      <c r="S389" s="116"/>
      <c r="T389" s="116"/>
      <c r="U389" s="116"/>
    </row>
    <row r="390" spans="2:21">
      <c r="B390" s="123"/>
      <c r="C390" s="116"/>
      <c r="D390" s="116"/>
      <c r="E390" s="116"/>
      <c r="F390" s="116"/>
      <c r="G390" s="116"/>
      <c r="H390" s="116"/>
      <c r="I390" s="116"/>
      <c r="J390" s="116"/>
      <c r="K390" s="116"/>
      <c r="L390" s="116"/>
      <c r="M390" s="116"/>
      <c r="N390" s="116"/>
      <c r="O390" s="116"/>
      <c r="P390" s="116"/>
      <c r="Q390" s="116"/>
      <c r="R390" s="116"/>
      <c r="S390" s="116"/>
      <c r="T390" s="116"/>
      <c r="U390" s="116"/>
    </row>
    <row r="391" spans="2:21">
      <c r="B391" s="123"/>
      <c r="C391" s="116"/>
      <c r="D391" s="116"/>
      <c r="E391" s="116"/>
      <c r="F391" s="116"/>
      <c r="G391" s="116"/>
      <c r="H391" s="116"/>
      <c r="I391" s="116"/>
      <c r="J391" s="116"/>
      <c r="K391" s="116"/>
      <c r="L391" s="116"/>
      <c r="M391" s="116"/>
      <c r="N391" s="116"/>
      <c r="O391" s="116"/>
      <c r="P391" s="116"/>
      <c r="Q391" s="116"/>
      <c r="R391" s="116"/>
      <c r="S391" s="116"/>
      <c r="T391" s="116"/>
      <c r="U391" s="116"/>
    </row>
    <row r="392" spans="2:21">
      <c r="B392" s="123"/>
      <c r="C392" s="116"/>
      <c r="D392" s="116"/>
      <c r="E392" s="116"/>
      <c r="F392" s="116"/>
      <c r="G392" s="116"/>
      <c r="H392" s="116"/>
      <c r="I392" s="116"/>
      <c r="J392" s="116"/>
      <c r="K392" s="116"/>
      <c r="L392" s="116"/>
      <c r="M392" s="116"/>
      <c r="N392" s="116"/>
      <c r="O392" s="116"/>
      <c r="P392" s="116"/>
      <c r="Q392" s="116"/>
      <c r="R392" s="116"/>
      <c r="S392" s="116"/>
      <c r="T392" s="116"/>
      <c r="U392" s="116"/>
    </row>
    <row r="393" spans="2:21">
      <c r="B393" s="123"/>
      <c r="C393" s="116"/>
      <c r="D393" s="116"/>
      <c r="E393" s="116"/>
      <c r="F393" s="116"/>
      <c r="G393" s="116"/>
      <c r="H393" s="116"/>
      <c r="I393" s="116"/>
      <c r="J393" s="116"/>
      <c r="K393" s="116"/>
      <c r="L393" s="116"/>
      <c r="M393" s="116"/>
      <c r="N393" s="116"/>
      <c r="O393" s="116"/>
      <c r="P393" s="116"/>
      <c r="Q393" s="116"/>
      <c r="R393" s="116"/>
      <c r="S393" s="116"/>
      <c r="T393" s="116"/>
      <c r="U393" s="116"/>
    </row>
    <row r="394" spans="2:21">
      <c r="B394" s="123"/>
      <c r="C394" s="116"/>
      <c r="D394" s="116"/>
      <c r="E394" s="116"/>
      <c r="F394" s="116"/>
      <c r="G394" s="116"/>
      <c r="H394" s="116"/>
      <c r="I394" s="116"/>
      <c r="J394" s="116"/>
      <c r="K394" s="116"/>
      <c r="L394" s="116"/>
      <c r="M394" s="116"/>
      <c r="N394" s="116"/>
      <c r="O394" s="116"/>
      <c r="P394" s="116"/>
      <c r="Q394" s="116"/>
      <c r="R394" s="116"/>
      <c r="S394" s="116"/>
      <c r="T394" s="116"/>
      <c r="U394" s="116"/>
    </row>
    <row r="395" spans="2:21">
      <c r="B395" s="123"/>
      <c r="C395" s="116"/>
      <c r="D395" s="116"/>
      <c r="E395" s="116"/>
      <c r="F395" s="116"/>
      <c r="G395" s="116"/>
      <c r="H395" s="116"/>
      <c r="I395" s="116"/>
      <c r="J395" s="116"/>
      <c r="K395" s="116"/>
      <c r="L395" s="116"/>
      <c r="M395" s="116"/>
      <c r="N395" s="116"/>
      <c r="O395" s="116"/>
      <c r="P395" s="116"/>
      <c r="Q395" s="116"/>
      <c r="R395" s="116"/>
      <c r="S395" s="116"/>
      <c r="T395" s="116"/>
      <c r="U395" s="116"/>
    </row>
    <row r="396" spans="2:21">
      <c r="B396" s="123"/>
      <c r="C396" s="116"/>
      <c r="D396" s="116"/>
      <c r="E396" s="116"/>
      <c r="F396" s="116"/>
      <c r="G396" s="116"/>
      <c r="H396" s="116"/>
      <c r="I396" s="116"/>
      <c r="J396" s="116"/>
      <c r="K396" s="116"/>
      <c r="L396" s="116"/>
      <c r="M396" s="116"/>
      <c r="N396" s="116"/>
      <c r="O396" s="116"/>
      <c r="P396" s="116"/>
      <c r="Q396" s="116"/>
      <c r="R396" s="116"/>
      <c r="S396" s="116"/>
      <c r="T396" s="116"/>
      <c r="U396" s="116"/>
    </row>
    <row r="397" spans="2:21">
      <c r="B397" s="123"/>
      <c r="C397" s="116"/>
      <c r="D397" s="116"/>
      <c r="E397" s="116"/>
      <c r="F397" s="116"/>
      <c r="G397" s="116"/>
      <c r="H397" s="116"/>
      <c r="I397" s="116"/>
      <c r="J397" s="116"/>
      <c r="K397" s="116"/>
      <c r="L397" s="116"/>
      <c r="M397" s="116"/>
      <c r="N397" s="116"/>
      <c r="O397" s="116"/>
      <c r="P397" s="116"/>
      <c r="Q397" s="116"/>
      <c r="R397" s="116"/>
      <c r="S397" s="116"/>
      <c r="T397" s="116"/>
      <c r="U397" s="116"/>
    </row>
    <row r="398" spans="2:21">
      <c r="B398" s="123"/>
      <c r="C398" s="116"/>
      <c r="D398" s="116"/>
      <c r="E398" s="116"/>
      <c r="F398" s="116"/>
      <c r="G398" s="116"/>
      <c r="H398" s="116"/>
      <c r="I398" s="116"/>
      <c r="J398" s="116"/>
      <c r="K398" s="116"/>
      <c r="L398" s="116"/>
      <c r="M398" s="116"/>
      <c r="N398" s="116"/>
      <c r="O398" s="116"/>
      <c r="P398" s="116"/>
      <c r="Q398" s="116"/>
      <c r="R398" s="116"/>
      <c r="S398" s="116"/>
      <c r="T398" s="116"/>
      <c r="U398" s="116"/>
    </row>
    <row r="399" spans="2:21">
      <c r="B399" s="123"/>
      <c r="C399" s="116"/>
      <c r="D399" s="116"/>
      <c r="E399" s="116"/>
      <c r="F399" s="116"/>
      <c r="G399" s="116"/>
      <c r="H399" s="116"/>
      <c r="I399" s="116"/>
      <c r="J399" s="116"/>
      <c r="K399" s="116"/>
      <c r="L399" s="116"/>
      <c r="M399" s="116"/>
      <c r="N399" s="116"/>
      <c r="O399" s="116"/>
      <c r="P399" s="116"/>
      <c r="Q399" s="116"/>
      <c r="R399" s="116"/>
      <c r="S399" s="116"/>
      <c r="T399" s="116"/>
      <c r="U399" s="116"/>
    </row>
    <row r="400" spans="2:21">
      <c r="B400" s="123"/>
      <c r="C400" s="116"/>
      <c r="D400" s="116"/>
      <c r="E400" s="116"/>
      <c r="F400" s="116"/>
      <c r="G400" s="116"/>
      <c r="H400" s="116"/>
      <c r="I400" s="116"/>
      <c r="J400" s="116"/>
      <c r="K400" s="116"/>
      <c r="L400" s="116"/>
      <c r="M400" s="116"/>
      <c r="N400" s="116"/>
      <c r="O400" s="116"/>
      <c r="P400" s="116"/>
      <c r="Q400" s="116"/>
      <c r="R400" s="116"/>
      <c r="S400" s="116"/>
      <c r="T400" s="116"/>
      <c r="U400" s="116"/>
    </row>
    <row r="401" spans="2:21">
      <c r="B401" s="123"/>
      <c r="C401" s="116"/>
      <c r="D401" s="116"/>
      <c r="E401" s="116"/>
      <c r="F401" s="116"/>
      <c r="G401" s="116"/>
      <c r="H401" s="116"/>
      <c r="I401" s="116"/>
      <c r="J401" s="116"/>
      <c r="K401" s="116"/>
      <c r="L401" s="116"/>
      <c r="M401" s="116"/>
      <c r="N401" s="116"/>
      <c r="O401" s="116"/>
      <c r="P401" s="116"/>
      <c r="Q401" s="116"/>
      <c r="R401" s="116"/>
      <c r="S401" s="116"/>
      <c r="T401" s="116"/>
      <c r="U401" s="116"/>
    </row>
    <row r="402" spans="2:21">
      <c r="B402" s="123"/>
      <c r="C402" s="116"/>
      <c r="D402" s="116"/>
      <c r="E402" s="116"/>
      <c r="F402" s="116"/>
      <c r="G402" s="116"/>
      <c r="H402" s="116"/>
      <c r="I402" s="116"/>
      <c r="J402" s="116"/>
      <c r="K402" s="116"/>
      <c r="L402" s="116"/>
      <c r="M402" s="116"/>
      <c r="N402" s="116"/>
      <c r="O402" s="116"/>
      <c r="P402" s="116"/>
      <c r="Q402" s="116"/>
      <c r="R402" s="116"/>
      <c r="S402" s="116"/>
      <c r="T402" s="116"/>
      <c r="U402" s="116"/>
    </row>
    <row r="403" spans="2:21">
      <c r="B403" s="123"/>
      <c r="C403" s="116"/>
      <c r="D403" s="116"/>
      <c r="E403" s="116"/>
      <c r="F403" s="116"/>
      <c r="G403" s="116"/>
      <c r="H403" s="116"/>
      <c r="I403" s="116"/>
      <c r="J403" s="116"/>
      <c r="K403" s="116"/>
      <c r="L403" s="116"/>
      <c r="M403" s="116"/>
      <c r="N403" s="116"/>
      <c r="O403" s="116"/>
      <c r="P403" s="116"/>
      <c r="Q403" s="116"/>
      <c r="R403" s="116"/>
      <c r="S403" s="116"/>
      <c r="T403" s="116"/>
      <c r="U403" s="116"/>
    </row>
    <row r="404" spans="2:21">
      <c r="B404" s="123"/>
      <c r="C404" s="116"/>
      <c r="D404" s="116"/>
      <c r="E404" s="116"/>
      <c r="F404" s="116"/>
      <c r="G404" s="116"/>
      <c r="H404" s="116"/>
      <c r="I404" s="116"/>
      <c r="J404" s="116"/>
      <c r="K404" s="116"/>
      <c r="L404" s="116"/>
      <c r="M404" s="116"/>
      <c r="N404" s="116"/>
      <c r="O404" s="116"/>
      <c r="P404" s="116"/>
      <c r="Q404" s="116"/>
      <c r="R404" s="116"/>
      <c r="S404" s="116"/>
      <c r="T404" s="116"/>
      <c r="U404" s="116"/>
    </row>
    <row r="405" spans="2:21">
      <c r="B405" s="123"/>
      <c r="C405" s="116"/>
      <c r="D405" s="116"/>
      <c r="E405" s="116"/>
      <c r="F405" s="116"/>
      <c r="G405" s="116"/>
      <c r="H405" s="116"/>
      <c r="I405" s="116"/>
      <c r="J405" s="116"/>
      <c r="K405" s="116"/>
      <c r="L405" s="116"/>
      <c r="M405" s="116"/>
      <c r="N405" s="116"/>
      <c r="O405" s="116"/>
      <c r="P405" s="116"/>
      <c r="Q405" s="116"/>
      <c r="R405" s="116"/>
      <c r="S405" s="116"/>
      <c r="T405" s="116"/>
      <c r="U405" s="116"/>
    </row>
    <row r="406" spans="2:21">
      <c r="B406" s="123"/>
      <c r="C406" s="116"/>
      <c r="D406" s="116"/>
      <c r="E406" s="116"/>
      <c r="F406" s="116"/>
      <c r="G406" s="116"/>
      <c r="H406" s="116"/>
      <c r="I406" s="116"/>
      <c r="J406" s="116"/>
      <c r="K406" s="116"/>
      <c r="L406" s="116"/>
      <c r="M406" s="116"/>
      <c r="N406" s="116"/>
      <c r="O406" s="116"/>
      <c r="P406" s="116"/>
      <c r="Q406" s="116"/>
      <c r="R406" s="116"/>
      <c r="S406" s="116"/>
      <c r="T406" s="116"/>
      <c r="U406" s="116"/>
    </row>
    <row r="407" spans="2:21">
      <c r="B407" s="123"/>
      <c r="C407" s="116"/>
      <c r="D407" s="116"/>
      <c r="E407" s="116"/>
      <c r="F407" s="116"/>
      <c r="G407" s="116"/>
      <c r="H407" s="116"/>
      <c r="I407" s="116"/>
      <c r="J407" s="116"/>
      <c r="K407" s="116"/>
      <c r="L407" s="116"/>
      <c r="M407" s="116"/>
      <c r="N407" s="116"/>
      <c r="O407" s="116"/>
      <c r="P407" s="116"/>
      <c r="Q407" s="116"/>
      <c r="R407" s="116"/>
      <c r="S407" s="116"/>
      <c r="T407" s="116"/>
      <c r="U407" s="116"/>
    </row>
    <row r="408" spans="2:21">
      <c r="B408" s="123"/>
      <c r="C408" s="116"/>
      <c r="D408" s="116"/>
      <c r="E408" s="116"/>
      <c r="F408" s="116"/>
      <c r="G408" s="116"/>
      <c r="H408" s="116"/>
      <c r="I408" s="116"/>
      <c r="J408" s="116"/>
      <c r="K408" s="116"/>
      <c r="L408" s="116"/>
      <c r="M408" s="116"/>
      <c r="N408" s="116"/>
      <c r="O408" s="116"/>
      <c r="P408" s="116"/>
      <c r="Q408" s="116"/>
      <c r="R408" s="116"/>
      <c r="S408" s="116"/>
      <c r="T408" s="116"/>
      <c r="U408" s="116"/>
    </row>
    <row r="409" spans="2:21">
      <c r="B409" s="123"/>
      <c r="C409" s="116"/>
      <c r="D409" s="116"/>
      <c r="E409" s="116"/>
      <c r="F409" s="116"/>
      <c r="G409" s="116"/>
      <c r="H409" s="116"/>
      <c r="I409" s="116"/>
      <c r="J409" s="116"/>
      <c r="K409" s="116"/>
      <c r="L409" s="116"/>
      <c r="M409" s="116"/>
      <c r="N409" s="116"/>
      <c r="O409" s="116"/>
      <c r="P409" s="116"/>
      <c r="Q409" s="116"/>
      <c r="R409" s="116"/>
      <c r="S409" s="116"/>
      <c r="T409" s="116"/>
      <c r="U409" s="116"/>
    </row>
    <row r="410" spans="2:21">
      <c r="B410" s="123"/>
      <c r="C410" s="116"/>
      <c r="D410" s="116"/>
      <c r="E410" s="116"/>
      <c r="F410" s="116"/>
      <c r="G410" s="116"/>
      <c r="H410" s="116"/>
      <c r="I410" s="116"/>
      <c r="J410" s="116"/>
      <c r="K410" s="116"/>
      <c r="L410" s="116"/>
      <c r="M410" s="116"/>
      <c r="N410" s="116"/>
      <c r="O410" s="116"/>
      <c r="P410" s="116"/>
      <c r="Q410" s="116"/>
      <c r="R410" s="116"/>
      <c r="S410" s="116"/>
      <c r="T410" s="116"/>
      <c r="U410" s="116"/>
    </row>
    <row r="411" spans="2:21">
      <c r="B411" s="123"/>
      <c r="C411" s="116"/>
      <c r="D411" s="116"/>
      <c r="E411" s="116"/>
      <c r="F411" s="116"/>
      <c r="G411" s="116"/>
      <c r="H411" s="116"/>
      <c r="I411" s="116"/>
      <c r="J411" s="116"/>
      <c r="K411" s="116"/>
      <c r="L411" s="116"/>
      <c r="M411" s="116"/>
      <c r="N411" s="116"/>
      <c r="O411" s="116"/>
      <c r="P411" s="116"/>
      <c r="Q411" s="116"/>
      <c r="R411" s="116"/>
      <c r="S411" s="116"/>
      <c r="T411" s="116"/>
      <c r="U411" s="116"/>
    </row>
    <row r="412" spans="2:21">
      <c r="B412" s="123"/>
      <c r="C412" s="116"/>
      <c r="D412" s="116"/>
      <c r="E412" s="116"/>
      <c r="F412" s="116"/>
      <c r="G412" s="116"/>
      <c r="H412" s="116"/>
      <c r="I412" s="116"/>
      <c r="J412" s="116"/>
      <c r="K412" s="116"/>
      <c r="L412" s="116"/>
      <c r="M412" s="116"/>
      <c r="N412" s="116"/>
      <c r="O412" s="116"/>
      <c r="P412" s="116"/>
      <c r="Q412" s="116"/>
      <c r="R412" s="116"/>
      <c r="S412" s="116"/>
      <c r="T412" s="116"/>
      <c r="U412" s="116"/>
    </row>
    <row r="413" spans="2:21">
      <c r="B413" s="123"/>
      <c r="C413" s="116"/>
      <c r="D413" s="116"/>
      <c r="E413" s="116"/>
      <c r="F413" s="116"/>
      <c r="G413" s="116"/>
      <c r="H413" s="116"/>
      <c r="I413" s="116"/>
      <c r="J413" s="116"/>
      <c r="K413" s="116"/>
      <c r="L413" s="116"/>
      <c r="M413" s="116"/>
      <c r="N413" s="116"/>
      <c r="O413" s="116"/>
      <c r="P413" s="116"/>
      <c r="Q413" s="116"/>
      <c r="R413" s="116"/>
      <c r="S413" s="116"/>
      <c r="T413" s="116"/>
      <c r="U413" s="116"/>
    </row>
    <row r="414" spans="2:21">
      <c r="B414" s="123"/>
      <c r="C414" s="116"/>
      <c r="D414" s="116"/>
      <c r="E414" s="116"/>
      <c r="F414" s="116"/>
      <c r="G414" s="116"/>
      <c r="H414" s="116"/>
      <c r="I414" s="116"/>
      <c r="J414" s="116"/>
      <c r="K414" s="116"/>
      <c r="L414" s="116"/>
      <c r="M414" s="116"/>
      <c r="N414" s="116"/>
      <c r="O414" s="116"/>
      <c r="P414" s="116"/>
      <c r="Q414" s="116"/>
      <c r="R414" s="116"/>
      <c r="S414" s="116"/>
      <c r="T414" s="116"/>
      <c r="U414" s="116"/>
    </row>
    <row r="415" spans="2:21">
      <c r="B415" s="123"/>
      <c r="C415" s="116"/>
      <c r="D415" s="116"/>
      <c r="E415" s="116"/>
      <c r="F415" s="116"/>
      <c r="G415" s="116"/>
      <c r="H415" s="116"/>
      <c r="I415" s="116"/>
      <c r="J415" s="116"/>
      <c r="K415" s="116"/>
      <c r="L415" s="116"/>
      <c r="M415" s="116"/>
      <c r="N415" s="116"/>
      <c r="O415" s="116"/>
      <c r="P415" s="116"/>
      <c r="Q415" s="116"/>
      <c r="R415" s="116"/>
      <c r="S415" s="116"/>
      <c r="T415" s="116"/>
      <c r="U415" s="116"/>
    </row>
    <row r="416" spans="2:21">
      <c r="B416" s="123"/>
      <c r="C416" s="116"/>
      <c r="D416" s="116"/>
      <c r="E416" s="116"/>
      <c r="F416" s="116"/>
      <c r="G416" s="116"/>
      <c r="H416" s="116"/>
      <c r="I416" s="116"/>
      <c r="J416" s="116"/>
      <c r="K416" s="116"/>
      <c r="L416" s="116"/>
      <c r="M416" s="116"/>
      <c r="N416" s="116"/>
      <c r="O416" s="116"/>
      <c r="P416" s="116"/>
      <c r="Q416" s="116"/>
      <c r="R416" s="116"/>
      <c r="S416" s="116"/>
      <c r="T416" s="116"/>
      <c r="U416" s="116"/>
    </row>
    <row r="417" spans="2:21">
      <c r="B417" s="123"/>
      <c r="C417" s="116"/>
      <c r="D417" s="116"/>
      <c r="E417" s="116"/>
      <c r="F417" s="116"/>
      <c r="G417" s="116"/>
      <c r="H417" s="116"/>
      <c r="I417" s="116"/>
      <c r="J417" s="116"/>
      <c r="K417" s="116"/>
      <c r="L417" s="116"/>
      <c r="M417" s="116"/>
      <c r="N417" s="116"/>
      <c r="O417" s="116"/>
      <c r="P417" s="116"/>
      <c r="Q417" s="116"/>
      <c r="R417" s="116"/>
      <c r="S417" s="116"/>
      <c r="T417" s="116"/>
      <c r="U417" s="116"/>
    </row>
    <row r="418" spans="2:21">
      <c r="B418" s="123"/>
      <c r="C418" s="116"/>
      <c r="D418" s="116"/>
      <c r="E418" s="116"/>
      <c r="F418" s="116"/>
      <c r="G418" s="116"/>
      <c r="H418" s="116"/>
      <c r="I418" s="116"/>
      <c r="J418" s="116"/>
      <c r="K418" s="116"/>
      <c r="L418" s="116"/>
      <c r="M418" s="116"/>
      <c r="N418" s="116"/>
      <c r="O418" s="116"/>
      <c r="P418" s="116"/>
      <c r="Q418" s="116"/>
      <c r="R418" s="116"/>
      <c r="S418" s="116"/>
      <c r="T418" s="116"/>
      <c r="U418" s="116"/>
    </row>
    <row r="419" spans="2:21">
      <c r="B419" s="123"/>
      <c r="C419" s="116"/>
      <c r="D419" s="116"/>
      <c r="E419" s="116"/>
      <c r="F419" s="116"/>
      <c r="G419" s="116"/>
      <c r="H419" s="116"/>
      <c r="I419" s="116"/>
      <c r="J419" s="116"/>
      <c r="K419" s="116"/>
      <c r="L419" s="116"/>
      <c r="M419" s="116"/>
      <c r="N419" s="116"/>
      <c r="O419" s="116"/>
      <c r="P419" s="116"/>
      <c r="Q419" s="116"/>
      <c r="R419" s="116"/>
      <c r="S419" s="116"/>
      <c r="T419" s="116"/>
      <c r="U419" s="116"/>
    </row>
    <row r="420" spans="2:21">
      <c r="B420" s="123"/>
      <c r="C420" s="116"/>
      <c r="D420" s="116"/>
      <c r="E420" s="116"/>
      <c r="F420" s="116"/>
      <c r="G420" s="116"/>
      <c r="H420" s="116"/>
      <c r="I420" s="116"/>
      <c r="J420" s="116"/>
      <c r="K420" s="116"/>
      <c r="L420" s="116"/>
      <c r="M420" s="116"/>
      <c r="N420" s="116"/>
      <c r="O420" s="116"/>
      <c r="P420" s="116"/>
      <c r="Q420" s="116"/>
      <c r="R420" s="116"/>
      <c r="S420" s="116"/>
      <c r="T420" s="116"/>
      <c r="U420" s="116"/>
    </row>
    <row r="421" spans="2:21">
      <c r="B421" s="123"/>
      <c r="C421" s="116"/>
      <c r="D421" s="116"/>
      <c r="E421" s="116"/>
      <c r="F421" s="116"/>
      <c r="G421" s="116"/>
      <c r="H421" s="116"/>
      <c r="I421" s="116"/>
      <c r="J421" s="116"/>
      <c r="K421" s="116"/>
      <c r="L421" s="116"/>
      <c r="M421" s="116"/>
      <c r="N421" s="116"/>
      <c r="O421" s="116"/>
      <c r="P421" s="116"/>
      <c r="Q421" s="116"/>
      <c r="R421" s="116"/>
      <c r="S421" s="116"/>
      <c r="T421" s="116"/>
      <c r="U421" s="116"/>
    </row>
    <row r="422" spans="2:21">
      <c r="B422" s="123"/>
      <c r="C422" s="116"/>
      <c r="D422" s="116"/>
      <c r="E422" s="116"/>
      <c r="F422" s="116"/>
      <c r="G422" s="116"/>
      <c r="H422" s="116"/>
      <c r="I422" s="116"/>
      <c r="J422" s="116"/>
      <c r="K422" s="116"/>
      <c r="L422" s="116"/>
      <c r="M422" s="116"/>
      <c r="N422" s="116"/>
      <c r="O422" s="116"/>
      <c r="P422" s="116"/>
      <c r="Q422" s="116"/>
      <c r="R422" s="116"/>
      <c r="S422" s="116"/>
      <c r="T422" s="116"/>
      <c r="U422" s="116"/>
    </row>
    <row r="423" spans="2:21">
      <c r="B423" s="123"/>
      <c r="C423" s="116"/>
      <c r="D423" s="116"/>
      <c r="E423" s="116"/>
      <c r="F423" s="116"/>
      <c r="G423" s="116"/>
      <c r="H423" s="116"/>
      <c r="I423" s="116"/>
      <c r="J423" s="116"/>
      <c r="K423" s="116"/>
      <c r="L423" s="116"/>
      <c r="M423" s="116"/>
      <c r="N423" s="116"/>
      <c r="O423" s="116"/>
      <c r="P423" s="116"/>
      <c r="Q423" s="116"/>
      <c r="R423" s="116"/>
      <c r="S423" s="116"/>
      <c r="T423" s="116"/>
      <c r="U423" s="116"/>
    </row>
    <row r="424" spans="2:21">
      <c r="C424" s="1"/>
      <c r="D424" s="1"/>
    </row>
    <row r="425" spans="2:21">
      <c r="C425" s="1"/>
      <c r="D425" s="1"/>
    </row>
    <row r="426" spans="2:21">
      <c r="C426" s="1"/>
      <c r="D426" s="1"/>
    </row>
    <row r="427" spans="2:21">
      <c r="C427" s="1"/>
      <c r="D427" s="1"/>
    </row>
    <row r="428" spans="2:21">
      <c r="C428" s="1"/>
      <c r="D428" s="1"/>
    </row>
    <row r="429" spans="2:21">
      <c r="C429" s="1"/>
      <c r="D429" s="1"/>
    </row>
    <row r="430" spans="2:21">
      <c r="C430" s="1"/>
      <c r="D430" s="1"/>
    </row>
    <row r="431" spans="2:21">
      <c r="C431" s="1"/>
      <c r="D431" s="1"/>
    </row>
    <row r="432" spans="2:21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  <row r="474" spans="3:4">
      <c r="C474" s="1"/>
      <c r="D474" s="1"/>
    </row>
    <row r="475" spans="3:4">
      <c r="C475" s="1"/>
      <c r="D475" s="1"/>
    </row>
    <row r="476" spans="3:4">
      <c r="C476" s="1"/>
      <c r="D476" s="1"/>
    </row>
    <row r="477" spans="3:4">
      <c r="C477" s="1"/>
      <c r="D477" s="1"/>
    </row>
    <row r="478" spans="3:4">
      <c r="C478" s="1"/>
      <c r="D478" s="1"/>
    </row>
    <row r="479" spans="3:4">
      <c r="C479" s="1"/>
      <c r="D479" s="1"/>
    </row>
    <row r="480" spans="3:4">
      <c r="C480" s="1"/>
      <c r="D480" s="1"/>
    </row>
    <row r="481" spans="3:4">
      <c r="C481" s="1"/>
      <c r="D481" s="1"/>
    </row>
    <row r="482" spans="3:4">
      <c r="C482" s="1"/>
      <c r="D482" s="1"/>
    </row>
    <row r="483" spans="3:4">
      <c r="C483" s="1"/>
      <c r="D483" s="1"/>
    </row>
    <row r="484" spans="3:4">
      <c r="C484" s="1"/>
      <c r="D484" s="1"/>
    </row>
    <row r="485" spans="3:4">
      <c r="C485" s="1"/>
      <c r="D485" s="1"/>
    </row>
    <row r="486" spans="3:4">
      <c r="C486" s="1"/>
      <c r="D486" s="1"/>
    </row>
    <row r="487" spans="3:4">
      <c r="C487" s="1"/>
      <c r="D487" s="1"/>
    </row>
    <row r="488" spans="3:4">
      <c r="C488" s="1"/>
      <c r="D488" s="1"/>
    </row>
    <row r="489" spans="3:4">
      <c r="C489" s="1"/>
      <c r="D489" s="1"/>
    </row>
    <row r="490" spans="3:4">
      <c r="C490" s="1"/>
      <c r="D490" s="1"/>
    </row>
    <row r="491" spans="3:4">
      <c r="C491" s="1"/>
      <c r="D491" s="1"/>
    </row>
    <row r="492" spans="3:4">
      <c r="C492" s="1"/>
      <c r="D492" s="1"/>
    </row>
    <row r="493" spans="3:4">
      <c r="C493" s="1"/>
      <c r="D493" s="1"/>
    </row>
    <row r="494" spans="3:4">
      <c r="C494" s="1"/>
      <c r="D494" s="1"/>
    </row>
    <row r="495" spans="3:4">
      <c r="C495" s="1"/>
      <c r="D495" s="1"/>
    </row>
    <row r="496" spans="3:4">
      <c r="C496" s="1"/>
      <c r="D496" s="1"/>
    </row>
    <row r="497" spans="3:4">
      <c r="C497" s="1"/>
      <c r="D497" s="1"/>
    </row>
    <row r="498" spans="3:4">
      <c r="C498" s="1"/>
      <c r="D498" s="1"/>
    </row>
    <row r="499" spans="3:4">
      <c r="C499" s="1"/>
      <c r="D499" s="1"/>
    </row>
    <row r="500" spans="3:4">
      <c r="C500" s="1"/>
      <c r="D500" s="1"/>
    </row>
    <row r="501" spans="3:4">
      <c r="C501" s="1"/>
      <c r="D501" s="1"/>
    </row>
    <row r="502" spans="3:4">
      <c r="C502" s="1"/>
      <c r="D502" s="1"/>
    </row>
    <row r="503" spans="3:4">
      <c r="C503" s="1"/>
      <c r="D503" s="1"/>
    </row>
    <row r="504" spans="3:4">
      <c r="C504" s="1"/>
      <c r="D504" s="1"/>
    </row>
    <row r="505" spans="3:4">
      <c r="C505" s="1"/>
      <c r="D505" s="1"/>
    </row>
    <row r="506" spans="3:4">
      <c r="C506" s="1"/>
      <c r="D506" s="1"/>
    </row>
    <row r="507" spans="3:4">
      <c r="C507" s="1"/>
      <c r="D507" s="1"/>
    </row>
    <row r="508" spans="3:4">
      <c r="C508" s="1"/>
      <c r="D508" s="1"/>
    </row>
    <row r="509" spans="3:4">
      <c r="C509" s="1"/>
      <c r="D509" s="1"/>
    </row>
    <row r="510" spans="3:4">
      <c r="C510" s="1"/>
      <c r="D510" s="1"/>
    </row>
    <row r="511" spans="3:4">
      <c r="C511" s="1"/>
      <c r="D511" s="1"/>
    </row>
    <row r="512" spans="3:4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  <row r="565" spans="3:4">
      <c r="C565" s="1"/>
      <c r="D565" s="1"/>
    </row>
    <row r="566" spans="3:4">
      <c r="C566" s="1"/>
      <c r="D566" s="1"/>
    </row>
    <row r="567" spans="3:4">
      <c r="C567" s="1"/>
      <c r="D567" s="1"/>
    </row>
    <row r="568" spans="3:4">
      <c r="C568" s="1"/>
      <c r="D568" s="1"/>
    </row>
    <row r="569" spans="3:4">
      <c r="C569" s="1"/>
      <c r="D569" s="1"/>
    </row>
    <row r="570" spans="3:4">
      <c r="C570" s="1"/>
      <c r="D570" s="1"/>
    </row>
    <row r="571" spans="3:4">
      <c r="C571" s="1"/>
      <c r="D571" s="1"/>
    </row>
    <row r="572" spans="3:4">
      <c r="C572" s="1"/>
      <c r="D572" s="1"/>
    </row>
    <row r="573" spans="3:4">
      <c r="C573" s="1"/>
      <c r="D573" s="1"/>
    </row>
    <row r="574" spans="3:4">
      <c r="C574" s="1"/>
      <c r="D574" s="1"/>
    </row>
    <row r="575" spans="3:4">
      <c r="C575" s="1"/>
      <c r="D575" s="1"/>
    </row>
    <row r="576" spans="3:4">
      <c r="C576" s="1"/>
      <c r="D576" s="1"/>
    </row>
    <row r="577" spans="3:4">
      <c r="C577" s="1"/>
      <c r="D577" s="1"/>
    </row>
    <row r="578" spans="3:4">
      <c r="C578" s="1"/>
      <c r="D578" s="1"/>
    </row>
    <row r="579" spans="3:4">
      <c r="C579" s="1"/>
      <c r="D579" s="1"/>
    </row>
    <row r="580" spans="3:4">
      <c r="C580" s="1"/>
      <c r="D580" s="1"/>
    </row>
    <row r="581" spans="3:4">
      <c r="C581" s="1"/>
      <c r="D581" s="1"/>
    </row>
    <row r="582" spans="3:4">
      <c r="C582" s="1"/>
      <c r="D582" s="1"/>
    </row>
    <row r="583" spans="3:4">
      <c r="C583" s="1"/>
      <c r="D583" s="1"/>
    </row>
    <row r="584" spans="3:4">
      <c r="C584" s="1"/>
      <c r="D584" s="1"/>
    </row>
    <row r="585" spans="3:4">
      <c r="C585" s="1"/>
      <c r="D585" s="1"/>
    </row>
    <row r="586" spans="3:4">
      <c r="C586" s="1"/>
      <c r="D586" s="1"/>
    </row>
    <row r="587" spans="3:4">
      <c r="C587" s="1"/>
      <c r="D587" s="1"/>
    </row>
    <row r="588" spans="3:4">
      <c r="C588" s="1"/>
      <c r="D588" s="1"/>
    </row>
    <row r="589" spans="3:4">
      <c r="C589" s="1"/>
      <c r="D589" s="1"/>
    </row>
    <row r="590" spans="3:4">
      <c r="C590" s="1"/>
      <c r="D590" s="1"/>
    </row>
    <row r="591" spans="3:4">
      <c r="C591" s="1"/>
      <c r="D591" s="1"/>
    </row>
    <row r="592" spans="3:4">
      <c r="C592" s="1"/>
      <c r="D592" s="1"/>
    </row>
    <row r="593" spans="3:4">
      <c r="C593" s="1"/>
      <c r="D593" s="1"/>
    </row>
    <row r="594" spans="3:4">
      <c r="C594" s="1"/>
      <c r="D594" s="1"/>
    </row>
    <row r="595" spans="3:4">
      <c r="C595" s="1"/>
      <c r="D595" s="1"/>
    </row>
    <row r="596" spans="3:4">
      <c r="C596" s="1"/>
      <c r="D596" s="1"/>
    </row>
    <row r="597" spans="3:4">
      <c r="C597" s="1"/>
      <c r="D597" s="1"/>
    </row>
    <row r="598" spans="3:4">
      <c r="C598" s="1"/>
      <c r="D598" s="1"/>
    </row>
    <row r="599" spans="3:4">
      <c r="C599" s="1"/>
      <c r="D599" s="1"/>
    </row>
    <row r="600" spans="3:4">
      <c r="C600" s="1"/>
      <c r="D600" s="1"/>
    </row>
    <row r="601" spans="3:4">
      <c r="C601" s="1"/>
      <c r="D601" s="1"/>
    </row>
    <row r="602" spans="3:4">
      <c r="C602" s="1"/>
      <c r="D602" s="1"/>
    </row>
    <row r="603" spans="3:4">
      <c r="C603" s="1"/>
      <c r="D603" s="1"/>
    </row>
    <row r="604" spans="3:4">
      <c r="C604" s="1"/>
      <c r="D604" s="1"/>
    </row>
    <row r="605" spans="3:4">
      <c r="C605" s="1"/>
      <c r="D605" s="1"/>
    </row>
    <row r="606" spans="3:4">
      <c r="C606" s="1"/>
      <c r="D606" s="1"/>
    </row>
    <row r="607" spans="3:4">
      <c r="C607" s="1"/>
      <c r="D607" s="1"/>
    </row>
    <row r="608" spans="3:4">
      <c r="C608" s="1"/>
      <c r="D608" s="1"/>
    </row>
    <row r="609" spans="3:4">
      <c r="C609" s="1"/>
      <c r="D609" s="1"/>
    </row>
    <row r="610" spans="3:4">
      <c r="C610" s="1"/>
      <c r="D610" s="1"/>
    </row>
    <row r="611" spans="3:4">
      <c r="C611" s="1"/>
      <c r="D611" s="1"/>
    </row>
    <row r="612" spans="3:4">
      <c r="C612" s="1"/>
      <c r="D612" s="1"/>
    </row>
    <row r="613" spans="3:4">
      <c r="C613" s="1"/>
      <c r="D613" s="1"/>
    </row>
    <row r="614" spans="3:4">
      <c r="C614" s="1"/>
      <c r="D614" s="1"/>
    </row>
    <row r="615" spans="3:4">
      <c r="C615" s="1"/>
      <c r="D615" s="1"/>
    </row>
    <row r="616" spans="3:4">
      <c r="C616" s="1"/>
      <c r="D616" s="1"/>
    </row>
    <row r="617" spans="3:4">
      <c r="C617" s="1"/>
      <c r="D617" s="1"/>
    </row>
    <row r="618" spans="3:4">
      <c r="C618" s="1"/>
      <c r="D618" s="1"/>
    </row>
    <row r="619" spans="3:4">
      <c r="C619" s="1"/>
      <c r="D619" s="1"/>
    </row>
    <row r="620" spans="3:4">
      <c r="C620" s="1"/>
      <c r="D620" s="1"/>
    </row>
    <row r="621" spans="3:4">
      <c r="C621" s="1"/>
      <c r="D621" s="1"/>
    </row>
    <row r="622" spans="3:4">
      <c r="C622" s="1"/>
      <c r="D622" s="1"/>
    </row>
    <row r="623" spans="3:4">
      <c r="C623" s="1"/>
      <c r="D623" s="1"/>
    </row>
    <row r="624" spans="3:4">
      <c r="C624" s="1"/>
      <c r="D624" s="1"/>
    </row>
    <row r="625" spans="3:4">
      <c r="C625" s="1"/>
      <c r="D625" s="1"/>
    </row>
    <row r="626" spans="3:4">
      <c r="C626" s="1"/>
      <c r="D626" s="1"/>
    </row>
    <row r="627" spans="3:4">
      <c r="C627" s="1"/>
      <c r="D627" s="1"/>
    </row>
    <row r="628" spans="3:4">
      <c r="C628" s="1"/>
      <c r="D628" s="1"/>
    </row>
    <row r="629" spans="3:4">
      <c r="C629" s="1"/>
      <c r="D629" s="1"/>
    </row>
    <row r="630" spans="3:4">
      <c r="C630" s="1"/>
      <c r="D630" s="1"/>
    </row>
    <row r="631" spans="3:4">
      <c r="C631" s="1"/>
      <c r="D631" s="1"/>
    </row>
    <row r="632" spans="3:4">
      <c r="C632" s="1"/>
      <c r="D632" s="1"/>
    </row>
    <row r="633" spans="3:4">
      <c r="C633" s="1"/>
      <c r="D633" s="1"/>
    </row>
    <row r="634" spans="3:4">
      <c r="C634" s="1"/>
      <c r="D634" s="1"/>
    </row>
    <row r="635" spans="3:4">
      <c r="C635" s="1"/>
      <c r="D635" s="1"/>
    </row>
    <row r="636" spans="3:4">
      <c r="C636" s="1"/>
      <c r="D636" s="1"/>
    </row>
    <row r="637" spans="3:4">
      <c r="C637" s="1"/>
      <c r="D637" s="1"/>
    </row>
    <row r="638" spans="3:4">
      <c r="C638" s="1"/>
      <c r="D638" s="1"/>
    </row>
    <row r="639" spans="3:4">
      <c r="C639" s="1"/>
      <c r="D639" s="1"/>
    </row>
    <row r="640" spans="3:4">
      <c r="C640" s="1"/>
      <c r="D640" s="1"/>
    </row>
    <row r="641" spans="3:4">
      <c r="C641" s="1"/>
      <c r="D641" s="1"/>
    </row>
    <row r="642" spans="3:4">
      <c r="C642" s="1"/>
      <c r="D642" s="1"/>
    </row>
    <row r="643" spans="3:4">
      <c r="C643" s="1"/>
      <c r="D643" s="1"/>
    </row>
    <row r="644" spans="3:4">
      <c r="C644" s="1"/>
      <c r="D644" s="1"/>
    </row>
    <row r="645" spans="3:4">
      <c r="C645" s="1"/>
      <c r="D645" s="1"/>
    </row>
    <row r="646" spans="3:4">
      <c r="C646" s="1"/>
      <c r="D646" s="1"/>
    </row>
    <row r="647" spans="3:4">
      <c r="C647" s="1"/>
      <c r="D647" s="1"/>
    </row>
    <row r="648" spans="3:4">
      <c r="C648" s="1"/>
      <c r="D648" s="1"/>
    </row>
    <row r="649" spans="3:4">
      <c r="C649" s="1"/>
      <c r="D649" s="1"/>
    </row>
    <row r="650" spans="3:4">
      <c r="C650" s="1"/>
      <c r="D650" s="1"/>
    </row>
    <row r="651" spans="3:4">
      <c r="C651" s="1"/>
      <c r="D651" s="1"/>
    </row>
    <row r="652" spans="3:4">
      <c r="C652" s="1"/>
      <c r="D652" s="1"/>
    </row>
    <row r="653" spans="3:4">
      <c r="C653" s="1"/>
      <c r="D653" s="1"/>
    </row>
    <row r="654" spans="3:4">
      <c r="C654" s="1"/>
      <c r="D654" s="1"/>
    </row>
    <row r="655" spans="3:4">
      <c r="C655" s="1"/>
      <c r="D655" s="1"/>
    </row>
    <row r="656" spans="3:4">
      <c r="C656" s="1"/>
      <c r="D656" s="1"/>
    </row>
    <row r="657" spans="3:4">
      <c r="C657" s="1"/>
      <c r="D657" s="1"/>
    </row>
    <row r="658" spans="3:4">
      <c r="C658" s="1"/>
      <c r="D658" s="1"/>
    </row>
    <row r="659" spans="3:4">
      <c r="C659" s="1"/>
      <c r="D659" s="1"/>
    </row>
    <row r="660" spans="3:4">
      <c r="C660" s="1"/>
      <c r="D660" s="1"/>
    </row>
    <row r="661" spans="3:4">
      <c r="C661" s="1"/>
      <c r="D661" s="1"/>
    </row>
    <row r="662" spans="3:4">
      <c r="C662" s="1"/>
      <c r="D662" s="1"/>
    </row>
    <row r="663" spans="3:4">
      <c r="C663" s="1"/>
      <c r="D663" s="1"/>
    </row>
    <row r="664" spans="3:4">
      <c r="C664" s="1"/>
      <c r="D664" s="1"/>
    </row>
    <row r="665" spans="3:4">
      <c r="C665" s="1"/>
      <c r="D665" s="1"/>
    </row>
    <row r="666" spans="3:4">
      <c r="C666" s="1"/>
      <c r="D666" s="1"/>
    </row>
    <row r="667" spans="3:4">
      <c r="C667" s="1"/>
      <c r="D667" s="1"/>
    </row>
    <row r="668" spans="3:4">
      <c r="C668" s="1"/>
      <c r="D668" s="1"/>
    </row>
    <row r="669" spans="3:4">
      <c r="C669" s="1"/>
      <c r="D669" s="1"/>
    </row>
    <row r="670" spans="3:4">
      <c r="C670" s="1"/>
      <c r="D670" s="1"/>
    </row>
    <row r="671" spans="3:4">
      <c r="C671" s="1"/>
      <c r="D671" s="1"/>
    </row>
    <row r="672" spans="3:4">
      <c r="C672" s="1"/>
      <c r="D672" s="1"/>
    </row>
    <row r="673" spans="3:4">
      <c r="C673" s="1"/>
      <c r="D673" s="1"/>
    </row>
    <row r="674" spans="3:4">
      <c r="C674" s="1"/>
      <c r="D674" s="1"/>
    </row>
    <row r="675" spans="3:4">
      <c r="C675" s="1"/>
      <c r="D675" s="1"/>
    </row>
    <row r="676" spans="3:4">
      <c r="C676" s="1"/>
      <c r="D676" s="1"/>
    </row>
    <row r="677" spans="3:4">
      <c r="C677" s="1"/>
      <c r="D677" s="1"/>
    </row>
    <row r="678" spans="3:4">
      <c r="C678" s="1"/>
      <c r="D678" s="1"/>
    </row>
    <row r="679" spans="3:4">
      <c r="C679" s="1"/>
      <c r="D679" s="1"/>
    </row>
    <row r="680" spans="3:4">
      <c r="C680" s="1"/>
      <c r="D680" s="1"/>
    </row>
    <row r="681" spans="3:4">
      <c r="C681" s="1"/>
      <c r="D681" s="1"/>
    </row>
    <row r="682" spans="3:4">
      <c r="C682" s="1"/>
      <c r="D682" s="1"/>
    </row>
    <row r="683" spans="3:4">
      <c r="C683" s="1"/>
      <c r="D683" s="1"/>
    </row>
    <row r="684" spans="3:4">
      <c r="C684" s="1"/>
      <c r="D684" s="1"/>
    </row>
    <row r="685" spans="3:4">
      <c r="C685" s="1"/>
      <c r="D685" s="1"/>
    </row>
    <row r="686" spans="3:4">
      <c r="C686" s="1"/>
      <c r="D686" s="1"/>
    </row>
    <row r="687" spans="3:4">
      <c r="C687" s="1"/>
      <c r="D687" s="1"/>
    </row>
    <row r="688" spans="3:4">
      <c r="C688" s="1"/>
      <c r="D688" s="1"/>
    </row>
    <row r="689" spans="3:4">
      <c r="C689" s="1"/>
      <c r="D689" s="1"/>
    </row>
    <row r="690" spans="3:4">
      <c r="C690" s="1"/>
      <c r="D690" s="1"/>
    </row>
    <row r="691" spans="3:4">
      <c r="C691" s="1"/>
      <c r="D691" s="1"/>
    </row>
    <row r="692" spans="3:4">
      <c r="C692" s="1"/>
      <c r="D692" s="1"/>
    </row>
    <row r="693" spans="3:4">
      <c r="C693" s="1"/>
      <c r="D693" s="1"/>
    </row>
    <row r="694" spans="3:4">
      <c r="C694" s="1"/>
      <c r="D694" s="1"/>
    </row>
    <row r="695" spans="3:4">
      <c r="C695" s="1"/>
      <c r="D695" s="1"/>
    </row>
    <row r="696" spans="3:4">
      <c r="C696" s="1"/>
      <c r="D696" s="1"/>
    </row>
    <row r="697" spans="3:4">
      <c r="C697" s="1"/>
      <c r="D697" s="1"/>
    </row>
    <row r="698" spans="3:4">
      <c r="C698" s="1"/>
      <c r="D698" s="1"/>
    </row>
    <row r="699" spans="3:4">
      <c r="C699" s="1"/>
      <c r="D699" s="1"/>
    </row>
    <row r="700" spans="3:4">
      <c r="C700" s="1"/>
      <c r="D700" s="1"/>
    </row>
    <row r="701" spans="3:4">
      <c r="C701" s="1"/>
      <c r="D701" s="1"/>
    </row>
    <row r="702" spans="3:4">
      <c r="C702" s="1"/>
      <c r="D702" s="1"/>
    </row>
    <row r="703" spans="3:4">
      <c r="C703" s="1"/>
      <c r="D703" s="1"/>
    </row>
    <row r="704" spans="3:4">
      <c r="C704" s="1"/>
      <c r="D704" s="1"/>
    </row>
    <row r="705" spans="3:4">
      <c r="C705" s="1"/>
      <c r="D705" s="1"/>
    </row>
    <row r="706" spans="3:4">
      <c r="C706" s="1"/>
      <c r="D706" s="1"/>
    </row>
    <row r="707" spans="3:4">
      <c r="C707" s="1"/>
      <c r="D707" s="1"/>
    </row>
    <row r="708" spans="3:4">
      <c r="C708" s="1"/>
      <c r="D708" s="1"/>
    </row>
    <row r="709" spans="3:4">
      <c r="C709" s="1"/>
      <c r="D709" s="1"/>
    </row>
    <row r="710" spans="3:4">
      <c r="C710" s="1"/>
      <c r="D710" s="1"/>
    </row>
    <row r="711" spans="3:4">
      <c r="C711" s="1"/>
      <c r="D711" s="1"/>
    </row>
    <row r="712" spans="3:4">
      <c r="C712" s="1"/>
      <c r="D712" s="1"/>
    </row>
    <row r="713" spans="3:4">
      <c r="C713" s="1"/>
      <c r="D713" s="1"/>
    </row>
    <row r="714" spans="3:4">
      <c r="C714" s="1"/>
      <c r="D714" s="1"/>
    </row>
    <row r="715" spans="3:4">
      <c r="C715" s="1"/>
      <c r="D715" s="1"/>
    </row>
    <row r="716" spans="3:4">
      <c r="C716" s="1"/>
      <c r="D716" s="1"/>
    </row>
    <row r="717" spans="3:4">
      <c r="C717" s="1"/>
      <c r="D717" s="1"/>
    </row>
    <row r="718" spans="3:4">
      <c r="C718" s="1"/>
      <c r="D718" s="1"/>
    </row>
    <row r="719" spans="3:4">
      <c r="C719" s="1"/>
      <c r="D719" s="1"/>
    </row>
    <row r="720" spans="3:4">
      <c r="C720" s="1"/>
      <c r="D720" s="1"/>
    </row>
    <row r="721" spans="3:4">
      <c r="C721" s="1"/>
      <c r="D721" s="1"/>
    </row>
    <row r="722" spans="3:4">
      <c r="C722" s="1"/>
      <c r="D722" s="1"/>
    </row>
    <row r="723" spans="3:4">
      <c r="C723" s="1"/>
      <c r="D723" s="1"/>
    </row>
    <row r="724" spans="3:4">
      <c r="C724" s="1"/>
      <c r="D724" s="1"/>
    </row>
    <row r="725" spans="3:4">
      <c r="C725" s="1"/>
      <c r="D725" s="1"/>
    </row>
    <row r="726" spans="3:4">
      <c r="C726" s="1"/>
      <c r="D726" s="1"/>
    </row>
    <row r="727" spans="3:4">
      <c r="C727" s="1"/>
      <c r="D727" s="1"/>
    </row>
    <row r="728" spans="3:4">
      <c r="C728" s="1"/>
      <c r="D728" s="1"/>
    </row>
    <row r="729" spans="3:4">
      <c r="C729" s="1"/>
      <c r="D729" s="1"/>
    </row>
    <row r="730" spans="3:4">
      <c r="C730" s="1"/>
      <c r="D730" s="1"/>
    </row>
    <row r="731" spans="3:4">
      <c r="C731" s="1"/>
      <c r="D731" s="1"/>
    </row>
    <row r="732" spans="3:4">
      <c r="C732" s="1"/>
      <c r="D732" s="1"/>
    </row>
    <row r="733" spans="3:4">
      <c r="C733" s="1"/>
      <c r="D733" s="1"/>
    </row>
    <row r="734" spans="3:4">
      <c r="C734" s="1"/>
      <c r="D734" s="1"/>
    </row>
    <row r="735" spans="3:4">
      <c r="C735" s="1"/>
      <c r="D735" s="1"/>
    </row>
    <row r="736" spans="3:4">
      <c r="C736" s="1"/>
      <c r="D736" s="1"/>
    </row>
    <row r="737" spans="3:4">
      <c r="C737" s="1"/>
      <c r="D737" s="1"/>
    </row>
    <row r="738" spans="3:4">
      <c r="C738" s="1"/>
      <c r="D738" s="1"/>
    </row>
    <row r="739" spans="3:4">
      <c r="C739" s="1"/>
      <c r="D739" s="1"/>
    </row>
    <row r="740" spans="3:4">
      <c r="C740" s="1"/>
      <c r="D740" s="1"/>
    </row>
    <row r="741" spans="3:4">
      <c r="C741" s="1"/>
      <c r="D741" s="1"/>
    </row>
    <row r="742" spans="3:4">
      <c r="C742" s="1"/>
      <c r="D742" s="1"/>
    </row>
    <row r="743" spans="3:4">
      <c r="C743" s="1"/>
      <c r="D743" s="1"/>
    </row>
    <row r="744" spans="3:4">
      <c r="C744" s="1"/>
      <c r="D744" s="1"/>
    </row>
    <row r="745" spans="3:4">
      <c r="C745" s="1"/>
      <c r="D745" s="1"/>
    </row>
    <row r="746" spans="3:4">
      <c r="C746" s="1"/>
      <c r="D746" s="1"/>
    </row>
    <row r="747" spans="3:4">
      <c r="C747" s="1"/>
      <c r="D747" s="1"/>
    </row>
    <row r="748" spans="3:4">
      <c r="C748" s="1"/>
      <c r="D748" s="1"/>
    </row>
    <row r="749" spans="3:4">
      <c r="C749" s="1"/>
      <c r="D749" s="1"/>
    </row>
    <row r="750" spans="3:4">
      <c r="C750" s="1"/>
      <c r="D750" s="1"/>
    </row>
    <row r="751" spans="3:4">
      <c r="C751" s="1"/>
      <c r="D751" s="1"/>
    </row>
    <row r="752" spans="3:4">
      <c r="C752" s="1"/>
      <c r="D752" s="1"/>
    </row>
    <row r="753" spans="3:4">
      <c r="C753" s="1"/>
      <c r="D753" s="1"/>
    </row>
    <row r="754" spans="3:4">
      <c r="C754" s="1"/>
      <c r="D754" s="1"/>
    </row>
    <row r="755" spans="3:4">
      <c r="C755" s="1"/>
      <c r="D755" s="1"/>
    </row>
    <row r="756" spans="3:4">
      <c r="C756" s="1"/>
      <c r="D756" s="1"/>
    </row>
    <row r="757" spans="3:4">
      <c r="C757" s="1"/>
      <c r="D757" s="1"/>
    </row>
    <row r="758" spans="3:4">
      <c r="C758" s="1"/>
      <c r="D758" s="1"/>
    </row>
    <row r="759" spans="3:4">
      <c r="C759" s="1"/>
      <c r="D759" s="1"/>
    </row>
    <row r="760" spans="3:4">
      <c r="C760" s="1"/>
      <c r="D760" s="1"/>
    </row>
    <row r="761" spans="3:4">
      <c r="C761" s="1"/>
      <c r="D761" s="1"/>
    </row>
    <row r="762" spans="3:4">
      <c r="C762" s="1"/>
      <c r="D762" s="1"/>
    </row>
    <row r="763" spans="3:4">
      <c r="C763" s="1"/>
      <c r="D763" s="1"/>
    </row>
    <row r="764" spans="3:4">
      <c r="C764" s="1"/>
      <c r="D764" s="1"/>
    </row>
    <row r="765" spans="3:4">
      <c r="C765" s="1"/>
      <c r="D765" s="1"/>
    </row>
    <row r="766" spans="3:4">
      <c r="C766" s="1"/>
      <c r="D766" s="1"/>
    </row>
    <row r="767" spans="3:4">
      <c r="C767" s="1"/>
      <c r="D767" s="1"/>
    </row>
    <row r="768" spans="3:4">
      <c r="C768" s="1"/>
      <c r="D768" s="1"/>
    </row>
    <row r="769" spans="3:4">
      <c r="C769" s="1"/>
      <c r="D769" s="1"/>
    </row>
    <row r="770" spans="3:4">
      <c r="C770" s="1"/>
      <c r="D770" s="1"/>
    </row>
    <row r="771" spans="3:4">
      <c r="C771" s="1"/>
      <c r="D771" s="1"/>
    </row>
    <row r="772" spans="3:4">
      <c r="C772" s="1"/>
      <c r="D772" s="1"/>
    </row>
    <row r="773" spans="3:4">
      <c r="C773" s="1"/>
      <c r="D773" s="1"/>
    </row>
    <row r="774" spans="3:4">
      <c r="C774" s="1"/>
      <c r="D774" s="1"/>
    </row>
    <row r="775" spans="3:4">
      <c r="C775" s="1"/>
      <c r="D775" s="1"/>
    </row>
    <row r="776" spans="3:4">
      <c r="C776" s="1"/>
      <c r="D776" s="1"/>
    </row>
    <row r="777" spans="3:4">
      <c r="C777" s="1"/>
      <c r="D777" s="1"/>
    </row>
    <row r="778" spans="3:4">
      <c r="C778" s="1"/>
      <c r="D778" s="1"/>
    </row>
    <row r="779" spans="3:4">
      <c r="C779" s="1"/>
      <c r="D779" s="1"/>
    </row>
    <row r="780" spans="3:4">
      <c r="C780" s="1"/>
      <c r="D780" s="1"/>
    </row>
    <row r="781" spans="3:4">
      <c r="C781" s="1"/>
      <c r="D781" s="1"/>
    </row>
    <row r="782" spans="3:4">
      <c r="C782" s="1"/>
      <c r="D782" s="1"/>
    </row>
    <row r="783" spans="3:4">
      <c r="C783" s="1"/>
      <c r="D783" s="1"/>
    </row>
    <row r="784" spans="3:4">
      <c r="C784" s="1"/>
      <c r="D784" s="1"/>
    </row>
    <row r="785" spans="3:4">
      <c r="C785" s="1"/>
      <c r="D785" s="1"/>
    </row>
    <row r="786" spans="3:4">
      <c r="C786" s="1"/>
      <c r="D786" s="1"/>
    </row>
    <row r="787" spans="3:4">
      <c r="C787" s="1"/>
      <c r="D787" s="1"/>
    </row>
    <row r="788" spans="3:4">
      <c r="C788" s="1"/>
      <c r="D788" s="1"/>
    </row>
    <row r="789" spans="3:4">
      <c r="C789" s="1"/>
      <c r="D789" s="1"/>
    </row>
    <row r="790" spans="3:4">
      <c r="C790" s="1"/>
      <c r="D790" s="1"/>
    </row>
    <row r="791" spans="3:4">
      <c r="C791" s="1"/>
      <c r="D791" s="1"/>
    </row>
    <row r="792" spans="3:4">
      <c r="C792" s="1"/>
      <c r="D792" s="1"/>
    </row>
    <row r="793" spans="3:4">
      <c r="C793" s="1"/>
      <c r="D793" s="1"/>
    </row>
    <row r="794" spans="3:4">
      <c r="C794" s="1"/>
      <c r="D794" s="1"/>
    </row>
    <row r="795" spans="3:4">
      <c r="C795" s="1"/>
      <c r="D795" s="1"/>
    </row>
    <row r="796" spans="3:4">
      <c r="C796" s="1"/>
      <c r="D796" s="1"/>
    </row>
    <row r="797" spans="3:4">
      <c r="C797" s="1"/>
      <c r="D797" s="1"/>
    </row>
    <row r="798" spans="3:4">
      <c r="C798" s="1"/>
      <c r="D798" s="1"/>
    </row>
    <row r="799" spans="3:4">
      <c r="C799" s="1"/>
      <c r="D799" s="1"/>
    </row>
    <row r="800" spans="3:4">
      <c r="C800" s="1"/>
      <c r="D800" s="1"/>
    </row>
    <row r="801" spans="3:4">
      <c r="C801" s="1"/>
      <c r="D801" s="1"/>
    </row>
    <row r="802" spans="3:4">
      <c r="C802" s="1"/>
      <c r="D802" s="1"/>
    </row>
    <row r="803" spans="3:4">
      <c r="C803" s="1"/>
      <c r="D803" s="1"/>
    </row>
    <row r="804" spans="3:4">
      <c r="C804" s="1"/>
      <c r="D804" s="1"/>
    </row>
    <row r="805" spans="3:4">
      <c r="C805" s="1"/>
      <c r="D805" s="1"/>
    </row>
    <row r="806" spans="3:4">
      <c r="C806" s="1"/>
      <c r="D806" s="1"/>
    </row>
    <row r="807" spans="3:4">
      <c r="C807" s="1"/>
      <c r="D807" s="1"/>
    </row>
    <row r="808" spans="3:4">
      <c r="C808" s="1"/>
      <c r="D808" s="1"/>
    </row>
    <row r="809" spans="3:4">
      <c r="C809" s="1"/>
      <c r="D809" s="1"/>
    </row>
    <row r="810" spans="3:4">
      <c r="C810" s="1"/>
      <c r="D810" s="1"/>
    </row>
    <row r="811" spans="3:4">
      <c r="C811" s="1"/>
      <c r="D811" s="1"/>
    </row>
    <row r="812" spans="3:4">
      <c r="C812" s="1"/>
      <c r="D812" s="1"/>
    </row>
    <row r="813" spans="3:4">
      <c r="C813" s="1"/>
      <c r="D813" s="1"/>
    </row>
    <row r="814" spans="3:4">
      <c r="C814" s="1"/>
      <c r="D814" s="1"/>
    </row>
    <row r="815" spans="3:4">
      <c r="C815" s="1"/>
      <c r="D815" s="1"/>
    </row>
    <row r="816" spans="3:4">
      <c r="C816" s="1"/>
      <c r="D816" s="1"/>
    </row>
    <row r="817" spans="3:4">
      <c r="C817" s="1"/>
      <c r="D817" s="1"/>
    </row>
    <row r="818" spans="3:4">
      <c r="C818" s="1"/>
      <c r="D818" s="1"/>
    </row>
    <row r="819" spans="3:4">
      <c r="C819" s="1"/>
      <c r="D819" s="1"/>
    </row>
    <row r="820" spans="3:4">
      <c r="C820" s="1"/>
      <c r="D820" s="1"/>
    </row>
    <row r="821" spans="3:4">
      <c r="C821" s="1"/>
      <c r="D821" s="1"/>
    </row>
    <row r="822" spans="3:4">
      <c r="C822" s="1"/>
      <c r="D822" s="1"/>
    </row>
    <row r="823" spans="3:4">
      <c r="C823" s="1"/>
      <c r="D823" s="1"/>
    </row>
    <row r="824" spans="3:4">
      <c r="C824" s="1"/>
      <c r="D824" s="1"/>
    </row>
    <row r="825" spans="3:4">
      <c r="C825" s="1"/>
      <c r="D825" s="1"/>
    </row>
    <row r="826" spans="3:4">
      <c r="C826" s="1"/>
      <c r="D826" s="1"/>
    </row>
    <row r="827" spans="3:4">
      <c r="C827" s="1"/>
      <c r="D827" s="1"/>
    </row>
    <row r="828" spans="3:4">
      <c r="C828" s="1"/>
      <c r="D828" s="1"/>
    </row>
    <row r="829" spans="3:4">
      <c r="C829" s="1"/>
      <c r="D829" s="1"/>
    </row>
    <row r="830" spans="3:4">
      <c r="C830" s="1"/>
      <c r="D830" s="1"/>
    </row>
    <row r="831" spans="3:4">
      <c r="C831" s="1"/>
      <c r="D831" s="1"/>
    </row>
    <row r="832" spans="3:4">
      <c r="C832" s="1"/>
      <c r="D832" s="1"/>
    </row>
    <row r="833" spans="3:4">
      <c r="C833" s="1"/>
      <c r="D833" s="1"/>
    </row>
    <row r="834" spans="3:4">
      <c r="C834" s="1"/>
      <c r="D834" s="1"/>
    </row>
    <row r="835" spans="3:4">
      <c r="C835" s="1"/>
      <c r="D835" s="1"/>
    </row>
    <row r="836" spans="3:4">
      <c r="C836" s="1"/>
      <c r="D836" s="1"/>
    </row>
    <row r="837" spans="3:4">
      <c r="C837" s="1"/>
      <c r="D837" s="1"/>
    </row>
    <row r="838" spans="3:4">
      <c r="C838" s="1"/>
      <c r="D838" s="1"/>
    </row>
    <row r="839" spans="3:4">
      <c r="C839" s="1"/>
      <c r="D839" s="1"/>
    </row>
    <row r="840" spans="3:4">
      <c r="C840" s="1"/>
      <c r="D840" s="1"/>
    </row>
    <row r="841" spans="3:4">
      <c r="C841" s="1"/>
      <c r="D841" s="1"/>
    </row>
    <row r="842" spans="3:4">
      <c r="C842" s="1"/>
      <c r="D842" s="1"/>
    </row>
    <row r="843" spans="3:4">
      <c r="C843" s="1"/>
      <c r="D843" s="1"/>
    </row>
    <row r="844" spans="3:4">
      <c r="C844" s="1"/>
      <c r="D844" s="1"/>
    </row>
    <row r="845" spans="3:4">
      <c r="C845" s="1"/>
      <c r="D845" s="1"/>
    </row>
    <row r="846" spans="3:4">
      <c r="C846" s="1"/>
      <c r="D846" s="1"/>
    </row>
    <row r="847" spans="3:4">
      <c r="C847" s="1"/>
      <c r="D847" s="1"/>
    </row>
    <row r="848" spans="3:4">
      <c r="C848" s="1"/>
      <c r="D848" s="1"/>
    </row>
    <row r="849" spans="3:4">
      <c r="C849" s="1"/>
      <c r="D849" s="1"/>
    </row>
    <row r="850" spans="3:4">
      <c r="C850" s="1"/>
      <c r="D850" s="1"/>
    </row>
    <row r="851" spans="3:4">
      <c r="C851" s="1"/>
      <c r="D851" s="1"/>
    </row>
    <row r="852" spans="3:4">
      <c r="C852" s="1"/>
      <c r="D852" s="1"/>
    </row>
    <row r="853" spans="3:4">
      <c r="C853" s="1"/>
      <c r="D853" s="1"/>
    </row>
    <row r="854" spans="3:4">
      <c r="C854" s="1"/>
      <c r="D854" s="1"/>
    </row>
    <row r="855" spans="3:4">
      <c r="C855" s="1"/>
      <c r="D855" s="1"/>
    </row>
    <row r="856" spans="3:4">
      <c r="C856" s="1"/>
      <c r="D856" s="1"/>
    </row>
    <row r="857" spans="3:4">
      <c r="C857" s="1"/>
      <c r="D857" s="1"/>
    </row>
    <row r="858" spans="3:4">
      <c r="C858" s="1"/>
      <c r="D858" s="1"/>
    </row>
    <row r="859" spans="3:4">
      <c r="C859" s="1"/>
      <c r="D859" s="1"/>
    </row>
    <row r="860" spans="3:4">
      <c r="C860" s="1"/>
      <c r="D860" s="1"/>
    </row>
    <row r="861" spans="3:4">
      <c r="C861" s="1"/>
      <c r="D861" s="1"/>
    </row>
    <row r="862" spans="3:4">
      <c r="C862" s="1"/>
      <c r="D862" s="1"/>
    </row>
    <row r="863" spans="3:4">
      <c r="C863" s="1"/>
      <c r="D863" s="1"/>
    </row>
    <row r="864" spans="3:4">
      <c r="C864" s="1"/>
      <c r="D864" s="1"/>
    </row>
    <row r="865" spans="3:4">
      <c r="C865" s="1"/>
      <c r="D865" s="1"/>
    </row>
    <row r="866" spans="3:4">
      <c r="C866" s="1"/>
      <c r="D866" s="1"/>
    </row>
    <row r="867" spans="3:4">
      <c r="C867" s="1"/>
      <c r="D867" s="1"/>
    </row>
    <row r="868" spans="3:4">
      <c r="C868" s="1"/>
      <c r="D868" s="1"/>
    </row>
    <row r="869" spans="3:4">
      <c r="C869" s="1"/>
      <c r="D869" s="1"/>
    </row>
    <row r="870" spans="3:4">
      <c r="C870" s="1"/>
      <c r="D870" s="1"/>
    </row>
    <row r="871" spans="3:4">
      <c r="C871" s="1"/>
      <c r="D871" s="1"/>
    </row>
    <row r="872" spans="3:4">
      <c r="C872" s="1"/>
      <c r="D872" s="1"/>
    </row>
    <row r="873" spans="3:4">
      <c r="C873" s="1"/>
      <c r="D873" s="1"/>
    </row>
    <row r="874" spans="3:4">
      <c r="C874" s="1"/>
      <c r="D874" s="1"/>
    </row>
    <row r="875" spans="3:4">
      <c r="C875" s="1"/>
      <c r="D875" s="1"/>
    </row>
    <row r="876" spans="3:4">
      <c r="C876" s="1"/>
      <c r="D876" s="1"/>
    </row>
    <row r="877" spans="3:4">
      <c r="C877" s="1"/>
      <c r="D877" s="1"/>
    </row>
  </sheetData>
  <sheetProtection sheet="1" objects="1" scenarios="1"/>
  <mergeCells count="3">
    <mergeCell ref="B6:R6"/>
    <mergeCell ref="B7:R7"/>
    <mergeCell ref="B65:D65"/>
  </mergeCells>
  <phoneticPr fontId="4" type="noConversion"/>
  <dataValidations count="1">
    <dataValidation allowBlank="1" showInputMessage="1" showErrorMessage="1" sqref="N10:Q10 N9 N1:N7 C5:C29 O1:Q9 E1:I30 D1:D29 AG1:AI27 C66:D1048576 C32:D64 E32:I1048576 A1:B1048576 AG31:AI1048576 AJ1:XFD1048576 R1:AF1048576 N32:N1048576 O11:Q1048576 J1:M1048576"/>
  </dataValidations>
  <pageMargins left="0" right="0" top="0.5" bottom="0.5" header="0" footer="0.25"/>
  <pageSetup paperSize="9" scale="88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7030A0"/>
  </sheetPr>
  <dimension ref="B1:W409"/>
  <sheetViews>
    <sheetView rightToLeft="1" workbookViewId="0">
      <selection activeCell="L20" sqref="L20"/>
    </sheetView>
  </sheetViews>
  <sheetFormatPr defaultColWidth="9.140625" defaultRowHeight="18"/>
  <cols>
    <col min="1" max="1" width="6.28515625" style="1" customWidth="1"/>
    <col min="2" max="2" width="22" style="2" bestFit="1" customWidth="1"/>
    <col min="3" max="3" width="60.14062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7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17" width="7.5703125" style="1" customWidth="1"/>
    <col min="18" max="18" width="6.7109375" style="1" customWidth="1"/>
    <col min="19" max="19" width="7.7109375" style="1" customWidth="1"/>
    <col min="20" max="20" width="7.140625" style="1" customWidth="1"/>
    <col min="21" max="21" width="6" style="1" customWidth="1"/>
    <col min="22" max="22" width="7.85546875" style="1" customWidth="1"/>
    <col min="23" max="23" width="8.140625" style="1" customWidth="1"/>
    <col min="24" max="24" width="6.28515625" style="1" customWidth="1"/>
    <col min="25" max="25" width="8" style="1" customWidth="1"/>
    <col min="26" max="26" width="8.7109375" style="1" customWidth="1"/>
    <col min="27" max="27" width="10" style="1" customWidth="1"/>
    <col min="28" max="28" width="9.5703125" style="1" customWidth="1"/>
    <col min="29" max="29" width="6.140625" style="1" customWidth="1"/>
    <col min="30" max="31" width="5.7109375" style="1" customWidth="1"/>
    <col min="32" max="32" width="6.85546875" style="1" customWidth="1"/>
    <col min="33" max="33" width="6.42578125" style="1" customWidth="1"/>
    <col min="34" max="34" width="6.7109375" style="1" customWidth="1"/>
    <col min="35" max="35" width="7.28515625" style="1" customWidth="1"/>
    <col min="36" max="47" width="5.7109375" style="1" customWidth="1"/>
    <col min="48" max="16384" width="9.140625" style="1"/>
  </cols>
  <sheetData>
    <row r="1" spans="2:18">
      <c r="B1" s="47" t="s">
        <v>174</v>
      </c>
      <c r="C1" s="68" t="s" vm="1">
        <v>258</v>
      </c>
    </row>
    <row r="2" spans="2:18">
      <c r="B2" s="47" t="s">
        <v>173</v>
      </c>
      <c r="C2" s="68" t="s">
        <v>259</v>
      </c>
    </row>
    <row r="3" spans="2:18">
      <c r="B3" s="47" t="s">
        <v>175</v>
      </c>
      <c r="C3" s="68" t="s">
        <v>260</v>
      </c>
    </row>
    <row r="4" spans="2:18">
      <c r="B4" s="47" t="s">
        <v>176</v>
      </c>
      <c r="C4" s="68">
        <v>9454</v>
      </c>
    </row>
    <row r="6" spans="2:18" ht="26.25" customHeight="1">
      <c r="B6" s="134" t="s">
        <v>217</v>
      </c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6"/>
    </row>
    <row r="7" spans="2:18" s="3" customFormat="1" ht="78.75">
      <c r="B7" s="22" t="s">
        <v>111</v>
      </c>
      <c r="C7" s="30" t="s">
        <v>44</v>
      </c>
      <c r="D7" s="30" t="s">
        <v>65</v>
      </c>
      <c r="E7" s="30" t="s">
        <v>14</v>
      </c>
      <c r="F7" s="30" t="s">
        <v>66</v>
      </c>
      <c r="G7" s="30" t="s">
        <v>99</v>
      </c>
      <c r="H7" s="30" t="s">
        <v>17</v>
      </c>
      <c r="I7" s="30" t="s">
        <v>98</v>
      </c>
      <c r="J7" s="30" t="s">
        <v>16</v>
      </c>
      <c r="K7" s="30" t="s">
        <v>212</v>
      </c>
      <c r="L7" s="30" t="s">
        <v>233</v>
      </c>
      <c r="M7" s="30" t="s">
        <v>213</v>
      </c>
      <c r="N7" s="30" t="s">
        <v>58</v>
      </c>
      <c r="O7" s="30" t="s">
        <v>177</v>
      </c>
      <c r="P7" s="31" t="s">
        <v>179</v>
      </c>
      <c r="R7" s="1"/>
    </row>
    <row r="8" spans="2:18" s="3" customFormat="1" ht="17.25" customHeight="1">
      <c r="B8" s="15"/>
      <c r="C8" s="32"/>
      <c r="D8" s="32"/>
      <c r="E8" s="32"/>
      <c r="F8" s="32"/>
      <c r="G8" s="32" t="s">
        <v>21</v>
      </c>
      <c r="H8" s="32" t="s">
        <v>20</v>
      </c>
      <c r="I8" s="32"/>
      <c r="J8" s="32" t="s">
        <v>19</v>
      </c>
      <c r="K8" s="32" t="s">
        <v>19</v>
      </c>
      <c r="L8" s="32" t="s">
        <v>240</v>
      </c>
      <c r="M8" s="32" t="s">
        <v>236</v>
      </c>
      <c r="N8" s="32" t="s">
        <v>19</v>
      </c>
      <c r="O8" s="32" t="s">
        <v>19</v>
      </c>
      <c r="P8" s="33" t="s">
        <v>19</v>
      </c>
    </row>
    <row r="9" spans="2:18" s="4" customFormat="1" ht="18" customHeight="1">
      <c r="B9" s="18"/>
      <c r="C9" s="19" t="s">
        <v>0</v>
      </c>
      <c r="D9" s="19" t="s">
        <v>1</v>
      </c>
      <c r="E9" s="19" t="s">
        <v>2</v>
      </c>
      <c r="F9" s="19" t="s">
        <v>3</v>
      </c>
      <c r="G9" s="19" t="s">
        <v>4</v>
      </c>
      <c r="H9" s="19" t="s">
        <v>5</v>
      </c>
      <c r="I9" s="19" t="s">
        <v>6</v>
      </c>
      <c r="J9" s="19" t="s">
        <v>7</v>
      </c>
      <c r="K9" s="19" t="s">
        <v>8</v>
      </c>
      <c r="L9" s="19" t="s">
        <v>9</v>
      </c>
      <c r="M9" s="19" t="s">
        <v>10</v>
      </c>
      <c r="N9" s="19" t="s">
        <v>11</v>
      </c>
      <c r="O9" s="19" t="s">
        <v>12</v>
      </c>
      <c r="P9" s="20" t="s">
        <v>13</v>
      </c>
      <c r="Q9" s="5"/>
    </row>
    <row r="10" spans="2:18" s="4" customFormat="1" ht="18" customHeight="1">
      <c r="B10" s="110" t="s">
        <v>2331</v>
      </c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111">
        <v>0</v>
      </c>
      <c r="N10" s="90"/>
      <c r="O10" s="90"/>
      <c r="P10" s="90"/>
      <c r="Q10" s="5"/>
    </row>
    <row r="11" spans="2:18" ht="20.25" customHeight="1">
      <c r="B11" s="89" t="s">
        <v>249</v>
      </c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</row>
    <row r="12" spans="2:18">
      <c r="B12" s="89" t="s">
        <v>107</v>
      </c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0"/>
    </row>
    <row r="13" spans="2:18">
      <c r="B13" s="89" t="s">
        <v>239</v>
      </c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</row>
    <row r="14" spans="2:18">
      <c r="B14" s="90"/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</row>
    <row r="15" spans="2:18">
      <c r="B15" s="90"/>
      <c r="C15" s="90"/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</row>
    <row r="16" spans="2:18">
      <c r="B16" s="90"/>
      <c r="C16" s="90"/>
      <c r="D16" s="90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</row>
    <row r="17" spans="2:23">
      <c r="B17" s="90"/>
      <c r="C17" s="90"/>
      <c r="D17" s="90"/>
      <c r="E17" s="90"/>
      <c r="F17" s="90"/>
      <c r="G17" s="90"/>
      <c r="H17" s="90"/>
      <c r="I17" s="90"/>
      <c r="J17" s="90"/>
      <c r="K17" s="90"/>
      <c r="L17" s="90"/>
      <c r="M17" s="90"/>
      <c r="N17" s="90"/>
      <c r="O17" s="90"/>
      <c r="P17" s="90"/>
    </row>
    <row r="18" spans="2:23">
      <c r="B18" s="90"/>
      <c r="C18" s="90"/>
      <c r="D18" s="90"/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</row>
    <row r="19" spans="2:23">
      <c r="B19" s="90"/>
      <c r="C19" s="90"/>
      <c r="D19" s="90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0"/>
    </row>
    <row r="20" spans="2:23">
      <c r="B20" s="90"/>
      <c r="C20" s="90"/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</row>
    <row r="21" spans="2:23">
      <c r="B21" s="90"/>
      <c r="C21" s="90"/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</row>
    <row r="22" spans="2:23">
      <c r="B22" s="90"/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</row>
    <row r="23" spans="2:23">
      <c r="B23" s="90"/>
      <c r="C23" s="90"/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</row>
    <row r="24" spans="2:23">
      <c r="B24" s="90"/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</row>
    <row r="25" spans="2:23">
      <c r="B25" s="90"/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</row>
    <row r="26" spans="2:23">
      <c r="B26" s="90"/>
      <c r="C26" s="90"/>
      <c r="D26" s="90"/>
      <c r="E26" s="90"/>
      <c r="F26" s="90"/>
      <c r="G26" s="90"/>
      <c r="H26" s="90"/>
      <c r="I26" s="90"/>
      <c r="J26" s="90"/>
      <c r="K26" s="90"/>
      <c r="L26" s="90"/>
      <c r="M26" s="90"/>
      <c r="N26" s="90"/>
      <c r="O26" s="90"/>
      <c r="P26" s="90"/>
    </row>
    <row r="27" spans="2:23">
      <c r="B27" s="90"/>
      <c r="C27" s="90"/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0"/>
    </row>
    <row r="28" spans="2:23">
      <c r="B28" s="90"/>
      <c r="C28" s="90"/>
      <c r="D28" s="90"/>
      <c r="E28" s="90"/>
      <c r="F28" s="90"/>
      <c r="G28" s="90"/>
      <c r="H28" s="90"/>
      <c r="I28" s="90"/>
      <c r="J28" s="90"/>
      <c r="K28" s="90"/>
      <c r="L28" s="90"/>
      <c r="M28" s="90"/>
      <c r="N28" s="90"/>
      <c r="O28" s="90"/>
      <c r="P28" s="90"/>
    </row>
    <row r="29" spans="2:23">
      <c r="B29" s="90"/>
      <c r="C29" s="90"/>
      <c r="D29" s="90"/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90"/>
      <c r="P29" s="90"/>
    </row>
    <row r="30" spans="2:23">
      <c r="B30" s="90"/>
      <c r="C30" s="90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90"/>
    </row>
    <row r="31" spans="2:23">
      <c r="B31" s="90"/>
      <c r="C31" s="90"/>
      <c r="D31" s="90"/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0"/>
      <c r="P31" s="90"/>
      <c r="Q31" s="2"/>
      <c r="R31" s="2"/>
      <c r="S31" s="2"/>
      <c r="T31" s="2"/>
      <c r="U31" s="2"/>
      <c r="V31" s="2"/>
      <c r="W31" s="2"/>
    </row>
    <row r="32" spans="2:23">
      <c r="B32" s="90"/>
      <c r="C32" s="90"/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2"/>
      <c r="R32" s="2"/>
      <c r="S32" s="2"/>
      <c r="T32" s="2"/>
      <c r="U32" s="2"/>
      <c r="V32" s="2"/>
      <c r="W32" s="2"/>
    </row>
    <row r="33" spans="2:23">
      <c r="B33" s="90"/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2"/>
      <c r="R33" s="2"/>
      <c r="S33" s="2"/>
      <c r="T33" s="2"/>
      <c r="U33" s="2"/>
      <c r="V33" s="2"/>
      <c r="W33" s="2"/>
    </row>
    <row r="34" spans="2:23">
      <c r="B34" s="90"/>
      <c r="C34" s="90"/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2"/>
      <c r="R34" s="2"/>
      <c r="S34" s="2"/>
      <c r="T34" s="2"/>
      <c r="U34" s="2"/>
      <c r="V34" s="2"/>
      <c r="W34" s="2"/>
    </row>
    <row r="35" spans="2:23">
      <c r="B35" s="90"/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2"/>
      <c r="R35" s="2"/>
      <c r="S35" s="2"/>
      <c r="T35" s="2"/>
      <c r="U35" s="2"/>
      <c r="V35" s="2"/>
      <c r="W35" s="2"/>
    </row>
    <row r="36" spans="2:23">
      <c r="B36" s="90"/>
      <c r="C36" s="90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2"/>
      <c r="R36" s="2"/>
      <c r="S36" s="2"/>
      <c r="T36" s="2"/>
      <c r="U36" s="2"/>
      <c r="V36" s="2"/>
      <c r="W36" s="2"/>
    </row>
    <row r="37" spans="2:23">
      <c r="B37" s="90"/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0"/>
      <c r="O37" s="90"/>
      <c r="P37" s="90"/>
      <c r="Q37" s="2"/>
      <c r="R37" s="2"/>
      <c r="S37" s="2"/>
      <c r="T37" s="2"/>
      <c r="U37" s="2"/>
      <c r="V37" s="2"/>
      <c r="W37" s="2"/>
    </row>
    <row r="38" spans="2:23">
      <c r="B38" s="90"/>
      <c r="C38" s="90"/>
      <c r="D38" s="90"/>
      <c r="E38" s="90"/>
      <c r="F38" s="90"/>
      <c r="G38" s="90"/>
      <c r="H38" s="90"/>
      <c r="I38" s="90"/>
      <c r="J38" s="90"/>
      <c r="K38" s="90"/>
      <c r="L38" s="90"/>
      <c r="M38" s="90"/>
      <c r="N38" s="90"/>
      <c r="O38" s="90"/>
      <c r="P38" s="90"/>
      <c r="Q38" s="2"/>
      <c r="R38" s="2"/>
      <c r="S38" s="2"/>
      <c r="T38" s="2"/>
      <c r="U38" s="2"/>
      <c r="V38" s="2"/>
      <c r="W38" s="2"/>
    </row>
    <row r="39" spans="2:23">
      <c r="B39" s="90"/>
      <c r="C39" s="90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2"/>
      <c r="R39" s="2"/>
      <c r="S39" s="2"/>
      <c r="T39" s="2"/>
      <c r="U39" s="2"/>
      <c r="V39" s="2"/>
      <c r="W39" s="2"/>
    </row>
    <row r="40" spans="2:23">
      <c r="B40" s="90"/>
      <c r="C40" s="90"/>
      <c r="D40" s="90"/>
      <c r="E40" s="90"/>
      <c r="F40" s="90"/>
      <c r="G40" s="90"/>
      <c r="H40" s="90"/>
      <c r="I40" s="90"/>
      <c r="J40" s="90"/>
      <c r="K40" s="90"/>
      <c r="L40" s="90"/>
      <c r="M40" s="90"/>
      <c r="N40" s="90"/>
      <c r="O40" s="90"/>
      <c r="P40" s="90"/>
      <c r="Q40" s="2"/>
      <c r="R40" s="2"/>
      <c r="S40" s="2"/>
      <c r="T40" s="2"/>
      <c r="U40" s="2"/>
      <c r="V40" s="2"/>
      <c r="W40" s="2"/>
    </row>
    <row r="41" spans="2:23">
      <c r="B41" s="90"/>
      <c r="C41" s="90"/>
      <c r="D41" s="90"/>
      <c r="E41" s="90"/>
      <c r="F41" s="90"/>
      <c r="G41" s="90"/>
      <c r="H41" s="90"/>
      <c r="I41" s="90"/>
      <c r="J41" s="90"/>
      <c r="K41" s="90"/>
      <c r="L41" s="90"/>
      <c r="M41" s="90"/>
      <c r="N41" s="90"/>
      <c r="O41" s="90"/>
      <c r="P41" s="90"/>
      <c r="Q41" s="2"/>
      <c r="R41" s="2"/>
      <c r="S41" s="2"/>
      <c r="T41" s="2"/>
      <c r="U41" s="2"/>
      <c r="V41" s="2"/>
      <c r="W41" s="2"/>
    </row>
    <row r="42" spans="2:23">
      <c r="B42" s="90"/>
      <c r="C42" s="90"/>
      <c r="D42" s="90"/>
      <c r="E42" s="90"/>
      <c r="F42" s="90"/>
      <c r="G42" s="90"/>
      <c r="H42" s="90"/>
      <c r="I42" s="90"/>
      <c r="J42" s="90"/>
      <c r="K42" s="90"/>
      <c r="L42" s="90"/>
      <c r="M42" s="90"/>
      <c r="N42" s="90"/>
      <c r="O42" s="90"/>
      <c r="P42" s="90"/>
      <c r="Q42" s="2"/>
      <c r="R42" s="2"/>
      <c r="S42" s="2"/>
      <c r="T42" s="2"/>
      <c r="U42" s="2"/>
      <c r="V42" s="2"/>
      <c r="W42" s="2"/>
    </row>
    <row r="43" spans="2:23">
      <c r="B43" s="90"/>
      <c r="C43" s="90"/>
      <c r="D43" s="90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90"/>
    </row>
    <row r="44" spans="2:23">
      <c r="B44" s="90"/>
      <c r="C44" s="90"/>
      <c r="D44" s="90"/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</row>
    <row r="45" spans="2:23">
      <c r="B45" s="90"/>
      <c r="C45" s="90"/>
      <c r="D45" s="90"/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</row>
    <row r="46" spans="2:23">
      <c r="B46" s="90"/>
      <c r="C46" s="90"/>
      <c r="D46" s="90"/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90"/>
    </row>
    <row r="47" spans="2:23">
      <c r="B47" s="90"/>
      <c r="C47" s="90"/>
      <c r="D47" s="90"/>
      <c r="E47" s="90"/>
      <c r="F47" s="90"/>
      <c r="G47" s="90"/>
      <c r="H47" s="90"/>
      <c r="I47" s="90"/>
      <c r="J47" s="90"/>
      <c r="K47" s="90"/>
      <c r="L47" s="90"/>
      <c r="M47" s="90"/>
      <c r="N47" s="90"/>
      <c r="O47" s="90"/>
      <c r="P47" s="90"/>
    </row>
    <row r="48" spans="2:23">
      <c r="B48" s="90"/>
      <c r="C48" s="90"/>
      <c r="D48" s="90"/>
      <c r="E48" s="90"/>
      <c r="F48" s="90"/>
      <c r="G48" s="90"/>
      <c r="H48" s="90"/>
      <c r="I48" s="90"/>
      <c r="J48" s="90"/>
      <c r="K48" s="90"/>
      <c r="L48" s="90"/>
      <c r="M48" s="90"/>
      <c r="N48" s="90"/>
      <c r="O48" s="90"/>
      <c r="P48" s="90"/>
    </row>
    <row r="49" spans="2:16">
      <c r="B49" s="90"/>
      <c r="C49" s="90"/>
      <c r="D49" s="90"/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</row>
    <row r="50" spans="2:16">
      <c r="B50" s="90"/>
      <c r="C50" s="90"/>
      <c r="D50" s="90"/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</row>
    <row r="51" spans="2:16">
      <c r="B51" s="90"/>
      <c r="C51" s="90"/>
      <c r="D51" s="90"/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</row>
    <row r="52" spans="2:16">
      <c r="B52" s="90"/>
      <c r="C52" s="90"/>
      <c r="D52" s="90"/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</row>
    <row r="53" spans="2:16">
      <c r="B53" s="90"/>
      <c r="C53" s="90"/>
      <c r="D53" s="90"/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</row>
    <row r="54" spans="2:16">
      <c r="B54" s="90"/>
      <c r="C54" s="90"/>
      <c r="D54" s="90"/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</row>
    <row r="55" spans="2:16">
      <c r="B55" s="90"/>
      <c r="C55" s="90"/>
      <c r="D55" s="90"/>
      <c r="E55" s="90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</row>
    <row r="56" spans="2:16">
      <c r="B56" s="90"/>
      <c r="C56" s="90"/>
      <c r="D56" s="90"/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</row>
    <row r="57" spans="2:16">
      <c r="B57" s="90"/>
      <c r="C57" s="90"/>
      <c r="D57" s="90"/>
      <c r="E57" s="90"/>
      <c r="F57" s="90"/>
      <c r="G57" s="90"/>
      <c r="H57" s="90"/>
      <c r="I57" s="90"/>
      <c r="J57" s="90"/>
      <c r="K57" s="90"/>
      <c r="L57" s="90"/>
      <c r="M57" s="90"/>
      <c r="N57" s="90"/>
      <c r="O57" s="90"/>
      <c r="P57" s="90"/>
    </row>
    <row r="58" spans="2:16">
      <c r="B58" s="90"/>
      <c r="C58" s="90"/>
      <c r="D58" s="90"/>
      <c r="E58" s="90"/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90"/>
    </row>
    <row r="59" spans="2:16">
      <c r="B59" s="90"/>
      <c r="C59" s="90"/>
      <c r="D59" s="90"/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</row>
    <row r="60" spans="2:16">
      <c r="B60" s="90"/>
      <c r="C60" s="90"/>
      <c r="D60" s="90"/>
      <c r="E60" s="90"/>
      <c r="F60" s="90"/>
      <c r="G60" s="90"/>
      <c r="H60" s="90"/>
      <c r="I60" s="90"/>
      <c r="J60" s="90"/>
      <c r="K60" s="90"/>
      <c r="L60" s="90"/>
      <c r="M60" s="90"/>
      <c r="N60" s="90"/>
      <c r="O60" s="90"/>
      <c r="P60" s="90"/>
    </row>
    <row r="61" spans="2:16">
      <c r="B61" s="90"/>
      <c r="C61" s="90"/>
      <c r="D61" s="90"/>
      <c r="E61" s="90"/>
      <c r="F61" s="90"/>
      <c r="G61" s="90"/>
      <c r="H61" s="90"/>
      <c r="I61" s="90"/>
      <c r="J61" s="90"/>
      <c r="K61" s="90"/>
      <c r="L61" s="90"/>
      <c r="M61" s="90"/>
      <c r="N61" s="90"/>
      <c r="O61" s="90"/>
      <c r="P61" s="90"/>
    </row>
    <row r="62" spans="2:16">
      <c r="B62" s="90"/>
      <c r="C62" s="90"/>
      <c r="D62" s="90"/>
      <c r="E62" s="90"/>
      <c r="F62" s="90"/>
      <c r="G62" s="90"/>
      <c r="H62" s="90"/>
      <c r="I62" s="90"/>
      <c r="J62" s="90"/>
      <c r="K62" s="90"/>
      <c r="L62" s="90"/>
      <c r="M62" s="90"/>
      <c r="N62" s="90"/>
      <c r="O62" s="90"/>
      <c r="P62" s="90"/>
    </row>
    <row r="63" spans="2:16">
      <c r="B63" s="90"/>
      <c r="C63" s="90"/>
      <c r="D63" s="90"/>
      <c r="E63" s="90"/>
      <c r="F63" s="90"/>
      <c r="G63" s="90"/>
      <c r="H63" s="90"/>
      <c r="I63" s="90"/>
      <c r="J63" s="90"/>
      <c r="K63" s="90"/>
      <c r="L63" s="90"/>
      <c r="M63" s="90"/>
      <c r="N63" s="90"/>
      <c r="O63" s="90"/>
      <c r="P63" s="90"/>
    </row>
    <row r="64" spans="2:16">
      <c r="B64" s="90"/>
      <c r="C64" s="90"/>
      <c r="D64" s="90"/>
      <c r="E64" s="90"/>
      <c r="F64" s="90"/>
      <c r="G64" s="90"/>
      <c r="H64" s="90"/>
      <c r="I64" s="90"/>
      <c r="J64" s="90"/>
      <c r="K64" s="90"/>
      <c r="L64" s="90"/>
      <c r="M64" s="90"/>
      <c r="N64" s="90"/>
      <c r="O64" s="90"/>
      <c r="P64" s="90"/>
    </row>
    <row r="65" spans="2:16">
      <c r="B65" s="90"/>
      <c r="C65" s="90"/>
      <c r="D65" s="90"/>
      <c r="E65" s="90"/>
      <c r="F65" s="90"/>
      <c r="G65" s="90"/>
      <c r="H65" s="90"/>
      <c r="I65" s="90"/>
      <c r="J65" s="90"/>
      <c r="K65" s="90"/>
      <c r="L65" s="90"/>
      <c r="M65" s="90"/>
      <c r="N65" s="90"/>
      <c r="O65" s="90"/>
      <c r="P65" s="90"/>
    </row>
    <row r="66" spans="2:16">
      <c r="B66" s="90"/>
      <c r="C66" s="90"/>
      <c r="D66" s="90"/>
      <c r="E66" s="90"/>
      <c r="F66" s="90"/>
      <c r="G66" s="90"/>
      <c r="H66" s="90"/>
      <c r="I66" s="90"/>
      <c r="J66" s="90"/>
      <c r="K66" s="90"/>
      <c r="L66" s="90"/>
      <c r="M66" s="90"/>
      <c r="N66" s="90"/>
      <c r="O66" s="90"/>
      <c r="P66" s="90"/>
    </row>
    <row r="67" spans="2:16">
      <c r="B67" s="90"/>
      <c r="C67" s="90"/>
      <c r="D67" s="90"/>
      <c r="E67" s="90"/>
      <c r="F67" s="90"/>
      <c r="G67" s="90"/>
      <c r="H67" s="90"/>
      <c r="I67" s="90"/>
      <c r="J67" s="90"/>
      <c r="K67" s="90"/>
      <c r="L67" s="90"/>
      <c r="M67" s="90"/>
      <c r="N67" s="90"/>
      <c r="O67" s="90"/>
      <c r="P67" s="90"/>
    </row>
    <row r="68" spans="2:16">
      <c r="B68" s="90"/>
      <c r="C68" s="90"/>
      <c r="D68" s="90"/>
      <c r="E68" s="90"/>
      <c r="F68" s="90"/>
      <c r="G68" s="90"/>
      <c r="H68" s="90"/>
      <c r="I68" s="90"/>
      <c r="J68" s="90"/>
      <c r="K68" s="90"/>
      <c r="L68" s="90"/>
      <c r="M68" s="90"/>
      <c r="N68" s="90"/>
      <c r="O68" s="90"/>
      <c r="P68" s="90"/>
    </row>
    <row r="69" spans="2:16">
      <c r="B69" s="90"/>
      <c r="C69" s="90"/>
      <c r="D69" s="90"/>
      <c r="E69" s="90"/>
      <c r="F69" s="90"/>
      <c r="G69" s="90"/>
      <c r="H69" s="90"/>
      <c r="I69" s="90"/>
      <c r="J69" s="90"/>
      <c r="K69" s="90"/>
      <c r="L69" s="90"/>
      <c r="M69" s="90"/>
      <c r="N69" s="90"/>
      <c r="O69" s="90"/>
      <c r="P69" s="90"/>
    </row>
    <row r="70" spans="2:16">
      <c r="B70" s="90"/>
      <c r="C70" s="90"/>
      <c r="D70" s="90"/>
      <c r="E70" s="90"/>
      <c r="F70" s="90"/>
      <c r="G70" s="90"/>
      <c r="H70" s="90"/>
      <c r="I70" s="90"/>
      <c r="J70" s="90"/>
      <c r="K70" s="90"/>
      <c r="L70" s="90"/>
      <c r="M70" s="90"/>
      <c r="N70" s="90"/>
      <c r="O70" s="90"/>
      <c r="P70" s="90"/>
    </row>
    <row r="71" spans="2:16">
      <c r="B71" s="90"/>
      <c r="C71" s="90"/>
      <c r="D71" s="90"/>
      <c r="E71" s="90"/>
      <c r="F71" s="90"/>
      <c r="G71" s="90"/>
      <c r="H71" s="90"/>
      <c r="I71" s="90"/>
      <c r="J71" s="90"/>
      <c r="K71" s="90"/>
      <c r="L71" s="90"/>
      <c r="M71" s="90"/>
      <c r="N71" s="90"/>
      <c r="O71" s="90"/>
      <c r="P71" s="90"/>
    </row>
    <row r="72" spans="2:16">
      <c r="B72" s="90"/>
      <c r="C72" s="90"/>
      <c r="D72" s="90"/>
      <c r="E72" s="90"/>
      <c r="F72" s="90"/>
      <c r="G72" s="90"/>
      <c r="H72" s="90"/>
      <c r="I72" s="90"/>
      <c r="J72" s="90"/>
      <c r="K72" s="90"/>
      <c r="L72" s="90"/>
      <c r="M72" s="90"/>
      <c r="N72" s="90"/>
      <c r="O72" s="90"/>
      <c r="P72" s="90"/>
    </row>
    <row r="73" spans="2:16">
      <c r="B73" s="90"/>
      <c r="C73" s="90"/>
      <c r="D73" s="90"/>
      <c r="E73" s="90"/>
      <c r="F73" s="90"/>
      <c r="G73" s="90"/>
      <c r="H73" s="90"/>
      <c r="I73" s="90"/>
      <c r="J73" s="90"/>
      <c r="K73" s="90"/>
      <c r="L73" s="90"/>
      <c r="M73" s="90"/>
      <c r="N73" s="90"/>
      <c r="O73" s="90"/>
      <c r="P73" s="90"/>
    </row>
    <row r="74" spans="2:16">
      <c r="B74" s="90"/>
      <c r="C74" s="90"/>
      <c r="D74" s="90"/>
      <c r="E74" s="90"/>
      <c r="F74" s="90"/>
      <c r="G74" s="90"/>
      <c r="H74" s="90"/>
      <c r="I74" s="90"/>
      <c r="J74" s="90"/>
      <c r="K74" s="90"/>
      <c r="L74" s="90"/>
      <c r="M74" s="90"/>
      <c r="N74" s="90"/>
      <c r="O74" s="90"/>
      <c r="P74" s="90"/>
    </row>
    <row r="75" spans="2:16">
      <c r="B75" s="90"/>
      <c r="C75" s="90"/>
      <c r="D75" s="90"/>
      <c r="E75" s="90"/>
      <c r="F75" s="90"/>
      <c r="G75" s="90"/>
      <c r="H75" s="90"/>
      <c r="I75" s="90"/>
      <c r="J75" s="90"/>
      <c r="K75" s="90"/>
      <c r="L75" s="90"/>
      <c r="M75" s="90"/>
      <c r="N75" s="90"/>
      <c r="O75" s="90"/>
      <c r="P75" s="90"/>
    </row>
    <row r="76" spans="2:16">
      <c r="B76" s="90"/>
      <c r="C76" s="90"/>
      <c r="D76" s="90"/>
      <c r="E76" s="90"/>
      <c r="F76" s="90"/>
      <c r="G76" s="90"/>
      <c r="H76" s="90"/>
      <c r="I76" s="90"/>
      <c r="J76" s="90"/>
      <c r="K76" s="90"/>
      <c r="L76" s="90"/>
      <c r="M76" s="90"/>
      <c r="N76" s="90"/>
      <c r="O76" s="90"/>
      <c r="P76" s="90"/>
    </row>
    <row r="77" spans="2:16">
      <c r="B77" s="90"/>
      <c r="C77" s="90"/>
      <c r="D77" s="90"/>
      <c r="E77" s="90"/>
      <c r="F77" s="90"/>
      <c r="G77" s="90"/>
      <c r="H77" s="90"/>
      <c r="I77" s="90"/>
      <c r="J77" s="90"/>
      <c r="K77" s="90"/>
      <c r="L77" s="90"/>
      <c r="M77" s="90"/>
      <c r="N77" s="90"/>
      <c r="O77" s="90"/>
      <c r="P77" s="90"/>
    </row>
    <row r="78" spans="2:16">
      <c r="B78" s="90"/>
      <c r="C78" s="90"/>
      <c r="D78" s="90"/>
      <c r="E78" s="90"/>
      <c r="F78" s="90"/>
      <c r="G78" s="90"/>
      <c r="H78" s="90"/>
      <c r="I78" s="90"/>
      <c r="J78" s="90"/>
      <c r="K78" s="90"/>
      <c r="L78" s="90"/>
      <c r="M78" s="90"/>
      <c r="N78" s="90"/>
      <c r="O78" s="90"/>
      <c r="P78" s="90"/>
    </row>
    <row r="79" spans="2:16">
      <c r="B79" s="90"/>
      <c r="C79" s="90"/>
      <c r="D79" s="90"/>
      <c r="E79" s="90"/>
      <c r="F79" s="90"/>
      <c r="G79" s="90"/>
      <c r="H79" s="90"/>
      <c r="I79" s="90"/>
      <c r="J79" s="90"/>
      <c r="K79" s="90"/>
      <c r="L79" s="90"/>
      <c r="M79" s="90"/>
      <c r="N79" s="90"/>
      <c r="O79" s="90"/>
      <c r="P79" s="90"/>
    </row>
    <row r="80" spans="2:16">
      <c r="B80" s="90"/>
      <c r="C80" s="90"/>
      <c r="D80" s="90"/>
      <c r="E80" s="90"/>
      <c r="F80" s="90"/>
      <c r="G80" s="90"/>
      <c r="H80" s="90"/>
      <c r="I80" s="90"/>
      <c r="J80" s="90"/>
      <c r="K80" s="90"/>
      <c r="L80" s="90"/>
      <c r="M80" s="90"/>
      <c r="N80" s="90"/>
      <c r="O80" s="90"/>
      <c r="P80" s="90"/>
    </row>
    <row r="81" spans="2:16">
      <c r="B81" s="90"/>
      <c r="C81" s="90"/>
      <c r="D81" s="90"/>
      <c r="E81" s="90"/>
      <c r="F81" s="90"/>
      <c r="G81" s="90"/>
      <c r="H81" s="90"/>
      <c r="I81" s="90"/>
      <c r="J81" s="90"/>
      <c r="K81" s="90"/>
      <c r="L81" s="90"/>
      <c r="M81" s="90"/>
      <c r="N81" s="90"/>
      <c r="O81" s="90"/>
      <c r="P81" s="90"/>
    </row>
    <row r="82" spans="2:16">
      <c r="B82" s="90"/>
      <c r="C82" s="90"/>
      <c r="D82" s="90"/>
      <c r="E82" s="90"/>
      <c r="F82" s="90"/>
      <c r="G82" s="90"/>
      <c r="H82" s="90"/>
      <c r="I82" s="90"/>
      <c r="J82" s="90"/>
      <c r="K82" s="90"/>
      <c r="L82" s="90"/>
      <c r="M82" s="90"/>
      <c r="N82" s="90"/>
      <c r="O82" s="90"/>
      <c r="P82" s="90"/>
    </row>
    <row r="83" spans="2:16">
      <c r="B83" s="90"/>
      <c r="C83" s="90"/>
      <c r="D83" s="90"/>
      <c r="E83" s="90"/>
      <c r="F83" s="90"/>
      <c r="G83" s="90"/>
      <c r="H83" s="90"/>
      <c r="I83" s="90"/>
      <c r="J83" s="90"/>
      <c r="K83" s="90"/>
      <c r="L83" s="90"/>
      <c r="M83" s="90"/>
      <c r="N83" s="90"/>
      <c r="O83" s="90"/>
      <c r="P83" s="90"/>
    </row>
    <row r="84" spans="2:16">
      <c r="B84" s="90"/>
      <c r="C84" s="90"/>
      <c r="D84" s="90"/>
      <c r="E84" s="90"/>
      <c r="F84" s="90"/>
      <c r="G84" s="90"/>
      <c r="H84" s="90"/>
      <c r="I84" s="90"/>
      <c r="J84" s="90"/>
      <c r="K84" s="90"/>
      <c r="L84" s="90"/>
      <c r="M84" s="90"/>
      <c r="N84" s="90"/>
      <c r="O84" s="90"/>
      <c r="P84" s="90"/>
    </row>
    <row r="85" spans="2:16">
      <c r="B85" s="90"/>
      <c r="C85" s="90"/>
      <c r="D85" s="90"/>
      <c r="E85" s="90"/>
      <c r="F85" s="90"/>
      <c r="G85" s="90"/>
      <c r="H85" s="90"/>
      <c r="I85" s="90"/>
      <c r="J85" s="90"/>
      <c r="K85" s="90"/>
      <c r="L85" s="90"/>
      <c r="M85" s="90"/>
      <c r="N85" s="90"/>
      <c r="O85" s="90"/>
      <c r="P85" s="90"/>
    </row>
    <row r="86" spans="2:16">
      <c r="B86" s="90"/>
      <c r="C86" s="90"/>
      <c r="D86" s="90"/>
      <c r="E86" s="90"/>
      <c r="F86" s="90"/>
      <c r="G86" s="90"/>
      <c r="H86" s="90"/>
      <c r="I86" s="90"/>
      <c r="J86" s="90"/>
      <c r="K86" s="90"/>
      <c r="L86" s="90"/>
      <c r="M86" s="90"/>
      <c r="N86" s="90"/>
      <c r="O86" s="90"/>
      <c r="P86" s="90"/>
    </row>
    <row r="87" spans="2:16">
      <c r="B87" s="90"/>
      <c r="C87" s="90"/>
      <c r="D87" s="90"/>
      <c r="E87" s="90"/>
      <c r="F87" s="90"/>
      <c r="G87" s="90"/>
      <c r="H87" s="90"/>
      <c r="I87" s="90"/>
      <c r="J87" s="90"/>
      <c r="K87" s="90"/>
      <c r="L87" s="90"/>
      <c r="M87" s="90"/>
      <c r="N87" s="90"/>
      <c r="O87" s="90"/>
      <c r="P87" s="90"/>
    </row>
    <row r="88" spans="2:16">
      <c r="B88" s="90"/>
      <c r="C88" s="90"/>
      <c r="D88" s="90"/>
      <c r="E88" s="90"/>
      <c r="F88" s="90"/>
      <c r="G88" s="90"/>
      <c r="H88" s="90"/>
      <c r="I88" s="90"/>
      <c r="J88" s="90"/>
      <c r="K88" s="90"/>
      <c r="L88" s="90"/>
      <c r="M88" s="90"/>
      <c r="N88" s="90"/>
      <c r="O88" s="90"/>
      <c r="P88" s="90"/>
    </row>
    <row r="89" spans="2:16">
      <c r="B89" s="90"/>
      <c r="C89" s="90"/>
      <c r="D89" s="90"/>
      <c r="E89" s="90"/>
      <c r="F89" s="90"/>
      <c r="G89" s="90"/>
      <c r="H89" s="90"/>
      <c r="I89" s="90"/>
      <c r="J89" s="90"/>
      <c r="K89" s="90"/>
      <c r="L89" s="90"/>
      <c r="M89" s="90"/>
      <c r="N89" s="90"/>
      <c r="O89" s="90"/>
      <c r="P89" s="90"/>
    </row>
    <row r="90" spans="2:16">
      <c r="B90" s="90"/>
      <c r="C90" s="90"/>
      <c r="D90" s="90"/>
      <c r="E90" s="90"/>
      <c r="F90" s="90"/>
      <c r="G90" s="90"/>
      <c r="H90" s="90"/>
      <c r="I90" s="90"/>
      <c r="J90" s="90"/>
      <c r="K90" s="90"/>
      <c r="L90" s="90"/>
      <c r="M90" s="90"/>
      <c r="N90" s="90"/>
      <c r="O90" s="90"/>
      <c r="P90" s="90"/>
    </row>
    <row r="91" spans="2:16">
      <c r="B91" s="90"/>
      <c r="C91" s="90"/>
      <c r="D91" s="90"/>
      <c r="E91" s="90"/>
      <c r="F91" s="90"/>
      <c r="G91" s="90"/>
      <c r="H91" s="90"/>
      <c r="I91" s="90"/>
      <c r="J91" s="90"/>
      <c r="K91" s="90"/>
      <c r="L91" s="90"/>
      <c r="M91" s="90"/>
      <c r="N91" s="90"/>
      <c r="O91" s="90"/>
      <c r="P91" s="90"/>
    </row>
    <row r="92" spans="2:16">
      <c r="B92" s="90"/>
      <c r="C92" s="90"/>
      <c r="D92" s="90"/>
      <c r="E92" s="90"/>
      <c r="F92" s="90"/>
      <c r="G92" s="90"/>
      <c r="H92" s="90"/>
      <c r="I92" s="90"/>
      <c r="J92" s="90"/>
      <c r="K92" s="90"/>
      <c r="L92" s="90"/>
      <c r="M92" s="90"/>
      <c r="N92" s="90"/>
      <c r="O92" s="90"/>
      <c r="P92" s="90"/>
    </row>
    <row r="93" spans="2:16">
      <c r="B93" s="90"/>
      <c r="C93" s="90"/>
      <c r="D93" s="90"/>
      <c r="E93" s="90"/>
      <c r="F93" s="90"/>
      <c r="G93" s="90"/>
      <c r="H93" s="90"/>
      <c r="I93" s="90"/>
      <c r="J93" s="90"/>
      <c r="K93" s="90"/>
      <c r="L93" s="90"/>
      <c r="M93" s="90"/>
      <c r="N93" s="90"/>
      <c r="O93" s="90"/>
      <c r="P93" s="90"/>
    </row>
    <row r="94" spans="2:16">
      <c r="B94" s="90"/>
      <c r="C94" s="90"/>
      <c r="D94" s="90"/>
      <c r="E94" s="90"/>
      <c r="F94" s="90"/>
      <c r="G94" s="90"/>
      <c r="H94" s="90"/>
      <c r="I94" s="90"/>
      <c r="J94" s="90"/>
      <c r="K94" s="90"/>
      <c r="L94" s="90"/>
      <c r="M94" s="90"/>
      <c r="N94" s="90"/>
      <c r="O94" s="90"/>
      <c r="P94" s="90"/>
    </row>
    <row r="95" spans="2:16">
      <c r="B95" s="90"/>
      <c r="C95" s="90"/>
      <c r="D95" s="90"/>
      <c r="E95" s="90"/>
      <c r="F95" s="90"/>
      <c r="G95" s="90"/>
      <c r="H95" s="90"/>
      <c r="I95" s="90"/>
      <c r="J95" s="90"/>
      <c r="K95" s="90"/>
      <c r="L95" s="90"/>
      <c r="M95" s="90"/>
      <c r="N95" s="90"/>
      <c r="O95" s="90"/>
      <c r="P95" s="90"/>
    </row>
    <row r="96" spans="2:16">
      <c r="B96" s="90"/>
      <c r="C96" s="90"/>
      <c r="D96" s="90"/>
      <c r="E96" s="90"/>
      <c r="F96" s="90"/>
      <c r="G96" s="90"/>
      <c r="H96" s="90"/>
      <c r="I96" s="90"/>
      <c r="J96" s="90"/>
      <c r="K96" s="90"/>
      <c r="L96" s="90"/>
      <c r="M96" s="90"/>
      <c r="N96" s="90"/>
      <c r="O96" s="90"/>
      <c r="P96" s="90"/>
    </row>
    <row r="97" spans="2:16">
      <c r="B97" s="90"/>
      <c r="C97" s="90"/>
      <c r="D97" s="90"/>
      <c r="E97" s="90"/>
      <c r="F97" s="90"/>
      <c r="G97" s="90"/>
      <c r="H97" s="90"/>
      <c r="I97" s="90"/>
      <c r="J97" s="90"/>
      <c r="K97" s="90"/>
      <c r="L97" s="90"/>
      <c r="M97" s="90"/>
      <c r="N97" s="90"/>
      <c r="O97" s="90"/>
      <c r="P97" s="90"/>
    </row>
    <row r="98" spans="2:16">
      <c r="B98" s="90"/>
      <c r="C98" s="90"/>
      <c r="D98" s="90"/>
      <c r="E98" s="90"/>
      <c r="F98" s="90"/>
      <c r="G98" s="90"/>
      <c r="H98" s="90"/>
      <c r="I98" s="90"/>
      <c r="J98" s="90"/>
      <c r="K98" s="90"/>
      <c r="L98" s="90"/>
      <c r="M98" s="90"/>
      <c r="N98" s="90"/>
      <c r="O98" s="90"/>
      <c r="P98" s="90"/>
    </row>
    <row r="99" spans="2:16">
      <c r="B99" s="90"/>
      <c r="C99" s="90"/>
      <c r="D99" s="90"/>
      <c r="E99" s="90"/>
      <c r="F99" s="90"/>
      <c r="G99" s="90"/>
      <c r="H99" s="90"/>
      <c r="I99" s="90"/>
      <c r="J99" s="90"/>
      <c r="K99" s="90"/>
      <c r="L99" s="90"/>
      <c r="M99" s="90"/>
      <c r="N99" s="90"/>
      <c r="O99" s="90"/>
      <c r="P99" s="90"/>
    </row>
    <row r="100" spans="2:16">
      <c r="B100" s="90"/>
      <c r="C100" s="90"/>
      <c r="D100" s="90"/>
      <c r="E100" s="90"/>
      <c r="F100" s="90"/>
      <c r="G100" s="90"/>
      <c r="H100" s="90"/>
      <c r="I100" s="90"/>
      <c r="J100" s="90"/>
      <c r="K100" s="90"/>
      <c r="L100" s="90"/>
      <c r="M100" s="90"/>
      <c r="N100" s="90"/>
      <c r="O100" s="90"/>
      <c r="P100" s="90"/>
    </row>
    <row r="101" spans="2:16">
      <c r="B101" s="90"/>
      <c r="C101" s="90"/>
      <c r="D101" s="90"/>
      <c r="E101" s="90"/>
      <c r="F101" s="90"/>
      <c r="G101" s="90"/>
      <c r="H101" s="90"/>
      <c r="I101" s="90"/>
      <c r="J101" s="90"/>
      <c r="K101" s="90"/>
      <c r="L101" s="90"/>
      <c r="M101" s="90"/>
      <c r="N101" s="90"/>
      <c r="O101" s="90"/>
      <c r="P101" s="90"/>
    </row>
    <row r="102" spans="2:16">
      <c r="B102" s="90"/>
      <c r="C102" s="90"/>
      <c r="D102" s="90"/>
      <c r="E102" s="90"/>
      <c r="F102" s="90"/>
      <c r="G102" s="90"/>
      <c r="H102" s="90"/>
      <c r="I102" s="90"/>
      <c r="J102" s="90"/>
      <c r="K102" s="90"/>
      <c r="L102" s="90"/>
      <c r="M102" s="90"/>
      <c r="N102" s="90"/>
      <c r="O102" s="90"/>
      <c r="P102" s="90"/>
    </row>
    <row r="103" spans="2:16">
      <c r="B103" s="90"/>
      <c r="C103" s="90"/>
      <c r="D103" s="90"/>
      <c r="E103" s="90"/>
      <c r="F103" s="90"/>
      <c r="G103" s="90"/>
      <c r="H103" s="90"/>
      <c r="I103" s="90"/>
      <c r="J103" s="90"/>
      <c r="K103" s="90"/>
      <c r="L103" s="90"/>
      <c r="M103" s="90"/>
      <c r="N103" s="90"/>
      <c r="O103" s="90"/>
      <c r="P103" s="90"/>
    </row>
    <row r="104" spans="2:16">
      <c r="B104" s="90"/>
      <c r="C104" s="90"/>
      <c r="D104" s="90"/>
      <c r="E104" s="90"/>
      <c r="F104" s="90"/>
      <c r="G104" s="90"/>
      <c r="H104" s="90"/>
      <c r="I104" s="90"/>
      <c r="J104" s="90"/>
      <c r="K104" s="90"/>
      <c r="L104" s="90"/>
      <c r="M104" s="90"/>
      <c r="N104" s="90"/>
      <c r="O104" s="90"/>
      <c r="P104" s="90"/>
    </row>
    <row r="105" spans="2:16">
      <c r="B105" s="90"/>
      <c r="C105" s="90"/>
      <c r="D105" s="90"/>
      <c r="E105" s="90"/>
      <c r="F105" s="90"/>
      <c r="G105" s="90"/>
      <c r="H105" s="90"/>
      <c r="I105" s="90"/>
      <c r="J105" s="90"/>
      <c r="K105" s="90"/>
      <c r="L105" s="90"/>
      <c r="M105" s="90"/>
      <c r="N105" s="90"/>
      <c r="O105" s="90"/>
      <c r="P105" s="90"/>
    </row>
    <row r="106" spans="2:16">
      <c r="B106" s="90"/>
      <c r="C106" s="90"/>
      <c r="D106" s="90"/>
      <c r="E106" s="90"/>
      <c r="F106" s="90"/>
      <c r="G106" s="90"/>
      <c r="H106" s="90"/>
      <c r="I106" s="90"/>
      <c r="J106" s="90"/>
      <c r="K106" s="90"/>
      <c r="L106" s="90"/>
      <c r="M106" s="90"/>
      <c r="N106" s="90"/>
      <c r="O106" s="90"/>
      <c r="P106" s="90"/>
    </row>
    <row r="107" spans="2:16">
      <c r="B107" s="90"/>
      <c r="C107" s="90"/>
      <c r="D107" s="90"/>
      <c r="E107" s="90"/>
      <c r="F107" s="90"/>
      <c r="G107" s="90"/>
      <c r="H107" s="90"/>
      <c r="I107" s="90"/>
      <c r="J107" s="90"/>
      <c r="K107" s="90"/>
      <c r="L107" s="90"/>
      <c r="M107" s="90"/>
      <c r="N107" s="90"/>
      <c r="O107" s="90"/>
      <c r="P107" s="90"/>
    </row>
    <row r="108" spans="2:16">
      <c r="B108" s="90"/>
      <c r="C108" s="90"/>
      <c r="D108" s="90"/>
      <c r="E108" s="90"/>
      <c r="F108" s="90"/>
      <c r="G108" s="90"/>
      <c r="H108" s="90"/>
      <c r="I108" s="90"/>
      <c r="J108" s="90"/>
      <c r="K108" s="90"/>
      <c r="L108" s="90"/>
      <c r="M108" s="90"/>
      <c r="N108" s="90"/>
      <c r="O108" s="90"/>
      <c r="P108" s="90"/>
    </row>
    <row r="109" spans="2:16">
      <c r="B109" s="90"/>
      <c r="C109" s="90"/>
      <c r="D109" s="90"/>
      <c r="E109" s="90"/>
      <c r="F109" s="90"/>
      <c r="G109" s="90"/>
      <c r="H109" s="90"/>
      <c r="I109" s="90"/>
      <c r="J109" s="90"/>
      <c r="K109" s="90"/>
      <c r="L109" s="90"/>
      <c r="M109" s="90"/>
      <c r="N109" s="90"/>
      <c r="O109" s="90"/>
      <c r="P109" s="90"/>
    </row>
    <row r="110" spans="2:16">
      <c r="D110" s="1"/>
    </row>
    <row r="111" spans="2:16">
      <c r="D111" s="1"/>
    </row>
    <row r="112" spans="2:16">
      <c r="D112" s="1"/>
    </row>
    <row r="113" spans="4:4">
      <c r="D113" s="1"/>
    </row>
    <row r="114" spans="4:4">
      <c r="D114" s="1"/>
    </row>
    <row r="115" spans="4:4">
      <c r="D115" s="1"/>
    </row>
    <row r="116" spans="4:4">
      <c r="D116" s="1"/>
    </row>
    <row r="117" spans="4:4">
      <c r="D117" s="1"/>
    </row>
    <row r="118" spans="4:4">
      <c r="D118" s="1"/>
    </row>
    <row r="119" spans="4:4">
      <c r="D119" s="1"/>
    </row>
    <row r="120" spans="4:4">
      <c r="D120" s="1"/>
    </row>
    <row r="121" spans="4:4">
      <c r="D121" s="1"/>
    </row>
    <row r="122" spans="4:4">
      <c r="D122" s="1"/>
    </row>
    <row r="123" spans="4:4">
      <c r="D123" s="1"/>
    </row>
    <row r="124" spans="4:4">
      <c r="D124" s="1"/>
    </row>
    <row r="125" spans="4:4">
      <c r="D125" s="1"/>
    </row>
    <row r="126" spans="4:4">
      <c r="D126" s="1"/>
    </row>
    <row r="127" spans="4:4">
      <c r="D127" s="1"/>
    </row>
    <row r="128" spans="4:4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2"/>
      <c r="D397" s="1"/>
    </row>
    <row r="398" spans="2:4">
      <c r="B398" s="42"/>
      <c r="D398" s="1"/>
    </row>
    <row r="399" spans="2:4">
      <c r="B399" s="3"/>
      <c r="D399" s="1"/>
    </row>
    <row r="400" spans="2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</sheetData>
  <sheetProtection sheet="1" objects="1" scenarios="1"/>
  <mergeCells count="1">
    <mergeCell ref="B6:P6"/>
  </mergeCells>
  <dataValidations count="1">
    <dataValidation allowBlank="1" showInputMessage="1" showErrorMessage="1" sqref="B31:P1048576 C24:P30 A1:A1048576 C5:C23 D1:P23 B1:B23 Q1:XFD30 Q34:XFD1048576 Q31:AF33 AH31:XFD33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4">
    <tabColor indexed="44"/>
    <pageSetUpPr fitToPage="1"/>
  </sheetPr>
  <dimension ref="B1:BO713"/>
  <sheetViews>
    <sheetView rightToLeft="1" workbookViewId="0">
      <selection activeCell="C20" sqref="C20"/>
    </sheetView>
  </sheetViews>
  <sheetFormatPr defaultColWidth="9.140625" defaultRowHeight="18"/>
  <cols>
    <col min="1" max="1" width="6.28515625" style="1" customWidth="1"/>
    <col min="2" max="2" width="22" style="2" bestFit="1" customWidth="1"/>
    <col min="3" max="3" width="60.140625" style="2" bestFit="1" customWidth="1"/>
    <col min="4" max="5" width="5.42578125" style="2" bestFit="1" customWidth="1"/>
    <col min="6" max="6" width="6.5703125" style="2" bestFit="1" customWidth="1"/>
    <col min="7" max="7" width="5.28515625" style="2" bestFit="1" customWidth="1"/>
    <col min="8" max="8" width="4.5703125" style="1" bestFit="1" customWidth="1"/>
    <col min="9" max="9" width="7.85546875" style="1" bestFit="1" customWidth="1"/>
    <col min="10" max="10" width="7.140625" style="1" bestFit="1" customWidth="1"/>
    <col min="11" max="11" width="5.140625" style="1" bestFit="1" customWidth="1"/>
    <col min="12" max="12" width="5.28515625" style="1" bestFit="1" customWidth="1"/>
    <col min="13" max="13" width="6.7109375" style="1" bestFit="1" customWidth="1"/>
    <col min="14" max="14" width="7.5703125" style="1" bestFit="1" customWidth="1"/>
    <col min="15" max="15" width="7" style="1" bestFit="1" customWidth="1"/>
    <col min="16" max="16" width="6.42578125" style="1" bestFit="1" customWidth="1"/>
    <col min="17" max="17" width="8" style="1" bestFit="1" customWidth="1"/>
    <col min="18" max="18" width="11.28515625" style="1" bestFit="1" customWidth="1"/>
    <col min="19" max="19" width="11.85546875" style="1" bestFit="1" customWidth="1"/>
    <col min="20" max="20" width="9" style="1" bestFit="1" customWidth="1"/>
    <col min="21" max="21" width="7.5703125" style="1" customWidth="1"/>
    <col min="22" max="22" width="6.7109375" style="1" customWidth="1"/>
    <col min="23" max="23" width="7.7109375" style="1" customWidth="1"/>
    <col min="24" max="24" width="7.140625" style="1" customWidth="1"/>
    <col min="25" max="25" width="6" style="1" customWidth="1"/>
    <col min="26" max="26" width="7.85546875" style="1" customWidth="1"/>
    <col min="27" max="27" width="8.140625" style="1" customWidth="1"/>
    <col min="28" max="28" width="6.28515625" style="1" customWidth="1"/>
    <col min="29" max="29" width="8" style="1" customWidth="1"/>
    <col min="30" max="30" width="8.7109375" style="1" customWidth="1"/>
    <col min="31" max="31" width="10" style="1" customWidth="1"/>
    <col min="32" max="32" width="9.5703125" style="1" customWidth="1"/>
    <col min="33" max="33" width="6.140625" style="1" customWidth="1"/>
    <col min="34" max="35" width="5.7109375" style="1" customWidth="1"/>
    <col min="36" max="36" width="6.85546875" style="1" customWidth="1"/>
    <col min="37" max="37" width="6.42578125" style="1" customWidth="1"/>
    <col min="38" max="38" width="6.7109375" style="1" customWidth="1"/>
    <col min="39" max="39" width="7.28515625" style="1" customWidth="1"/>
    <col min="40" max="51" width="5.7109375" style="1" customWidth="1"/>
    <col min="52" max="16384" width="9.140625" style="1"/>
  </cols>
  <sheetData>
    <row r="1" spans="2:67">
      <c r="B1" s="47" t="s">
        <v>174</v>
      </c>
      <c r="C1" s="68" t="s" vm="1">
        <v>258</v>
      </c>
    </row>
    <row r="2" spans="2:67">
      <c r="B2" s="47" t="s">
        <v>173</v>
      </c>
      <c r="C2" s="68" t="s">
        <v>259</v>
      </c>
    </row>
    <row r="3" spans="2:67">
      <c r="B3" s="47" t="s">
        <v>175</v>
      </c>
      <c r="C3" s="68" t="s">
        <v>260</v>
      </c>
    </row>
    <row r="4" spans="2:67">
      <c r="B4" s="47" t="s">
        <v>176</v>
      </c>
      <c r="C4" s="68">
        <v>9454</v>
      </c>
    </row>
    <row r="6" spans="2:67" ht="26.25" customHeight="1">
      <c r="B6" s="140" t="s">
        <v>204</v>
      </c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4"/>
      <c r="T6" s="145"/>
      <c r="BO6" s="3"/>
    </row>
    <row r="7" spans="2:67" ht="26.25" customHeight="1">
      <c r="B7" s="140" t="s">
        <v>85</v>
      </c>
      <c r="C7" s="144"/>
      <c r="D7" s="144"/>
      <c r="E7" s="144"/>
      <c r="F7" s="144"/>
      <c r="G7" s="144"/>
      <c r="H7" s="144"/>
      <c r="I7" s="144"/>
      <c r="J7" s="144"/>
      <c r="K7" s="144"/>
      <c r="L7" s="144"/>
      <c r="M7" s="144"/>
      <c r="N7" s="144"/>
      <c r="O7" s="144"/>
      <c r="P7" s="144"/>
      <c r="Q7" s="144"/>
      <c r="R7" s="144"/>
      <c r="S7" s="144"/>
      <c r="T7" s="145"/>
      <c r="AZ7" s="42"/>
      <c r="BJ7" s="3"/>
      <c r="BO7" s="3"/>
    </row>
    <row r="8" spans="2:67" s="3" customFormat="1" ht="78.75">
      <c r="B8" s="37" t="s">
        <v>110</v>
      </c>
      <c r="C8" s="13" t="s">
        <v>44</v>
      </c>
      <c r="D8" s="13" t="s">
        <v>114</v>
      </c>
      <c r="E8" s="13" t="s">
        <v>220</v>
      </c>
      <c r="F8" s="13" t="s">
        <v>112</v>
      </c>
      <c r="G8" s="13" t="s">
        <v>65</v>
      </c>
      <c r="H8" s="13" t="s">
        <v>14</v>
      </c>
      <c r="I8" s="13" t="s">
        <v>66</v>
      </c>
      <c r="J8" s="13" t="s">
        <v>99</v>
      </c>
      <c r="K8" s="13" t="s">
        <v>17</v>
      </c>
      <c r="L8" s="13" t="s">
        <v>98</v>
      </c>
      <c r="M8" s="13" t="s">
        <v>16</v>
      </c>
      <c r="N8" s="13" t="s">
        <v>18</v>
      </c>
      <c r="O8" s="13" t="s">
        <v>233</v>
      </c>
      <c r="P8" s="13" t="s">
        <v>232</v>
      </c>
      <c r="Q8" s="13" t="s">
        <v>61</v>
      </c>
      <c r="R8" s="13" t="s">
        <v>58</v>
      </c>
      <c r="S8" s="13" t="s">
        <v>177</v>
      </c>
      <c r="T8" s="38" t="s">
        <v>179</v>
      </c>
      <c r="V8" s="1"/>
      <c r="AZ8" s="42"/>
      <c r="BJ8" s="1"/>
      <c r="BK8" s="1"/>
      <c r="BL8" s="1"/>
      <c r="BO8" s="4"/>
    </row>
    <row r="9" spans="2:67" s="3" customFormat="1" ht="20.25" customHeight="1">
      <c r="B9" s="39"/>
      <c r="C9" s="16"/>
      <c r="D9" s="16"/>
      <c r="E9" s="16"/>
      <c r="F9" s="16"/>
      <c r="G9" s="16"/>
      <c r="H9" s="16"/>
      <c r="I9" s="16"/>
      <c r="J9" s="16" t="s">
        <v>21</v>
      </c>
      <c r="K9" s="16" t="s">
        <v>20</v>
      </c>
      <c r="L9" s="16"/>
      <c r="M9" s="16" t="s">
        <v>19</v>
      </c>
      <c r="N9" s="16" t="s">
        <v>19</v>
      </c>
      <c r="O9" s="16" t="s">
        <v>240</v>
      </c>
      <c r="P9" s="16"/>
      <c r="Q9" s="16" t="s">
        <v>236</v>
      </c>
      <c r="R9" s="16" t="s">
        <v>19</v>
      </c>
      <c r="S9" s="16" t="s">
        <v>19</v>
      </c>
      <c r="T9" s="62" t="s">
        <v>19</v>
      </c>
      <c r="BJ9" s="1"/>
      <c r="BL9" s="1"/>
      <c r="BO9" s="4"/>
    </row>
    <row r="10" spans="2:67" s="4" customFormat="1" ht="18" customHeight="1">
      <c r="B10" s="40"/>
      <c r="C10" s="19" t="s">
        <v>0</v>
      </c>
      <c r="D10" s="19" t="s">
        <v>1</v>
      </c>
      <c r="E10" s="19" t="s">
        <v>2</v>
      </c>
      <c r="F10" s="19" t="s">
        <v>3</v>
      </c>
      <c r="G10" s="19" t="s">
        <v>4</v>
      </c>
      <c r="H10" s="19" t="s">
        <v>5</v>
      </c>
      <c r="I10" s="19" t="s">
        <v>6</v>
      </c>
      <c r="J10" s="19" t="s">
        <v>7</v>
      </c>
      <c r="K10" s="19" t="s">
        <v>8</v>
      </c>
      <c r="L10" s="19" t="s">
        <v>9</v>
      </c>
      <c r="M10" s="19" t="s">
        <v>10</v>
      </c>
      <c r="N10" s="19" t="s">
        <v>11</v>
      </c>
      <c r="O10" s="19" t="s">
        <v>12</v>
      </c>
      <c r="P10" s="19" t="s">
        <v>13</v>
      </c>
      <c r="Q10" s="19" t="s">
        <v>108</v>
      </c>
      <c r="R10" s="19" t="s">
        <v>109</v>
      </c>
      <c r="S10" s="44" t="s">
        <v>180</v>
      </c>
      <c r="T10" s="61" t="s">
        <v>221</v>
      </c>
      <c r="U10" s="5"/>
      <c r="BJ10" s="1"/>
      <c r="BK10" s="3"/>
      <c r="BL10" s="1"/>
      <c r="BO10" s="1"/>
    </row>
    <row r="11" spans="2:67" s="4" customFormat="1" ht="18" customHeight="1">
      <c r="B11" s="110" t="s">
        <v>2323</v>
      </c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111">
        <v>0</v>
      </c>
      <c r="R11" s="90"/>
      <c r="S11" s="90"/>
      <c r="T11" s="90"/>
      <c r="U11" s="5"/>
      <c r="BJ11" s="1"/>
      <c r="BK11" s="3"/>
      <c r="BL11" s="1"/>
      <c r="BO11" s="1"/>
    </row>
    <row r="12" spans="2:67" ht="20.25">
      <c r="B12" s="89" t="s">
        <v>249</v>
      </c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90"/>
      <c r="BK12" s="4"/>
    </row>
    <row r="13" spans="2:67">
      <c r="B13" s="89" t="s">
        <v>107</v>
      </c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90"/>
    </row>
    <row r="14" spans="2:67">
      <c r="B14" s="89" t="s">
        <v>231</v>
      </c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</row>
    <row r="15" spans="2:67">
      <c r="B15" s="89" t="s">
        <v>239</v>
      </c>
      <c r="C15" s="90"/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</row>
    <row r="16" spans="2:67" ht="20.25">
      <c r="B16" s="90"/>
      <c r="C16" s="90"/>
      <c r="D16" s="90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BJ16" s="4"/>
    </row>
    <row r="17" spans="2:20">
      <c r="B17" s="90"/>
      <c r="C17" s="90"/>
      <c r="D17" s="90"/>
      <c r="E17" s="90"/>
      <c r="F17" s="90"/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0"/>
    </row>
    <row r="18" spans="2:20">
      <c r="B18" s="90"/>
      <c r="C18" s="90"/>
      <c r="D18" s="90"/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</row>
    <row r="19" spans="2:20">
      <c r="B19" s="90"/>
      <c r="C19" s="90"/>
      <c r="D19" s="90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0"/>
    </row>
    <row r="20" spans="2:20">
      <c r="B20" s="90"/>
      <c r="C20" s="90"/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</row>
    <row r="21" spans="2:20">
      <c r="B21" s="90"/>
      <c r="C21" s="90"/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0"/>
    </row>
    <row r="22" spans="2:20">
      <c r="B22" s="90"/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</row>
    <row r="23" spans="2:20">
      <c r="B23" s="90"/>
      <c r="C23" s="90"/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90"/>
    </row>
    <row r="24" spans="2:20">
      <c r="B24" s="90"/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0"/>
    </row>
    <row r="25" spans="2:20">
      <c r="B25" s="90"/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</row>
    <row r="26" spans="2:20">
      <c r="B26" s="90"/>
      <c r="C26" s="90"/>
      <c r="D26" s="90"/>
      <c r="E26" s="90"/>
      <c r="F26" s="90"/>
      <c r="G26" s="90"/>
      <c r="H26" s="90"/>
      <c r="I26" s="90"/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90"/>
    </row>
    <row r="27" spans="2:20">
      <c r="B27" s="90"/>
      <c r="C27" s="90"/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90"/>
    </row>
    <row r="28" spans="2:20">
      <c r="B28" s="90"/>
      <c r="C28" s="90"/>
      <c r="D28" s="90"/>
      <c r="E28" s="90"/>
      <c r="F28" s="90"/>
      <c r="G28" s="90"/>
      <c r="H28" s="90"/>
      <c r="I28" s="90"/>
      <c r="J28" s="90"/>
      <c r="K28" s="90"/>
      <c r="L28" s="90"/>
      <c r="M28" s="90"/>
      <c r="N28" s="90"/>
      <c r="O28" s="90"/>
      <c r="P28" s="90"/>
      <c r="Q28" s="90"/>
      <c r="R28" s="90"/>
      <c r="S28" s="90"/>
      <c r="T28" s="90"/>
    </row>
    <row r="29" spans="2:20">
      <c r="B29" s="90"/>
      <c r="C29" s="90"/>
      <c r="D29" s="90"/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90"/>
    </row>
    <row r="30" spans="2:20">
      <c r="B30" s="90"/>
      <c r="C30" s="90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0"/>
    </row>
    <row r="31" spans="2:20">
      <c r="B31" s="90"/>
      <c r="C31" s="90"/>
      <c r="D31" s="90"/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</row>
    <row r="32" spans="2:20">
      <c r="B32" s="90"/>
      <c r="C32" s="90"/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</row>
    <row r="33" spans="2:20">
      <c r="B33" s="90"/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</row>
    <row r="34" spans="2:20">
      <c r="B34" s="90"/>
      <c r="C34" s="90"/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</row>
    <row r="35" spans="2:20">
      <c r="B35" s="90"/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</row>
    <row r="36" spans="2:20">
      <c r="B36" s="90"/>
      <c r="C36" s="90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</row>
    <row r="37" spans="2:20">
      <c r="B37" s="90"/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0"/>
      <c r="O37" s="90"/>
      <c r="P37" s="90"/>
      <c r="Q37" s="90"/>
      <c r="R37" s="90"/>
      <c r="S37" s="90"/>
      <c r="T37" s="90"/>
    </row>
    <row r="38" spans="2:20">
      <c r="B38" s="90"/>
      <c r="C38" s="90"/>
      <c r="D38" s="90"/>
      <c r="E38" s="90"/>
      <c r="F38" s="90"/>
      <c r="G38" s="90"/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90"/>
      <c r="T38" s="90"/>
    </row>
    <row r="39" spans="2:20">
      <c r="B39" s="90"/>
      <c r="C39" s="90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</row>
    <row r="40" spans="2:20">
      <c r="B40" s="90"/>
      <c r="C40" s="90"/>
      <c r="D40" s="90"/>
      <c r="E40" s="90"/>
      <c r="F40" s="90"/>
      <c r="G40" s="90"/>
      <c r="H40" s="90"/>
      <c r="I40" s="90"/>
      <c r="J40" s="90"/>
      <c r="K40" s="90"/>
      <c r="L40" s="90"/>
      <c r="M40" s="90"/>
      <c r="N40" s="90"/>
      <c r="O40" s="90"/>
      <c r="P40" s="90"/>
      <c r="Q40" s="90"/>
      <c r="R40" s="90"/>
      <c r="S40" s="90"/>
      <c r="T40" s="90"/>
    </row>
    <row r="41" spans="2:20">
      <c r="B41" s="90"/>
      <c r="C41" s="90"/>
      <c r="D41" s="90"/>
      <c r="E41" s="90"/>
      <c r="F41" s="90"/>
      <c r="G41" s="90"/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0"/>
    </row>
    <row r="42" spans="2:20">
      <c r="B42" s="90"/>
      <c r="C42" s="90"/>
      <c r="D42" s="90"/>
      <c r="E42" s="90"/>
      <c r="F42" s="90"/>
      <c r="G42" s="90"/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90"/>
      <c r="S42" s="90"/>
      <c r="T42" s="90"/>
    </row>
    <row r="43" spans="2:20">
      <c r="B43" s="90"/>
      <c r="C43" s="90"/>
      <c r="D43" s="90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</row>
    <row r="44" spans="2:20">
      <c r="B44" s="90"/>
      <c r="C44" s="90"/>
      <c r="D44" s="90"/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0"/>
    </row>
    <row r="45" spans="2:20">
      <c r="B45" s="90"/>
      <c r="C45" s="90"/>
      <c r="D45" s="90"/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/>
    </row>
    <row r="46" spans="2:20">
      <c r="B46" s="90"/>
      <c r="C46" s="90"/>
      <c r="D46" s="90"/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0"/>
      <c r="S46" s="90"/>
      <c r="T46" s="90"/>
    </row>
    <row r="47" spans="2:20">
      <c r="B47" s="90"/>
      <c r="C47" s="90"/>
      <c r="D47" s="90"/>
      <c r="E47" s="90"/>
      <c r="F47" s="90"/>
      <c r="G47" s="90"/>
      <c r="H47" s="90"/>
      <c r="I47" s="90"/>
      <c r="J47" s="90"/>
      <c r="K47" s="90"/>
      <c r="L47" s="90"/>
      <c r="M47" s="90"/>
      <c r="N47" s="90"/>
      <c r="O47" s="90"/>
      <c r="P47" s="90"/>
      <c r="Q47" s="90"/>
      <c r="R47" s="90"/>
      <c r="S47" s="90"/>
      <c r="T47" s="90"/>
    </row>
    <row r="48" spans="2:20">
      <c r="B48" s="90"/>
      <c r="C48" s="90"/>
      <c r="D48" s="90"/>
      <c r="E48" s="90"/>
      <c r="F48" s="90"/>
      <c r="G48" s="90"/>
      <c r="H48" s="90"/>
      <c r="I48" s="90"/>
      <c r="J48" s="90"/>
      <c r="K48" s="90"/>
      <c r="L48" s="90"/>
      <c r="M48" s="90"/>
      <c r="N48" s="90"/>
      <c r="O48" s="90"/>
      <c r="P48" s="90"/>
      <c r="Q48" s="90"/>
      <c r="R48" s="90"/>
      <c r="S48" s="90"/>
      <c r="T48" s="90"/>
    </row>
    <row r="49" spans="2:20">
      <c r="B49" s="90"/>
      <c r="C49" s="90"/>
      <c r="D49" s="90"/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</row>
    <row r="50" spans="2:20">
      <c r="B50" s="90"/>
      <c r="C50" s="90"/>
      <c r="D50" s="90"/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</row>
    <row r="51" spans="2:20">
      <c r="B51" s="90"/>
      <c r="C51" s="90"/>
      <c r="D51" s="90"/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</row>
    <row r="52" spans="2:20">
      <c r="B52" s="90"/>
      <c r="C52" s="90"/>
      <c r="D52" s="90"/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</row>
    <row r="53" spans="2:20">
      <c r="B53" s="90"/>
      <c r="C53" s="90"/>
      <c r="D53" s="90"/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T53" s="90"/>
    </row>
    <row r="54" spans="2:20">
      <c r="B54" s="90"/>
      <c r="C54" s="90"/>
      <c r="D54" s="90"/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90"/>
    </row>
    <row r="55" spans="2:20">
      <c r="B55" s="90"/>
      <c r="C55" s="90"/>
      <c r="D55" s="90"/>
      <c r="E55" s="90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90"/>
      <c r="T55" s="90"/>
    </row>
    <row r="56" spans="2:20">
      <c r="B56" s="90"/>
      <c r="C56" s="90"/>
      <c r="D56" s="90"/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</row>
    <row r="57" spans="2:20">
      <c r="B57" s="90"/>
      <c r="C57" s="90"/>
      <c r="D57" s="90"/>
      <c r="E57" s="90"/>
      <c r="F57" s="90"/>
      <c r="G57" s="90"/>
      <c r="H57" s="90"/>
      <c r="I57" s="90"/>
      <c r="J57" s="90"/>
      <c r="K57" s="90"/>
      <c r="L57" s="90"/>
      <c r="M57" s="90"/>
      <c r="N57" s="90"/>
      <c r="O57" s="90"/>
      <c r="P57" s="90"/>
      <c r="Q57" s="90"/>
      <c r="R57" s="90"/>
      <c r="S57" s="90"/>
      <c r="T57" s="90"/>
    </row>
    <row r="58" spans="2:20">
      <c r="B58" s="90"/>
      <c r="C58" s="90"/>
      <c r="D58" s="90"/>
      <c r="E58" s="90"/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90"/>
      <c r="Q58" s="90"/>
      <c r="R58" s="90"/>
      <c r="S58" s="90"/>
      <c r="T58" s="90"/>
    </row>
    <row r="59" spans="2:20">
      <c r="B59" s="90"/>
      <c r="C59" s="90"/>
      <c r="D59" s="90"/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</row>
    <row r="60" spans="2:20">
      <c r="B60" s="90"/>
      <c r="C60" s="90"/>
      <c r="D60" s="90"/>
      <c r="E60" s="90"/>
      <c r="F60" s="90"/>
      <c r="G60" s="90"/>
      <c r="H60" s="90"/>
      <c r="I60" s="90"/>
      <c r="J60" s="90"/>
      <c r="K60" s="90"/>
      <c r="L60" s="90"/>
      <c r="M60" s="90"/>
      <c r="N60" s="90"/>
      <c r="O60" s="90"/>
      <c r="P60" s="90"/>
      <c r="Q60" s="90"/>
      <c r="R60" s="90"/>
      <c r="S60" s="90"/>
      <c r="T60" s="90"/>
    </row>
    <row r="61" spans="2:20">
      <c r="B61" s="90"/>
      <c r="C61" s="90"/>
      <c r="D61" s="90"/>
      <c r="E61" s="90"/>
      <c r="F61" s="90"/>
      <c r="G61" s="90"/>
      <c r="H61" s="90"/>
      <c r="I61" s="90"/>
      <c r="J61" s="90"/>
      <c r="K61" s="90"/>
      <c r="L61" s="90"/>
      <c r="M61" s="90"/>
      <c r="N61" s="90"/>
      <c r="O61" s="90"/>
      <c r="P61" s="90"/>
      <c r="Q61" s="90"/>
      <c r="R61" s="90"/>
      <c r="S61" s="90"/>
      <c r="T61" s="90"/>
    </row>
    <row r="62" spans="2:20">
      <c r="B62" s="90"/>
      <c r="C62" s="90"/>
      <c r="D62" s="90"/>
      <c r="E62" s="90"/>
      <c r="F62" s="90"/>
      <c r="G62" s="90"/>
      <c r="H62" s="90"/>
      <c r="I62" s="90"/>
      <c r="J62" s="90"/>
      <c r="K62" s="90"/>
      <c r="L62" s="90"/>
      <c r="M62" s="90"/>
      <c r="N62" s="90"/>
      <c r="O62" s="90"/>
      <c r="P62" s="90"/>
      <c r="Q62" s="90"/>
      <c r="R62" s="90"/>
      <c r="S62" s="90"/>
      <c r="T62" s="90"/>
    </row>
    <row r="63" spans="2:20">
      <c r="B63" s="90"/>
      <c r="C63" s="90"/>
      <c r="D63" s="90"/>
      <c r="E63" s="90"/>
      <c r="F63" s="90"/>
      <c r="G63" s="90"/>
      <c r="H63" s="90"/>
      <c r="I63" s="90"/>
      <c r="J63" s="90"/>
      <c r="K63" s="90"/>
      <c r="L63" s="90"/>
      <c r="M63" s="90"/>
      <c r="N63" s="90"/>
      <c r="O63" s="90"/>
      <c r="P63" s="90"/>
      <c r="Q63" s="90"/>
      <c r="R63" s="90"/>
      <c r="S63" s="90"/>
      <c r="T63" s="90"/>
    </row>
    <row r="64" spans="2:20">
      <c r="B64" s="90"/>
      <c r="C64" s="90"/>
      <c r="D64" s="90"/>
      <c r="E64" s="90"/>
      <c r="F64" s="90"/>
      <c r="G64" s="90"/>
      <c r="H64" s="90"/>
      <c r="I64" s="90"/>
      <c r="J64" s="90"/>
      <c r="K64" s="90"/>
      <c r="L64" s="90"/>
      <c r="M64" s="90"/>
      <c r="N64" s="90"/>
      <c r="O64" s="90"/>
      <c r="P64" s="90"/>
      <c r="Q64" s="90"/>
      <c r="R64" s="90"/>
      <c r="S64" s="90"/>
      <c r="T64" s="90"/>
    </row>
    <row r="65" spans="2:20">
      <c r="B65" s="90"/>
      <c r="C65" s="90"/>
      <c r="D65" s="90"/>
      <c r="E65" s="90"/>
      <c r="F65" s="90"/>
      <c r="G65" s="90"/>
      <c r="H65" s="90"/>
      <c r="I65" s="90"/>
      <c r="J65" s="90"/>
      <c r="K65" s="90"/>
      <c r="L65" s="90"/>
      <c r="M65" s="90"/>
      <c r="N65" s="90"/>
      <c r="O65" s="90"/>
      <c r="P65" s="90"/>
      <c r="Q65" s="90"/>
      <c r="R65" s="90"/>
      <c r="S65" s="90"/>
      <c r="T65" s="90"/>
    </row>
    <row r="66" spans="2:20">
      <c r="B66" s="90"/>
      <c r="C66" s="90"/>
      <c r="D66" s="90"/>
      <c r="E66" s="90"/>
      <c r="F66" s="90"/>
      <c r="G66" s="90"/>
      <c r="H66" s="90"/>
      <c r="I66" s="90"/>
      <c r="J66" s="90"/>
      <c r="K66" s="90"/>
      <c r="L66" s="90"/>
      <c r="M66" s="90"/>
      <c r="N66" s="90"/>
      <c r="O66" s="90"/>
      <c r="P66" s="90"/>
      <c r="Q66" s="90"/>
      <c r="R66" s="90"/>
      <c r="S66" s="90"/>
      <c r="T66" s="90"/>
    </row>
    <row r="67" spans="2:20">
      <c r="B67" s="90"/>
      <c r="C67" s="90"/>
      <c r="D67" s="90"/>
      <c r="E67" s="90"/>
      <c r="F67" s="90"/>
      <c r="G67" s="90"/>
      <c r="H67" s="90"/>
      <c r="I67" s="90"/>
      <c r="J67" s="90"/>
      <c r="K67" s="90"/>
      <c r="L67" s="90"/>
      <c r="M67" s="90"/>
      <c r="N67" s="90"/>
      <c r="O67" s="90"/>
      <c r="P67" s="90"/>
      <c r="Q67" s="90"/>
      <c r="R67" s="90"/>
      <c r="S67" s="90"/>
      <c r="T67" s="90"/>
    </row>
    <row r="68" spans="2:20">
      <c r="B68" s="90"/>
      <c r="C68" s="90"/>
      <c r="D68" s="90"/>
      <c r="E68" s="90"/>
      <c r="F68" s="90"/>
      <c r="G68" s="90"/>
      <c r="H68" s="90"/>
      <c r="I68" s="90"/>
      <c r="J68" s="90"/>
      <c r="K68" s="90"/>
      <c r="L68" s="90"/>
      <c r="M68" s="90"/>
      <c r="N68" s="90"/>
      <c r="O68" s="90"/>
      <c r="P68" s="90"/>
      <c r="Q68" s="90"/>
      <c r="R68" s="90"/>
      <c r="S68" s="90"/>
      <c r="T68" s="90"/>
    </row>
    <row r="69" spans="2:20">
      <c r="B69" s="90"/>
      <c r="C69" s="90"/>
      <c r="D69" s="90"/>
      <c r="E69" s="90"/>
      <c r="F69" s="90"/>
      <c r="G69" s="90"/>
      <c r="H69" s="90"/>
      <c r="I69" s="90"/>
      <c r="J69" s="90"/>
      <c r="K69" s="90"/>
      <c r="L69" s="90"/>
      <c r="M69" s="90"/>
      <c r="N69" s="90"/>
      <c r="O69" s="90"/>
      <c r="P69" s="90"/>
      <c r="Q69" s="90"/>
      <c r="R69" s="90"/>
      <c r="S69" s="90"/>
      <c r="T69" s="90"/>
    </row>
    <row r="70" spans="2:20">
      <c r="B70" s="90"/>
      <c r="C70" s="90"/>
      <c r="D70" s="90"/>
      <c r="E70" s="90"/>
      <c r="F70" s="90"/>
      <c r="G70" s="90"/>
      <c r="H70" s="90"/>
      <c r="I70" s="90"/>
      <c r="J70" s="90"/>
      <c r="K70" s="90"/>
      <c r="L70" s="90"/>
      <c r="M70" s="90"/>
      <c r="N70" s="90"/>
      <c r="O70" s="90"/>
      <c r="P70" s="90"/>
      <c r="Q70" s="90"/>
      <c r="R70" s="90"/>
      <c r="S70" s="90"/>
      <c r="T70" s="90"/>
    </row>
    <row r="71" spans="2:20">
      <c r="B71" s="90"/>
      <c r="C71" s="90"/>
      <c r="D71" s="90"/>
      <c r="E71" s="90"/>
      <c r="F71" s="90"/>
      <c r="G71" s="90"/>
      <c r="H71" s="90"/>
      <c r="I71" s="90"/>
      <c r="J71" s="90"/>
      <c r="K71" s="90"/>
      <c r="L71" s="90"/>
      <c r="M71" s="90"/>
      <c r="N71" s="90"/>
      <c r="O71" s="90"/>
      <c r="P71" s="90"/>
      <c r="Q71" s="90"/>
      <c r="R71" s="90"/>
      <c r="S71" s="90"/>
      <c r="T71" s="90"/>
    </row>
    <row r="72" spans="2:20">
      <c r="B72" s="90"/>
      <c r="C72" s="90"/>
      <c r="D72" s="90"/>
      <c r="E72" s="90"/>
      <c r="F72" s="90"/>
      <c r="G72" s="90"/>
      <c r="H72" s="90"/>
      <c r="I72" s="90"/>
      <c r="J72" s="90"/>
      <c r="K72" s="90"/>
      <c r="L72" s="90"/>
      <c r="M72" s="90"/>
      <c r="N72" s="90"/>
      <c r="O72" s="90"/>
      <c r="P72" s="90"/>
      <c r="Q72" s="90"/>
      <c r="R72" s="90"/>
      <c r="S72" s="90"/>
      <c r="T72" s="90"/>
    </row>
    <row r="73" spans="2:20">
      <c r="B73" s="90"/>
      <c r="C73" s="90"/>
      <c r="D73" s="90"/>
      <c r="E73" s="90"/>
      <c r="F73" s="90"/>
      <c r="G73" s="90"/>
      <c r="H73" s="90"/>
      <c r="I73" s="90"/>
      <c r="J73" s="90"/>
      <c r="K73" s="90"/>
      <c r="L73" s="90"/>
      <c r="M73" s="90"/>
      <c r="N73" s="90"/>
      <c r="O73" s="90"/>
      <c r="P73" s="90"/>
      <c r="Q73" s="90"/>
      <c r="R73" s="90"/>
      <c r="S73" s="90"/>
      <c r="T73" s="90"/>
    </row>
    <row r="74" spans="2:20">
      <c r="B74" s="90"/>
      <c r="C74" s="90"/>
      <c r="D74" s="90"/>
      <c r="E74" s="90"/>
      <c r="F74" s="90"/>
      <c r="G74" s="90"/>
      <c r="H74" s="90"/>
      <c r="I74" s="90"/>
      <c r="J74" s="90"/>
      <c r="K74" s="90"/>
      <c r="L74" s="90"/>
      <c r="M74" s="90"/>
      <c r="N74" s="90"/>
      <c r="O74" s="90"/>
      <c r="P74" s="90"/>
      <c r="Q74" s="90"/>
      <c r="R74" s="90"/>
      <c r="S74" s="90"/>
      <c r="T74" s="90"/>
    </row>
    <row r="75" spans="2:20">
      <c r="B75" s="90"/>
      <c r="C75" s="90"/>
      <c r="D75" s="90"/>
      <c r="E75" s="90"/>
      <c r="F75" s="90"/>
      <c r="G75" s="90"/>
      <c r="H75" s="90"/>
      <c r="I75" s="90"/>
      <c r="J75" s="90"/>
      <c r="K75" s="90"/>
      <c r="L75" s="90"/>
      <c r="M75" s="90"/>
      <c r="N75" s="90"/>
      <c r="O75" s="90"/>
      <c r="P75" s="90"/>
      <c r="Q75" s="90"/>
      <c r="R75" s="90"/>
      <c r="S75" s="90"/>
      <c r="T75" s="90"/>
    </row>
    <row r="76" spans="2:20">
      <c r="B76" s="90"/>
      <c r="C76" s="90"/>
      <c r="D76" s="90"/>
      <c r="E76" s="90"/>
      <c r="F76" s="90"/>
      <c r="G76" s="90"/>
      <c r="H76" s="90"/>
      <c r="I76" s="90"/>
      <c r="J76" s="90"/>
      <c r="K76" s="90"/>
      <c r="L76" s="90"/>
      <c r="M76" s="90"/>
      <c r="N76" s="90"/>
      <c r="O76" s="90"/>
      <c r="P76" s="90"/>
      <c r="Q76" s="90"/>
      <c r="R76" s="90"/>
      <c r="S76" s="90"/>
      <c r="T76" s="90"/>
    </row>
    <row r="77" spans="2:20">
      <c r="B77" s="90"/>
      <c r="C77" s="90"/>
      <c r="D77" s="90"/>
      <c r="E77" s="90"/>
      <c r="F77" s="90"/>
      <c r="G77" s="90"/>
      <c r="H77" s="90"/>
      <c r="I77" s="90"/>
      <c r="J77" s="90"/>
      <c r="K77" s="90"/>
      <c r="L77" s="90"/>
      <c r="M77" s="90"/>
      <c r="N77" s="90"/>
      <c r="O77" s="90"/>
      <c r="P77" s="90"/>
      <c r="Q77" s="90"/>
      <c r="R77" s="90"/>
      <c r="S77" s="90"/>
      <c r="T77" s="90"/>
    </row>
    <row r="78" spans="2:20">
      <c r="B78" s="90"/>
      <c r="C78" s="90"/>
      <c r="D78" s="90"/>
      <c r="E78" s="90"/>
      <c r="F78" s="90"/>
      <c r="G78" s="90"/>
      <c r="H78" s="90"/>
      <c r="I78" s="90"/>
      <c r="J78" s="90"/>
      <c r="K78" s="90"/>
      <c r="L78" s="90"/>
      <c r="M78" s="90"/>
      <c r="N78" s="90"/>
      <c r="O78" s="90"/>
      <c r="P78" s="90"/>
      <c r="Q78" s="90"/>
      <c r="R78" s="90"/>
      <c r="S78" s="90"/>
      <c r="T78" s="90"/>
    </row>
    <row r="79" spans="2:20">
      <c r="B79" s="90"/>
      <c r="C79" s="90"/>
      <c r="D79" s="90"/>
      <c r="E79" s="90"/>
      <c r="F79" s="90"/>
      <c r="G79" s="90"/>
      <c r="H79" s="90"/>
      <c r="I79" s="90"/>
      <c r="J79" s="90"/>
      <c r="K79" s="90"/>
      <c r="L79" s="90"/>
      <c r="M79" s="90"/>
      <c r="N79" s="90"/>
      <c r="O79" s="90"/>
      <c r="P79" s="90"/>
      <c r="Q79" s="90"/>
      <c r="R79" s="90"/>
      <c r="S79" s="90"/>
      <c r="T79" s="90"/>
    </row>
    <row r="80" spans="2:20">
      <c r="B80" s="90"/>
      <c r="C80" s="90"/>
      <c r="D80" s="90"/>
      <c r="E80" s="90"/>
      <c r="F80" s="90"/>
      <c r="G80" s="90"/>
      <c r="H80" s="90"/>
      <c r="I80" s="90"/>
      <c r="J80" s="90"/>
      <c r="K80" s="90"/>
      <c r="L80" s="90"/>
      <c r="M80" s="90"/>
      <c r="N80" s="90"/>
      <c r="O80" s="90"/>
      <c r="P80" s="90"/>
      <c r="Q80" s="90"/>
      <c r="R80" s="90"/>
      <c r="S80" s="90"/>
      <c r="T80" s="90"/>
    </row>
    <row r="81" spans="2:20">
      <c r="B81" s="90"/>
      <c r="C81" s="90"/>
      <c r="D81" s="90"/>
      <c r="E81" s="90"/>
      <c r="F81" s="90"/>
      <c r="G81" s="90"/>
      <c r="H81" s="90"/>
      <c r="I81" s="90"/>
      <c r="J81" s="90"/>
      <c r="K81" s="90"/>
      <c r="L81" s="90"/>
      <c r="M81" s="90"/>
      <c r="N81" s="90"/>
      <c r="O81" s="90"/>
      <c r="P81" s="90"/>
      <c r="Q81" s="90"/>
      <c r="R81" s="90"/>
      <c r="S81" s="90"/>
      <c r="T81" s="90"/>
    </row>
    <row r="82" spans="2:20">
      <c r="B82" s="90"/>
      <c r="C82" s="90"/>
      <c r="D82" s="90"/>
      <c r="E82" s="90"/>
      <c r="F82" s="90"/>
      <c r="G82" s="90"/>
      <c r="H82" s="90"/>
      <c r="I82" s="90"/>
      <c r="J82" s="90"/>
      <c r="K82" s="90"/>
      <c r="L82" s="90"/>
      <c r="M82" s="90"/>
      <c r="N82" s="90"/>
      <c r="O82" s="90"/>
      <c r="P82" s="90"/>
      <c r="Q82" s="90"/>
      <c r="R82" s="90"/>
      <c r="S82" s="90"/>
      <c r="T82" s="90"/>
    </row>
    <row r="83" spans="2:20">
      <c r="B83" s="90"/>
      <c r="C83" s="90"/>
      <c r="D83" s="90"/>
      <c r="E83" s="90"/>
      <c r="F83" s="90"/>
      <c r="G83" s="90"/>
      <c r="H83" s="90"/>
      <c r="I83" s="90"/>
      <c r="J83" s="90"/>
      <c r="K83" s="90"/>
      <c r="L83" s="90"/>
      <c r="M83" s="90"/>
      <c r="N83" s="90"/>
      <c r="O83" s="90"/>
      <c r="P83" s="90"/>
      <c r="Q83" s="90"/>
      <c r="R83" s="90"/>
      <c r="S83" s="90"/>
      <c r="T83" s="90"/>
    </row>
    <row r="84" spans="2:20">
      <c r="B84" s="90"/>
      <c r="C84" s="90"/>
      <c r="D84" s="90"/>
      <c r="E84" s="90"/>
      <c r="F84" s="90"/>
      <c r="G84" s="90"/>
      <c r="H84" s="90"/>
      <c r="I84" s="90"/>
      <c r="J84" s="90"/>
      <c r="K84" s="90"/>
      <c r="L84" s="90"/>
      <c r="M84" s="90"/>
      <c r="N84" s="90"/>
      <c r="O84" s="90"/>
      <c r="P84" s="90"/>
      <c r="Q84" s="90"/>
      <c r="R84" s="90"/>
      <c r="S84" s="90"/>
      <c r="T84" s="90"/>
    </row>
    <row r="85" spans="2:20">
      <c r="B85" s="90"/>
      <c r="C85" s="90"/>
      <c r="D85" s="90"/>
      <c r="E85" s="90"/>
      <c r="F85" s="90"/>
      <c r="G85" s="90"/>
      <c r="H85" s="90"/>
      <c r="I85" s="90"/>
      <c r="J85" s="90"/>
      <c r="K85" s="90"/>
      <c r="L85" s="90"/>
      <c r="M85" s="90"/>
      <c r="N85" s="90"/>
      <c r="O85" s="90"/>
      <c r="P85" s="90"/>
      <c r="Q85" s="90"/>
      <c r="R85" s="90"/>
      <c r="S85" s="90"/>
      <c r="T85" s="90"/>
    </row>
    <row r="86" spans="2:20">
      <c r="B86" s="90"/>
      <c r="C86" s="90"/>
      <c r="D86" s="90"/>
      <c r="E86" s="90"/>
      <c r="F86" s="90"/>
      <c r="G86" s="90"/>
      <c r="H86" s="90"/>
      <c r="I86" s="90"/>
      <c r="J86" s="90"/>
      <c r="K86" s="90"/>
      <c r="L86" s="90"/>
      <c r="M86" s="90"/>
      <c r="N86" s="90"/>
      <c r="O86" s="90"/>
      <c r="P86" s="90"/>
      <c r="Q86" s="90"/>
      <c r="R86" s="90"/>
      <c r="S86" s="90"/>
      <c r="T86" s="90"/>
    </row>
    <row r="87" spans="2:20">
      <c r="B87" s="90"/>
      <c r="C87" s="90"/>
      <c r="D87" s="90"/>
      <c r="E87" s="90"/>
      <c r="F87" s="90"/>
      <c r="G87" s="90"/>
      <c r="H87" s="90"/>
      <c r="I87" s="90"/>
      <c r="J87" s="90"/>
      <c r="K87" s="90"/>
      <c r="L87" s="90"/>
      <c r="M87" s="90"/>
      <c r="N87" s="90"/>
      <c r="O87" s="90"/>
      <c r="P87" s="90"/>
      <c r="Q87" s="90"/>
      <c r="R87" s="90"/>
      <c r="S87" s="90"/>
      <c r="T87" s="90"/>
    </row>
    <row r="88" spans="2:20">
      <c r="B88" s="90"/>
      <c r="C88" s="90"/>
      <c r="D88" s="90"/>
      <c r="E88" s="90"/>
      <c r="F88" s="90"/>
      <c r="G88" s="90"/>
      <c r="H88" s="90"/>
      <c r="I88" s="90"/>
      <c r="J88" s="90"/>
      <c r="K88" s="90"/>
      <c r="L88" s="90"/>
      <c r="M88" s="90"/>
      <c r="N88" s="90"/>
      <c r="O88" s="90"/>
      <c r="P88" s="90"/>
      <c r="Q88" s="90"/>
      <c r="R88" s="90"/>
      <c r="S88" s="90"/>
      <c r="T88" s="90"/>
    </row>
    <row r="89" spans="2:20">
      <c r="B89" s="90"/>
      <c r="C89" s="90"/>
      <c r="D89" s="90"/>
      <c r="E89" s="90"/>
      <c r="F89" s="90"/>
      <c r="G89" s="90"/>
      <c r="H89" s="90"/>
      <c r="I89" s="90"/>
      <c r="J89" s="90"/>
      <c r="K89" s="90"/>
      <c r="L89" s="90"/>
      <c r="M89" s="90"/>
      <c r="N89" s="90"/>
      <c r="O89" s="90"/>
      <c r="P89" s="90"/>
      <c r="Q89" s="90"/>
      <c r="R89" s="90"/>
      <c r="S89" s="90"/>
      <c r="T89" s="90"/>
    </row>
    <row r="90" spans="2:20">
      <c r="B90" s="90"/>
      <c r="C90" s="90"/>
      <c r="D90" s="90"/>
      <c r="E90" s="90"/>
      <c r="F90" s="90"/>
      <c r="G90" s="90"/>
      <c r="H90" s="90"/>
      <c r="I90" s="90"/>
      <c r="J90" s="90"/>
      <c r="K90" s="90"/>
      <c r="L90" s="90"/>
      <c r="M90" s="90"/>
      <c r="N90" s="90"/>
      <c r="O90" s="90"/>
      <c r="P90" s="90"/>
      <c r="Q90" s="90"/>
      <c r="R90" s="90"/>
      <c r="S90" s="90"/>
      <c r="T90" s="90"/>
    </row>
    <row r="91" spans="2:20">
      <c r="B91" s="90"/>
      <c r="C91" s="90"/>
      <c r="D91" s="90"/>
      <c r="E91" s="90"/>
      <c r="F91" s="90"/>
      <c r="G91" s="90"/>
      <c r="H91" s="90"/>
      <c r="I91" s="90"/>
      <c r="J91" s="90"/>
      <c r="K91" s="90"/>
      <c r="L91" s="90"/>
      <c r="M91" s="90"/>
      <c r="N91" s="90"/>
      <c r="O91" s="90"/>
      <c r="P91" s="90"/>
      <c r="Q91" s="90"/>
      <c r="R91" s="90"/>
      <c r="S91" s="90"/>
      <c r="T91" s="90"/>
    </row>
    <row r="92" spans="2:20">
      <c r="B92" s="90"/>
      <c r="C92" s="90"/>
      <c r="D92" s="90"/>
      <c r="E92" s="90"/>
      <c r="F92" s="90"/>
      <c r="G92" s="90"/>
      <c r="H92" s="90"/>
      <c r="I92" s="90"/>
      <c r="J92" s="90"/>
      <c r="K92" s="90"/>
      <c r="L92" s="90"/>
      <c r="M92" s="90"/>
      <c r="N92" s="90"/>
      <c r="O92" s="90"/>
      <c r="P92" s="90"/>
      <c r="Q92" s="90"/>
      <c r="R92" s="90"/>
      <c r="S92" s="90"/>
      <c r="T92" s="90"/>
    </row>
    <row r="93" spans="2:20">
      <c r="B93" s="90"/>
      <c r="C93" s="90"/>
      <c r="D93" s="90"/>
      <c r="E93" s="90"/>
      <c r="F93" s="90"/>
      <c r="G93" s="90"/>
      <c r="H93" s="90"/>
      <c r="I93" s="90"/>
      <c r="J93" s="90"/>
      <c r="K93" s="90"/>
      <c r="L93" s="90"/>
      <c r="M93" s="90"/>
      <c r="N93" s="90"/>
      <c r="O93" s="90"/>
      <c r="P93" s="90"/>
      <c r="Q93" s="90"/>
      <c r="R93" s="90"/>
      <c r="S93" s="90"/>
      <c r="T93" s="90"/>
    </row>
    <row r="94" spans="2:20">
      <c r="B94" s="90"/>
      <c r="C94" s="90"/>
      <c r="D94" s="90"/>
      <c r="E94" s="90"/>
      <c r="F94" s="90"/>
      <c r="G94" s="90"/>
      <c r="H94" s="90"/>
      <c r="I94" s="90"/>
      <c r="J94" s="90"/>
      <c r="K94" s="90"/>
      <c r="L94" s="90"/>
      <c r="M94" s="90"/>
      <c r="N94" s="90"/>
      <c r="O94" s="90"/>
      <c r="P94" s="90"/>
      <c r="Q94" s="90"/>
      <c r="R94" s="90"/>
      <c r="S94" s="90"/>
      <c r="T94" s="90"/>
    </row>
    <row r="95" spans="2:20">
      <c r="B95" s="90"/>
      <c r="C95" s="90"/>
      <c r="D95" s="90"/>
      <c r="E95" s="90"/>
      <c r="F95" s="90"/>
      <c r="G95" s="90"/>
      <c r="H95" s="90"/>
      <c r="I95" s="90"/>
      <c r="J95" s="90"/>
      <c r="K95" s="90"/>
      <c r="L95" s="90"/>
      <c r="M95" s="90"/>
      <c r="N95" s="90"/>
      <c r="O95" s="90"/>
      <c r="P95" s="90"/>
      <c r="Q95" s="90"/>
      <c r="R95" s="90"/>
      <c r="S95" s="90"/>
      <c r="T95" s="90"/>
    </row>
    <row r="96" spans="2:20">
      <c r="B96" s="90"/>
      <c r="C96" s="90"/>
      <c r="D96" s="90"/>
      <c r="E96" s="90"/>
      <c r="F96" s="90"/>
      <c r="G96" s="90"/>
      <c r="H96" s="90"/>
      <c r="I96" s="90"/>
      <c r="J96" s="90"/>
      <c r="K96" s="90"/>
      <c r="L96" s="90"/>
      <c r="M96" s="90"/>
      <c r="N96" s="90"/>
      <c r="O96" s="90"/>
      <c r="P96" s="90"/>
      <c r="Q96" s="90"/>
      <c r="R96" s="90"/>
      <c r="S96" s="90"/>
      <c r="T96" s="90"/>
    </row>
    <row r="97" spans="2:20">
      <c r="B97" s="90"/>
      <c r="C97" s="90"/>
      <c r="D97" s="90"/>
      <c r="E97" s="90"/>
      <c r="F97" s="90"/>
      <c r="G97" s="90"/>
      <c r="H97" s="90"/>
      <c r="I97" s="90"/>
      <c r="J97" s="90"/>
      <c r="K97" s="90"/>
      <c r="L97" s="90"/>
      <c r="M97" s="90"/>
      <c r="N97" s="90"/>
      <c r="O97" s="90"/>
      <c r="P97" s="90"/>
      <c r="Q97" s="90"/>
      <c r="R97" s="90"/>
      <c r="S97" s="90"/>
      <c r="T97" s="90"/>
    </row>
    <row r="98" spans="2:20">
      <c r="B98" s="90"/>
      <c r="C98" s="90"/>
      <c r="D98" s="90"/>
      <c r="E98" s="90"/>
      <c r="F98" s="90"/>
      <c r="G98" s="90"/>
      <c r="H98" s="90"/>
      <c r="I98" s="90"/>
      <c r="J98" s="90"/>
      <c r="K98" s="90"/>
      <c r="L98" s="90"/>
      <c r="M98" s="90"/>
      <c r="N98" s="90"/>
      <c r="O98" s="90"/>
      <c r="P98" s="90"/>
      <c r="Q98" s="90"/>
      <c r="R98" s="90"/>
      <c r="S98" s="90"/>
      <c r="T98" s="90"/>
    </row>
    <row r="99" spans="2:20">
      <c r="B99" s="90"/>
      <c r="C99" s="90"/>
      <c r="D99" s="90"/>
      <c r="E99" s="90"/>
      <c r="F99" s="90"/>
      <c r="G99" s="90"/>
      <c r="H99" s="90"/>
      <c r="I99" s="90"/>
      <c r="J99" s="90"/>
      <c r="K99" s="90"/>
      <c r="L99" s="90"/>
      <c r="M99" s="90"/>
      <c r="N99" s="90"/>
      <c r="O99" s="90"/>
      <c r="P99" s="90"/>
      <c r="Q99" s="90"/>
      <c r="R99" s="90"/>
      <c r="S99" s="90"/>
      <c r="T99" s="90"/>
    </row>
    <row r="100" spans="2:20">
      <c r="B100" s="90"/>
      <c r="C100" s="90"/>
      <c r="D100" s="90"/>
      <c r="E100" s="90"/>
      <c r="F100" s="90"/>
      <c r="G100" s="90"/>
      <c r="H100" s="90"/>
      <c r="I100" s="90"/>
      <c r="J100" s="90"/>
      <c r="K100" s="90"/>
      <c r="L100" s="90"/>
      <c r="M100" s="90"/>
      <c r="N100" s="90"/>
      <c r="O100" s="90"/>
      <c r="P100" s="90"/>
      <c r="Q100" s="90"/>
      <c r="R100" s="90"/>
      <c r="S100" s="90"/>
      <c r="T100" s="90"/>
    </row>
    <row r="101" spans="2:20">
      <c r="B101" s="90"/>
      <c r="C101" s="90"/>
      <c r="D101" s="90"/>
      <c r="E101" s="90"/>
      <c r="F101" s="90"/>
      <c r="G101" s="90"/>
      <c r="H101" s="90"/>
      <c r="I101" s="90"/>
      <c r="J101" s="90"/>
      <c r="K101" s="90"/>
      <c r="L101" s="90"/>
      <c r="M101" s="90"/>
      <c r="N101" s="90"/>
      <c r="O101" s="90"/>
      <c r="P101" s="90"/>
      <c r="Q101" s="90"/>
      <c r="R101" s="90"/>
      <c r="S101" s="90"/>
      <c r="T101" s="90"/>
    </row>
    <row r="102" spans="2:20">
      <c r="B102" s="90"/>
      <c r="C102" s="90"/>
      <c r="D102" s="90"/>
      <c r="E102" s="90"/>
      <c r="F102" s="90"/>
      <c r="G102" s="90"/>
      <c r="H102" s="90"/>
      <c r="I102" s="90"/>
      <c r="J102" s="90"/>
      <c r="K102" s="90"/>
      <c r="L102" s="90"/>
      <c r="M102" s="90"/>
      <c r="N102" s="90"/>
      <c r="O102" s="90"/>
      <c r="P102" s="90"/>
      <c r="Q102" s="90"/>
      <c r="R102" s="90"/>
      <c r="S102" s="90"/>
      <c r="T102" s="90"/>
    </row>
    <row r="103" spans="2:20">
      <c r="B103" s="90"/>
      <c r="C103" s="90"/>
      <c r="D103" s="90"/>
      <c r="E103" s="90"/>
      <c r="F103" s="90"/>
      <c r="G103" s="90"/>
      <c r="H103" s="90"/>
      <c r="I103" s="90"/>
      <c r="J103" s="90"/>
      <c r="K103" s="90"/>
      <c r="L103" s="90"/>
      <c r="M103" s="90"/>
      <c r="N103" s="90"/>
      <c r="O103" s="90"/>
      <c r="P103" s="90"/>
      <c r="Q103" s="90"/>
      <c r="R103" s="90"/>
      <c r="S103" s="90"/>
      <c r="T103" s="90"/>
    </row>
    <row r="104" spans="2:20">
      <c r="B104" s="90"/>
      <c r="C104" s="90"/>
      <c r="D104" s="90"/>
      <c r="E104" s="90"/>
      <c r="F104" s="90"/>
      <c r="G104" s="90"/>
      <c r="H104" s="90"/>
      <c r="I104" s="90"/>
      <c r="J104" s="90"/>
      <c r="K104" s="90"/>
      <c r="L104" s="90"/>
      <c r="M104" s="90"/>
      <c r="N104" s="90"/>
      <c r="O104" s="90"/>
      <c r="P104" s="90"/>
      <c r="Q104" s="90"/>
      <c r="R104" s="90"/>
      <c r="S104" s="90"/>
      <c r="T104" s="90"/>
    </row>
    <row r="105" spans="2:20">
      <c r="B105" s="90"/>
      <c r="C105" s="90"/>
      <c r="D105" s="90"/>
      <c r="E105" s="90"/>
      <c r="F105" s="90"/>
      <c r="G105" s="90"/>
      <c r="H105" s="90"/>
      <c r="I105" s="90"/>
      <c r="J105" s="90"/>
      <c r="K105" s="90"/>
      <c r="L105" s="90"/>
      <c r="M105" s="90"/>
      <c r="N105" s="90"/>
      <c r="O105" s="90"/>
      <c r="P105" s="90"/>
      <c r="Q105" s="90"/>
      <c r="R105" s="90"/>
      <c r="S105" s="90"/>
      <c r="T105" s="90"/>
    </row>
    <row r="106" spans="2:20">
      <c r="B106" s="90"/>
      <c r="C106" s="90"/>
      <c r="D106" s="90"/>
      <c r="E106" s="90"/>
      <c r="F106" s="90"/>
      <c r="G106" s="90"/>
      <c r="H106" s="90"/>
      <c r="I106" s="90"/>
      <c r="J106" s="90"/>
      <c r="K106" s="90"/>
      <c r="L106" s="90"/>
      <c r="M106" s="90"/>
      <c r="N106" s="90"/>
      <c r="O106" s="90"/>
      <c r="P106" s="90"/>
      <c r="Q106" s="90"/>
      <c r="R106" s="90"/>
      <c r="S106" s="90"/>
      <c r="T106" s="90"/>
    </row>
    <row r="107" spans="2:20">
      <c r="B107" s="90"/>
      <c r="C107" s="90"/>
      <c r="D107" s="90"/>
      <c r="E107" s="90"/>
      <c r="F107" s="90"/>
      <c r="G107" s="90"/>
      <c r="H107" s="90"/>
      <c r="I107" s="90"/>
      <c r="J107" s="90"/>
      <c r="K107" s="90"/>
      <c r="L107" s="90"/>
      <c r="M107" s="90"/>
      <c r="N107" s="90"/>
      <c r="O107" s="90"/>
      <c r="P107" s="90"/>
      <c r="Q107" s="90"/>
      <c r="R107" s="90"/>
      <c r="S107" s="90"/>
      <c r="T107" s="90"/>
    </row>
    <row r="108" spans="2:20">
      <c r="B108" s="90"/>
      <c r="C108" s="90"/>
      <c r="D108" s="90"/>
      <c r="E108" s="90"/>
      <c r="F108" s="90"/>
      <c r="G108" s="90"/>
      <c r="H108" s="90"/>
      <c r="I108" s="90"/>
      <c r="J108" s="90"/>
      <c r="K108" s="90"/>
      <c r="L108" s="90"/>
      <c r="M108" s="90"/>
      <c r="N108" s="90"/>
      <c r="O108" s="90"/>
      <c r="P108" s="90"/>
      <c r="Q108" s="90"/>
      <c r="R108" s="90"/>
      <c r="S108" s="90"/>
      <c r="T108" s="90"/>
    </row>
    <row r="109" spans="2:20">
      <c r="B109" s="90"/>
      <c r="C109" s="90"/>
      <c r="D109" s="90"/>
      <c r="E109" s="90"/>
      <c r="F109" s="90"/>
      <c r="G109" s="90"/>
      <c r="H109" s="90"/>
      <c r="I109" s="90"/>
      <c r="J109" s="90"/>
      <c r="K109" s="90"/>
      <c r="L109" s="90"/>
      <c r="M109" s="90"/>
      <c r="N109" s="90"/>
      <c r="O109" s="90"/>
      <c r="P109" s="90"/>
      <c r="Q109" s="90"/>
      <c r="R109" s="90"/>
      <c r="S109" s="90"/>
      <c r="T109" s="90"/>
    </row>
    <row r="110" spans="2:20">
      <c r="B110" s="90"/>
      <c r="C110" s="90"/>
      <c r="D110" s="90"/>
      <c r="E110" s="90"/>
      <c r="F110" s="90"/>
      <c r="G110" s="90"/>
      <c r="H110" s="90"/>
      <c r="I110" s="90"/>
      <c r="J110" s="90"/>
      <c r="K110" s="90"/>
      <c r="L110" s="90"/>
      <c r="M110" s="90"/>
      <c r="N110" s="90"/>
      <c r="O110" s="90"/>
      <c r="P110" s="90"/>
      <c r="Q110" s="90"/>
      <c r="R110" s="90"/>
      <c r="S110" s="90"/>
      <c r="T110" s="90"/>
    </row>
    <row r="111" spans="2:20">
      <c r="C111" s="1"/>
      <c r="D111" s="1"/>
      <c r="E111" s="1"/>
      <c r="F111" s="1"/>
      <c r="G111" s="1"/>
    </row>
    <row r="112" spans="2:20">
      <c r="C112" s="1"/>
      <c r="D112" s="1"/>
      <c r="E112" s="1"/>
      <c r="F112" s="1"/>
      <c r="G112" s="1"/>
    </row>
    <row r="113" spans="3:7">
      <c r="C113" s="1"/>
      <c r="D113" s="1"/>
      <c r="E113" s="1"/>
      <c r="F113" s="1"/>
      <c r="G113" s="1"/>
    </row>
    <row r="114" spans="3:7">
      <c r="C114" s="1"/>
      <c r="D114" s="1"/>
      <c r="E114" s="1"/>
      <c r="F114" s="1"/>
      <c r="G114" s="1"/>
    </row>
    <row r="115" spans="3:7">
      <c r="C115" s="1"/>
      <c r="D115" s="1"/>
      <c r="E115" s="1"/>
      <c r="F115" s="1"/>
      <c r="G115" s="1"/>
    </row>
    <row r="116" spans="3:7">
      <c r="C116" s="1"/>
      <c r="D116" s="1"/>
      <c r="E116" s="1"/>
      <c r="F116" s="1"/>
      <c r="G116" s="1"/>
    </row>
    <row r="117" spans="3:7">
      <c r="C117" s="1"/>
      <c r="D117" s="1"/>
      <c r="E117" s="1"/>
      <c r="F117" s="1"/>
      <c r="G117" s="1"/>
    </row>
    <row r="118" spans="3:7">
      <c r="C118" s="1"/>
      <c r="D118" s="1"/>
      <c r="E118" s="1"/>
      <c r="F118" s="1"/>
      <c r="G118" s="1"/>
    </row>
    <row r="119" spans="3:7">
      <c r="C119" s="1"/>
      <c r="D119" s="1"/>
      <c r="E119" s="1"/>
      <c r="F119" s="1"/>
      <c r="G119" s="1"/>
    </row>
    <row r="120" spans="3:7">
      <c r="C120" s="1"/>
      <c r="D120" s="1"/>
      <c r="E120" s="1"/>
      <c r="F120" s="1"/>
      <c r="G120" s="1"/>
    </row>
    <row r="121" spans="3:7">
      <c r="C121" s="1"/>
      <c r="D121" s="1"/>
      <c r="E121" s="1"/>
      <c r="F121" s="1"/>
      <c r="G121" s="1"/>
    </row>
    <row r="122" spans="3:7">
      <c r="C122" s="1"/>
      <c r="D122" s="1"/>
      <c r="E122" s="1"/>
      <c r="F122" s="1"/>
      <c r="G122" s="1"/>
    </row>
    <row r="123" spans="3:7">
      <c r="C123" s="1"/>
      <c r="D123" s="1"/>
      <c r="E123" s="1"/>
      <c r="F123" s="1"/>
      <c r="G123" s="1"/>
    </row>
    <row r="124" spans="3:7">
      <c r="C124" s="1"/>
      <c r="D124" s="1"/>
      <c r="E124" s="1"/>
      <c r="F124" s="1"/>
      <c r="G124" s="1"/>
    </row>
    <row r="125" spans="3:7">
      <c r="C125" s="1"/>
      <c r="D125" s="1"/>
      <c r="E125" s="1"/>
      <c r="F125" s="1"/>
      <c r="G125" s="1"/>
    </row>
    <row r="126" spans="3:7">
      <c r="C126" s="1"/>
      <c r="D126" s="1"/>
      <c r="E126" s="1"/>
      <c r="F126" s="1"/>
      <c r="G126" s="1"/>
    </row>
    <row r="127" spans="3:7">
      <c r="C127" s="1"/>
      <c r="D127" s="1"/>
      <c r="E127" s="1"/>
      <c r="F127" s="1"/>
      <c r="G127" s="1"/>
    </row>
    <row r="128" spans="3:7">
      <c r="C128" s="1"/>
      <c r="D128" s="1"/>
      <c r="E128" s="1"/>
      <c r="F128" s="1"/>
      <c r="G128" s="1"/>
    </row>
    <row r="129" spans="3:7">
      <c r="C129" s="1"/>
      <c r="D129" s="1"/>
      <c r="E129" s="1"/>
      <c r="F129" s="1"/>
      <c r="G129" s="1"/>
    </row>
    <row r="130" spans="3:7">
      <c r="C130" s="1"/>
      <c r="D130" s="1"/>
      <c r="E130" s="1"/>
      <c r="F130" s="1"/>
      <c r="G130" s="1"/>
    </row>
    <row r="131" spans="3:7">
      <c r="C131" s="1"/>
      <c r="D131" s="1"/>
      <c r="E131" s="1"/>
      <c r="F131" s="1"/>
      <c r="G131" s="1"/>
    </row>
    <row r="132" spans="3:7">
      <c r="C132" s="1"/>
      <c r="D132" s="1"/>
      <c r="E132" s="1"/>
      <c r="F132" s="1"/>
      <c r="G132" s="1"/>
    </row>
    <row r="133" spans="3:7">
      <c r="C133" s="1"/>
      <c r="D133" s="1"/>
      <c r="E133" s="1"/>
      <c r="F133" s="1"/>
      <c r="G133" s="1"/>
    </row>
    <row r="134" spans="3:7">
      <c r="C134" s="1"/>
      <c r="D134" s="1"/>
      <c r="E134" s="1"/>
      <c r="F134" s="1"/>
      <c r="G134" s="1"/>
    </row>
    <row r="135" spans="3:7">
      <c r="C135" s="1"/>
      <c r="D135" s="1"/>
      <c r="E135" s="1"/>
      <c r="F135" s="1"/>
      <c r="G135" s="1"/>
    </row>
    <row r="136" spans="3:7">
      <c r="C136" s="1"/>
      <c r="D136" s="1"/>
      <c r="E136" s="1"/>
      <c r="F136" s="1"/>
      <c r="G136" s="1"/>
    </row>
    <row r="137" spans="3:7">
      <c r="C137" s="1"/>
      <c r="D137" s="1"/>
      <c r="E137" s="1"/>
      <c r="F137" s="1"/>
      <c r="G137" s="1"/>
    </row>
    <row r="138" spans="3:7">
      <c r="C138" s="1"/>
      <c r="D138" s="1"/>
      <c r="E138" s="1"/>
      <c r="F138" s="1"/>
      <c r="G138" s="1"/>
    </row>
    <row r="139" spans="3:7">
      <c r="C139" s="1"/>
      <c r="D139" s="1"/>
      <c r="E139" s="1"/>
      <c r="F139" s="1"/>
      <c r="G139" s="1"/>
    </row>
    <row r="140" spans="3:7">
      <c r="C140" s="1"/>
      <c r="D140" s="1"/>
      <c r="E140" s="1"/>
      <c r="F140" s="1"/>
      <c r="G140" s="1"/>
    </row>
    <row r="141" spans="3:7">
      <c r="C141" s="1"/>
      <c r="D141" s="1"/>
      <c r="E141" s="1"/>
      <c r="F141" s="1"/>
      <c r="G141" s="1"/>
    </row>
    <row r="142" spans="3:7">
      <c r="C142" s="1"/>
      <c r="D142" s="1"/>
      <c r="E142" s="1"/>
      <c r="F142" s="1"/>
      <c r="G142" s="1"/>
    </row>
    <row r="143" spans="3:7">
      <c r="C143" s="1"/>
      <c r="D143" s="1"/>
      <c r="E143" s="1"/>
      <c r="F143" s="1"/>
      <c r="G143" s="1"/>
    </row>
    <row r="144" spans="3:7">
      <c r="C144" s="1"/>
      <c r="D144" s="1"/>
      <c r="E144" s="1"/>
      <c r="F144" s="1"/>
      <c r="G144" s="1"/>
    </row>
    <row r="145" spans="3:7">
      <c r="C145" s="1"/>
      <c r="D145" s="1"/>
      <c r="E145" s="1"/>
      <c r="F145" s="1"/>
      <c r="G145" s="1"/>
    </row>
    <row r="146" spans="3:7">
      <c r="C146" s="1"/>
      <c r="D146" s="1"/>
      <c r="E146" s="1"/>
      <c r="F146" s="1"/>
      <c r="G146" s="1"/>
    </row>
    <row r="147" spans="3:7">
      <c r="C147" s="1"/>
      <c r="D147" s="1"/>
      <c r="E147" s="1"/>
      <c r="F147" s="1"/>
      <c r="G147" s="1"/>
    </row>
    <row r="148" spans="3:7">
      <c r="C148" s="1"/>
      <c r="D148" s="1"/>
      <c r="E148" s="1"/>
      <c r="F148" s="1"/>
      <c r="G148" s="1"/>
    </row>
    <row r="149" spans="3:7">
      <c r="C149" s="1"/>
      <c r="D149" s="1"/>
      <c r="E149" s="1"/>
      <c r="F149" s="1"/>
      <c r="G149" s="1"/>
    </row>
    <row r="150" spans="3:7">
      <c r="C150" s="1"/>
      <c r="D150" s="1"/>
      <c r="E150" s="1"/>
      <c r="F150" s="1"/>
      <c r="G150" s="1"/>
    </row>
    <row r="151" spans="3:7">
      <c r="C151" s="1"/>
      <c r="D151" s="1"/>
      <c r="E151" s="1"/>
      <c r="F151" s="1"/>
      <c r="G151" s="1"/>
    </row>
    <row r="152" spans="3:7">
      <c r="C152" s="1"/>
      <c r="D152" s="1"/>
      <c r="E152" s="1"/>
      <c r="F152" s="1"/>
      <c r="G152" s="1"/>
    </row>
    <row r="153" spans="3:7">
      <c r="C153" s="1"/>
      <c r="D153" s="1"/>
      <c r="E153" s="1"/>
      <c r="F153" s="1"/>
      <c r="G153" s="1"/>
    </row>
    <row r="154" spans="3:7">
      <c r="C154" s="1"/>
      <c r="D154" s="1"/>
      <c r="E154" s="1"/>
      <c r="F154" s="1"/>
      <c r="G154" s="1"/>
    </row>
    <row r="155" spans="3:7">
      <c r="C155" s="1"/>
      <c r="D155" s="1"/>
      <c r="E155" s="1"/>
      <c r="F155" s="1"/>
      <c r="G155" s="1"/>
    </row>
    <row r="156" spans="3:7">
      <c r="C156" s="1"/>
      <c r="D156" s="1"/>
      <c r="E156" s="1"/>
      <c r="F156" s="1"/>
      <c r="G156" s="1"/>
    </row>
    <row r="157" spans="3:7">
      <c r="C157" s="1"/>
      <c r="D157" s="1"/>
      <c r="E157" s="1"/>
      <c r="F157" s="1"/>
      <c r="G157" s="1"/>
    </row>
    <row r="158" spans="3:7">
      <c r="C158" s="1"/>
      <c r="D158" s="1"/>
      <c r="E158" s="1"/>
      <c r="F158" s="1"/>
      <c r="G158" s="1"/>
    </row>
    <row r="159" spans="3:7">
      <c r="C159" s="1"/>
      <c r="D159" s="1"/>
      <c r="E159" s="1"/>
      <c r="F159" s="1"/>
      <c r="G159" s="1"/>
    </row>
    <row r="160" spans="3:7">
      <c r="C160" s="1"/>
      <c r="D160" s="1"/>
      <c r="E160" s="1"/>
      <c r="F160" s="1"/>
      <c r="G160" s="1"/>
    </row>
    <row r="161" spans="3:7">
      <c r="C161" s="1"/>
      <c r="D161" s="1"/>
      <c r="E161" s="1"/>
      <c r="F161" s="1"/>
      <c r="G161" s="1"/>
    </row>
    <row r="162" spans="3:7">
      <c r="C162" s="1"/>
      <c r="D162" s="1"/>
      <c r="E162" s="1"/>
      <c r="F162" s="1"/>
      <c r="G162" s="1"/>
    </row>
    <row r="163" spans="3:7">
      <c r="C163" s="1"/>
      <c r="D163" s="1"/>
      <c r="E163" s="1"/>
      <c r="F163" s="1"/>
      <c r="G163" s="1"/>
    </row>
    <row r="164" spans="3:7">
      <c r="C164" s="1"/>
      <c r="D164" s="1"/>
      <c r="E164" s="1"/>
      <c r="F164" s="1"/>
      <c r="G164" s="1"/>
    </row>
    <row r="165" spans="3:7">
      <c r="C165" s="1"/>
      <c r="D165" s="1"/>
      <c r="E165" s="1"/>
      <c r="F165" s="1"/>
      <c r="G165" s="1"/>
    </row>
    <row r="166" spans="3:7">
      <c r="C166" s="1"/>
      <c r="D166" s="1"/>
      <c r="E166" s="1"/>
      <c r="F166" s="1"/>
      <c r="G166" s="1"/>
    </row>
    <row r="167" spans="3:7">
      <c r="C167" s="1"/>
      <c r="D167" s="1"/>
      <c r="E167" s="1"/>
      <c r="F167" s="1"/>
      <c r="G167" s="1"/>
    </row>
    <row r="168" spans="3:7">
      <c r="C168" s="1"/>
      <c r="D168" s="1"/>
      <c r="E168" s="1"/>
      <c r="F168" s="1"/>
      <c r="G168" s="1"/>
    </row>
    <row r="169" spans="3:7">
      <c r="C169" s="1"/>
      <c r="D169" s="1"/>
      <c r="E169" s="1"/>
      <c r="F169" s="1"/>
      <c r="G169" s="1"/>
    </row>
    <row r="170" spans="3:7">
      <c r="C170" s="1"/>
      <c r="D170" s="1"/>
      <c r="E170" s="1"/>
      <c r="F170" s="1"/>
      <c r="G170" s="1"/>
    </row>
    <row r="171" spans="3:7">
      <c r="C171" s="1"/>
      <c r="D171" s="1"/>
      <c r="E171" s="1"/>
      <c r="F171" s="1"/>
      <c r="G171" s="1"/>
    </row>
    <row r="172" spans="3:7">
      <c r="C172" s="1"/>
      <c r="D172" s="1"/>
      <c r="E172" s="1"/>
      <c r="F172" s="1"/>
      <c r="G172" s="1"/>
    </row>
    <row r="173" spans="3:7">
      <c r="C173" s="1"/>
      <c r="D173" s="1"/>
      <c r="E173" s="1"/>
      <c r="F173" s="1"/>
      <c r="G173" s="1"/>
    </row>
    <row r="174" spans="3:7">
      <c r="C174" s="1"/>
      <c r="D174" s="1"/>
      <c r="E174" s="1"/>
      <c r="F174" s="1"/>
      <c r="G174" s="1"/>
    </row>
    <row r="175" spans="3:7">
      <c r="C175" s="1"/>
      <c r="D175" s="1"/>
      <c r="E175" s="1"/>
      <c r="F175" s="1"/>
      <c r="G175" s="1"/>
    </row>
    <row r="176" spans="3:7">
      <c r="C176" s="1"/>
      <c r="D176" s="1"/>
      <c r="E176" s="1"/>
      <c r="F176" s="1"/>
      <c r="G176" s="1"/>
    </row>
    <row r="177" spans="3:7">
      <c r="C177" s="1"/>
      <c r="D177" s="1"/>
      <c r="E177" s="1"/>
      <c r="F177" s="1"/>
      <c r="G177" s="1"/>
    </row>
    <row r="178" spans="3:7">
      <c r="C178" s="1"/>
      <c r="D178" s="1"/>
      <c r="E178" s="1"/>
      <c r="F178" s="1"/>
      <c r="G178" s="1"/>
    </row>
    <row r="179" spans="3:7">
      <c r="C179" s="1"/>
      <c r="D179" s="1"/>
      <c r="E179" s="1"/>
      <c r="F179" s="1"/>
      <c r="G179" s="1"/>
    </row>
    <row r="180" spans="3:7">
      <c r="C180" s="1"/>
      <c r="D180" s="1"/>
      <c r="E180" s="1"/>
      <c r="F180" s="1"/>
      <c r="G180" s="1"/>
    </row>
    <row r="181" spans="3:7">
      <c r="C181" s="1"/>
      <c r="D181" s="1"/>
      <c r="E181" s="1"/>
      <c r="F181" s="1"/>
      <c r="G181" s="1"/>
    </row>
    <row r="182" spans="3:7">
      <c r="C182" s="1"/>
      <c r="D182" s="1"/>
      <c r="E182" s="1"/>
      <c r="F182" s="1"/>
      <c r="G182" s="1"/>
    </row>
    <row r="183" spans="3:7">
      <c r="C183" s="1"/>
      <c r="D183" s="1"/>
      <c r="E183" s="1"/>
      <c r="F183" s="1"/>
      <c r="G183" s="1"/>
    </row>
    <row r="184" spans="3:7">
      <c r="C184" s="1"/>
      <c r="D184" s="1"/>
      <c r="E184" s="1"/>
      <c r="F184" s="1"/>
      <c r="G184" s="1"/>
    </row>
    <row r="185" spans="3:7">
      <c r="C185" s="1"/>
      <c r="D185" s="1"/>
      <c r="E185" s="1"/>
      <c r="F185" s="1"/>
      <c r="G185" s="1"/>
    </row>
    <row r="186" spans="3:7">
      <c r="C186" s="1"/>
      <c r="D186" s="1"/>
      <c r="E186" s="1"/>
      <c r="F186" s="1"/>
      <c r="G186" s="1"/>
    </row>
    <row r="187" spans="3:7">
      <c r="C187" s="1"/>
      <c r="D187" s="1"/>
      <c r="E187" s="1"/>
      <c r="F187" s="1"/>
      <c r="G187" s="1"/>
    </row>
    <row r="188" spans="3:7">
      <c r="C188" s="1"/>
      <c r="D188" s="1"/>
      <c r="E188" s="1"/>
      <c r="F188" s="1"/>
      <c r="G188" s="1"/>
    </row>
    <row r="189" spans="3:7">
      <c r="C189" s="1"/>
      <c r="D189" s="1"/>
      <c r="E189" s="1"/>
      <c r="F189" s="1"/>
      <c r="G189" s="1"/>
    </row>
    <row r="190" spans="3:7">
      <c r="C190" s="1"/>
      <c r="D190" s="1"/>
      <c r="E190" s="1"/>
      <c r="F190" s="1"/>
      <c r="G190" s="1"/>
    </row>
    <row r="191" spans="3:7">
      <c r="C191" s="1"/>
      <c r="D191" s="1"/>
      <c r="E191" s="1"/>
      <c r="F191" s="1"/>
      <c r="G191" s="1"/>
    </row>
    <row r="192" spans="3:7">
      <c r="C192" s="1"/>
      <c r="D192" s="1"/>
      <c r="E192" s="1"/>
      <c r="F192" s="1"/>
      <c r="G192" s="1"/>
    </row>
    <row r="193" spans="3:7">
      <c r="C193" s="1"/>
      <c r="D193" s="1"/>
      <c r="E193" s="1"/>
      <c r="F193" s="1"/>
      <c r="G193" s="1"/>
    </row>
    <row r="194" spans="3:7">
      <c r="C194" s="1"/>
      <c r="D194" s="1"/>
      <c r="E194" s="1"/>
      <c r="F194" s="1"/>
      <c r="G194" s="1"/>
    </row>
    <row r="195" spans="3:7">
      <c r="C195" s="1"/>
      <c r="D195" s="1"/>
      <c r="E195" s="1"/>
      <c r="F195" s="1"/>
      <c r="G195" s="1"/>
    </row>
    <row r="196" spans="3:7">
      <c r="C196" s="1"/>
      <c r="D196" s="1"/>
      <c r="E196" s="1"/>
      <c r="F196" s="1"/>
      <c r="G196" s="1"/>
    </row>
    <row r="197" spans="3:7">
      <c r="C197" s="1"/>
      <c r="D197" s="1"/>
      <c r="E197" s="1"/>
      <c r="F197" s="1"/>
      <c r="G197" s="1"/>
    </row>
    <row r="198" spans="3:7">
      <c r="C198" s="1"/>
      <c r="D198" s="1"/>
      <c r="E198" s="1"/>
      <c r="F198" s="1"/>
      <c r="G198" s="1"/>
    </row>
    <row r="199" spans="3:7">
      <c r="C199" s="1"/>
      <c r="D199" s="1"/>
      <c r="E199" s="1"/>
      <c r="F199" s="1"/>
      <c r="G199" s="1"/>
    </row>
    <row r="200" spans="3:7">
      <c r="C200" s="1"/>
      <c r="D200" s="1"/>
      <c r="E200" s="1"/>
      <c r="F200" s="1"/>
      <c r="G200" s="1"/>
    </row>
    <row r="201" spans="3:7">
      <c r="C201" s="1"/>
      <c r="D201" s="1"/>
      <c r="E201" s="1"/>
      <c r="F201" s="1"/>
      <c r="G201" s="1"/>
    </row>
    <row r="202" spans="3:7">
      <c r="C202" s="1"/>
      <c r="D202" s="1"/>
      <c r="E202" s="1"/>
      <c r="F202" s="1"/>
      <c r="G202" s="1"/>
    </row>
    <row r="203" spans="3:7">
      <c r="C203" s="1"/>
      <c r="D203" s="1"/>
      <c r="E203" s="1"/>
      <c r="F203" s="1"/>
      <c r="G203" s="1"/>
    </row>
    <row r="204" spans="3:7">
      <c r="C204" s="1"/>
      <c r="D204" s="1"/>
      <c r="E204" s="1"/>
      <c r="F204" s="1"/>
      <c r="G204" s="1"/>
    </row>
    <row r="205" spans="3:7">
      <c r="C205" s="1"/>
      <c r="D205" s="1"/>
      <c r="E205" s="1"/>
      <c r="F205" s="1"/>
      <c r="G205" s="1"/>
    </row>
    <row r="206" spans="3:7">
      <c r="C206" s="1"/>
      <c r="D206" s="1"/>
      <c r="E206" s="1"/>
      <c r="F206" s="1"/>
      <c r="G206" s="1"/>
    </row>
    <row r="207" spans="3:7">
      <c r="C207" s="1"/>
      <c r="D207" s="1"/>
      <c r="E207" s="1"/>
      <c r="F207" s="1"/>
      <c r="G207" s="1"/>
    </row>
    <row r="208" spans="3:7">
      <c r="C208" s="1"/>
      <c r="D208" s="1"/>
      <c r="E208" s="1"/>
      <c r="F208" s="1"/>
      <c r="G208" s="1"/>
    </row>
    <row r="209" spans="3:7">
      <c r="C209" s="1"/>
      <c r="D209" s="1"/>
      <c r="E209" s="1"/>
      <c r="F209" s="1"/>
      <c r="G209" s="1"/>
    </row>
    <row r="210" spans="3:7">
      <c r="C210" s="1"/>
      <c r="D210" s="1"/>
      <c r="E210" s="1"/>
      <c r="F210" s="1"/>
      <c r="G210" s="1"/>
    </row>
    <row r="211" spans="3:7">
      <c r="C211" s="1"/>
      <c r="D211" s="1"/>
      <c r="E211" s="1"/>
      <c r="F211" s="1"/>
      <c r="G211" s="1"/>
    </row>
    <row r="212" spans="3:7">
      <c r="C212" s="1"/>
      <c r="D212" s="1"/>
      <c r="E212" s="1"/>
      <c r="F212" s="1"/>
      <c r="G212" s="1"/>
    </row>
    <row r="213" spans="3:7">
      <c r="C213" s="1"/>
      <c r="D213" s="1"/>
      <c r="E213" s="1"/>
      <c r="F213" s="1"/>
      <c r="G213" s="1"/>
    </row>
    <row r="214" spans="3:7">
      <c r="C214" s="1"/>
      <c r="D214" s="1"/>
      <c r="E214" s="1"/>
      <c r="F214" s="1"/>
      <c r="G214" s="1"/>
    </row>
    <row r="215" spans="3:7">
      <c r="C215" s="1"/>
      <c r="D215" s="1"/>
      <c r="E215" s="1"/>
      <c r="F215" s="1"/>
      <c r="G215" s="1"/>
    </row>
    <row r="216" spans="3:7">
      <c r="C216" s="1"/>
      <c r="D216" s="1"/>
      <c r="E216" s="1"/>
      <c r="F216" s="1"/>
      <c r="G216" s="1"/>
    </row>
    <row r="217" spans="3:7">
      <c r="C217" s="1"/>
      <c r="D217" s="1"/>
      <c r="E217" s="1"/>
      <c r="F217" s="1"/>
      <c r="G217" s="1"/>
    </row>
    <row r="218" spans="3:7">
      <c r="C218" s="1"/>
      <c r="D218" s="1"/>
      <c r="E218" s="1"/>
      <c r="F218" s="1"/>
      <c r="G218" s="1"/>
    </row>
    <row r="219" spans="3:7">
      <c r="C219" s="1"/>
      <c r="D219" s="1"/>
      <c r="E219" s="1"/>
      <c r="F219" s="1"/>
      <c r="G219" s="1"/>
    </row>
    <row r="220" spans="3:7">
      <c r="C220" s="1"/>
      <c r="D220" s="1"/>
      <c r="E220" s="1"/>
      <c r="F220" s="1"/>
      <c r="G220" s="1"/>
    </row>
    <row r="221" spans="3:7">
      <c r="C221" s="1"/>
      <c r="D221" s="1"/>
      <c r="E221" s="1"/>
      <c r="F221" s="1"/>
      <c r="G221" s="1"/>
    </row>
    <row r="222" spans="3:7">
      <c r="C222" s="1"/>
      <c r="D222" s="1"/>
      <c r="E222" s="1"/>
      <c r="F222" s="1"/>
      <c r="G222" s="1"/>
    </row>
    <row r="223" spans="3:7">
      <c r="C223" s="1"/>
      <c r="D223" s="1"/>
      <c r="E223" s="1"/>
      <c r="F223" s="1"/>
      <c r="G223" s="1"/>
    </row>
    <row r="224" spans="3:7">
      <c r="C224" s="1"/>
      <c r="D224" s="1"/>
      <c r="E224" s="1"/>
      <c r="F224" s="1"/>
      <c r="G224" s="1"/>
    </row>
    <row r="225" spans="3:7">
      <c r="C225" s="1"/>
      <c r="D225" s="1"/>
      <c r="E225" s="1"/>
      <c r="F225" s="1"/>
      <c r="G225" s="1"/>
    </row>
    <row r="226" spans="3:7">
      <c r="C226" s="1"/>
      <c r="D226" s="1"/>
      <c r="E226" s="1"/>
      <c r="F226" s="1"/>
      <c r="G226" s="1"/>
    </row>
    <row r="227" spans="3:7">
      <c r="C227" s="1"/>
      <c r="D227" s="1"/>
      <c r="E227" s="1"/>
      <c r="F227" s="1"/>
      <c r="G227" s="1"/>
    </row>
    <row r="228" spans="3:7">
      <c r="C228" s="1"/>
      <c r="D228" s="1"/>
      <c r="E228" s="1"/>
      <c r="F228" s="1"/>
      <c r="G228" s="1"/>
    </row>
    <row r="229" spans="3:7">
      <c r="C229" s="1"/>
      <c r="D229" s="1"/>
      <c r="E229" s="1"/>
      <c r="F229" s="1"/>
      <c r="G229" s="1"/>
    </row>
    <row r="230" spans="3:7">
      <c r="C230" s="1"/>
      <c r="D230" s="1"/>
      <c r="E230" s="1"/>
      <c r="F230" s="1"/>
      <c r="G230" s="1"/>
    </row>
    <row r="231" spans="3:7">
      <c r="C231" s="1"/>
      <c r="D231" s="1"/>
      <c r="E231" s="1"/>
      <c r="F231" s="1"/>
      <c r="G231" s="1"/>
    </row>
    <row r="232" spans="3:7">
      <c r="C232" s="1"/>
      <c r="D232" s="1"/>
      <c r="E232" s="1"/>
      <c r="F232" s="1"/>
      <c r="G232" s="1"/>
    </row>
    <row r="233" spans="3:7">
      <c r="C233" s="1"/>
      <c r="D233" s="1"/>
      <c r="E233" s="1"/>
      <c r="F233" s="1"/>
      <c r="G233" s="1"/>
    </row>
    <row r="234" spans="3:7">
      <c r="C234" s="1"/>
      <c r="D234" s="1"/>
      <c r="E234" s="1"/>
      <c r="F234" s="1"/>
      <c r="G234" s="1"/>
    </row>
    <row r="235" spans="3:7">
      <c r="C235" s="1"/>
      <c r="D235" s="1"/>
      <c r="E235" s="1"/>
      <c r="F235" s="1"/>
      <c r="G235" s="1"/>
    </row>
    <row r="236" spans="3:7">
      <c r="C236" s="1"/>
      <c r="D236" s="1"/>
      <c r="E236" s="1"/>
      <c r="F236" s="1"/>
      <c r="G236" s="1"/>
    </row>
    <row r="237" spans="3:7">
      <c r="C237" s="1"/>
      <c r="D237" s="1"/>
      <c r="E237" s="1"/>
      <c r="F237" s="1"/>
      <c r="G237" s="1"/>
    </row>
    <row r="238" spans="3:7">
      <c r="C238" s="1"/>
      <c r="D238" s="1"/>
      <c r="E238" s="1"/>
      <c r="F238" s="1"/>
      <c r="G238" s="1"/>
    </row>
    <row r="239" spans="3:7">
      <c r="C239" s="1"/>
      <c r="D239" s="1"/>
      <c r="E239" s="1"/>
      <c r="F239" s="1"/>
      <c r="G239" s="1"/>
    </row>
    <row r="240" spans="3:7">
      <c r="C240" s="1"/>
      <c r="D240" s="1"/>
      <c r="E240" s="1"/>
      <c r="F240" s="1"/>
      <c r="G240" s="1"/>
    </row>
    <row r="241" spans="3:7">
      <c r="C241" s="1"/>
      <c r="D241" s="1"/>
      <c r="E241" s="1"/>
      <c r="F241" s="1"/>
      <c r="G241" s="1"/>
    </row>
    <row r="242" spans="3:7">
      <c r="C242" s="1"/>
      <c r="D242" s="1"/>
      <c r="E242" s="1"/>
      <c r="F242" s="1"/>
      <c r="G242" s="1"/>
    </row>
    <row r="243" spans="3:7">
      <c r="C243" s="1"/>
      <c r="D243" s="1"/>
      <c r="E243" s="1"/>
      <c r="F243" s="1"/>
      <c r="G243" s="1"/>
    </row>
    <row r="244" spans="3:7">
      <c r="C244" s="1"/>
      <c r="D244" s="1"/>
      <c r="E244" s="1"/>
      <c r="F244" s="1"/>
      <c r="G244" s="1"/>
    </row>
    <row r="245" spans="3:7">
      <c r="C245" s="1"/>
      <c r="D245" s="1"/>
      <c r="E245" s="1"/>
      <c r="F245" s="1"/>
      <c r="G245" s="1"/>
    </row>
    <row r="246" spans="3:7">
      <c r="C246" s="1"/>
      <c r="D246" s="1"/>
      <c r="E246" s="1"/>
      <c r="F246" s="1"/>
      <c r="G246" s="1"/>
    </row>
    <row r="247" spans="3:7">
      <c r="C247" s="1"/>
      <c r="D247" s="1"/>
      <c r="E247" s="1"/>
      <c r="F247" s="1"/>
      <c r="G247" s="1"/>
    </row>
    <row r="248" spans="3:7">
      <c r="C248" s="1"/>
      <c r="D248" s="1"/>
      <c r="E248" s="1"/>
      <c r="F248" s="1"/>
      <c r="G248" s="1"/>
    </row>
    <row r="249" spans="3:7">
      <c r="C249" s="1"/>
      <c r="D249" s="1"/>
      <c r="E249" s="1"/>
      <c r="F249" s="1"/>
      <c r="G249" s="1"/>
    </row>
    <row r="250" spans="3:7">
      <c r="C250" s="1"/>
      <c r="D250" s="1"/>
      <c r="E250" s="1"/>
      <c r="F250" s="1"/>
      <c r="G250" s="1"/>
    </row>
    <row r="251" spans="3:7">
      <c r="C251" s="1"/>
      <c r="D251" s="1"/>
      <c r="E251" s="1"/>
      <c r="F251" s="1"/>
      <c r="G251" s="1"/>
    </row>
    <row r="252" spans="3:7">
      <c r="C252" s="1"/>
      <c r="D252" s="1"/>
      <c r="E252" s="1"/>
      <c r="F252" s="1"/>
      <c r="G252" s="1"/>
    </row>
    <row r="253" spans="3:7">
      <c r="C253" s="1"/>
      <c r="D253" s="1"/>
      <c r="E253" s="1"/>
      <c r="F253" s="1"/>
      <c r="G253" s="1"/>
    </row>
    <row r="254" spans="3:7">
      <c r="C254" s="1"/>
      <c r="D254" s="1"/>
      <c r="E254" s="1"/>
      <c r="F254" s="1"/>
      <c r="G254" s="1"/>
    </row>
    <row r="255" spans="3:7">
      <c r="C255" s="1"/>
      <c r="D255" s="1"/>
      <c r="E255" s="1"/>
      <c r="F255" s="1"/>
      <c r="G255" s="1"/>
    </row>
    <row r="256" spans="3:7">
      <c r="C256" s="1"/>
      <c r="D256" s="1"/>
      <c r="E256" s="1"/>
      <c r="F256" s="1"/>
      <c r="G256" s="1"/>
    </row>
    <row r="257" spans="3:7">
      <c r="C257" s="1"/>
      <c r="D257" s="1"/>
      <c r="E257" s="1"/>
      <c r="F257" s="1"/>
      <c r="G257" s="1"/>
    </row>
    <row r="258" spans="3:7">
      <c r="C258" s="1"/>
      <c r="D258" s="1"/>
      <c r="E258" s="1"/>
      <c r="F258" s="1"/>
      <c r="G258" s="1"/>
    </row>
    <row r="259" spans="3:7">
      <c r="C259" s="1"/>
      <c r="D259" s="1"/>
      <c r="E259" s="1"/>
      <c r="F259" s="1"/>
      <c r="G259" s="1"/>
    </row>
    <row r="260" spans="3:7">
      <c r="C260" s="1"/>
      <c r="D260" s="1"/>
      <c r="E260" s="1"/>
      <c r="F260" s="1"/>
      <c r="G260" s="1"/>
    </row>
    <row r="261" spans="3:7">
      <c r="C261" s="1"/>
      <c r="D261" s="1"/>
      <c r="E261" s="1"/>
      <c r="F261" s="1"/>
      <c r="G261" s="1"/>
    </row>
    <row r="262" spans="3:7">
      <c r="C262" s="1"/>
      <c r="D262" s="1"/>
      <c r="E262" s="1"/>
      <c r="F262" s="1"/>
      <c r="G262" s="1"/>
    </row>
    <row r="263" spans="3:7">
      <c r="C263" s="1"/>
      <c r="D263" s="1"/>
      <c r="E263" s="1"/>
      <c r="F263" s="1"/>
      <c r="G263" s="1"/>
    </row>
    <row r="264" spans="3:7">
      <c r="C264" s="1"/>
      <c r="D264" s="1"/>
      <c r="E264" s="1"/>
      <c r="F264" s="1"/>
      <c r="G264" s="1"/>
    </row>
    <row r="265" spans="3:7">
      <c r="C265" s="1"/>
      <c r="D265" s="1"/>
      <c r="E265" s="1"/>
      <c r="F265" s="1"/>
      <c r="G265" s="1"/>
    </row>
    <row r="266" spans="3:7">
      <c r="C266" s="1"/>
      <c r="D266" s="1"/>
      <c r="E266" s="1"/>
      <c r="F266" s="1"/>
      <c r="G266" s="1"/>
    </row>
    <row r="267" spans="3:7">
      <c r="C267" s="1"/>
      <c r="D267" s="1"/>
      <c r="E267" s="1"/>
      <c r="F267" s="1"/>
      <c r="G267" s="1"/>
    </row>
    <row r="268" spans="3:7">
      <c r="C268" s="1"/>
      <c r="D268" s="1"/>
      <c r="E268" s="1"/>
      <c r="F268" s="1"/>
      <c r="G268" s="1"/>
    </row>
    <row r="269" spans="3:7">
      <c r="C269" s="1"/>
      <c r="D269" s="1"/>
      <c r="E269" s="1"/>
      <c r="F269" s="1"/>
      <c r="G269" s="1"/>
    </row>
    <row r="270" spans="3:7">
      <c r="C270" s="1"/>
      <c r="D270" s="1"/>
      <c r="E270" s="1"/>
      <c r="F270" s="1"/>
      <c r="G270" s="1"/>
    </row>
    <row r="271" spans="3:7">
      <c r="C271" s="1"/>
      <c r="D271" s="1"/>
      <c r="E271" s="1"/>
      <c r="F271" s="1"/>
      <c r="G271" s="1"/>
    </row>
    <row r="272" spans="3:7">
      <c r="C272" s="1"/>
      <c r="D272" s="1"/>
      <c r="E272" s="1"/>
      <c r="F272" s="1"/>
      <c r="G272" s="1"/>
    </row>
    <row r="273" spans="3:7">
      <c r="C273" s="1"/>
      <c r="D273" s="1"/>
      <c r="E273" s="1"/>
      <c r="F273" s="1"/>
      <c r="G273" s="1"/>
    </row>
    <row r="274" spans="3:7">
      <c r="C274" s="1"/>
      <c r="D274" s="1"/>
      <c r="E274" s="1"/>
      <c r="F274" s="1"/>
      <c r="G274" s="1"/>
    </row>
    <row r="275" spans="3:7">
      <c r="C275" s="1"/>
      <c r="D275" s="1"/>
      <c r="E275" s="1"/>
      <c r="F275" s="1"/>
      <c r="G275" s="1"/>
    </row>
    <row r="276" spans="3:7">
      <c r="C276" s="1"/>
      <c r="D276" s="1"/>
      <c r="E276" s="1"/>
      <c r="F276" s="1"/>
      <c r="G276" s="1"/>
    </row>
    <row r="277" spans="3:7">
      <c r="C277" s="1"/>
      <c r="D277" s="1"/>
      <c r="E277" s="1"/>
      <c r="F277" s="1"/>
      <c r="G277" s="1"/>
    </row>
    <row r="278" spans="3:7">
      <c r="C278" s="1"/>
      <c r="D278" s="1"/>
      <c r="E278" s="1"/>
      <c r="F278" s="1"/>
      <c r="G278" s="1"/>
    </row>
    <row r="279" spans="3:7">
      <c r="C279" s="1"/>
      <c r="D279" s="1"/>
      <c r="E279" s="1"/>
      <c r="F279" s="1"/>
      <c r="G279" s="1"/>
    </row>
    <row r="280" spans="3:7">
      <c r="C280" s="1"/>
      <c r="D280" s="1"/>
      <c r="E280" s="1"/>
      <c r="F280" s="1"/>
      <c r="G280" s="1"/>
    </row>
    <row r="281" spans="3:7">
      <c r="C281" s="1"/>
      <c r="D281" s="1"/>
      <c r="E281" s="1"/>
      <c r="F281" s="1"/>
      <c r="G281" s="1"/>
    </row>
    <row r="282" spans="3:7">
      <c r="C282" s="1"/>
      <c r="D282" s="1"/>
      <c r="E282" s="1"/>
      <c r="F282" s="1"/>
      <c r="G282" s="1"/>
    </row>
    <row r="283" spans="3:7">
      <c r="C283" s="1"/>
      <c r="D283" s="1"/>
      <c r="E283" s="1"/>
      <c r="F283" s="1"/>
      <c r="G283" s="1"/>
    </row>
    <row r="284" spans="3:7">
      <c r="C284" s="1"/>
      <c r="D284" s="1"/>
      <c r="E284" s="1"/>
      <c r="F284" s="1"/>
      <c r="G284" s="1"/>
    </row>
    <row r="285" spans="3:7">
      <c r="C285" s="1"/>
      <c r="D285" s="1"/>
      <c r="E285" s="1"/>
      <c r="F285" s="1"/>
      <c r="G285" s="1"/>
    </row>
    <row r="286" spans="3:7">
      <c r="C286" s="1"/>
      <c r="D286" s="1"/>
      <c r="E286" s="1"/>
      <c r="F286" s="1"/>
      <c r="G286" s="1"/>
    </row>
    <row r="287" spans="3:7">
      <c r="C287" s="1"/>
      <c r="D287" s="1"/>
      <c r="E287" s="1"/>
      <c r="F287" s="1"/>
      <c r="G287" s="1"/>
    </row>
    <row r="288" spans="3:7">
      <c r="C288" s="1"/>
      <c r="D288" s="1"/>
      <c r="E288" s="1"/>
      <c r="F288" s="1"/>
      <c r="G288" s="1"/>
    </row>
    <row r="289" spans="3:7">
      <c r="C289" s="1"/>
      <c r="D289" s="1"/>
      <c r="E289" s="1"/>
      <c r="F289" s="1"/>
      <c r="G289" s="1"/>
    </row>
    <row r="290" spans="3:7">
      <c r="C290" s="1"/>
      <c r="D290" s="1"/>
      <c r="E290" s="1"/>
      <c r="F290" s="1"/>
      <c r="G290" s="1"/>
    </row>
    <row r="291" spans="3:7">
      <c r="C291" s="1"/>
      <c r="D291" s="1"/>
      <c r="E291" s="1"/>
      <c r="F291" s="1"/>
      <c r="G291" s="1"/>
    </row>
    <row r="292" spans="3:7">
      <c r="C292" s="1"/>
      <c r="D292" s="1"/>
      <c r="E292" s="1"/>
      <c r="F292" s="1"/>
      <c r="G292" s="1"/>
    </row>
    <row r="293" spans="3:7">
      <c r="C293" s="1"/>
      <c r="D293" s="1"/>
      <c r="E293" s="1"/>
      <c r="F293" s="1"/>
      <c r="G293" s="1"/>
    </row>
    <row r="294" spans="3:7">
      <c r="C294" s="1"/>
      <c r="D294" s="1"/>
      <c r="E294" s="1"/>
      <c r="F294" s="1"/>
      <c r="G294" s="1"/>
    </row>
    <row r="295" spans="3:7">
      <c r="C295" s="1"/>
      <c r="D295" s="1"/>
      <c r="E295" s="1"/>
      <c r="F295" s="1"/>
      <c r="G295" s="1"/>
    </row>
    <row r="296" spans="3:7">
      <c r="C296" s="1"/>
      <c r="D296" s="1"/>
      <c r="E296" s="1"/>
      <c r="F296" s="1"/>
      <c r="G296" s="1"/>
    </row>
    <row r="297" spans="3:7">
      <c r="C297" s="1"/>
      <c r="D297" s="1"/>
      <c r="E297" s="1"/>
      <c r="F297" s="1"/>
      <c r="G297" s="1"/>
    </row>
    <row r="298" spans="3:7">
      <c r="C298" s="1"/>
      <c r="D298" s="1"/>
      <c r="E298" s="1"/>
      <c r="F298" s="1"/>
      <c r="G298" s="1"/>
    </row>
    <row r="299" spans="3:7">
      <c r="C299" s="1"/>
      <c r="D299" s="1"/>
      <c r="E299" s="1"/>
      <c r="F299" s="1"/>
      <c r="G299" s="1"/>
    </row>
    <row r="300" spans="3:7">
      <c r="C300" s="1"/>
      <c r="D300" s="1"/>
      <c r="E300" s="1"/>
      <c r="F300" s="1"/>
      <c r="G300" s="1"/>
    </row>
    <row r="301" spans="3:7">
      <c r="C301" s="1"/>
      <c r="D301" s="1"/>
      <c r="E301" s="1"/>
      <c r="F301" s="1"/>
      <c r="G301" s="1"/>
    </row>
    <row r="302" spans="3:7">
      <c r="C302" s="1"/>
      <c r="D302" s="1"/>
      <c r="E302" s="1"/>
      <c r="F302" s="1"/>
      <c r="G302" s="1"/>
    </row>
    <row r="303" spans="3:7">
      <c r="C303" s="1"/>
      <c r="D303" s="1"/>
      <c r="E303" s="1"/>
      <c r="F303" s="1"/>
      <c r="G303" s="1"/>
    </row>
    <row r="304" spans="3:7">
      <c r="C304" s="1"/>
      <c r="D304" s="1"/>
      <c r="E304" s="1"/>
      <c r="F304" s="1"/>
      <c r="G304" s="1"/>
    </row>
    <row r="305" spans="3:7">
      <c r="C305" s="1"/>
      <c r="D305" s="1"/>
      <c r="E305" s="1"/>
      <c r="F305" s="1"/>
      <c r="G305" s="1"/>
    </row>
    <row r="306" spans="3:7">
      <c r="C306" s="1"/>
      <c r="D306" s="1"/>
      <c r="E306" s="1"/>
      <c r="F306" s="1"/>
      <c r="G306" s="1"/>
    </row>
    <row r="307" spans="3:7">
      <c r="C307" s="1"/>
      <c r="D307" s="1"/>
      <c r="E307" s="1"/>
      <c r="F307" s="1"/>
      <c r="G307" s="1"/>
    </row>
    <row r="308" spans="3:7">
      <c r="C308" s="1"/>
      <c r="D308" s="1"/>
      <c r="E308" s="1"/>
      <c r="F308" s="1"/>
      <c r="G308" s="1"/>
    </row>
    <row r="309" spans="3:7">
      <c r="C309" s="1"/>
      <c r="D309" s="1"/>
      <c r="E309" s="1"/>
      <c r="F309" s="1"/>
      <c r="G309" s="1"/>
    </row>
    <row r="310" spans="3:7">
      <c r="C310" s="1"/>
      <c r="D310" s="1"/>
      <c r="E310" s="1"/>
      <c r="F310" s="1"/>
      <c r="G310" s="1"/>
    </row>
    <row r="311" spans="3:7">
      <c r="C311" s="1"/>
      <c r="D311" s="1"/>
      <c r="E311" s="1"/>
      <c r="F311" s="1"/>
      <c r="G311" s="1"/>
    </row>
    <row r="312" spans="3:7">
      <c r="C312" s="1"/>
      <c r="D312" s="1"/>
      <c r="E312" s="1"/>
      <c r="F312" s="1"/>
      <c r="G312" s="1"/>
    </row>
    <row r="313" spans="3:7">
      <c r="C313" s="1"/>
      <c r="D313" s="1"/>
      <c r="E313" s="1"/>
      <c r="F313" s="1"/>
      <c r="G313" s="1"/>
    </row>
    <row r="314" spans="3:7">
      <c r="C314" s="1"/>
      <c r="D314" s="1"/>
      <c r="E314" s="1"/>
      <c r="F314" s="1"/>
      <c r="G314" s="1"/>
    </row>
    <row r="315" spans="3:7">
      <c r="C315" s="1"/>
      <c r="D315" s="1"/>
      <c r="E315" s="1"/>
      <c r="F315" s="1"/>
      <c r="G315" s="1"/>
    </row>
    <row r="316" spans="3:7">
      <c r="C316" s="1"/>
      <c r="D316" s="1"/>
      <c r="E316" s="1"/>
      <c r="F316" s="1"/>
      <c r="G316" s="1"/>
    </row>
    <row r="317" spans="3:7">
      <c r="C317" s="1"/>
      <c r="D317" s="1"/>
      <c r="E317" s="1"/>
      <c r="F317" s="1"/>
      <c r="G317" s="1"/>
    </row>
    <row r="318" spans="3:7">
      <c r="C318" s="1"/>
      <c r="D318" s="1"/>
      <c r="E318" s="1"/>
      <c r="F318" s="1"/>
      <c r="G318" s="1"/>
    </row>
    <row r="319" spans="3:7">
      <c r="C319" s="1"/>
      <c r="D319" s="1"/>
      <c r="E319" s="1"/>
      <c r="F319" s="1"/>
      <c r="G319" s="1"/>
    </row>
    <row r="320" spans="3:7">
      <c r="C320" s="1"/>
      <c r="D320" s="1"/>
      <c r="E320" s="1"/>
      <c r="F320" s="1"/>
      <c r="G320" s="1"/>
    </row>
    <row r="321" spans="3:7">
      <c r="C321" s="1"/>
      <c r="D321" s="1"/>
      <c r="E321" s="1"/>
      <c r="F321" s="1"/>
      <c r="G321" s="1"/>
    </row>
    <row r="322" spans="3:7">
      <c r="C322" s="1"/>
      <c r="D322" s="1"/>
      <c r="E322" s="1"/>
      <c r="F322" s="1"/>
      <c r="G322" s="1"/>
    </row>
    <row r="323" spans="3:7">
      <c r="C323" s="1"/>
      <c r="D323" s="1"/>
      <c r="E323" s="1"/>
      <c r="F323" s="1"/>
      <c r="G323" s="1"/>
    </row>
    <row r="324" spans="3:7">
      <c r="C324" s="1"/>
      <c r="D324" s="1"/>
      <c r="E324" s="1"/>
      <c r="F324" s="1"/>
      <c r="G324" s="1"/>
    </row>
    <row r="325" spans="3:7">
      <c r="C325" s="1"/>
      <c r="D325" s="1"/>
      <c r="E325" s="1"/>
      <c r="F325" s="1"/>
      <c r="G325" s="1"/>
    </row>
    <row r="326" spans="3:7">
      <c r="C326" s="1"/>
      <c r="D326" s="1"/>
      <c r="E326" s="1"/>
      <c r="F326" s="1"/>
      <c r="G326" s="1"/>
    </row>
    <row r="327" spans="3:7">
      <c r="C327" s="1"/>
      <c r="D327" s="1"/>
      <c r="E327" s="1"/>
      <c r="F327" s="1"/>
      <c r="G327" s="1"/>
    </row>
    <row r="328" spans="3:7">
      <c r="C328" s="1"/>
      <c r="D328" s="1"/>
      <c r="E328" s="1"/>
      <c r="F328" s="1"/>
      <c r="G328" s="1"/>
    </row>
    <row r="329" spans="3:7">
      <c r="C329" s="1"/>
      <c r="D329" s="1"/>
      <c r="E329" s="1"/>
      <c r="F329" s="1"/>
      <c r="G329" s="1"/>
    </row>
    <row r="330" spans="3:7">
      <c r="C330" s="1"/>
      <c r="D330" s="1"/>
      <c r="E330" s="1"/>
      <c r="F330" s="1"/>
      <c r="G330" s="1"/>
    </row>
    <row r="331" spans="3:7">
      <c r="C331" s="1"/>
      <c r="D331" s="1"/>
      <c r="E331" s="1"/>
      <c r="F331" s="1"/>
      <c r="G331" s="1"/>
    </row>
    <row r="332" spans="3:7">
      <c r="C332" s="1"/>
      <c r="D332" s="1"/>
      <c r="E332" s="1"/>
      <c r="F332" s="1"/>
      <c r="G332" s="1"/>
    </row>
    <row r="333" spans="3:7">
      <c r="C333" s="1"/>
      <c r="D333" s="1"/>
      <c r="E333" s="1"/>
      <c r="F333" s="1"/>
      <c r="G333" s="1"/>
    </row>
    <row r="334" spans="3:7">
      <c r="C334" s="1"/>
      <c r="D334" s="1"/>
      <c r="E334" s="1"/>
      <c r="F334" s="1"/>
      <c r="G334" s="1"/>
    </row>
    <row r="335" spans="3:7">
      <c r="C335" s="1"/>
      <c r="D335" s="1"/>
      <c r="E335" s="1"/>
      <c r="F335" s="1"/>
      <c r="G335" s="1"/>
    </row>
    <row r="336" spans="3:7">
      <c r="C336" s="1"/>
      <c r="D336" s="1"/>
      <c r="E336" s="1"/>
      <c r="F336" s="1"/>
      <c r="G336" s="1"/>
    </row>
    <row r="337" spans="3:7">
      <c r="C337" s="1"/>
      <c r="D337" s="1"/>
      <c r="E337" s="1"/>
      <c r="F337" s="1"/>
      <c r="G337" s="1"/>
    </row>
    <row r="338" spans="3:7">
      <c r="C338" s="1"/>
      <c r="D338" s="1"/>
      <c r="E338" s="1"/>
      <c r="F338" s="1"/>
      <c r="G338" s="1"/>
    </row>
    <row r="339" spans="3:7">
      <c r="C339" s="1"/>
      <c r="D339" s="1"/>
      <c r="E339" s="1"/>
      <c r="F339" s="1"/>
      <c r="G339" s="1"/>
    </row>
    <row r="340" spans="3:7">
      <c r="C340" s="1"/>
      <c r="D340" s="1"/>
      <c r="E340" s="1"/>
      <c r="F340" s="1"/>
      <c r="G340" s="1"/>
    </row>
    <row r="341" spans="3:7">
      <c r="C341" s="1"/>
      <c r="D341" s="1"/>
      <c r="E341" s="1"/>
      <c r="F341" s="1"/>
      <c r="G341" s="1"/>
    </row>
    <row r="342" spans="3:7">
      <c r="C342" s="1"/>
      <c r="D342" s="1"/>
      <c r="E342" s="1"/>
      <c r="F342" s="1"/>
      <c r="G342" s="1"/>
    </row>
    <row r="343" spans="3:7">
      <c r="C343" s="1"/>
      <c r="D343" s="1"/>
      <c r="E343" s="1"/>
      <c r="F343" s="1"/>
      <c r="G343" s="1"/>
    </row>
    <row r="344" spans="3:7">
      <c r="C344" s="1"/>
      <c r="D344" s="1"/>
      <c r="E344" s="1"/>
      <c r="F344" s="1"/>
      <c r="G344" s="1"/>
    </row>
    <row r="345" spans="3:7">
      <c r="C345" s="1"/>
      <c r="D345" s="1"/>
      <c r="E345" s="1"/>
      <c r="F345" s="1"/>
      <c r="G345" s="1"/>
    </row>
    <row r="346" spans="3:7">
      <c r="C346" s="1"/>
      <c r="D346" s="1"/>
      <c r="E346" s="1"/>
      <c r="F346" s="1"/>
      <c r="G346" s="1"/>
    </row>
    <row r="347" spans="3:7">
      <c r="C347" s="1"/>
      <c r="D347" s="1"/>
      <c r="E347" s="1"/>
      <c r="F347" s="1"/>
      <c r="G347" s="1"/>
    </row>
    <row r="348" spans="3:7">
      <c r="C348" s="1"/>
      <c r="D348" s="1"/>
      <c r="E348" s="1"/>
      <c r="F348" s="1"/>
      <c r="G348" s="1"/>
    </row>
    <row r="349" spans="3:7">
      <c r="C349" s="1"/>
      <c r="D349" s="1"/>
      <c r="E349" s="1"/>
      <c r="F349" s="1"/>
      <c r="G349" s="1"/>
    </row>
    <row r="350" spans="3:7">
      <c r="C350" s="1"/>
      <c r="D350" s="1"/>
      <c r="E350" s="1"/>
      <c r="F350" s="1"/>
      <c r="G350" s="1"/>
    </row>
    <row r="351" spans="3:7">
      <c r="C351" s="1"/>
      <c r="D351" s="1"/>
      <c r="E351" s="1"/>
      <c r="F351" s="1"/>
      <c r="G351" s="1"/>
    </row>
    <row r="352" spans="3:7">
      <c r="C352" s="1"/>
      <c r="D352" s="1"/>
      <c r="E352" s="1"/>
      <c r="F352" s="1"/>
      <c r="G352" s="1"/>
    </row>
    <row r="353" spans="3:7">
      <c r="C353" s="1"/>
      <c r="D353" s="1"/>
      <c r="E353" s="1"/>
      <c r="F353" s="1"/>
      <c r="G353" s="1"/>
    </row>
    <row r="354" spans="3:7">
      <c r="C354" s="1"/>
      <c r="D354" s="1"/>
      <c r="E354" s="1"/>
      <c r="F354" s="1"/>
      <c r="G354" s="1"/>
    </row>
    <row r="355" spans="3:7">
      <c r="C355" s="1"/>
      <c r="D355" s="1"/>
      <c r="E355" s="1"/>
      <c r="F355" s="1"/>
      <c r="G355" s="1"/>
    </row>
    <row r="356" spans="3:7">
      <c r="C356" s="1"/>
      <c r="D356" s="1"/>
      <c r="E356" s="1"/>
      <c r="F356" s="1"/>
      <c r="G356" s="1"/>
    </row>
    <row r="357" spans="3:7">
      <c r="C357" s="1"/>
      <c r="D357" s="1"/>
      <c r="E357" s="1"/>
      <c r="F357" s="1"/>
      <c r="G357" s="1"/>
    </row>
    <row r="358" spans="3:7">
      <c r="C358" s="1"/>
      <c r="D358" s="1"/>
      <c r="E358" s="1"/>
      <c r="F358" s="1"/>
      <c r="G358" s="1"/>
    </row>
    <row r="359" spans="3:7">
      <c r="C359" s="1"/>
      <c r="D359" s="1"/>
      <c r="E359" s="1"/>
      <c r="F359" s="1"/>
      <c r="G359" s="1"/>
    </row>
    <row r="360" spans="3:7">
      <c r="C360" s="1"/>
      <c r="D360" s="1"/>
      <c r="E360" s="1"/>
      <c r="F360" s="1"/>
      <c r="G360" s="1"/>
    </row>
    <row r="361" spans="3:7">
      <c r="C361" s="1"/>
      <c r="D361" s="1"/>
      <c r="E361" s="1"/>
      <c r="F361" s="1"/>
      <c r="G361" s="1"/>
    </row>
    <row r="362" spans="3:7">
      <c r="C362" s="1"/>
      <c r="D362" s="1"/>
      <c r="E362" s="1"/>
      <c r="F362" s="1"/>
      <c r="G362" s="1"/>
    </row>
    <row r="363" spans="3:7">
      <c r="C363" s="1"/>
      <c r="D363" s="1"/>
      <c r="E363" s="1"/>
      <c r="F363" s="1"/>
      <c r="G363" s="1"/>
    </row>
    <row r="364" spans="3:7">
      <c r="C364" s="1"/>
      <c r="D364" s="1"/>
      <c r="E364" s="1"/>
      <c r="F364" s="1"/>
      <c r="G364" s="1"/>
    </row>
    <row r="365" spans="3:7">
      <c r="C365" s="1"/>
      <c r="D365" s="1"/>
      <c r="E365" s="1"/>
      <c r="F365" s="1"/>
      <c r="G365" s="1"/>
    </row>
    <row r="366" spans="3:7">
      <c r="C366" s="1"/>
      <c r="D366" s="1"/>
      <c r="E366" s="1"/>
      <c r="F366" s="1"/>
      <c r="G366" s="1"/>
    </row>
    <row r="367" spans="3:7">
      <c r="C367" s="1"/>
      <c r="D367" s="1"/>
      <c r="E367" s="1"/>
      <c r="F367" s="1"/>
      <c r="G367" s="1"/>
    </row>
    <row r="368" spans="3:7">
      <c r="C368" s="1"/>
      <c r="D368" s="1"/>
      <c r="E368" s="1"/>
      <c r="F368" s="1"/>
      <c r="G368" s="1"/>
    </row>
    <row r="369" spans="3:7">
      <c r="C369" s="1"/>
      <c r="D369" s="1"/>
      <c r="E369" s="1"/>
      <c r="F369" s="1"/>
      <c r="G369" s="1"/>
    </row>
    <row r="370" spans="3:7">
      <c r="C370" s="1"/>
      <c r="D370" s="1"/>
      <c r="E370" s="1"/>
      <c r="F370" s="1"/>
      <c r="G370" s="1"/>
    </row>
    <row r="371" spans="3:7">
      <c r="C371" s="1"/>
      <c r="D371" s="1"/>
      <c r="E371" s="1"/>
      <c r="F371" s="1"/>
      <c r="G371" s="1"/>
    </row>
    <row r="372" spans="3:7">
      <c r="C372" s="1"/>
      <c r="D372" s="1"/>
      <c r="E372" s="1"/>
      <c r="F372" s="1"/>
      <c r="G372" s="1"/>
    </row>
    <row r="373" spans="3:7">
      <c r="C373" s="1"/>
      <c r="D373" s="1"/>
      <c r="E373" s="1"/>
      <c r="F373" s="1"/>
      <c r="G373" s="1"/>
    </row>
    <row r="374" spans="3:7">
      <c r="C374" s="1"/>
      <c r="D374" s="1"/>
      <c r="E374" s="1"/>
      <c r="F374" s="1"/>
      <c r="G374" s="1"/>
    </row>
    <row r="375" spans="3:7">
      <c r="C375" s="1"/>
      <c r="D375" s="1"/>
      <c r="E375" s="1"/>
      <c r="F375" s="1"/>
      <c r="G375" s="1"/>
    </row>
    <row r="376" spans="3:7">
      <c r="C376" s="1"/>
      <c r="D376" s="1"/>
      <c r="E376" s="1"/>
      <c r="F376" s="1"/>
      <c r="G376" s="1"/>
    </row>
    <row r="377" spans="3:7">
      <c r="C377" s="1"/>
      <c r="D377" s="1"/>
      <c r="E377" s="1"/>
      <c r="F377" s="1"/>
      <c r="G377" s="1"/>
    </row>
    <row r="378" spans="3:7">
      <c r="C378" s="1"/>
      <c r="D378" s="1"/>
      <c r="E378" s="1"/>
      <c r="F378" s="1"/>
      <c r="G378" s="1"/>
    </row>
    <row r="379" spans="3:7">
      <c r="C379" s="1"/>
      <c r="D379" s="1"/>
      <c r="E379" s="1"/>
      <c r="F379" s="1"/>
      <c r="G379" s="1"/>
    </row>
    <row r="380" spans="3:7">
      <c r="C380" s="1"/>
      <c r="D380" s="1"/>
      <c r="E380" s="1"/>
      <c r="F380" s="1"/>
      <c r="G380" s="1"/>
    </row>
    <row r="381" spans="3:7">
      <c r="C381" s="1"/>
      <c r="D381" s="1"/>
      <c r="E381" s="1"/>
      <c r="F381" s="1"/>
      <c r="G381" s="1"/>
    </row>
    <row r="382" spans="3:7">
      <c r="C382" s="1"/>
      <c r="D382" s="1"/>
      <c r="E382" s="1"/>
      <c r="F382" s="1"/>
      <c r="G382" s="1"/>
    </row>
    <row r="383" spans="3:7">
      <c r="C383" s="1"/>
      <c r="D383" s="1"/>
      <c r="E383" s="1"/>
      <c r="F383" s="1"/>
      <c r="G383" s="1"/>
    </row>
    <row r="384" spans="3:7">
      <c r="C384" s="1"/>
      <c r="D384" s="1"/>
      <c r="E384" s="1"/>
      <c r="F384" s="1"/>
      <c r="G384" s="1"/>
    </row>
    <row r="385" spans="3:7">
      <c r="C385" s="1"/>
      <c r="D385" s="1"/>
      <c r="E385" s="1"/>
      <c r="F385" s="1"/>
      <c r="G385" s="1"/>
    </row>
    <row r="386" spans="3:7">
      <c r="C386" s="1"/>
      <c r="D386" s="1"/>
      <c r="E386" s="1"/>
      <c r="F386" s="1"/>
      <c r="G386" s="1"/>
    </row>
    <row r="387" spans="3:7">
      <c r="C387" s="1"/>
      <c r="D387" s="1"/>
      <c r="E387" s="1"/>
      <c r="F387" s="1"/>
      <c r="G387" s="1"/>
    </row>
    <row r="388" spans="3:7">
      <c r="C388" s="1"/>
      <c r="D388" s="1"/>
      <c r="E388" s="1"/>
      <c r="F388" s="1"/>
      <c r="G388" s="1"/>
    </row>
    <row r="389" spans="3:7">
      <c r="C389" s="1"/>
      <c r="D389" s="1"/>
      <c r="E389" s="1"/>
      <c r="F389" s="1"/>
      <c r="G389" s="1"/>
    </row>
    <row r="390" spans="3:7">
      <c r="C390" s="1"/>
      <c r="D390" s="1"/>
      <c r="E390" s="1"/>
      <c r="F390" s="1"/>
      <c r="G390" s="1"/>
    </row>
    <row r="391" spans="3:7">
      <c r="C391" s="1"/>
      <c r="D391" s="1"/>
      <c r="E391" s="1"/>
      <c r="F391" s="1"/>
      <c r="G391" s="1"/>
    </row>
    <row r="392" spans="3:7">
      <c r="C392" s="1"/>
      <c r="D392" s="1"/>
      <c r="E392" s="1"/>
      <c r="F392" s="1"/>
      <c r="G392" s="1"/>
    </row>
    <row r="393" spans="3:7">
      <c r="C393" s="1"/>
      <c r="D393" s="1"/>
      <c r="E393" s="1"/>
      <c r="F393" s="1"/>
      <c r="G393" s="1"/>
    </row>
    <row r="394" spans="3:7">
      <c r="C394" s="1"/>
      <c r="D394" s="1"/>
      <c r="E394" s="1"/>
      <c r="F394" s="1"/>
      <c r="G394" s="1"/>
    </row>
    <row r="395" spans="3:7">
      <c r="C395" s="1"/>
      <c r="D395" s="1"/>
      <c r="E395" s="1"/>
      <c r="F395" s="1"/>
      <c r="G395" s="1"/>
    </row>
    <row r="396" spans="3:7">
      <c r="C396" s="1"/>
      <c r="D396" s="1"/>
      <c r="E396" s="1"/>
      <c r="F396" s="1"/>
      <c r="G396" s="1"/>
    </row>
    <row r="397" spans="3:7">
      <c r="C397" s="1"/>
      <c r="D397" s="1"/>
      <c r="E397" s="1"/>
      <c r="F397" s="1"/>
      <c r="G397" s="1"/>
    </row>
    <row r="398" spans="3:7">
      <c r="C398" s="1"/>
      <c r="D398" s="1"/>
      <c r="E398" s="1"/>
      <c r="F398" s="1"/>
      <c r="G398" s="1"/>
    </row>
    <row r="399" spans="3:7">
      <c r="C399" s="1"/>
      <c r="D399" s="1"/>
      <c r="E399" s="1"/>
      <c r="F399" s="1"/>
      <c r="G399" s="1"/>
    </row>
    <row r="400" spans="3:7">
      <c r="C400" s="1"/>
      <c r="D400" s="1"/>
      <c r="E400" s="1"/>
      <c r="F400" s="1"/>
      <c r="G400" s="1"/>
    </row>
    <row r="401" spans="3:7">
      <c r="C401" s="1"/>
      <c r="D401" s="1"/>
      <c r="E401" s="1"/>
      <c r="F401" s="1"/>
      <c r="G401" s="1"/>
    </row>
    <row r="402" spans="3:7">
      <c r="C402" s="1"/>
      <c r="D402" s="1"/>
      <c r="E402" s="1"/>
      <c r="F402" s="1"/>
      <c r="G402" s="1"/>
    </row>
    <row r="403" spans="3:7">
      <c r="C403" s="1"/>
      <c r="D403" s="1"/>
      <c r="E403" s="1"/>
      <c r="F403" s="1"/>
      <c r="G403" s="1"/>
    </row>
    <row r="404" spans="3:7">
      <c r="C404" s="1"/>
      <c r="D404" s="1"/>
      <c r="E404" s="1"/>
      <c r="F404" s="1"/>
      <c r="G404" s="1"/>
    </row>
    <row r="405" spans="3:7">
      <c r="C405" s="1"/>
      <c r="D405" s="1"/>
      <c r="E405" s="1"/>
      <c r="F405" s="1"/>
      <c r="G405" s="1"/>
    </row>
    <row r="406" spans="3:7">
      <c r="C406" s="1"/>
      <c r="D406" s="1"/>
      <c r="E406" s="1"/>
      <c r="F406" s="1"/>
      <c r="G406" s="1"/>
    </row>
    <row r="407" spans="3:7">
      <c r="C407" s="1"/>
      <c r="D407" s="1"/>
      <c r="E407" s="1"/>
      <c r="F407" s="1"/>
      <c r="G407" s="1"/>
    </row>
    <row r="408" spans="3:7">
      <c r="C408" s="1"/>
      <c r="D408" s="1"/>
      <c r="E408" s="1"/>
      <c r="F408" s="1"/>
      <c r="G408" s="1"/>
    </row>
    <row r="409" spans="3:7">
      <c r="C409" s="1"/>
      <c r="D409" s="1"/>
      <c r="E409" s="1"/>
      <c r="F409" s="1"/>
      <c r="G409" s="1"/>
    </row>
    <row r="410" spans="3:7">
      <c r="C410" s="1"/>
      <c r="D410" s="1"/>
      <c r="E410" s="1"/>
      <c r="F410" s="1"/>
      <c r="G410" s="1"/>
    </row>
    <row r="411" spans="3:7">
      <c r="C411" s="1"/>
      <c r="D411" s="1"/>
      <c r="E411" s="1"/>
      <c r="F411" s="1"/>
      <c r="G411" s="1"/>
    </row>
    <row r="412" spans="3:7">
      <c r="C412" s="1"/>
      <c r="D412" s="1"/>
      <c r="E412" s="1"/>
      <c r="F412" s="1"/>
      <c r="G412" s="1"/>
    </row>
    <row r="413" spans="3:7">
      <c r="C413" s="1"/>
      <c r="D413" s="1"/>
      <c r="E413" s="1"/>
      <c r="F413" s="1"/>
      <c r="G413" s="1"/>
    </row>
    <row r="414" spans="3:7">
      <c r="C414" s="1"/>
      <c r="D414" s="1"/>
      <c r="E414" s="1"/>
      <c r="F414" s="1"/>
      <c r="G414" s="1"/>
    </row>
    <row r="415" spans="3:7">
      <c r="C415" s="1"/>
      <c r="D415" s="1"/>
      <c r="E415" s="1"/>
      <c r="F415" s="1"/>
      <c r="G415" s="1"/>
    </row>
    <row r="416" spans="3:7">
      <c r="C416" s="1"/>
      <c r="D416" s="1"/>
      <c r="E416" s="1"/>
      <c r="F416" s="1"/>
      <c r="G416" s="1"/>
    </row>
    <row r="417" spans="3:7">
      <c r="C417" s="1"/>
      <c r="D417" s="1"/>
      <c r="E417" s="1"/>
      <c r="F417" s="1"/>
      <c r="G417" s="1"/>
    </row>
    <row r="418" spans="3:7">
      <c r="C418" s="1"/>
      <c r="D418" s="1"/>
      <c r="E418" s="1"/>
      <c r="F418" s="1"/>
      <c r="G418" s="1"/>
    </row>
    <row r="419" spans="3:7">
      <c r="C419" s="1"/>
      <c r="D419" s="1"/>
      <c r="E419" s="1"/>
      <c r="F419" s="1"/>
      <c r="G419" s="1"/>
    </row>
    <row r="420" spans="3:7">
      <c r="C420" s="1"/>
      <c r="D420" s="1"/>
      <c r="E420" s="1"/>
      <c r="F420" s="1"/>
      <c r="G420" s="1"/>
    </row>
    <row r="421" spans="3:7">
      <c r="C421" s="1"/>
      <c r="D421" s="1"/>
      <c r="E421" s="1"/>
      <c r="F421" s="1"/>
      <c r="G421" s="1"/>
    </row>
    <row r="422" spans="3:7">
      <c r="C422" s="1"/>
      <c r="D422" s="1"/>
      <c r="E422" s="1"/>
      <c r="F422" s="1"/>
      <c r="G422" s="1"/>
    </row>
    <row r="423" spans="3:7">
      <c r="C423" s="1"/>
      <c r="D423" s="1"/>
      <c r="E423" s="1"/>
      <c r="F423" s="1"/>
      <c r="G423" s="1"/>
    </row>
    <row r="424" spans="3:7">
      <c r="C424" s="1"/>
      <c r="D424" s="1"/>
      <c r="E424" s="1"/>
      <c r="F424" s="1"/>
      <c r="G424" s="1"/>
    </row>
    <row r="425" spans="3:7">
      <c r="C425" s="1"/>
      <c r="D425" s="1"/>
      <c r="E425" s="1"/>
      <c r="F425" s="1"/>
      <c r="G425" s="1"/>
    </row>
    <row r="426" spans="3:7">
      <c r="C426" s="1"/>
      <c r="D426" s="1"/>
      <c r="E426" s="1"/>
      <c r="F426" s="1"/>
      <c r="G426" s="1"/>
    </row>
    <row r="427" spans="3:7">
      <c r="C427" s="1"/>
      <c r="D427" s="1"/>
      <c r="E427" s="1"/>
      <c r="F427" s="1"/>
      <c r="G427" s="1"/>
    </row>
    <row r="428" spans="3:7">
      <c r="C428" s="1"/>
      <c r="D428" s="1"/>
      <c r="E428" s="1"/>
      <c r="F428" s="1"/>
      <c r="G428" s="1"/>
    </row>
    <row r="429" spans="3:7">
      <c r="C429" s="1"/>
      <c r="D429" s="1"/>
      <c r="E429" s="1"/>
      <c r="F429" s="1"/>
      <c r="G429" s="1"/>
    </row>
    <row r="430" spans="3:7">
      <c r="C430" s="1"/>
      <c r="D430" s="1"/>
      <c r="E430" s="1"/>
      <c r="F430" s="1"/>
      <c r="G430" s="1"/>
    </row>
    <row r="431" spans="3:7">
      <c r="C431" s="1"/>
      <c r="D431" s="1"/>
      <c r="E431" s="1"/>
      <c r="F431" s="1"/>
      <c r="G431" s="1"/>
    </row>
    <row r="432" spans="3:7">
      <c r="C432" s="1"/>
      <c r="D432" s="1"/>
      <c r="E432" s="1"/>
      <c r="F432" s="1"/>
      <c r="G432" s="1"/>
    </row>
    <row r="433" spans="3:7">
      <c r="C433" s="1"/>
      <c r="D433" s="1"/>
      <c r="E433" s="1"/>
      <c r="F433" s="1"/>
      <c r="G433" s="1"/>
    </row>
    <row r="434" spans="3:7">
      <c r="C434" s="1"/>
      <c r="D434" s="1"/>
      <c r="E434" s="1"/>
      <c r="F434" s="1"/>
      <c r="G434" s="1"/>
    </row>
    <row r="435" spans="3:7">
      <c r="C435" s="1"/>
      <c r="D435" s="1"/>
      <c r="E435" s="1"/>
      <c r="F435" s="1"/>
      <c r="G435" s="1"/>
    </row>
    <row r="436" spans="3:7">
      <c r="C436" s="1"/>
      <c r="D436" s="1"/>
      <c r="E436" s="1"/>
      <c r="F436" s="1"/>
      <c r="G436" s="1"/>
    </row>
    <row r="437" spans="3:7">
      <c r="C437" s="1"/>
      <c r="D437" s="1"/>
      <c r="E437" s="1"/>
      <c r="F437" s="1"/>
      <c r="G437" s="1"/>
    </row>
    <row r="438" spans="3:7">
      <c r="C438" s="1"/>
      <c r="D438" s="1"/>
      <c r="E438" s="1"/>
      <c r="F438" s="1"/>
      <c r="G438" s="1"/>
    </row>
    <row r="439" spans="3:7">
      <c r="C439" s="1"/>
      <c r="D439" s="1"/>
      <c r="E439" s="1"/>
      <c r="F439" s="1"/>
      <c r="G439" s="1"/>
    </row>
    <row r="440" spans="3:7">
      <c r="C440" s="1"/>
      <c r="D440" s="1"/>
      <c r="E440" s="1"/>
      <c r="F440" s="1"/>
      <c r="G440" s="1"/>
    </row>
    <row r="441" spans="3:7">
      <c r="C441" s="1"/>
      <c r="D441" s="1"/>
      <c r="E441" s="1"/>
      <c r="F441" s="1"/>
      <c r="G441" s="1"/>
    </row>
    <row r="442" spans="3:7">
      <c r="C442" s="1"/>
      <c r="D442" s="1"/>
      <c r="E442" s="1"/>
      <c r="F442" s="1"/>
      <c r="G442" s="1"/>
    </row>
    <row r="443" spans="3:7">
      <c r="C443" s="1"/>
      <c r="D443" s="1"/>
      <c r="E443" s="1"/>
      <c r="F443" s="1"/>
      <c r="G443" s="1"/>
    </row>
    <row r="444" spans="3:7">
      <c r="C444" s="1"/>
      <c r="D444" s="1"/>
      <c r="E444" s="1"/>
      <c r="F444" s="1"/>
      <c r="G444" s="1"/>
    </row>
    <row r="445" spans="3:7">
      <c r="C445" s="1"/>
      <c r="D445" s="1"/>
      <c r="E445" s="1"/>
      <c r="F445" s="1"/>
      <c r="G445" s="1"/>
    </row>
    <row r="446" spans="3:7">
      <c r="C446" s="1"/>
      <c r="D446" s="1"/>
      <c r="E446" s="1"/>
      <c r="F446" s="1"/>
      <c r="G446" s="1"/>
    </row>
    <row r="447" spans="3:7">
      <c r="C447" s="1"/>
      <c r="D447" s="1"/>
      <c r="E447" s="1"/>
      <c r="F447" s="1"/>
      <c r="G447" s="1"/>
    </row>
    <row r="448" spans="3:7">
      <c r="C448" s="1"/>
      <c r="D448" s="1"/>
      <c r="E448" s="1"/>
      <c r="F448" s="1"/>
      <c r="G448" s="1"/>
    </row>
    <row r="449" spans="3:7">
      <c r="C449" s="1"/>
      <c r="D449" s="1"/>
      <c r="E449" s="1"/>
      <c r="F449" s="1"/>
      <c r="G449" s="1"/>
    </row>
    <row r="450" spans="3:7">
      <c r="C450" s="1"/>
      <c r="D450" s="1"/>
      <c r="E450" s="1"/>
      <c r="F450" s="1"/>
      <c r="G450" s="1"/>
    </row>
    <row r="451" spans="3:7">
      <c r="C451" s="1"/>
      <c r="D451" s="1"/>
      <c r="E451" s="1"/>
      <c r="F451" s="1"/>
      <c r="G451" s="1"/>
    </row>
    <row r="452" spans="3:7">
      <c r="C452" s="1"/>
      <c r="D452" s="1"/>
      <c r="E452" s="1"/>
      <c r="F452" s="1"/>
      <c r="G452" s="1"/>
    </row>
    <row r="453" spans="3:7">
      <c r="C453" s="1"/>
      <c r="D453" s="1"/>
      <c r="E453" s="1"/>
      <c r="F453" s="1"/>
      <c r="G453" s="1"/>
    </row>
    <row r="454" spans="3:7">
      <c r="C454" s="1"/>
      <c r="D454" s="1"/>
      <c r="E454" s="1"/>
      <c r="F454" s="1"/>
      <c r="G454" s="1"/>
    </row>
    <row r="455" spans="3:7">
      <c r="C455" s="1"/>
      <c r="D455" s="1"/>
      <c r="E455" s="1"/>
      <c r="F455" s="1"/>
      <c r="G455" s="1"/>
    </row>
    <row r="456" spans="3:7">
      <c r="C456" s="1"/>
      <c r="D456" s="1"/>
      <c r="E456" s="1"/>
      <c r="F456" s="1"/>
      <c r="G456" s="1"/>
    </row>
    <row r="457" spans="3:7">
      <c r="C457" s="1"/>
      <c r="D457" s="1"/>
      <c r="E457" s="1"/>
      <c r="F457" s="1"/>
      <c r="G457" s="1"/>
    </row>
    <row r="458" spans="3:7">
      <c r="C458" s="1"/>
      <c r="D458" s="1"/>
      <c r="E458" s="1"/>
      <c r="F458" s="1"/>
      <c r="G458" s="1"/>
    </row>
    <row r="459" spans="3:7">
      <c r="C459" s="1"/>
      <c r="D459" s="1"/>
      <c r="E459" s="1"/>
      <c r="F459" s="1"/>
      <c r="G459" s="1"/>
    </row>
    <row r="460" spans="3:7">
      <c r="C460" s="1"/>
      <c r="D460" s="1"/>
      <c r="E460" s="1"/>
      <c r="F460" s="1"/>
      <c r="G460" s="1"/>
    </row>
    <row r="461" spans="3:7">
      <c r="C461" s="1"/>
      <c r="D461" s="1"/>
      <c r="E461" s="1"/>
      <c r="F461" s="1"/>
      <c r="G461" s="1"/>
    </row>
    <row r="462" spans="3:7">
      <c r="C462" s="1"/>
      <c r="D462" s="1"/>
      <c r="E462" s="1"/>
      <c r="F462" s="1"/>
      <c r="G462" s="1"/>
    </row>
    <row r="463" spans="3:7">
      <c r="C463" s="1"/>
      <c r="D463" s="1"/>
      <c r="E463" s="1"/>
      <c r="F463" s="1"/>
      <c r="G463" s="1"/>
    </row>
    <row r="464" spans="3:7">
      <c r="C464" s="1"/>
      <c r="D464" s="1"/>
      <c r="E464" s="1"/>
      <c r="F464" s="1"/>
      <c r="G464" s="1"/>
    </row>
    <row r="465" spans="3:7">
      <c r="C465" s="1"/>
      <c r="D465" s="1"/>
      <c r="E465" s="1"/>
      <c r="F465" s="1"/>
      <c r="G465" s="1"/>
    </row>
    <row r="466" spans="3:7">
      <c r="C466" s="1"/>
      <c r="D466" s="1"/>
      <c r="E466" s="1"/>
      <c r="F466" s="1"/>
      <c r="G466" s="1"/>
    </row>
    <row r="467" spans="3:7">
      <c r="C467" s="1"/>
      <c r="D467" s="1"/>
      <c r="E467" s="1"/>
      <c r="F467" s="1"/>
      <c r="G467" s="1"/>
    </row>
    <row r="468" spans="3:7">
      <c r="C468" s="1"/>
      <c r="D468" s="1"/>
      <c r="E468" s="1"/>
      <c r="F468" s="1"/>
      <c r="G468" s="1"/>
    </row>
    <row r="469" spans="3:7">
      <c r="C469" s="1"/>
      <c r="D469" s="1"/>
      <c r="E469" s="1"/>
      <c r="F469" s="1"/>
      <c r="G469" s="1"/>
    </row>
    <row r="470" spans="3:7">
      <c r="C470" s="1"/>
      <c r="D470" s="1"/>
      <c r="E470" s="1"/>
      <c r="F470" s="1"/>
      <c r="G470" s="1"/>
    </row>
    <row r="471" spans="3:7">
      <c r="C471" s="1"/>
      <c r="D471" s="1"/>
      <c r="E471" s="1"/>
      <c r="F471" s="1"/>
      <c r="G471" s="1"/>
    </row>
    <row r="472" spans="3:7">
      <c r="C472" s="1"/>
      <c r="D472" s="1"/>
      <c r="E472" s="1"/>
      <c r="F472" s="1"/>
      <c r="G472" s="1"/>
    </row>
    <row r="473" spans="3:7">
      <c r="C473" s="1"/>
      <c r="D473" s="1"/>
      <c r="E473" s="1"/>
      <c r="F473" s="1"/>
      <c r="G473" s="1"/>
    </row>
    <row r="474" spans="3:7">
      <c r="C474" s="1"/>
      <c r="D474" s="1"/>
      <c r="E474" s="1"/>
      <c r="F474" s="1"/>
      <c r="G474" s="1"/>
    </row>
    <row r="475" spans="3:7">
      <c r="C475" s="1"/>
      <c r="D475" s="1"/>
      <c r="E475" s="1"/>
      <c r="F475" s="1"/>
      <c r="G475" s="1"/>
    </row>
    <row r="476" spans="3:7">
      <c r="C476" s="1"/>
      <c r="D476" s="1"/>
      <c r="E476" s="1"/>
      <c r="F476" s="1"/>
      <c r="G476" s="1"/>
    </row>
    <row r="477" spans="3:7">
      <c r="C477" s="1"/>
      <c r="D477" s="1"/>
      <c r="E477" s="1"/>
      <c r="F477" s="1"/>
      <c r="G477" s="1"/>
    </row>
    <row r="478" spans="3:7">
      <c r="C478" s="1"/>
      <c r="D478" s="1"/>
      <c r="E478" s="1"/>
      <c r="F478" s="1"/>
      <c r="G478" s="1"/>
    </row>
    <row r="479" spans="3:7">
      <c r="C479" s="1"/>
      <c r="D479" s="1"/>
      <c r="E479" s="1"/>
      <c r="F479" s="1"/>
      <c r="G479" s="1"/>
    </row>
    <row r="480" spans="3:7">
      <c r="C480" s="1"/>
      <c r="D480" s="1"/>
      <c r="E480" s="1"/>
      <c r="F480" s="1"/>
      <c r="G480" s="1"/>
    </row>
    <row r="481" spans="3:7">
      <c r="C481" s="1"/>
      <c r="D481" s="1"/>
      <c r="E481" s="1"/>
      <c r="F481" s="1"/>
      <c r="G481" s="1"/>
    </row>
    <row r="482" spans="3:7">
      <c r="C482" s="1"/>
      <c r="D482" s="1"/>
      <c r="E482" s="1"/>
      <c r="F482" s="1"/>
      <c r="G482" s="1"/>
    </row>
    <row r="483" spans="3:7">
      <c r="C483" s="1"/>
      <c r="D483" s="1"/>
      <c r="E483" s="1"/>
      <c r="F483" s="1"/>
      <c r="G483" s="1"/>
    </row>
    <row r="484" spans="3:7">
      <c r="C484" s="1"/>
      <c r="D484" s="1"/>
      <c r="E484" s="1"/>
      <c r="F484" s="1"/>
      <c r="G484" s="1"/>
    </row>
    <row r="485" spans="3:7">
      <c r="C485" s="1"/>
      <c r="D485" s="1"/>
      <c r="E485" s="1"/>
      <c r="F485" s="1"/>
      <c r="G485" s="1"/>
    </row>
    <row r="486" spans="3:7">
      <c r="C486" s="1"/>
      <c r="D486" s="1"/>
      <c r="E486" s="1"/>
      <c r="F486" s="1"/>
      <c r="G486" s="1"/>
    </row>
    <row r="487" spans="3:7">
      <c r="C487" s="1"/>
      <c r="D487" s="1"/>
      <c r="E487" s="1"/>
      <c r="F487" s="1"/>
      <c r="G487" s="1"/>
    </row>
    <row r="488" spans="3:7">
      <c r="C488" s="1"/>
      <c r="D488" s="1"/>
      <c r="E488" s="1"/>
      <c r="F488" s="1"/>
      <c r="G488" s="1"/>
    </row>
    <row r="489" spans="3:7">
      <c r="C489" s="1"/>
      <c r="D489" s="1"/>
      <c r="E489" s="1"/>
      <c r="F489" s="1"/>
      <c r="G489" s="1"/>
    </row>
    <row r="490" spans="3:7">
      <c r="C490" s="1"/>
      <c r="D490" s="1"/>
      <c r="E490" s="1"/>
      <c r="F490" s="1"/>
      <c r="G490" s="1"/>
    </row>
    <row r="491" spans="3:7">
      <c r="C491" s="1"/>
      <c r="D491" s="1"/>
      <c r="E491" s="1"/>
      <c r="F491" s="1"/>
      <c r="G491" s="1"/>
    </row>
    <row r="492" spans="3:7">
      <c r="C492" s="1"/>
      <c r="D492" s="1"/>
      <c r="E492" s="1"/>
      <c r="F492" s="1"/>
      <c r="G492" s="1"/>
    </row>
    <row r="493" spans="3:7">
      <c r="C493" s="1"/>
      <c r="D493" s="1"/>
      <c r="E493" s="1"/>
      <c r="F493" s="1"/>
      <c r="G493" s="1"/>
    </row>
    <row r="494" spans="3:7">
      <c r="C494" s="1"/>
      <c r="D494" s="1"/>
      <c r="E494" s="1"/>
      <c r="F494" s="1"/>
      <c r="G494" s="1"/>
    </row>
    <row r="495" spans="3:7">
      <c r="C495" s="1"/>
      <c r="D495" s="1"/>
      <c r="E495" s="1"/>
      <c r="F495" s="1"/>
      <c r="G495" s="1"/>
    </row>
    <row r="496" spans="3:7">
      <c r="C496" s="1"/>
      <c r="D496" s="1"/>
      <c r="E496" s="1"/>
      <c r="F496" s="1"/>
      <c r="G496" s="1"/>
    </row>
    <row r="497" spans="3:7">
      <c r="C497" s="1"/>
      <c r="D497" s="1"/>
      <c r="E497" s="1"/>
      <c r="F497" s="1"/>
      <c r="G497" s="1"/>
    </row>
    <row r="498" spans="3:7">
      <c r="C498" s="1"/>
      <c r="D498" s="1"/>
      <c r="E498" s="1"/>
      <c r="F498" s="1"/>
      <c r="G498" s="1"/>
    </row>
    <row r="499" spans="3:7">
      <c r="C499" s="1"/>
      <c r="D499" s="1"/>
      <c r="E499" s="1"/>
      <c r="F499" s="1"/>
      <c r="G499" s="1"/>
    </row>
    <row r="500" spans="3:7">
      <c r="C500" s="1"/>
      <c r="D500" s="1"/>
      <c r="E500" s="1"/>
      <c r="F500" s="1"/>
      <c r="G500" s="1"/>
    </row>
    <row r="501" spans="3:7">
      <c r="C501" s="1"/>
      <c r="D501" s="1"/>
      <c r="E501" s="1"/>
      <c r="F501" s="1"/>
      <c r="G501" s="1"/>
    </row>
    <row r="502" spans="3:7">
      <c r="C502" s="1"/>
      <c r="D502" s="1"/>
      <c r="E502" s="1"/>
      <c r="F502" s="1"/>
      <c r="G502" s="1"/>
    </row>
    <row r="503" spans="3:7">
      <c r="C503" s="1"/>
      <c r="D503" s="1"/>
      <c r="E503" s="1"/>
      <c r="F503" s="1"/>
      <c r="G503" s="1"/>
    </row>
    <row r="504" spans="3:7">
      <c r="C504" s="1"/>
      <c r="D504" s="1"/>
      <c r="E504" s="1"/>
      <c r="F504" s="1"/>
      <c r="G504" s="1"/>
    </row>
    <row r="505" spans="3:7">
      <c r="C505" s="1"/>
      <c r="D505" s="1"/>
      <c r="E505" s="1"/>
      <c r="F505" s="1"/>
      <c r="G505" s="1"/>
    </row>
    <row r="506" spans="3:7">
      <c r="C506" s="1"/>
      <c r="D506" s="1"/>
      <c r="E506" s="1"/>
      <c r="F506" s="1"/>
      <c r="G506" s="1"/>
    </row>
    <row r="507" spans="3:7">
      <c r="C507" s="1"/>
      <c r="D507" s="1"/>
      <c r="E507" s="1"/>
      <c r="F507" s="1"/>
      <c r="G507" s="1"/>
    </row>
    <row r="508" spans="3:7">
      <c r="C508" s="1"/>
      <c r="D508" s="1"/>
      <c r="E508" s="1"/>
      <c r="F508" s="1"/>
      <c r="G508" s="1"/>
    </row>
    <row r="509" spans="3:7">
      <c r="C509" s="1"/>
      <c r="D509" s="1"/>
      <c r="E509" s="1"/>
      <c r="F509" s="1"/>
      <c r="G509" s="1"/>
    </row>
    <row r="510" spans="3:7">
      <c r="C510" s="1"/>
      <c r="D510" s="1"/>
      <c r="E510" s="1"/>
      <c r="F510" s="1"/>
      <c r="G510" s="1"/>
    </row>
    <row r="511" spans="3:7">
      <c r="C511" s="1"/>
      <c r="D511" s="1"/>
      <c r="E511" s="1"/>
      <c r="F511" s="1"/>
      <c r="G511" s="1"/>
    </row>
    <row r="512" spans="3:7">
      <c r="C512" s="1"/>
      <c r="D512" s="1"/>
      <c r="E512" s="1"/>
      <c r="F512" s="1"/>
      <c r="G512" s="1"/>
    </row>
    <row r="513" spans="3:7">
      <c r="C513" s="1"/>
      <c r="D513" s="1"/>
      <c r="E513" s="1"/>
      <c r="F513" s="1"/>
      <c r="G513" s="1"/>
    </row>
    <row r="514" spans="3:7">
      <c r="C514" s="1"/>
      <c r="D514" s="1"/>
      <c r="E514" s="1"/>
      <c r="F514" s="1"/>
      <c r="G514" s="1"/>
    </row>
    <row r="515" spans="3:7">
      <c r="C515" s="1"/>
      <c r="D515" s="1"/>
      <c r="E515" s="1"/>
      <c r="F515" s="1"/>
      <c r="G515" s="1"/>
    </row>
    <row r="516" spans="3:7">
      <c r="C516" s="1"/>
      <c r="D516" s="1"/>
      <c r="E516" s="1"/>
      <c r="F516" s="1"/>
      <c r="G516" s="1"/>
    </row>
    <row r="517" spans="3:7">
      <c r="C517" s="1"/>
      <c r="D517" s="1"/>
      <c r="E517" s="1"/>
      <c r="F517" s="1"/>
      <c r="G517" s="1"/>
    </row>
    <row r="518" spans="3:7">
      <c r="C518" s="1"/>
      <c r="D518" s="1"/>
      <c r="E518" s="1"/>
      <c r="F518" s="1"/>
      <c r="G518" s="1"/>
    </row>
    <row r="519" spans="3:7">
      <c r="C519" s="1"/>
      <c r="D519" s="1"/>
      <c r="E519" s="1"/>
      <c r="F519" s="1"/>
      <c r="G519" s="1"/>
    </row>
    <row r="520" spans="3:7">
      <c r="C520" s="1"/>
      <c r="D520" s="1"/>
      <c r="E520" s="1"/>
      <c r="F520" s="1"/>
      <c r="G520" s="1"/>
    </row>
    <row r="521" spans="3:7">
      <c r="C521" s="1"/>
      <c r="D521" s="1"/>
      <c r="E521" s="1"/>
      <c r="F521" s="1"/>
      <c r="G521" s="1"/>
    </row>
    <row r="522" spans="3:7">
      <c r="C522" s="1"/>
      <c r="D522" s="1"/>
      <c r="E522" s="1"/>
      <c r="F522" s="1"/>
      <c r="G522" s="1"/>
    </row>
    <row r="523" spans="3:7">
      <c r="C523" s="1"/>
      <c r="D523" s="1"/>
      <c r="E523" s="1"/>
      <c r="F523" s="1"/>
      <c r="G523" s="1"/>
    </row>
    <row r="524" spans="3:7">
      <c r="C524" s="1"/>
      <c r="D524" s="1"/>
      <c r="E524" s="1"/>
      <c r="F524" s="1"/>
      <c r="G524" s="1"/>
    </row>
    <row r="525" spans="3:7">
      <c r="C525" s="1"/>
      <c r="D525" s="1"/>
      <c r="E525" s="1"/>
      <c r="F525" s="1"/>
      <c r="G525" s="1"/>
    </row>
    <row r="526" spans="3:7">
      <c r="C526" s="1"/>
      <c r="D526" s="1"/>
      <c r="E526" s="1"/>
      <c r="F526" s="1"/>
      <c r="G526" s="1"/>
    </row>
    <row r="527" spans="3:7">
      <c r="C527" s="1"/>
      <c r="D527" s="1"/>
      <c r="E527" s="1"/>
      <c r="F527" s="1"/>
      <c r="G527" s="1"/>
    </row>
    <row r="528" spans="3:7">
      <c r="C528" s="1"/>
      <c r="D528" s="1"/>
      <c r="E528" s="1"/>
      <c r="F528" s="1"/>
      <c r="G528" s="1"/>
    </row>
    <row r="529" spans="3:7">
      <c r="C529" s="1"/>
      <c r="D529" s="1"/>
      <c r="E529" s="1"/>
      <c r="F529" s="1"/>
      <c r="G529" s="1"/>
    </row>
    <row r="530" spans="3:7">
      <c r="C530" s="1"/>
      <c r="D530" s="1"/>
      <c r="E530" s="1"/>
      <c r="F530" s="1"/>
      <c r="G530" s="1"/>
    </row>
    <row r="531" spans="3:7">
      <c r="C531" s="1"/>
      <c r="D531" s="1"/>
      <c r="E531" s="1"/>
      <c r="F531" s="1"/>
      <c r="G531" s="1"/>
    </row>
    <row r="532" spans="3:7">
      <c r="C532" s="1"/>
      <c r="D532" s="1"/>
      <c r="E532" s="1"/>
      <c r="F532" s="1"/>
      <c r="G532" s="1"/>
    </row>
    <row r="533" spans="3:7">
      <c r="C533" s="1"/>
      <c r="D533" s="1"/>
      <c r="E533" s="1"/>
      <c r="F533" s="1"/>
      <c r="G533" s="1"/>
    </row>
    <row r="534" spans="3:7">
      <c r="C534" s="1"/>
      <c r="D534" s="1"/>
      <c r="E534" s="1"/>
      <c r="F534" s="1"/>
      <c r="G534" s="1"/>
    </row>
    <row r="535" spans="3:7">
      <c r="C535" s="1"/>
      <c r="D535" s="1"/>
      <c r="E535" s="1"/>
      <c r="F535" s="1"/>
      <c r="G535" s="1"/>
    </row>
    <row r="536" spans="3:7">
      <c r="C536" s="1"/>
      <c r="D536" s="1"/>
      <c r="E536" s="1"/>
      <c r="F536" s="1"/>
      <c r="G536" s="1"/>
    </row>
    <row r="537" spans="3:7">
      <c r="C537" s="1"/>
      <c r="D537" s="1"/>
      <c r="E537" s="1"/>
      <c r="F537" s="1"/>
      <c r="G537" s="1"/>
    </row>
    <row r="538" spans="3:7">
      <c r="C538" s="1"/>
      <c r="D538" s="1"/>
      <c r="E538" s="1"/>
      <c r="F538" s="1"/>
      <c r="G538" s="1"/>
    </row>
    <row r="539" spans="3:7">
      <c r="C539" s="1"/>
      <c r="D539" s="1"/>
      <c r="E539" s="1"/>
      <c r="F539" s="1"/>
      <c r="G539" s="1"/>
    </row>
    <row r="540" spans="3:7">
      <c r="C540" s="1"/>
      <c r="D540" s="1"/>
      <c r="E540" s="1"/>
      <c r="F540" s="1"/>
      <c r="G540" s="1"/>
    </row>
    <row r="541" spans="3:7">
      <c r="C541" s="1"/>
      <c r="D541" s="1"/>
      <c r="E541" s="1"/>
      <c r="F541" s="1"/>
      <c r="G541" s="1"/>
    </row>
    <row r="542" spans="3:7">
      <c r="C542" s="1"/>
      <c r="D542" s="1"/>
      <c r="E542" s="1"/>
      <c r="F542" s="1"/>
      <c r="G542" s="1"/>
    </row>
    <row r="543" spans="3:7">
      <c r="C543" s="1"/>
      <c r="D543" s="1"/>
      <c r="E543" s="1"/>
      <c r="F543" s="1"/>
      <c r="G543" s="1"/>
    </row>
    <row r="544" spans="3:7">
      <c r="C544" s="1"/>
      <c r="D544" s="1"/>
      <c r="E544" s="1"/>
      <c r="F544" s="1"/>
      <c r="G544" s="1"/>
    </row>
    <row r="545" spans="3:7">
      <c r="C545" s="1"/>
      <c r="D545" s="1"/>
      <c r="E545" s="1"/>
      <c r="F545" s="1"/>
      <c r="G545" s="1"/>
    </row>
    <row r="546" spans="3:7">
      <c r="C546" s="1"/>
      <c r="D546" s="1"/>
      <c r="E546" s="1"/>
      <c r="F546" s="1"/>
      <c r="G546" s="1"/>
    </row>
    <row r="547" spans="3:7">
      <c r="C547" s="1"/>
      <c r="D547" s="1"/>
      <c r="E547" s="1"/>
      <c r="F547" s="1"/>
      <c r="G547" s="1"/>
    </row>
    <row r="548" spans="3:7">
      <c r="C548" s="1"/>
      <c r="D548" s="1"/>
      <c r="E548" s="1"/>
      <c r="F548" s="1"/>
      <c r="G548" s="1"/>
    </row>
    <row r="549" spans="3:7">
      <c r="C549" s="1"/>
      <c r="D549" s="1"/>
      <c r="E549" s="1"/>
      <c r="F549" s="1"/>
      <c r="G549" s="1"/>
    </row>
    <row r="550" spans="3:7">
      <c r="C550" s="1"/>
      <c r="D550" s="1"/>
      <c r="E550" s="1"/>
      <c r="F550" s="1"/>
      <c r="G550" s="1"/>
    </row>
    <row r="551" spans="3:7">
      <c r="C551" s="1"/>
      <c r="D551" s="1"/>
      <c r="E551" s="1"/>
      <c r="F551" s="1"/>
      <c r="G551" s="1"/>
    </row>
    <row r="552" spans="3:7">
      <c r="C552" s="1"/>
      <c r="D552" s="1"/>
      <c r="E552" s="1"/>
      <c r="F552" s="1"/>
      <c r="G552" s="1"/>
    </row>
    <row r="553" spans="3:7">
      <c r="C553" s="1"/>
      <c r="D553" s="1"/>
      <c r="E553" s="1"/>
      <c r="F553" s="1"/>
      <c r="G553" s="1"/>
    </row>
    <row r="554" spans="3:7">
      <c r="C554" s="1"/>
      <c r="D554" s="1"/>
      <c r="E554" s="1"/>
      <c r="F554" s="1"/>
      <c r="G554" s="1"/>
    </row>
    <row r="555" spans="3:7">
      <c r="C555" s="1"/>
      <c r="D555" s="1"/>
      <c r="E555" s="1"/>
      <c r="F555" s="1"/>
      <c r="G555" s="1"/>
    </row>
    <row r="556" spans="3:7">
      <c r="C556" s="1"/>
      <c r="D556" s="1"/>
      <c r="E556" s="1"/>
      <c r="F556" s="1"/>
      <c r="G556" s="1"/>
    </row>
    <row r="557" spans="3:7">
      <c r="C557" s="1"/>
      <c r="D557" s="1"/>
      <c r="E557" s="1"/>
      <c r="F557" s="1"/>
      <c r="G557" s="1"/>
    </row>
    <row r="558" spans="3:7">
      <c r="C558" s="1"/>
      <c r="D558" s="1"/>
      <c r="E558" s="1"/>
      <c r="F558" s="1"/>
      <c r="G558" s="1"/>
    </row>
    <row r="559" spans="3:7">
      <c r="C559" s="1"/>
      <c r="D559" s="1"/>
      <c r="E559" s="1"/>
      <c r="F559" s="1"/>
      <c r="G559" s="1"/>
    </row>
    <row r="560" spans="3:7">
      <c r="C560" s="1"/>
      <c r="D560" s="1"/>
      <c r="E560" s="1"/>
      <c r="F560" s="1"/>
      <c r="G560" s="1"/>
    </row>
    <row r="561" spans="3:7">
      <c r="C561" s="1"/>
      <c r="D561" s="1"/>
      <c r="E561" s="1"/>
      <c r="F561" s="1"/>
      <c r="G561" s="1"/>
    </row>
    <row r="562" spans="3:7">
      <c r="C562" s="1"/>
      <c r="D562" s="1"/>
      <c r="E562" s="1"/>
      <c r="F562" s="1"/>
      <c r="G562" s="1"/>
    </row>
    <row r="563" spans="3:7">
      <c r="C563" s="1"/>
      <c r="D563" s="1"/>
      <c r="E563" s="1"/>
      <c r="F563" s="1"/>
      <c r="G563" s="1"/>
    </row>
    <row r="564" spans="3:7">
      <c r="C564" s="1"/>
      <c r="D564" s="1"/>
      <c r="E564" s="1"/>
      <c r="F564" s="1"/>
      <c r="G564" s="1"/>
    </row>
    <row r="565" spans="3:7">
      <c r="C565" s="1"/>
      <c r="D565" s="1"/>
      <c r="E565" s="1"/>
      <c r="F565" s="1"/>
      <c r="G565" s="1"/>
    </row>
    <row r="566" spans="3:7">
      <c r="C566" s="1"/>
      <c r="D566" s="1"/>
      <c r="E566" s="1"/>
      <c r="F566" s="1"/>
      <c r="G566" s="1"/>
    </row>
    <row r="567" spans="3:7">
      <c r="C567" s="1"/>
      <c r="D567" s="1"/>
      <c r="E567" s="1"/>
      <c r="F567" s="1"/>
      <c r="G567" s="1"/>
    </row>
    <row r="568" spans="3:7">
      <c r="C568" s="1"/>
      <c r="D568" s="1"/>
      <c r="E568" s="1"/>
      <c r="F568" s="1"/>
      <c r="G568" s="1"/>
    </row>
    <row r="569" spans="3:7">
      <c r="C569" s="1"/>
      <c r="D569" s="1"/>
      <c r="E569" s="1"/>
      <c r="F569" s="1"/>
      <c r="G569" s="1"/>
    </row>
    <row r="570" spans="3:7">
      <c r="C570" s="1"/>
      <c r="D570" s="1"/>
      <c r="E570" s="1"/>
      <c r="F570" s="1"/>
      <c r="G570" s="1"/>
    </row>
    <row r="571" spans="3:7">
      <c r="C571" s="1"/>
      <c r="D571" s="1"/>
      <c r="E571" s="1"/>
      <c r="F571" s="1"/>
      <c r="G571" s="1"/>
    </row>
    <row r="572" spans="3:7">
      <c r="C572" s="1"/>
      <c r="D572" s="1"/>
      <c r="E572" s="1"/>
      <c r="F572" s="1"/>
      <c r="G572" s="1"/>
    </row>
    <row r="573" spans="3:7">
      <c r="C573" s="1"/>
      <c r="D573" s="1"/>
      <c r="E573" s="1"/>
      <c r="F573" s="1"/>
      <c r="G573" s="1"/>
    </row>
    <row r="574" spans="3:7">
      <c r="C574" s="1"/>
      <c r="D574" s="1"/>
      <c r="E574" s="1"/>
      <c r="F574" s="1"/>
      <c r="G574" s="1"/>
    </row>
    <row r="575" spans="3:7">
      <c r="C575" s="1"/>
      <c r="D575" s="1"/>
      <c r="E575" s="1"/>
      <c r="F575" s="1"/>
      <c r="G575" s="1"/>
    </row>
    <row r="576" spans="3:7">
      <c r="C576" s="1"/>
      <c r="D576" s="1"/>
      <c r="E576" s="1"/>
      <c r="F576" s="1"/>
      <c r="G576" s="1"/>
    </row>
    <row r="577" spans="3:7">
      <c r="C577" s="1"/>
      <c r="D577" s="1"/>
      <c r="E577" s="1"/>
      <c r="F577" s="1"/>
      <c r="G577" s="1"/>
    </row>
    <row r="578" spans="3:7">
      <c r="C578" s="1"/>
      <c r="D578" s="1"/>
      <c r="E578" s="1"/>
      <c r="F578" s="1"/>
      <c r="G578" s="1"/>
    </row>
    <row r="579" spans="3:7">
      <c r="C579" s="1"/>
      <c r="D579" s="1"/>
      <c r="E579" s="1"/>
      <c r="F579" s="1"/>
      <c r="G579" s="1"/>
    </row>
    <row r="580" spans="3:7">
      <c r="C580" s="1"/>
      <c r="D580" s="1"/>
      <c r="E580" s="1"/>
      <c r="F580" s="1"/>
      <c r="G580" s="1"/>
    </row>
    <row r="581" spans="3:7">
      <c r="C581" s="1"/>
      <c r="D581" s="1"/>
      <c r="E581" s="1"/>
      <c r="F581" s="1"/>
      <c r="G581" s="1"/>
    </row>
    <row r="582" spans="3:7">
      <c r="C582" s="1"/>
      <c r="D582" s="1"/>
      <c r="E582" s="1"/>
      <c r="F582" s="1"/>
      <c r="G582" s="1"/>
    </row>
    <row r="583" spans="3:7">
      <c r="C583" s="1"/>
      <c r="D583" s="1"/>
      <c r="E583" s="1"/>
      <c r="F583" s="1"/>
      <c r="G583" s="1"/>
    </row>
    <row r="584" spans="3:7">
      <c r="C584" s="1"/>
      <c r="D584" s="1"/>
      <c r="E584" s="1"/>
      <c r="F584" s="1"/>
      <c r="G584" s="1"/>
    </row>
    <row r="585" spans="3:7">
      <c r="C585" s="1"/>
      <c r="D585" s="1"/>
      <c r="E585" s="1"/>
      <c r="F585" s="1"/>
      <c r="G585" s="1"/>
    </row>
    <row r="586" spans="3:7">
      <c r="C586" s="1"/>
      <c r="D586" s="1"/>
      <c r="E586" s="1"/>
      <c r="F586" s="1"/>
      <c r="G586" s="1"/>
    </row>
    <row r="587" spans="3:7">
      <c r="C587" s="1"/>
      <c r="D587" s="1"/>
      <c r="E587" s="1"/>
      <c r="F587" s="1"/>
      <c r="G587" s="1"/>
    </row>
    <row r="588" spans="3:7">
      <c r="C588" s="1"/>
      <c r="D588" s="1"/>
      <c r="E588" s="1"/>
      <c r="F588" s="1"/>
      <c r="G588" s="1"/>
    </row>
    <row r="589" spans="3:7">
      <c r="C589" s="1"/>
      <c r="D589" s="1"/>
      <c r="E589" s="1"/>
      <c r="F589" s="1"/>
      <c r="G589" s="1"/>
    </row>
    <row r="590" spans="3:7">
      <c r="C590" s="1"/>
      <c r="D590" s="1"/>
      <c r="E590" s="1"/>
      <c r="F590" s="1"/>
      <c r="G590" s="1"/>
    </row>
    <row r="591" spans="3:7">
      <c r="C591" s="1"/>
      <c r="D591" s="1"/>
      <c r="E591" s="1"/>
      <c r="F591" s="1"/>
      <c r="G591" s="1"/>
    </row>
    <row r="592" spans="3:7">
      <c r="C592" s="1"/>
      <c r="D592" s="1"/>
      <c r="E592" s="1"/>
      <c r="F592" s="1"/>
      <c r="G592" s="1"/>
    </row>
    <row r="593" spans="3:7">
      <c r="C593" s="1"/>
      <c r="D593" s="1"/>
      <c r="E593" s="1"/>
      <c r="F593" s="1"/>
      <c r="G593" s="1"/>
    </row>
    <row r="594" spans="3:7">
      <c r="C594" s="1"/>
      <c r="D594" s="1"/>
      <c r="E594" s="1"/>
      <c r="F594" s="1"/>
      <c r="G594" s="1"/>
    </row>
    <row r="595" spans="3:7">
      <c r="C595" s="1"/>
      <c r="D595" s="1"/>
      <c r="E595" s="1"/>
      <c r="F595" s="1"/>
      <c r="G595" s="1"/>
    </row>
    <row r="596" spans="3:7">
      <c r="C596" s="1"/>
      <c r="D596" s="1"/>
      <c r="E596" s="1"/>
      <c r="F596" s="1"/>
      <c r="G596" s="1"/>
    </row>
    <row r="597" spans="3:7">
      <c r="C597" s="1"/>
      <c r="D597" s="1"/>
      <c r="E597" s="1"/>
      <c r="F597" s="1"/>
      <c r="G597" s="1"/>
    </row>
    <row r="598" spans="3:7">
      <c r="C598" s="1"/>
      <c r="D598" s="1"/>
      <c r="E598" s="1"/>
      <c r="F598" s="1"/>
      <c r="G598" s="1"/>
    </row>
    <row r="599" spans="3:7">
      <c r="C599" s="1"/>
      <c r="D599" s="1"/>
      <c r="E599" s="1"/>
      <c r="F599" s="1"/>
      <c r="G599" s="1"/>
    </row>
    <row r="600" spans="3:7">
      <c r="C600" s="1"/>
      <c r="D600" s="1"/>
      <c r="E600" s="1"/>
      <c r="F600" s="1"/>
      <c r="G600" s="1"/>
    </row>
    <row r="601" spans="3:7">
      <c r="C601" s="1"/>
      <c r="D601" s="1"/>
      <c r="E601" s="1"/>
      <c r="F601" s="1"/>
      <c r="G601" s="1"/>
    </row>
    <row r="602" spans="3:7">
      <c r="C602" s="1"/>
      <c r="D602" s="1"/>
      <c r="E602" s="1"/>
      <c r="F602" s="1"/>
      <c r="G602" s="1"/>
    </row>
    <row r="603" spans="3:7">
      <c r="C603" s="1"/>
      <c r="D603" s="1"/>
      <c r="E603" s="1"/>
      <c r="F603" s="1"/>
      <c r="G603" s="1"/>
    </row>
    <row r="604" spans="3:7">
      <c r="C604" s="1"/>
      <c r="D604" s="1"/>
      <c r="E604" s="1"/>
      <c r="F604" s="1"/>
      <c r="G604" s="1"/>
    </row>
    <row r="605" spans="3:7">
      <c r="C605" s="1"/>
      <c r="D605" s="1"/>
      <c r="E605" s="1"/>
      <c r="F605" s="1"/>
      <c r="G605" s="1"/>
    </row>
    <row r="606" spans="3:7">
      <c r="C606" s="1"/>
      <c r="D606" s="1"/>
      <c r="E606" s="1"/>
      <c r="F606" s="1"/>
      <c r="G606" s="1"/>
    </row>
    <row r="607" spans="3:7">
      <c r="C607" s="1"/>
      <c r="D607" s="1"/>
      <c r="E607" s="1"/>
      <c r="F607" s="1"/>
      <c r="G607" s="1"/>
    </row>
    <row r="608" spans="3:7">
      <c r="C608" s="1"/>
      <c r="D608" s="1"/>
      <c r="E608" s="1"/>
      <c r="F608" s="1"/>
      <c r="G608" s="1"/>
    </row>
    <row r="609" spans="3:7">
      <c r="C609" s="1"/>
      <c r="D609" s="1"/>
      <c r="E609" s="1"/>
      <c r="F609" s="1"/>
      <c r="G609" s="1"/>
    </row>
    <row r="610" spans="3:7">
      <c r="C610" s="1"/>
      <c r="D610" s="1"/>
      <c r="E610" s="1"/>
      <c r="F610" s="1"/>
      <c r="G610" s="1"/>
    </row>
    <row r="611" spans="3:7">
      <c r="C611" s="1"/>
      <c r="D611" s="1"/>
      <c r="E611" s="1"/>
      <c r="F611" s="1"/>
      <c r="G611" s="1"/>
    </row>
    <row r="612" spans="3:7">
      <c r="C612" s="1"/>
      <c r="D612" s="1"/>
      <c r="E612" s="1"/>
      <c r="F612" s="1"/>
      <c r="G612" s="1"/>
    </row>
    <row r="613" spans="3:7">
      <c r="C613" s="1"/>
      <c r="D613" s="1"/>
      <c r="E613" s="1"/>
      <c r="F613" s="1"/>
      <c r="G613" s="1"/>
    </row>
    <row r="614" spans="3:7">
      <c r="C614" s="1"/>
      <c r="D614" s="1"/>
      <c r="E614" s="1"/>
      <c r="F614" s="1"/>
      <c r="G614" s="1"/>
    </row>
    <row r="615" spans="3:7">
      <c r="C615" s="1"/>
      <c r="D615" s="1"/>
      <c r="E615" s="1"/>
      <c r="F615" s="1"/>
      <c r="G615" s="1"/>
    </row>
    <row r="616" spans="3:7">
      <c r="C616" s="1"/>
      <c r="D616" s="1"/>
      <c r="E616" s="1"/>
      <c r="F616" s="1"/>
      <c r="G616" s="1"/>
    </row>
    <row r="617" spans="3:7">
      <c r="C617" s="1"/>
      <c r="D617" s="1"/>
      <c r="E617" s="1"/>
      <c r="F617" s="1"/>
      <c r="G617" s="1"/>
    </row>
    <row r="618" spans="3:7">
      <c r="C618" s="1"/>
      <c r="D618" s="1"/>
      <c r="E618" s="1"/>
      <c r="F618" s="1"/>
      <c r="G618" s="1"/>
    </row>
    <row r="619" spans="3:7">
      <c r="C619" s="1"/>
      <c r="D619" s="1"/>
      <c r="E619" s="1"/>
      <c r="F619" s="1"/>
      <c r="G619" s="1"/>
    </row>
    <row r="620" spans="3:7">
      <c r="C620" s="1"/>
      <c r="D620" s="1"/>
      <c r="E620" s="1"/>
      <c r="F620" s="1"/>
      <c r="G620" s="1"/>
    </row>
    <row r="621" spans="3:7">
      <c r="C621" s="1"/>
      <c r="D621" s="1"/>
      <c r="E621" s="1"/>
      <c r="F621" s="1"/>
      <c r="G621" s="1"/>
    </row>
    <row r="622" spans="3:7">
      <c r="C622" s="1"/>
      <c r="D622" s="1"/>
      <c r="E622" s="1"/>
      <c r="F622" s="1"/>
      <c r="G622" s="1"/>
    </row>
    <row r="623" spans="3:7">
      <c r="C623" s="1"/>
      <c r="D623" s="1"/>
      <c r="E623" s="1"/>
      <c r="F623" s="1"/>
      <c r="G623" s="1"/>
    </row>
    <row r="624" spans="3:7">
      <c r="C624" s="1"/>
      <c r="D624" s="1"/>
      <c r="E624" s="1"/>
      <c r="F624" s="1"/>
      <c r="G624" s="1"/>
    </row>
    <row r="625" spans="3:7">
      <c r="C625" s="1"/>
      <c r="D625" s="1"/>
      <c r="E625" s="1"/>
      <c r="F625" s="1"/>
      <c r="G625" s="1"/>
    </row>
    <row r="626" spans="3:7">
      <c r="C626" s="1"/>
      <c r="D626" s="1"/>
      <c r="E626" s="1"/>
      <c r="F626" s="1"/>
      <c r="G626" s="1"/>
    </row>
    <row r="627" spans="3:7">
      <c r="C627" s="1"/>
      <c r="D627" s="1"/>
      <c r="E627" s="1"/>
      <c r="F627" s="1"/>
      <c r="G627" s="1"/>
    </row>
    <row r="628" spans="3:7">
      <c r="C628" s="1"/>
      <c r="D628" s="1"/>
      <c r="E628" s="1"/>
      <c r="F628" s="1"/>
      <c r="G628" s="1"/>
    </row>
    <row r="629" spans="3:7">
      <c r="C629" s="1"/>
      <c r="D629" s="1"/>
      <c r="E629" s="1"/>
      <c r="F629" s="1"/>
      <c r="G629" s="1"/>
    </row>
    <row r="630" spans="3:7">
      <c r="C630" s="1"/>
      <c r="D630" s="1"/>
      <c r="E630" s="1"/>
      <c r="F630" s="1"/>
      <c r="G630" s="1"/>
    </row>
    <row r="631" spans="3:7">
      <c r="C631" s="1"/>
      <c r="D631" s="1"/>
      <c r="E631" s="1"/>
      <c r="F631" s="1"/>
      <c r="G631" s="1"/>
    </row>
    <row r="632" spans="3:7">
      <c r="C632" s="1"/>
      <c r="D632" s="1"/>
      <c r="E632" s="1"/>
      <c r="F632" s="1"/>
      <c r="G632" s="1"/>
    </row>
    <row r="633" spans="3:7">
      <c r="C633" s="1"/>
      <c r="D633" s="1"/>
      <c r="E633" s="1"/>
      <c r="F633" s="1"/>
      <c r="G633" s="1"/>
    </row>
    <row r="634" spans="3:7">
      <c r="C634" s="1"/>
      <c r="D634" s="1"/>
      <c r="E634" s="1"/>
      <c r="F634" s="1"/>
      <c r="G634" s="1"/>
    </row>
    <row r="635" spans="3:7">
      <c r="C635" s="1"/>
      <c r="D635" s="1"/>
      <c r="E635" s="1"/>
      <c r="F635" s="1"/>
      <c r="G635" s="1"/>
    </row>
    <row r="636" spans="3:7">
      <c r="C636" s="1"/>
      <c r="D636" s="1"/>
      <c r="E636" s="1"/>
      <c r="F636" s="1"/>
      <c r="G636" s="1"/>
    </row>
    <row r="637" spans="3:7">
      <c r="C637" s="1"/>
      <c r="D637" s="1"/>
      <c r="E637" s="1"/>
      <c r="F637" s="1"/>
      <c r="G637" s="1"/>
    </row>
    <row r="638" spans="3:7">
      <c r="C638" s="1"/>
      <c r="D638" s="1"/>
      <c r="E638" s="1"/>
      <c r="F638" s="1"/>
      <c r="G638" s="1"/>
    </row>
    <row r="639" spans="3:7">
      <c r="C639" s="1"/>
      <c r="D639" s="1"/>
      <c r="E639" s="1"/>
      <c r="F639" s="1"/>
      <c r="G639" s="1"/>
    </row>
    <row r="640" spans="3:7">
      <c r="C640" s="1"/>
      <c r="D640" s="1"/>
      <c r="E640" s="1"/>
      <c r="F640" s="1"/>
      <c r="G640" s="1"/>
    </row>
    <row r="641" spans="3:7">
      <c r="C641" s="1"/>
      <c r="D641" s="1"/>
      <c r="E641" s="1"/>
      <c r="F641" s="1"/>
      <c r="G641" s="1"/>
    </row>
    <row r="642" spans="3:7">
      <c r="C642" s="1"/>
      <c r="D642" s="1"/>
      <c r="E642" s="1"/>
      <c r="F642" s="1"/>
      <c r="G642" s="1"/>
    </row>
    <row r="643" spans="3:7">
      <c r="C643" s="1"/>
      <c r="D643" s="1"/>
      <c r="E643" s="1"/>
      <c r="F643" s="1"/>
      <c r="G643" s="1"/>
    </row>
    <row r="644" spans="3:7">
      <c r="C644" s="1"/>
      <c r="D644" s="1"/>
      <c r="E644" s="1"/>
      <c r="F644" s="1"/>
      <c r="G644" s="1"/>
    </row>
    <row r="645" spans="3:7">
      <c r="C645" s="1"/>
      <c r="D645" s="1"/>
      <c r="E645" s="1"/>
      <c r="F645" s="1"/>
      <c r="G645" s="1"/>
    </row>
    <row r="646" spans="3:7">
      <c r="C646" s="1"/>
      <c r="D646" s="1"/>
      <c r="E646" s="1"/>
      <c r="F646" s="1"/>
      <c r="G646" s="1"/>
    </row>
    <row r="647" spans="3:7">
      <c r="C647" s="1"/>
      <c r="D647" s="1"/>
      <c r="E647" s="1"/>
      <c r="F647" s="1"/>
      <c r="G647" s="1"/>
    </row>
    <row r="648" spans="3:7">
      <c r="C648" s="1"/>
      <c r="D648" s="1"/>
      <c r="E648" s="1"/>
      <c r="F648" s="1"/>
      <c r="G648" s="1"/>
    </row>
    <row r="649" spans="3:7">
      <c r="C649" s="1"/>
      <c r="D649" s="1"/>
      <c r="E649" s="1"/>
      <c r="F649" s="1"/>
      <c r="G649" s="1"/>
    </row>
    <row r="650" spans="3:7">
      <c r="C650" s="1"/>
      <c r="D650" s="1"/>
      <c r="E650" s="1"/>
      <c r="F650" s="1"/>
      <c r="G650" s="1"/>
    </row>
    <row r="651" spans="3:7">
      <c r="C651" s="1"/>
      <c r="D651" s="1"/>
      <c r="E651" s="1"/>
      <c r="F651" s="1"/>
      <c r="G651" s="1"/>
    </row>
    <row r="652" spans="3:7">
      <c r="C652" s="1"/>
      <c r="D652" s="1"/>
      <c r="E652" s="1"/>
      <c r="F652" s="1"/>
      <c r="G652" s="1"/>
    </row>
    <row r="653" spans="3:7">
      <c r="C653" s="1"/>
      <c r="D653" s="1"/>
      <c r="E653" s="1"/>
      <c r="F653" s="1"/>
      <c r="G653" s="1"/>
    </row>
    <row r="654" spans="3:7">
      <c r="C654" s="1"/>
      <c r="D654" s="1"/>
      <c r="E654" s="1"/>
      <c r="F654" s="1"/>
      <c r="G654" s="1"/>
    </row>
    <row r="655" spans="3:7">
      <c r="C655" s="1"/>
      <c r="D655" s="1"/>
      <c r="E655" s="1"/>
      <c r="F655" s="1"/>
      <c r="G655" s="1"/>
    </row>
    <row r="656" spans="3:7">
      <c r="C656" s="1"/>
      <c r="D656" s="1"/>
      <c r="E656" s="1"/>
      <c r="F656" s="1"/>
      <c r="G656" s="1"/>
    </row>
    <row r="657" spans="3:7">
      <c r="C657" s="1"/>
      <c r="D657" s="1"/>
      <c r="E657" s="1"/>
      <c r="F657" s="1"/>
      <c r="G657" s="1"/>
    </row>
    <row r="658" spans="3:7">
      <c r="C658" s="1"/>
      <c r="D658" s="1"/>
      <c r="E658" s="1"/>
      <c r="F658" s="1"/>
      <c r="G658" s="1"/>
    </row>
    <row r="659" spans="3:7">
      <c r="C659" s="1"/>
      <c r="D659" s="1"/>
      <c r="E659" s="1"/>
      <c r="F659" s="1"/>
      <c r="G659" s="1"/>
    </row>
    <row r="660" spans="3:7">
      <c r="C660" s="1"/>
      <c r="D660" s="1"/>
      <c r="E660" s="1"/>
      <c r="F660" s="1"/>
      <c r="G660" s="1"/>
    </row>
    <row r="661" spans="3:7">
      <c r="C661" s="1"/>
      <c r="D661" s="1"/>
      <c r="E661" s="1"/>
      <c r="F661" s="1"/>
      <c r="G661" s="1"/>
    </row>
    <row r="662" spans="3:7">
      <c r="C662" s="1"/>
      <c r="D662" s="1"/>
      <c r="E662" s="1"/>
      <c r="F662" s="1"/>
      <c r="G662" s="1"/>
    </row>
    <row r="663" spans="3:7">
      <c r="C663" s="1"/>
      <c r="D663" s="1"/>
      <c r="E663" s="1"/>
      <c r="F663" s="1"/>
      <c r="G663" s="1"/>
    </row>
    <row r="664" spans="3:7">
      <c r="C664" s="1"/>
      <c r="D664" s="1"/>
      <c r="E664" s="1"/>
      <c r="F664" s="1"/>
      <c r="G664" s="1"/>
    </row>
    <row r="665" spans="3:7">
      <c r="C665" s="1"/>
      <c r="D665" s="1"/>
      <c r="E665" s="1"/>
      <c r="F665" s="1"/>
      <c r="G665" s="1"/>
    </row>
    <row r="666" spans="3:7">
      <c r="C666" s="1"/>
      <c r="D666" s="1"/>
      <c r="E666" s="1"/>
      <c r="F666" s="1"/>
      <c r="G666" s="1"/>
    </row>
    <row r="667" spans="3:7">
      <c r="C667" s="1"/>
      <c r="D667" s="1"/>
      <c r="E667" s="1"/>
      <c r="F667" s="1"/>
      <c r="G667" s="1"/>
    </row>
    <row r="668" spans="3:7">
      <c r="C668" s="1"/>
      <c r="D668" s="1"/>
      <c r="E668" s="1"/>
      <c r="F668" s="1"/>
      <c r="G668" s="1"/>
    </row>
    <row r="669" spans="3:7">
      <c r="C669" s="1"/>
      <c r="D669" s="1"/>
      <c r="E669" s="1"/>
      <c r="F669" s="1"/>
      <c r="G669" s="1"/>
    </row>
    <row r="670" spans="3:7">
      <c r="C670" s="1"/>
      <c r="D670" s="1"/>
      <c r="E670" s="1"/>
      <c r="F670" s="1"/>
      <c r="G670" s="1"/>
    </row>
    <row r="671" spans="3:7">
      <c r="C671" s="1"/>
      <c r="D671" s="1"/>
      <c r="E671" s="1"/>
      <c r="F671" s="1"/>
      <c r="G671" s="1"/>
    </row>
    <row r="672" spans="3:7">
      <c r="C672" s="1"/>
      <c r="D672" s="1"/>
      <c r="E672" s="1"/>
      <c r="F672" s="1"/>
      <c r="G672" s="1"/>
    </row>
    <row r="673" spans="3:7">
      <c r="C673" s="1"/>
      <c r="D673" s="1"/>
      <c r="E673" s="1"/>
      <c r="F673" s="1"/>
      <c r="G673" s="1"/>
    </row>
    <row r="674" spans="3:7">
      <c r="C674" s="1"/>
      <c r="D674" s="1"/>
      <c r="E674" s="1"/>
      <c r="F674" s="1"/>
      <c r="G674" s="1"/>
    </row>
    <row r="675" spans="3:7">
      <c r="C675" s="1"/>
      <c r="D675" s="1"/>
      <c r="E675" s="1"/>
      <c r="F675" s="1"/>
      <c r="G675" s="1"/>
    </row>
    <row r="676" spans="3:7">
      <c r="C676" s="1"/>
      <c r="D676" s="1"/>
      <c r="E676" s="1"/>
      <c r="F676" s="1"/>
      <c r="G676" s="1"/>
    </row>
    <row r="677" spans="3:7">
      <c r="C677" s="1"/>
      <c r="D677" s="1"/>
      <c r="E677" s="1"/>
      <c r="F677" s="1"/>
      <c r="G677" s="1"/>
    </row>
    <row r="678" spans="3:7">
      <c r="C678" s="1"/>
      <c r="D678" s="1"/>
      <c r="E678" s="1"/>
      <c r="F678" s="1"/>
      <c r="G678" s="1"/>
    </row>
    <row r="679" spans="3:7">
      <c r="C679" s="1"/>
      <c r="D679" s="1"/>
      <c r="E679" s="1"/>
      <c r="F679" s="1"/>
      <c r="G679" s="1"/>
    </row>
    <row r="680" spans="3:7">
      <c r="C680" s="1"/>
      <c r="D680" s="1"/>
      <c r="E680" s="1"/>
      <c r="F680" s="1"/>
      <c r="G680" s="1"/>
    </row>
    <row r="681" spans="3:7">
      <c r="C681" s="1"/>
      <c r="D681" s="1"/>
      <c r="E681" s="1"/>
      <c r="F681" s="1"/>
      <c r="G681" s="1"/>
    </row>
    <row r="682" spans="3:7">
      <c r="C682" s="1"/>
      <c r="D682" s="1"/>
      <c r="E682" s="1"/>
      <c r="F682" s="1"/>
      <c r="G682" s="1"/>
    </row>
    <row r="683" spans="3:7">
      <c r="C683" s="1"/>
      <c r="D683" s="1"/>
      <c r="E683" s="1"/>
      <c r="F683" s="1"/>
      <c r="G683" s="1"/>
    </row>
    <row r="684" spans="3:7">
      <c r="C684" s="1"/>
      <c r="D684" s="1"/>
      <c r="E684" s="1"/>
      <c r="F684" s="1"/>
      <c r="G684" s="1"/>
    </row>
    <row r="685" spans="3:7">
      <c r="C685" s="1"/>
      <c r="D685" s="1"/>
      <c r="E685" s="1"/>
      <c r="F685" s="1"/>
      <c r="G685" s="1"/>
    </row>
    <row r="686" spans="3:7">
      <c r="C686" s="1"/>
      <c r="D686" s="1"/>
      <c r="E686" s="1"/>
      <c r="F686" s="1"/>
      <c r="G686" s="1"/>
    </row>
    <row r="687" spans="3:7">
      <c r="C687" s="1"/>
      <c r="D687" s="1"/>
      <c r="E687" s="1"/>
      <c r="F687" s="1"/>
      <c r="G687" s="1"/>
    </row>
    <row r="688" spans="3:7">
      <c r="C688" s="1"/>
      <c r="D688" s="1"/>
      <c r="E688" s="1"/>
      <c r="F688" s="1"/>
      <c r="G688" s="1"/>
    </row>
    <row r="689" spans="2:7">
      <c r="C689" s="1"/>
      <c r="D689" s="1"/>
      <c r="E689" s="1"/>
      <c r="F689" s="1"/>
      <c r="G689" s="1"/>
    </row>
    <row r="690" spans="2:7">
      <c r="C690" s="1"/>
      <c r="D690" s="1"/>
      <c r="E690" s="1"/>
      <c r="F690" s="1"/>
      <c r="G690" s="1"/>
    </row>
    <row r="691" spans="2:7">
      <c r="C691" s="1"/>
      <c r="D691" s="1"/>
      <c r="E691" s="1"/>
      <c r="F691" s="1"/>
      <c r="G691" s="1"/>
    </row>
    <row r="692" spans="2:7">
      <c r="C692" s="1"/>
      <c r="D692" s="1"/>
      <c r="E692" s="1"/>
      <c r="F692" s="1"/>
      <c r="G692" s="1"/>
    </row>
    <row r="693" spans="2:7">
      <c r="C693" s="1"/>
      <c r="D693" s="1"/>
      <c r="E693" s="1"/>
      <c r="F693" s="1"/>
      <c r="G693" s="1"/>
    </row>
    <row r="694" spans="2:7">
      <c r="C694" s="1"/>
      <c r="D694" s="1"/>
      <c r="E694" s="1"/>
      <c r="F694" s="1"/>
      <c r="G694" s="1"/>
    </row>
    <row r="695" spans="2:7">
      <c r="C695" s="1"/>
      <c r="D695" s="1"/>
      <c r="E695" s="1"/>
      <c r="F695" s="1"/>
      <c r="G695" s="1"/>
    </row>
    <row r="696" spans="2:7">
      <c r="C696" s="1"/>
      <c r="D696" s="1"/>
      <c r="E696" s="1"/>
      <c r="F696" s="1"/>
      <c r="G696" s="1"/>
    </row>
    <row r="697" spans="2:7">
      <c r="B697" s="42"/>
      <c r="C697" s="1"/>
      <c r="D697" s="1"/>
      <c r="E697" s="1"/>
      <c r="F697" s="1"/>
      <c r="G697" s="1"/>
    </row>
    <row r="698" spans="2:7">
      <c r="B698" s="42"/>
      <c r="C698" s="1"/>
      <c r="D698" s="1"/>
      <c r="E698" s="1"/>
      <c r="F698" s="1"/>
      <c r="G698" s="1"/>
    </row>
    <row r="699" spans="2:7">
      <c r="B699" s="3"/>
      <c r="C699" s="1"/>
      <c r="D699" s="1"/>
      <c r="E699" s="1"/>
      <c r="F699" s="1"/>
      <c r="G699" s="1"/>
    </row>
    <row r="700" spans="2:7">
      <c r="C700" s="1"/>
      <c r="D700" s="1"/>
      <c r="E700" s="1"/>
      <c r="F700" s="1"/>
      <c r="G700" s="1"/>
    </row>
    <row r="701" spans="2:7">
      <c r="C701" s="1"/>
      <c r="D701" s="1"/>
      <c r="E701" s="1"/>
      <c r="F701" s="1"/>
      <c r="G701" s="1"/>
    </row>
    <row r="702" spans="2:7">
      <c r="C702" s="1"/>
      <c r="D702" s="1"/>
      <c r="E702" s="1"/>
      <c r="F702" s="1"/>
      <c r="G702" s="1"/>
    </row>
    <row r="703" spans="2:7">
      <c r="C703" s="1"/>
      <c r="D703" s="1"/>
      <c r="E703" s="1"/>
      <c r="F703" s="1"/>
      <c r="G703" s="1"/>
    </row>
    <row r="704" spans="2:7">
      <c r="C704" s="1"/>
      <c r="D704" s="1"/>
      <c r="E704" s="1"/>
      <c r="F704" s="1"/>
      <c r="G704" s="1"/>
    </row>
    <row r="705" spans="3:7">
      <c r="C705" s="1"/>
      <c r="D705" s="1"/>
      <c r="E705" s="1"/>
      <c r="F705" s="1"/>
      <c r="G705" s="1"/>
    </row>
    <row r="706" spans="3:7">
      <c r="C706" s="1"/>
      <c r="D706" s="1"/>
      <c r="E706" s="1"/>
      <c r="F706" s="1"/>
      <c r="G706" s="1"/>
    </row>
    <row r="707" spans="3:7">
      <c r="C707" s="1"/>
      <c r="D707" s="1"/>
      <c r="E707" s="1"/>
      <c r="F707" s="1"/>
      <c r="G707" s="1"/>
    </row>
    <row r="708" spans="3:7">
      <c r="C708" s="1"/>
      <c r="D708" s="1"/>
      <c r="E708" s="1"/>
      <c r="F708" s="1"/>
      <c r="G708" s="1"/>
    </row>
    <row r="709" spans="3:7">
      <c r="C709" s="1"/>
      <c r="D709" s="1"/>
      <c r="E709" s="1"/>
      <c r="F709" s="1"/>
      <c r="G709" s="1"/>
    </row>
    <row r="710" spans="3:7">
      <c r="C710" s="1"/>
      <c r="D710" s="1"/>
      <c r="E710" s="1"/>
      <c r="F710" s="1"/>
      <c r="G710" s="1"/>
    </row>
    <row r="711" spans="3:7">
      <c r="C711" s="1"/>
      <c r="D711" s="1"/>
      <c r="E711" s="1"/>
      <c r="F711" s="1"/>
      <c r="G711" s="1"/>
    </row>
    <row r="712" spans="3:7">
      <c r="C712" s="1"/>
      <c r="D712" s="1"/>
      <c r="E712" s="1"/>
      <c r="F712" s="1"/>
      <c r="G712" s="1"/>
    </row>
    <row r="713" spans="3:7">
      <c r="E713" s="1"/>
    </row>
  </sheetData>
  <sheetProtection sheet="1" objects="1" scenarios="1"/>
  <mergeCells count="2">
    <mergeCell ref="B7:T7"/>
    <mergeCell ref="B6:T6"/>
  </mergeCells>
  <phoneticPr fontId="4" type="noConversion"/>
  <dataValidations count="6">
    <dataValidation type="list" allowBlank="1" showInputMessage="1" showErrorMessage="1" sqref="E205:E712">
      <formula1>$AL$6:$AL$8</formula1>
    </dataValidation>
    <dataValidation allowBlank="1" showInputMessage="1" showErrorMessage="1" sqref="A1 B31:B33 B14:B15"/>
    <dataValidation type="list" allowBlank="1" showInputMessage="1" showErrorMessage="1" sqref="I12:I32 I34:I487">
      <formula1>$BN$6:$BN$9</formula1>
    </dataValidation>
    <dataValidation type="list" allowBlank="1" showInputMessage="1" showErrorMessage="1" sqref="E12:E32 E34:E204">
      <formula1>$BJ$6:$BJ$22</formula1>
    </dataValidation>
    <dataValidation type="list" allowBlank="1" showInputMessage="1" showErrorMessage="1" sqref="L12:L487">
      <formula1>$BO$6:$BO$19</formula1>
    </dataValidation>
    <dataValidation type="list" allowBlank="1" showInputMessage="1" showErrorMessage="1" sqref="G12:G32 G34:G705">
      <formula1>$BL$6:$BL$28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5">
    <tabColor indexed="44"/>
    <pageSetUpPr fitToPage="1"/>
  </sheetPr>
  <dimension ref="B1:AI829"/>
  <sheetViews>
    <sheetView rightToLeft="1" zoomScale="70" zoomScaleNormal="70" workbookViewId="0"/>
  </sheetViews>
  <sheetFormatPr defaultColWidth="9.140625" defaultRowHeight="18"/>
  <cols>
    <col min="1" max="1" width="6.28515625" style="1" customWidth="1"/>
    <col min="2" max="2" width="46.85546875" style="2" bestFit="1" customWidth="1"/>
    <col min="3" max="3" width="60.140625" style="2" customWidth="1"/>
    <col min="4" max="4" width="6.42578125" style="2" bestFit="1" customWidth="1"/>
    <col min="5" max="5" width="8" style="2" bestFit="1" customWidth="1"/>
    <col min="6" max="6" width="11.7109375" style="2" bestFit="1" customWidth="1"/>
    <col min="7" max="7" width="44.7109375" style="1" customWidth="1"/>
    <col min="8" max="8" width="6.5703125" style="1" bestFit="1" customWidth="1"/>
    <col min="9" max="9" width="11.140625" style="1" bestFit="1" customWidth="1"/>
    <col min="10" max="10" width="7.140625" style="1" bestFit="1" customWidth="1"/>
    <col min="11" max="11" width="6.85546875" style="1" bestFit="1" customWidth="1"/>
    <col min="12" max="12" width="12.28515625" style="1" bestFit="1" customWidth="1"/>
    <col min="13" max="13" width="17.7109375" style="1" customWidth="1"/>
    <col min="14" max="14" width="11.42578125" style="1" bestFit="1" customWidth="1"/>
    <col min="15" max="15" width="12.42578125" style="1" bestFit="1" customWidth="1"/>
    <col min="16" max="16" width="14.5703125" style="1" customWidth="1"/>
    <col min="17" max="17" width="8.28515625" style="1" bestFit="1" customWidth="1"/>
    <col min="18" max="18" width="13.42578125" style="1" customWidth="1"/>
    <col min="19" max="19" width="11.28515625" style="1" bestFit="1" customWidth="1"/>
    <col min="20" max="20" width="11.85546875" style="1" bestFit="1" customWidth="1"/>
    <col min="21" max="21" width="9" style="1" bestFit="1" customWidth="1"/>
    <col min="22" max="22" width="7.5703125" style="1" customWidth="1"/>
    <col min="23" max="16384" width="9.140625" style="1"/>
  </cols>
  <sheetData>
    <row r="1" spans="2:35">
      <c r="B1" s="47" t="s">
        <v>174</v>
      </c>
      <c r="C1" s="68" t="s" vm="1">
        <v>258</v>
      </c>
    </row>
    <row r="2" spans="2:35">
      <c r="B2" s="47" t="s">
        <v>173</v>
      </c>
      <c r="C2" s="68" t="s">
        <v>259</v>
      </c>
    </row>
    <row r="3" spans="2:35">
      <c r="B3" s="47" t="s">
        <v>175</v>
      </c>
      <c r="C3" s="68" t="s">
        <v>260</v>
      </c>
    </row>
    <row r="4" spans="2:35">
      <c r="B4" s="47" t="s">
        <v>176</v>
      </c>
      <c r="C4" s="68">
        <v>9454</v>
      </c>
    </row>
    <row r="6" spans="2:35" ht="26.25" customHeight="1">
      <c r="B6" s="134" t="s">
        <v>204</v>
      </c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35"/>
      <c r="R6" s="135"/>
      <c r="S6" s="135"/>
      <c r="T6" s="135"/>
      <c r="U6" s="136"/>
    </row>
    <row r="7" spans="2:35" ht="26.25" customHeight="1">
      <c r="B7" s="134" t="s">
        <v>86</v>
      </c>
      <c r="C7" s="135"/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5"/>
      <c r="O7" s="135"/>
      <c r="P7" s="135"/>
      <c r="Q7" s="135"/>
      <c r="R7" s="135"/>
      <c r="S7" s="135"/>
      <c r="T7" s="135"/>
      <c r="U7" s="136"/>
      <c r="AI7" s="3"/>
    </row>
    <row r="8" spans="2:35" s="3" customFormat="1" ht="78.75">
      <c r="B8" s="22" t="s">
        <v>110</v>
      </c>
      <c r="C8" s="30" t="s">
        <v>44</v>
      </c>
      <c r="D8" s="30" t="s">
        <v>114</v>
      </c>
      <c r="E8" s="30" t="s">
        <v>220</v>
      </c>
      <c r="F8" s="30" t="s">
        <v>112</v>
      </c>
      <c r="G8" s="30" t="s">
        <v>65</v>
      </c>
      <c r="H8" s="30" t="s">
        <v>14</v>
      </c>
      <c r="I8" s="30" t="s">
        <v>66</v>
      </c>
      <c r="J8" s="30" t="s">
        <v>99</v>
      </c>
      <c r="K8" s="30" t="s">
        <v>17</v>
      </c>
      <c r="L8" s="30" t="s">
        <v>98</v>
      </c>
      <c r="M8" s="30" t="s">
        <v>16</v>
      </c>
      <c r="N8" s="30" t="s">
        <v>18</v>
      </c>
      <c r="O8" s="13" t="s">
        <v>233</v>
      </c>
      <c r="P8" s="30" t="s">
        <v>232</v>
      </c>
      <c r="Q8" s="30" t="s">
        <v>248</v>
      </c>
      <c r="R8" s="30" t="s">
        <v>61</v>
      </c>
      <c r="S8" s="13" t="s">
        <v>58</v>
      </c>
      <c r="T8" s="30" t="s">
        <v>177</v>
      </c>
      <c r="U8" s="14" t="s">
        <v>179</v>
      </c>
      <c r="V8" s="1"/>
      <c r="AE8" s="1"/>
      <c r="AF8" s="1"/>
    </row>
    <row r="9" spans="2:35" s="3" customFormat="1" ht="20.25">
      <c r="B9" s="15"/>
      <c r="C9" s="16"/>
      <c r="D9" s="16"/>
      <c r="E9" s="16"/>
      <c r="F9" s="16"/>
      <c r="G9" s="16"/>
      <c r="H9" s="32"/>
      <c r="I9" s="32"/>
      <c r="J9" s="32" t="s">
        <v>21</v>
      </c>
      <c r="K9" s="32" t="s">
        <v>20</v>
      </c>
      <c r="L9" s="32"/>
      <c r="M9" s="32" t="s">
        <v>19</v>
      </c>
      <c r="N9" s="32" t="s">
        <v>19</v>
      </c>
      <c r="O9" s="32" t="s">
        <v>240</v>
      </c>
      <c r="P9" s="32"/>
      <c r="Q9" s="16" t="s">
        <v>236</v>
      </c>
      <c r="R9" s="32" t="s">
        <v>236</v>
      </c>
      <c r="S9" s="16" t="s">
        <v>19</v>
      </c>
      <c r="T9" s="32" t="s">
        <v>236</v>
      </c>
      <c r="U9" s="17" t="s">
        <v>19</v>
      </c>
      <c r="AD9" s="1"/>
      <c r="AE9" s="1"/>
      <c r="AF9" s="1"/>
      <c r="AI9" s="4"/>
    </row>
    <row r="10" spans="2:35" s="4" customFormat="1" ht="18" customHeight="1">
      <c r="B10" s="18"/>
      <c r="C10" s="19" t="s">
        <v>0</v>
      </c>
      <c r="D10" s="19" t="s">
        <v>1</v>
      </c>
      <c r="E10" s="19" t="s">
        <v>2</v>
      </c>
      <c r="F10" s="19" t="s">
        <v>3</v>
      </c>
      <c r="G10" s="19" t="s">
        <v>4</v>
      </c>
      <c r="H10" s="19" t="s">
        <v>5</v>
      </c>
      <c r="I10" s="19" t="s">
        <v>6</v>
      </c>
      <c r="J10" s="19" t="s">
        <v>7</v>
      </c>
      <c r="K10" s="19" t="s">
        <v>8</v>
      </c>
      <c r="L10" s="19" t="s">
        <v>9</v>
      </c>
      <c r="M10" s="19" t="s">
        <v>10</v>
      </c>
      <c r="N10" s="19" t="s">
        <v>11</v>
      </c>
      <c r="O10" s="19" t="s">
        <v>12</v>
      </c>
      <c r="P10" s="34" t="s">
        <v>13</v>
      </c>
      <c r="Q10" s="41" t="s">
        <v>108</v>
      </c>
      <c r="R10" s="19" t="s">
        <v>109</v>
      </c>
      <c r="S10" s="19" t="s">
        <v>180</v>
      </c>
      <c r="T10" s="19" t="s">
        <v>221</v>
      </c>
      <c r="U10" s="20" t="s">
        <v>242</v>
      </c>
      <c r="V10" s="5"/>
      <c r="AD10" s="1"/>
      <c r="AE10" s="3"/>
      <c r="AF10" s="1"/>
    </row>
    <row r="11" spans="2:35" s="4" customFormat="1" ht="18" customHeight="1">
      <c r="B11" s="69" t="s">
        <v>33</v>
      </c>
      <c r="C11" s="70"/>
      <c r="D11" s="70"/>
      <c r="E11" s="70"/>
      <c r="F11" s="70"/>
      <c r="G11" s="70"/>
      <c r="H11" s="70"/>
      <c r="I11" s="70"/>
      <c r="J11" s="70"/>
      <c r="K11" s="78">
        <v>5.3306637872227229</v>
      </c>
      <c r="L11" s="70"/>
      <c r="M11" s="70"/>
      <c r="N11" s="92">
        <v>2.5477725705377829E-2</v>
      </c>
      <c r="O11" s="78"/>
      <c r="P11" s="80"/>
      <c r="Q11" s="78">
        <f>Q12+Q253</f>
        <v>277.98697226100001</v>
      </c>
      <c r="R11" s="78">
        <f>R12+R253</f>
        <v>20863.274906531951</v>
      </c>
      <c r="S11" s="70"/>
      <c r="T11" s="79">
        <f>R11/$R$11</f>
        <v>1</v>
      </c>
      <c r="U11" s="79">
        <f>R11/'סכום נכסי הקרן'!$C$42</f>
        <v>0.32769661461176397</v>
      </c>
      <c r="V11" s="5"/>
      <c r="AD11" s="1"/>
      <c r="AE11" s="3"/>
      <c r="AF11" s="1"/>
      <c r="AI11" s="1"/>
    </row>
    <row r="12" spans="2:35">
      <c r="B12" s="71" t="s">
        <v>227</v>
      </c>
      <c r="C12" s="72"/>
      <c r="D12" s="72"/>
      <c r="E12" s="72"/>
      <c r="F12" s="72"/>
      <c r="G12" s="72"/>
      <c r="H12" s="72"/>
      <c r="I12" s="72"/>
      <c r="J12" s="72"/>
      <c r="K12" s="81">
        <v>4.598532111023629</v>
      </c>
      <c r="L12" s="72"/>
      <c r="M12" s="72"/>
      <c r="N12" s="93">
        <v>2.2627001954449465E-2</v>
      </c>
      <c r="O12" s="81"/>
      <c r="P12" s="83"/>
      <c r="Q12" s="81">
        <f>Q13+Q161</f>
        <v>277.98697226100001</v>
      </c>
      <c r="R12" s="81">
        <f>R13+R161+R245</f>
        <v>16875.434083290951</v>
      </c>
      <c r="S12" s="72"/>
      <c r="T12" s="82">
        <f t="shared" ref="T12:T75" si="0">R12/$R$11</f>
        <v>0.80885834840854864</v>
      </c>
      <c r="U12" s="82">
        <f>R12/'סכום נכסי הקרן'!$C$42</f>
        <v>0.2650601424739441</v>
      </c>
      <c r="AE12" s="3"/>
    </row>
    <row r="13" spans="2:35" ht="20.25">
      <c r="B13" s="91" t="s">
        <v>32</v>
      </c>
      <c r="C13" s="72"/>
      <c r="D13" s="72"/>
      <c r="E13" s="72"/>
      <c r="F13" s="72"/>
      <c r="G13" s="72"/>
      <c r="H13" s="72"/>
      <c r="I13" s="72"/>
      <c r="J13" s="72"/>
      <c r="K13" s="81">
        <v>4.5696113152508291</v>
      </c>
      <c r="L13" s="72"/>
      <c r="M13" s="72"/>
      <c r="N13" s="93">
        <v>1.5702549177065511E-2</v>
      </c>
      <c r="O13" s="81"/>
      <c r="P13" s="83"/>
      <c r="Q13" s="81">
        <v>265.06718503500002</v>
      </c>
      <c r="R13" s="81">
        <f>SUM(R14:R159)</f>
        <v>13072.114399072987</v>
      </c>
      <c r="S13" s="72"/>
      <c r="T13" s="82">
        <f t="shared" si="0"/>
        <v>0.62656100049663443</v>
      </c>
      <c r="U13" s="82">
        <f>R13/'סכום נכסי הקרן'!$C$42</f>
        <v>0.20532191871050687</v>
      </c>
      <c r="AE13" s="4"/>
    </row>
    <row r="14" spans="2:35">
      <c r="B14" s="77" t="s">
        <v>338</v>
      </c>
      <c r="C14" s="74" t="s">
        <v>339</v>
      </c>
      <c r="D14" s="87" t="s">
        <v>115</v>
      </c>
      <c r="E14" s="87" t="s">
        <v>340</v>
      </c>
      <c r="F14" s="74" t="s">
        <v>341</v>
      </c>
      <c r="G14" s="87" t="s">
        <v>342</v>
      </c>
      <c r="H14" s="74" t="s">
        <v>343</v>
      </c>
      <c r="I14" s="74" t="s">
        <v>344</v>
      </c>
      <c r="J14" s="74"/>
      <c r="K14" s="84">
        <v>2.3199999999988248</v>
      </c>
      <c r="L14" s="87" t="s">
        <v>159</v>
      </c>
      <c r="M14" s="88">
        <v>6.1999999999999998E-3</v>
      </c>
      <c r="N14" s="88">
        <v>8.8999999999928164E-3</v>
      </c>
      <c r="O14" s="84">
        <v>304454.88374000002</v>
      </c>
      <c r="P14" s="86">
        <v>100.59</v>
      </c>
      <c r="Q14" s="74"/>
      <c r="R14" s="84">
        <v>306.25116909799999</v>
      </c>
      <c r="S14" s="85">
        <v>6.1476143568167966E-5</v>
      </c>
      <c r="T14" s="85">
        <f t="shared" si="0"/>
        <v>1.4678959581849624E-2</v>
      </c>
      <c r="U14" s="85">
        <f>R14/'סכום נכסי הקרן'!$C$42</f>
        <v>4.8102453609950363E-3</v>
      </c>
    </row>
    <row r="15" spans="2:35">
      <c r="B15" s="77" t="s">
        <v>345</v>
      </c>
      <c r="C15" s="74" t="s">
        <v>346</v>
      </c>
      <c r="D15" s="87" t="s">
        <v>115</v>
      </c>
      <c r="E15" s="87" t="s">
        <v>340</v>
      </c>
      <c r="F15" s="74" t="s">
        <v>341</v>
      </c>
      <c r="G15" s="87" t="s">
        <v>342</v>
      </c>
      <c r="H15" s="74" t="s">
        <v>343</v>
      </c>
      <c r="I15" s="74" t="s">
        <v>344</v>
      </c>
      <c r="J15" s="74"/>
      <c r="K15" s="84">
        <v>5.5400000000101537</v>
      </c>
      <c r="L15" s="87" t="s">
        <v>159</v>
      </c>
      <c r="M15" s="88">
        <v>5.0000000000000001E-4</v>
      </c>
      <c r="N15" s="88">
        <v>7.1000000000599984E-3</v>
      </c>
      <c r="O15" s="84">
        <v>113144.860403</v>
      </c>
      <c r="P15" s="86">
        <v>95.75</v>
      </c>
      <c r="Q15" s="74"/>
      <c r="R15" s="84">
        <v>108.336203485</v>
      </c>
      <c r="S15" s="85">
        <v>1.419061061942352E-4</v>
      </c>
      <c r="T15" s="85">
        <f t="shared" si="0"/>
        <v>5.1926748782417523E-3</v>
      </c>
      <c r="U15" s="85">
        <f>R15/'סכום נכסי הקרן'!$C$42</f>
        <v>1.7016219783793757E-3</v>
      </c>
    </row>
    <row r="16" spans="2:35">
      <c r="B16" s="77" t="s">
        <v>347</v>
      </c>
      <c r="C16" s="74" t="s">
        <v>348</v>
      </c>
      <c r="D16" s="87" t="s">
        <v>115</v>
      </c>
      <c r="E16" s="87" t="s">
        <v>340</v>
      </c>
      <c r="F16" s="74" t="s">
        <v>349</v>
      </c>
      <c r="G16" s="87" t="s">
        <v>350</v>
      </c>
      <c r="H16" s="74" t="s">
        <v>343</v>
      </c>
      <c r="I16" s="74" t="s">
        <v>344</v>
      </c>
      <c r="J16" s="74"/>
      <c r="K16" s="84">
        <v>1.5299999999797385</v>
      </c>
      <c r="L16" s="87" t="s">
        <v>159</v>
      </c>
      <c r="M16" s="88">
        <v>3.5499999999999997E-2</v>
      </c>
      <c r="N16" s="88">
        <v>1.329999999985698E-2</v>
      </c>
      <c r="O16" s="84">
        <v>29183.923685000002</v>
      </c>
      <c r="P16" s="86">
        <v>115</v>
      </c>
      <c r="Q16" s="74"/>
      <c r="R16" s="84">
        <v>33.561510655999996</v>
      </c>
      <c r="S16" s="85">
        <v>1.0236614894762596E-4</v>
      </c>
      <c r="T16" s="85">
        <f t="shared" si="0"/>
        <v>1.6086405804628704E-3</v>
      </c>
      <c r="U16" s="85">
        <f>R16/'סכום נכסי הקרן'!$C$42</f>
        <v>5.2714607234478558E-4</v>
      </c>
    </row>
    <row r="17" spans="2:30" ht="20.25">
      <c r="B17" s="77" t="s">
        <v>351</v>
      </c>
      <c r="C17" s="74" t="s">
        <v>352</v>
      </c>
      <c r="D17" s="87" t="s">
        <v>115</v>
      </c>
      <c r="E17" s="87" t="s">
        <v>340</v>
      </c>
      <c r="F17" s="74" t="s">
        <v>349</v>
      </c>
      <c r="G17" s="87" t="s">
        <v>350</v>
      </c>
      <c r="H17" s="74" t="s">
        <v>343</v>
      </c>
      <c r="I17" s="74" t="s">
        <v>344</v>
      </c>
      <c r="J17" s="74"/>
      <c r="K17" s="84">
        <v>0.4399999999799743</v>
      </c>
      <c r="L17" s="87" t="s">
        <v>159</v>
      </c>
      <c r="M17" s="88">
        <v>4.6500000000000007E-2</v>
      </c>
      <c r="N17" s="88">
        <v>2.600000000033376E-3</v>
      </c>
      <c r="O17" s="84">
        <v>9536.582719</v>
      </c>
      <c r="P17" s="86">
        <v>125.67</v>
      </c>
      <c r="Q17" s="74"/>
      <c r="R17" s="84">
        <v>11.984622896000001</v>
      </c>
      <c r="S17" s="85">
        <v>4.8013722622289476E-5</v>
      </c>
      <c r="T17" s="85">
        <f t="shared" si="0"/>
        <v>5.7443632170363682E-4</v>
      </c>
      <c r="U17" s="85">
        <f>R17/'סכום נכסי הקרן'!$C$42</f>
        <v>1.8824083793231595E-4</v>
      </c>
      <c r="AD17" s="4"/>
    </row>
    <row r="18" spans="2:30">
      <c r="B18" s="77" t="s">
        <v>353</v>
      </c>
      <c r="C18" s="74" t="s">
        <v>354</v>
      </c>
      <c r="D18" s="87" t="s">
        <v>115</v>
      </c>
      <c r="E18" s="87" t="s">
        <v>340</v>
      </c>
      <c r="F18" s="74" t="s">
        <v>349</v>
      </c>
      <c r="G18" s="87" t="s">
        <v>350</v>
      </c>
      <c r="H18" s="74" t="s">
        <v>343</v>
      </c>
      <c r="I18" s="74" t="s">
        <v>344</v>
      </c>
      <c r="J18" s="74"/>
      <c r="K18" s="84">
        <v>4.9399999999726054</v>
      </c>
      <c r="L18" s="87" t="s">
        <v>159</v>
      </c>
      <c r="M18" s="88">
        <v>1.4999999999999999E-2</v>
      </c>
      <c r="N18" s="88">
        <v>4.0999999999402972E-3</v>
      </c>
      <c r="O18" s="84">
        <v>80610.767214000007</v>
      </c>
      <c r="P18" s="86">
        <v>105.97</v>
      </c>
      <c r="Q18" s="74"/>
      <c r="R18" s="84">
        <v>85.423230011000001</v>
      </c>
      <c r="S18" s="85">
        <v>1.7344267472179484E-4</v>
      </c>
      <c r="T18" s="85">
        <f t="shared" si="0"/>
        <v>4.0944305433206641E-3</v>
      </c>
      <c r="U18" s="85">
        <f>R18/'סכום נכסי הקרן'!$C$42</f>
        <v>1.3417310278091871E-3</v>
      </c>
    </row>
    <row r="19" spans="2:30">
      <c r="B19" s="77" t="s">
        <v>355</v>
      </c>
      <c r="C19" s="74" t="s">
        <v>356</v>
      </c>
      <c r="D19" s="87" t="s">
        <v>115</v>
      </c>
      <c r="E19" s="87" t="s">
        <v>340</v>
      </c>
      <c r="F19" s="74" t="s">
        <v>357</v>
      </c>
      <c r="G19" s="87" t="s">
        <v>350</v>
      </c>
      <c r="H19" s="74" t="s">
        <v>358</v>
      </c>
      <c r="I19" s="74" t="s">
        <v>155</v>
      </c>
      <c r="J19" s="74"/>
      <c r="K19" s="84">
        <v>5.1800000000145134</v>
      </c>
      <c r="L19" s="87" t="s">
        <v>159</v>
      </c>
      <c r="M19" s="88">
        <v>1E-3</v>
      </c>
      <c r="N19" s="88">
        <v>2.6000000000332597E-3</v>
      </c>
      <c r="O19" s="84">
        <v>134226.05478100001</v>
      </c>
      <c r="P19" s="86">
        <v>98.56</v>
      </c>
      <c r="Q19" s="74"/>
      <c r="R19" s="84">
        <v>132.293202256</v>
      </c>
      <c r="S19" s="85">
        <v>8.9484036520666671E-5</v>
      </c>
      <c r="T19" s="85">
        <f t="shared" si="0"/>
        <v>6.3409605082939855E-3</v>
      </c>
      <c r="U19" s="85">
        <f>R19/'סכום נכסי הקרן'!$C$42</f>
        <v>2.0779112919548292E-3</v>
      </c>
      <c r="AD19" s="3"/>
    </row>
    <row r="20" spans="2:30">
      <c r="B20" s="77" t="s">
        <v>359</v>
      </c>
      <c r="C20" s="74" t="s">
        <v>360</v>
      </c>
      <c r="D20" s="87" t="s">
        <v>115</v>
      </c>
      <c r="E20" s="87" t="s">
        <v>340</v>
      </c>
      <c r="F20" s="74" t="s">
        <v>357</v>
      </c>
      <c r="G20" s="87" t="s">
        <v>350</v>
      </c>
      <c r="H20" s="74" t="s">
        <v>358</v>
      </c>
      <c r="I20" s="74" t="s">
        <v>155</v>
      </c>
      <c r="J20" s="74"/>
      <c r="K20" s="84">
        <v>0.74999999999305611</v>
      </c>
      <c r="L20" s="87" t="s">
        <v>159</v>
      </c>
      <c r="M20" s="88">
        <v>8.0000000000000002E-3</v>
      </c>
      <c r="N20" s="88">
        <v>6.1999999999166741E-3</v>
      </c>
      <c r="O20" s="84">
        <v>35349.184411000002</v>
      </c>
      <c r="P20" s="86">
        <v>101.85</v>
      </c>
      <c r="Q20" s="74"/>
      <c r="R20" s="84">
        <v>36.003143915000003</v>
      </c>
      <c r="S20" s="85">
        <v>1.6453182318554589E-4</v>
      </c>
      <c r="T20" s="85">
        <f t="shared" si="0"/>
        <v>1.7256707816148272E-3</v>
      </c>
      <c r="U20" s="85">
        <f>R20/'סכום נכסי הקרן'!$C$42</f>
        <v>5.6549647306961557E-4</v>
      </c>
    </row>
    <row r="21" spans="2:30">
      <c r="B21" s="77" t="s">
        <v>361</v>
      </c>
      <c r="C21" s="74" t="s">
        <v>362</v>
      </c>
      <c r="D21" s="87" t="s">
        <v>115</v>
      </c>
      <c r="E21" s="87" t="s">
        <v>340</v>
      </c>
      <c r="F21" s="74" t="s">
        <v>363</v>
      </c>
      <c r="G21" s="87" t="s">
        <v>350</v>
      </c>
      <c r="H21" s="74" t="s">
        <v>358</v>
      </c>
      <c r="I21" s="74" t="s">
        <v>155</v>
      </c>
      <c r="J21" s="74"/>
      <c r="K21" s="84">
        <v>4.9199999999956985</v>
      </c>
      <c r="L21" s="87" t="s">
        <v>159</v>
      </c>
      <c r="M21" s="88">
        <v>8.3000000000000001E-3</v>
      </c>
      <c r="N21" s="88">
        <v>2.4000000000095568E-3</v>
      </c>
      <c r="O21" s="84">
        <v>81421.657852999997</v>
      </c>
      <c r="P21" s="86">
        <v>102.81</v>
      </c>
      <c r="Q21" s="74"/>
      <c r="R21" s="84">
        <v>83.70960670800001</v>
      </c>
      <c r="S21" s="85">
        <v>6.3315363385615529E-5</v>
      </c>
      <c r="T21" s="85">
        <f t="shared" si="0"/>
        <v>4.0122946700851788E-3</v>
      </c>
      <c r="U21" s="85">
        <f>R21/'סכום נכסי הקרן'!$C$42</f>
        <v>1.3148153802117375E-3</v>
      </c>
    </row>
    <row r="22" spans="2:30">
      <c r="B22" s="77" t="s">
        <v>364</v>
      </c>
      <c r="C22" s="74" t="s">
        <v>365</v>
      </c>
      <c r="D22" s="87" t="s">
        <v>115</v>
      </c>
      <c r="E22" s="87" t="s">
        <v>340</v>
      </c>
      <c r="F22" s="74" t="s">
        <v>366</v>
      </c>
      <c r="G22" s="87" t="s">
        <v>350</v>
      </c>
      <c r="H22" s="74" t="s">
        <v>358</v>
      </c>
      <c r="I22" s="74" t="s">
        <v>155</v>
      </c>
      <c r="J22" s="74"/>
      <c r="K22" s="84">
        <v>0.70022883295194505</v>
      </c>
      <c r="L22" s="87" t="s">
        <v>159</v>
      </c>
      <c r="M22" s="88">
        <v>4.0999999999999995E-3</v>
      </c>
      <c r="N22" s="88">
        <v>2.2997711670480546E-3</v>
      </c>
      <c r="O22" s="84">
        <v>8.740000000000001E-4</v>
      </c>
      <c r="P22" s="86">
        <v>100.05</v>
      </c>
      <c r="Q22" s="74"/>
      <c r="R22" s="84">
        <v>8.7400000000000012E-7</v>
      </c>
      <c r="S22" s="85">
        <v>1.0633388595402633E-12</v>
      </c>
      <c r="T22" s="85">
        <f t="shared" si="0"/>
        <v>4.1891793302611611E-11</v>
      </c>
      <c r="U22" s="85">
        <f>R22/'סכום נכסי הקרן'!$C$42</f>
        <v>1.3727798845281594E-11</v>
      </c>
    </row>
    <row r="23" spans="2:30">
      <c r="B23" s="77" t="s">
        <v>367</v>
      </c>
      <c r="C23" s="74" t="s">
        <v>368</v>
      </c>
      <c r="D23" s="87" t="s">
        <v>115</v>
      </c>
      <c r="E23" s="87" t="s">
        <v>340</v>
      </c>
      <c r="F23" s="74" t="s">
        <v>366</v>
      </c>
      <c r="G23" s="87" t="s">
        <v>350</v>
      </c>
      <c r="H23" s="74" t="s">
        <v>358</v>
      </c>
      <c r="I23" s="74" t="s">
        <v>155</v>
      </c>
      <c r="J23" s="74"/>
      <c r="K23" s="84">
        <v>2.210000000008856</v>
      </c>
      <c r="L23" s="87" t="s">
        <v>159</v>
      </c>
      <c r="M23" s="88">
        <v>9.8999999999999991E-3</v>
      </c>
      <c r="N23" s="88">
        <v>7.700000000033679E-3</v>
      </c>
      <c r="O23" s="84">
        <v>78561.762361999994</v>
      </c>
      <c r="P23" s="86">
        <v>102.05</v>
      </c>
      <c r="Q23" s="74"/>
      <c r="R23" s="84">
        <v>80.172275849000002</v>
      </c>
      <c r="S23" s="85">
        <v>2.6066704302170561E-5</v>
      </c>
      <c r="T23" s="85">
        <f t="shared" si="0"/>
        <v>3.8427464627760512E-3</v>
      </c>
      <c r="U23" s="85">
        <f>R23/'סכום נכסי הקרן'!$C$42</f>
        <v>1.2592550066630429E-3</v>
      </c>
    </row>
    <row r="24" spans="2:30">
      <c r="B24" s="77" t="s">
        <v>369</v>
      </c>
      <c r="C24" s="74" t="s">
        <v>370</v>
      </c>
      <c r="D24" s="87" t="s">
        <v>115</v>
      </c>
      <c r="E24" s="87" t="s">
        <v>340</v>
      </c>
      <c r="F24" s="74" t="s">
        <v>366</v>
      </c>
      <c r="G24" s="87" t="s">
        <v>350</v>
      </c>
      <c r="H24" s="74" t="s">
        <v>358</v>
      </c>
      <c r="I24" s="74" t="s">
        <v>155</v>
      </c>
      <c r="J24" s="74"/>
      <c r="K24" s="84">
        <v>4.1700000000001625</v>
      </c>
      <c r="L24" s="87" t="s">
        <v>159</v>
      </c>
      <c r="M24" s="88">
        <v>8.6E-3</v>
      </c>
      <c r="N24" s="88">
        <v>4.4999999999756094E-3</v>
      </c>
      <c r="O24" s="84">
        <v>178621.683162</v>
      </c>
      <c r="P24" s="86">
        <v>103.29</v>
      </c>
      <c r="Q24" s="74"/>
      <c r="R24" s="84">
        <v>184.498337741</v>
      </c>
      <c r="S24" s="85">
        <v>7.1410083255808561E-5</v>
      </c>
      <c r="T24" s="85">
        <f t="shared" si="0"/>
        <v>8.8432107886972523E-3</v>
      </c>
      <c r="U24" s="85">
        <f>R24/'סכום נכסי הקרן'!$C$42</f>
        <v>2.8978902377543169E-3</v>
      </c>
    </row>
    <row r="25" spans="2:30">
      <c r="B25" s="77" t="s">
        <v>371</v>
      </c>
      <c r="C25" s="74" t="s">
        <v>372</v>
      </c>
      <c r="D25" s="87" t="s">
        <v>115</v>
      </c>
      <c r="E25" s="87" t="s">
        <v>340</v>
      </c>
      <c r="F25" s="74" t="s">
        <v>366</v>
      </c>
      <c r="G25" s="87" t="s">
        <v>350</v>
      </c>
      <c r="H25" s="74" t="s">
        <v>358</v>
      </c>
      <c r="I25" s="74" t="s">
        <v>155</v>
      </c>
      <c r="J25" s="74"/>
      <c r="K25" s="84">
        <v>5.9200000000017559</v>
      </c>
      <c r="L25" s="87" t="s">
        <v>159</v>
      </c>
      <c r="M25" s="88">
        <v>3.8E-3</v>
      </c>
      <c r="N25" s="88">
        <v>3.2999999999993252E-3</v>
      </c>
      <c r="O25" s="84">
        <v>299968.52512399998</v>
      </c>
      <c r="P25" s="86">
        <v>98.72</v>
      </c>
      <c r="Q25" s="74"/>
      <c r="R25" s="84">
        <v>296.12893449399996</v>
      </c>
      <c r="S25" s="85">
        <v>9.9989508374666658E-5</v>
      </c>
      <c r="T25" s="85">
        <f t="shared" si="0"/>
        <v>1.4193789604971693E-2</v>
      </c>
      <c r="U25" s="85">
        <f>R25/'סכום נכסי הקרן'!$C$42</f>
        <v>4.6512568020608703E-3</v>
      </c>
    </row>
    <row r="26" spans="2:30">
      <c r="B26" s="77" t="s">
        <v>373</v>
      </c>
      <c r="C26" s="74" t="s">
        <v>374</v>
      </c>
      <c r="D26" s="87" t="s">
        <v>115</v>
      </c>
      <c r="E26" s="87" t="s">
        <v>340</v>
      </c>
      <c r="F26" s="74" t="s">
        <v>366</v>
      </c>
      <c r="G26" s="87" t="s">
        <v>350</v>
      </c>
      <c r="H26" s="74" t="s">
        <v>358</v>
      </c>
      <c r="I26" s="74" t="s">
        <v>155</v>
      </c>
      <c r="J26" s="74"/>
      <c r="K26" s="84">
        <v>3.319999999985523</v>
      </c>
      <c r="L26" s="87" t="s">
        <v>159</v>
      </c>
      <c r="M26" s="88">
        <v>1E-3</v>
      </c>
      <c r="N26" s="88">
        <v>4.5999999998850363E-3</v>
      </c>
      <c r="O26" s="84">
        <v>47827.445552999998</v>
      </c>
      <c r="P26" s="86">
        <v>98.21</v>
      </c>
      <c r="Q26" s="74"/>
      <c r="R26" s="84">
        <v>46.971336848999997</v>
      </c>
      <c r="S26" s="85">
        <v>1.8799860046178664E-5</v>
      </c>
      <c r="T26" s="85">
        <f t="shared" si="0"/>
        <v>2.2513884833245444E-3</v>
      </c>
      <c r="U26" s="85">
        <f>R26/'סכום נכסי הקרן'!$C$42</f>
        <v>7.3777238416136703E-4</v>
      </c>
    </row>
    <row r="27" spans="2:30">
      <c r="B27" s="77" t="s">
        <v>375</v>
      </c>
      <c r="C27" s="74" t="s">
        <v>376</v>
      </c>
      <c r="D27" s="87" t="s">
        <v>115</v>
      </c>
      <c r="E27" s="87" t="s">
        <v>340</v>
      </c>
      <c r="F27" s="74" t="s">
        <v>366</v>
      </c>
      <c r="G27" s="87" t="s">
        <v>350</v>
      </c>
      <c r="H27" s="74" t="s">
        <v>358</v>
      </c>
      <c r="I27" s="74" t="s">
        <v>155</v>
      </c>
      <c r="J27" s="74"/>
      <c r="K27" s="84">
        <v>9.7600000003171168</v>
      </c>
      <c r="L27" s="87" t="s">
        <v>159</v>
      </c>
      <c r="M27" s="88">
        <v>5.1000000000000004E-3</v>
      </c>
      <c r="N27" s="88">
        <v>5.7000000006987329E-3</v>
      </c>
      <c r="O27" s="84">
        <v>7482.4535999999998</v>
      </c>
      <c r="P27" s="86">
        <v>99.46</v>
      </c>
      <c r="Q27" s="74"/>
      <c r="R27" s="84">
        <v>7.4420480639999997</v>
      </c>
      <c r="S27" s="85">
        <v>1.0659874317414774E-5</v>
      </c>
      <c r="T27" s="85">
        <f t="shared" si="0"/>
        <v>3.5670565131028475E-4</v>
      </c>
      <c r="U27" s="85">
        <f>R27/'סכום נכסי הקרן'!$C$42</f>
        <v>1.1689123434726465E-4</v>
      </c>
    </row>
    <row r="28" spans="2:30">
      <c r="B28" s="77" t="s">
        <v>377</v>
      </c>
      <c r="C28" s="74" t="s">
        <v>378</v>
      </c>
      <c r="D28" s="87" t="s">
        <v>115</v>
      </c>
      <c r="E28" s="87" t="s">
        <v>340</v>
      </c>
      <c r="F28" s="74" t="s">
        <v>379</v>
      </c>
      <c r="G28" s="87" t="s">
        <v>151</v>
      </c>
      <c r="H28" s="74" t="s">
        <v>343</v>
      </c>
      <c r="I28" s="74" t="s">
        <v>344</v>
      </c>
      <c r="J28" s="74"/>
      <c r="K28" s="84">
        <v>15.400000000017343</v>
      </c>
      <c r="L28" s="87" t="s">
        <v>159</v>
      </c>
      <c r="M28" s="88">
        <v>2.07E-2</v>
      </c>
      <c r="N28" s="88">
        <v>7.4000000000022615E-3</v>
      </c>
      <c r="O28" s="84">
        <v>221487.28833300003</v>
      </c>
      <c r="P28" s="86">
        <v>119.75</v>
      </c>
      <c r="Q28" s="74"/>
      <c r="R28" s="84">
        <v>265.23102778100002</v>
      </c>
      <c r="S28" s="85">
        <v>1.4980438977957541E-4</v>
      </c>
      <c r="T28" s="85">
        <f t="shared" si="0"/>
        <v>1.2712818527735571E-2</v>
      </c>
      <c r="U28" s="85">
        <f>R28/'סכום נכסי הקרן'!$C$42</f>
        <v>4.165947593712656E-3</v>
      </c>
    </row>
    <row r="29" spans="2:30">
      <c r="B29" s="77" t="s">
        <v>380</v>
      </c>
      <c r="C29" s="74" t="s">
        <v>381</v>
      </c>
      <c r="D29" s="87" t="s">
        <v>115</v>
      </c>
      <c r="E29" s="87" t="s">
        <v>340</v>
      </c>
      <c r="F29" s="74" t="s">
        <v>382</v>
      </c>
      <c r="G29" s="87" t="s">
        <v>350</v>
      </c>
      <c r="H29" s="74" t="s">
        <v>358</v>
      </c>
      <c r="I29" s="74" t="s">
        <v>155</v>
      </c>
      <c r="J29" s="74"/>
      <c r="K29" s="84">
        <v>1.9999999999933167</v>
      </c>
      <c r="L29" s="87" t="s">
        <v>159</v>
      </c>
      <c r="M29" s="88">
        <v>0.05</v>
      </c>
      <c r="N29" s="88">
        <v>8.0999999999953227E-3</v>
      </c>
      <c r="O29" s="84">
        <v>131012.05561700002</v>
      </c>
      <c r="P29" s="86">
        <v>114.21</v>
      </c>
      <c r="Q29" s="74"/>
      <c r="R29" s="84">
        <v>149.62886964700002</v>
      </c>
      <c r="S29" s="85">
        <v>4.1569921508931798E-5</v>
      </c>
      <c r="T29" s="85">
        <f t="shared" si="0"/>
        <v>7.1718783516653778E-3</v>
      </c>
      <c r="U29" s="85">
        <f>R29/'סכום נכסי הקרן'!$C$42</f>
        <v>2.3502002562481427E-3</v>
      </c>
    </row>
    <row r="30" spans="2:30">
      <c r="B30" s="77" t="s">
        <v>383</v>
      </c>
      <c r="C30" s="74" t="s">
        <v>384</v>
      </c>
      <c r="D30" s="87" t="s">
        <v>115</v>
      </c>
      <c r="E30" s="87" t="s">
        <v>340</v>
      </c>
      <c r="F30" s="74" t="s">
        <v>382</v>
      </c>
      <c r="G30" s="87" t="s">
        <v>350</v>
      </c>
      <c r="H30" s="74" t="s">
        <v>358</v>
      </c>
      <c r="I30" s="74" t="s">
        <v>155</v>
      </c>
      <c r="J30" s="74"/>
      <c r="K30" s="84">
        <v>0.21024049650892165</v>
      </c>
      <c r="L30" s="87" t="s">
        <v>159</v>
      </c>
      <c r="M30" s="88">
        <v>1.6E-2</v>
      </c>
      <c r="N30" s="88">
        <v>-1.3095422808378592E-2</v>
      </c>
      <c r="O30" s="84">
        <v>1.266E-3</v>
      </c>
      <c r="P30" s="86">
        <v>101.47</v>
      </c>
      <c r="Q30" s="74"/>
      <c r="R30" s="84">
        <v>1.2889999999999999E-6</v>
      </c>
      <c r="S30" s="85">
        <v>1.2061662752744438E-12</v>
      </c>
      <c r="T30" s="85">
        <f t="shared" si="0"/>
        <v>6.1783205454309333E-11</v>
      </c>
      <c r="U30" s="85">
        <f>R30/'סכום נכסי הקרן'!$C$42</f>
        <v>2.0246147267240239E-11</v>
      </c>
    </row>
    <row r="31" spans="2:30">
      <c r="B31" s="77" t="s">
        <v>385</v>
      </c>
      <c r="C31" s="74" t="s">
        <v>386</v>
      </c>
      <c r="D31" s="87" t="s">
        <v>115</v>
      </c>
      <c r="E31" s="87" t="s">
        <v>340</v>
      </c>
      <c r="F31" s="74" t="s">
        <v>382</v>
      </c>
      <c r="G31" s="87" t="s">
        <v>350</v>
      </c>
      <c r="H31" s="74" t="s">
        <v>358</v>
      </c>
      <c r="I31" s="74" t="s">
        <v>155</v>
      </c>
      <c r="J31" s="74"/>
      <c r="K31" s="84">
        <v>1.7200000000129791</v>
      </c>
      <c r="L31" s="87" t="s">
        <v>159</v>
      </c>
      <c r="M31" s="88">
        <v>6.9999999999999993E-3</v>
      </c>
      <c r="N31" s="88">
        <v>8.1000000000108156E-3</v>
      </c>
      <c r="O31" s="84">
        <v>72870.782300000006</v>
      </c>
      <c r="P31" s="86">
        <v>101.5</v>
      </c>
      <c r="Q31" s="74"/>
      <c r="R31" s="84">
        <v>73.963847032000004</v>
      </c>
      <c r="S31" s="85">
        <v>3.4176899663997644E-5</v>
      </c>
      <c r="T31" s="85">
        <f t="shared" si="0"/>
        <v>3.5451695557557521E-3</v>
      </c>
      <c r="U31" s="85">
        <f>R31/'סכום נכסי הקרן'!$C$42</f>
        <v>1.161740061645851E-3</v>
      </c>
    </row>
    <row r="32" spans="2:30">
      <c r="B32" s="77" t="s">
        <v>387</v>
      </c>
      <c r="C32" s="74" t="s">
        <v>388</v>
      </c>
      <c r="D32" s="87" t="s">
        <v>115</v>
      </c>
      <c r="E32" s="87" t="s">
        <v>340</v>
      </c>
      <c r="F32" s="74" t="s">
        <v>382</v>
      </c>
      <c r="G32" s="87" t="s">
        <v>350</v>
      </c>
      <c r="H32" s="74" t="s">
        <v>358</v>
      </c>
      <c r="I32" s="74" t="s">
        <v>155</v>
      </c>
      <c r="J32" s="74"/>
      <c r="K32" s="84">
        <v>4.2800000000119729</v>
      </c>
      <c r="L32" s="87" t="s">
        <v>159</v>
      </c>
      <c r="M32" s="88">
        <v>6.0000000000000001E-3</v>
      </c>
      <c r="N32" s="88">
        <v>4.2000000000598616E-3</v>
      </c>
      <c r="O32" s="84">
        <v>82154.718292999998</v>
      </c>
      <c r="P32" s="86">
        <v>101.67</v>
      </c>
      <c r="Q32" s="74"/>
      <c r="R32" s="84">
        <v>83.526700925</v>
      </c>
      <c r="S32" s="85">
        <v>4.6172078648761655E-5</v>
      </c>
      <c r="T32" s="85">
        <f t="shared" si="0"/>
        <v>4.0035277922187158E-3</v>
      </c>
      <c r="U32" s="85">
        <f>R32/'סכום נכסי הקרן'!$C$42</f>
        <v>1.3119425040141828E-3</v>
      </c>
    </row>
    <row r="33" spans="2:21">
      <c r="B33" s="77" t="s">
        <v>389</v>
      </c>
      <c r="C33" s="74" t="s">
        <v>390</v>
      </c>
      <c r="D33" s="87" t="s">
        <v>115</v>
      </c>
      <c r="E33" s="87" t="s">
        <v>340</v>
      </c>
      <c r="F33" s="74" t="s">
        <v>382</v>
      </c>
      <c r="G33" s="87" t="s">
        <v>350</v>
      </c>
      <c r="H33" s="74" t="s">
        <v>358</v>
      </c>
      <c r="I33" s="74" t="s">
        <v>155</v>
      </c>
      <c r="J33" s="74"/>
      <c r="K33" s="84">
        <v>5.2400000000073454</v>
      </c>
      <c r="L33" s="87" t="s">
        <v>159</v>
      </c>
      <c r="M33" s="88">
        <v>1.7500000000000002E-2</v>
      </c>
      <c r="N33" s="88">
        <v>3.299999999998587E-3</v>
      </c>
      <c r="O33" s="84">
        <v>328062.59771100001</v>
      </c>
      <c r="P33" s="86">
        <v>107.89</v>
      </c>
      <c r="Q33" s="74"/>
      <c r="R33" s="84">
        <v>353.94673148500004</v>
      </c>
      <c r="S33" s="85">
        <v>8.2731592642598778E-5</v>
      </c>
      <c r="T33" s="85">
        <f t="shared" si="0"/>
        <v>1.6965061001721501E-2</v>
      </c>
      <c r="U33" s="85">
        <f>R33/'סכום נכסי הקרן'!$C$42</f>
        <v>5.5593930569461979E-3</v>
      </c>
    </row>
    <row r="34" spans="2:21">
      <c r="B34" s="77" t="s">
        <v>391</v>
      </c>
      <c r="C34" s="74" t="s">
        <v>392</v>
      </c>
      <c r="D34" s="87" t="s">
        <v>115</v>
      </c>
      <c r="E34" s="87" t="s">
        <v>340</v>
      </c>
      <c r="F34" s="74" t="s">
        <v>357</v>
      </c>
      <c r="G34" s="87" t="s">
        <v>350</v>
      </c>
      <c r="H34" s="74" t="s">
        <v>393</v>
      </c>
      <c r="I34" s="74" t="s">
        <v>155</v>
      </c>
      <c r="J34" s="74"/>
      <c r="K34" s="84">
        <v>0.58000000002990681</v>
      </c>
      <c r="L34" s="87" t="s">
        <v>159</v>
      </c>
      <c r="M34" s="88">
        <v>3.1E-2</v>
      </c>
      <c r="N34" s="88">
        <v>1.5800000000299071E-2</v>
      </c>
      <c r="O34" s="84">
        <v>21035.526785999999</v>
      </c>
      <c r="P34" s="86">
        <v>108.09</v>
      </c>
      <c r="Q34" s="74"/>
      <c r="R34" s="84">
        <v>22.737300504</v>
      </c>
      <c r="S34" s="85">
        <v>1.2228720342244447E-4</v>
      </c>
      <c r="T34" s="85">
        <f t="shared" si="0"/>
        <v>1.0898241338363097E-3</v>
      </c>
      <c r="U34" s="85">
        <f>R34/'סכום נכסי הקרן'!$C$42</f>
        <v>3.5713167918035671E-4</v>
      </c>
    </row>
    <row r="35" spans="2:21">
      <c r="B35" s="77" t="s">
        <v>394</v>
      </c>
      <c r="C35" s="74" t="s">
        <v>395</v>
      </c>
      <c r="D35" s="87" t="s">
        <v>115</v>
      </c>
      <c r="E35" s="87" t="s">
        <v>340</v>
      </c>
      <c r="F35" s="74" t="s">
        <v>357</v>
      </c>
      <c r="G35" s="87" t="s">
        <v>350</v>
      </c>
      <c r="H35" s="74" t="s">
        <v>393</v>
      </c>
      <c r="I35" s="74" t="s">
        <v>155</v>
      </c>
      <c r="J35" s="74"/>
      <c r="K35" s="84">
        <v>0.7100000000065857</v>
      </c>
      <c r="L35" s="87" t="s">
        <v>159</v>
      </c>
      <c r="M35" s="88">
        <v>4.2000000000000003E-2</v>
      </c>
      <c r="N35" s="88">
        <v>2.0300000006124655E-2</v>
      </c>
      <c r="O35" s="84">
        <v>1219.444602</v>
      </c>
      <c r="P35" s="86">
        <v>124.52</v>
      </c>
      <c r="Q35" s="74"/>
      <c r="R35" s="84">
        <v>1.518452369</v>
      </c>
      <c r="S35" s="85">
        <v>4.67524672008588E-5</v>
      </c>
      <c r="T35" s="85">
        <f t="shared" si="0"/>
        <v>7.2781113022893514E-5</v>
      </c>
      <c r="U35" s="85">
        <f>R35/'סכום נכסי הקרן'!$C$42</f>
        <v>2.3850124345278371E-5</v>
      </c>
    </row>
    <row r="36" spans="2:21">
      <c r="B36" s="77" t="s">
        <v>396</v>
      </c>
      <c r="C36" s="74" t="s">
        <v>397</v>
      </c>
      <c r="D36" s="87" t="s">
        <v>115</v>
      </c>
      <c r="E36" s="87" t="s">
        <v>340</v>
      </c>
      <c r="F36" s="74" t="s">
        <v>398</v>
      </c>
      <c r="G36" s="87" t="s">
        <v>350</v>
      </c>
      <c r="H36" s="74" t="s">
        <v>393</v>
      </c>
      <c r="I36" s="74" t="s">
        <v>155</v>
      </c>
      <c r="J36" s="74"/>
      <c r="K36" s="84">
        <v>1.4200000000114212</v>
      </c>
      <c r="L36" s="87" t="s">
        <v>159</v>
      </c>
      <c r="M36" s="88">
        <v>3.85E-2</v>
      </c>
      <c r="N36" s="88">
        <v>1.0700000000399737E-2</v>
      </c>
      <c r="O36" s="84">
        <v>15592.144565000001</v>
      </c>
      <c r="P36" s="86">
        <v>112.31</v>
      </c>
      <c r="Q36" s="74"/>
      <c r="R36" s="84">
        <v>17.511537789999998</v>
      </c>
      <c r="S36" s="85">
        <v>7.3214071532377156E-5</v>
      </c>
      <c r="T36" s="85">
        <f t="shared" si="0"/>
        <v>8.3934750744800001E-4</v>
      </c>
      <c r="U36" s="85">
        <f>R36/'סכום נכסי הקרן'!$C$42</f>
        <v>2.7505133667353194E-4</v>
      </c>
    </row>
    <row r="37" spans="2:21">
      <c r="B37" s="77" t="s">
        <v>399</v>
      </c>
      <c r="C37" s="74" t="s">
        <v>400</v>
      </c>
      <c r="D37" s="87" t="s">
        <v>115</v>
      </c>
      <c r="E37" s="87" t="s">
        <v>340</v>
      </c>
      <c r="F37" s="74" t="s">
        <v>401</v>
      </c>
      <c r="G37" s="87" t="s">
        <v>350</v>
      </c>
      <c r="H37" s="74" t="s">
        <v>393</v>
      </c>
      <c r="I37" s="74" t="s">
        <v>155</v>
      </c>
      <c r="J37" s="74"/>
      <c r="K37" s="84">
        <v>1.2901234567901236</v>
      </c>
      <c r="L37" s="87" t="s">
        <v>159</v>
      </c>
      <c r="M37" s="88">
        <v>4.7500000000000001E-2</v>
      </c>
      <c r="N37" s="88">
        <v>1.4301697530864198E-2</v>
      </c>
      <c r="O37" s="84">
        <v>2.0270000000000002E-3</v>
      </c>
      <c r="P37" s="86">
        <v>126.84</v>
      </c>
      <c r="Q37" s="74"/>
      <c r="R37" s="84">
        <v>2.5919999999999995E-6</v>
      </c>
      <c r="S37" s="85">
        <v>9.3118723846248916E-12</v>
      </c>
      <c r="T37" s="85">
        <f t="shared" si="0"/>
        <v>1.2423744649927832E-10</v>
      </c>
      <c r="U37" s="85">
        <f>R37/'סכום נכסי הקרן'!$C$42</f>
        <v>4.071219062582366E-11</v>
      </c>
    </row>
    <row r="38" spans="2:21">
      <c r="B38" s="77" t="s">
        <v>402</v>
      </c>
      <c r="C38" s="74" t="s">
        <v>403</v>
      </c>
      <c r="D38" s="87" t="s">
        <v>115</v>
      </c>
      <c r="E38" s="87" t="s">
        <v>340</v>
      </c>
      <c r="F38" s="74" t="s">
        <v>404</v>
      </c>
      <c r="G38" s="87" t="s">
        <v>405</v>
      </c>
      <c r="H38" s="74" t="s">
        <v>406</v>
      </c>
      <c r="I38" s="74" t="s">
        <v>344</v>
      </c>
      <c r="J38" s="74"/>
      <c r="K38" s="84">
        <v>1.1599999999282884</v>
      </c>
      <c r="L38" s="87" t="s">
        <v>159</v>
      </c>
      <c r="M38" s="88">
        <v>3.6400000000000002E-2</v>
      </c>
      <c r="N38" s="88">
        <v>1.0199999999910359E-2</v>
      </c>
      <c r="O38" s="84">
        <v>3930.1794359999999</v>
      </c>
      <c r="P38" s="86">
        <v>113.54</v>
      </c>
      <c r="Q38" s="74"/>
      <c r="R38" s="84">
        <v>4.4623255520000003</v>
      </c>
      <c r="S38" s="85">
        <v>7.1295772081632651E-5</v>
      </c>
      <c r="T38" s="85">
        <f t="shared" si="0"/>
        <v>2.1388423303586528E-4</v>
      </c>
      <c r="U38" s="85">
        <f>R38/'סכום נכסי הקרן'!$C$42</f>
        <v>7.0089139084686665E-5</v>
      </c>
    </row>
    <row r="39" spans="2:21">
      <c r="B39" s="77" t="s">
        <v>407</v>
      </c>
      <c r="C39" s="74" t="s">
        <v>408</v>
      </c>
      <c r="D39" s="87" t="s">
        <v>115</v>
      </c>
      <c r="E39" s="87" t="s">
        <v>340</v>
      </c>
      <c r="F39" s="74" t="s">
        <v>363</v>
      </c>
      <c r="G39" s="87" t="s">
        <v>350</v>
      </c>
      <c r="H39" s="74" t="s">
        <v>393</v>
      </c>
      <c r="I39" s="74" t="s">
        <v>155</v>
      </c>
      <c r="J39" s="74"/>
      <c r="K39" s="84">
        <v>0.3599999999992034</v>
      </c>
      <c r="L39" s="87" t="s">
        <v>159</v>
      </c>
      <c r="M39" s="88">
        <v>3.4000000000000002E-2</v>
      </c>
      <c r="N39" s="88">
        <v>1.5499999999810792E-2</v>
      </c>
      <c r="O39" s="84">
        <v>47331.243913999999</v>
      </c>
      <c r="P39" s="86">
        <v>106.08</v>
      </c>
      <c r="Q39" s="74"/>
      <c r="R39" s="84">
        <v>50.208982088999996</v>
      </c>
      <c r="S39" s="85">
        <v>5.2952471806318756E-5</v>
      </c>
      <c r="T39" s="85">
        <f t="shared" si="0"/>
        <v>2.4065724251795379E-3</v>
      </c>
      <c r="U39" s="85">
        <f>R39/'סכום נכסי הקרן'!$C$42</f>
        <v>7.8862563654935722E-4</v>
      </c>
    </row>
    <row r="40" spans="2:21">
      <c r="B40" s="77" t="s">
        <v>409</v>
      </c>
      <c r="C40" s="74" t="s">
        <v>410</v>
      </c>
      <c r="D40" s="87" t="s">
        <v>115</v>
      </c>
      <c r="E40" s="87" t="s">
        <v>340</v>
      </c>
      <c r="F40" s="74" t="s">
        <v>411</v>
      </c>
      <c r="G40" s="87" t="s">
        <v>405</v>
      </c>
      <c r="H40" s="74" t="s">
        <v>393</v>
      </c>
      <c r="I40" s="74" t="s">
        <v>155</v>
      </c>
      <c r="J40" s="74"/>
      <c r="K40" s="84">
        <v>5.0400000000091403</v>
      </c>
      <c r="L40" s="87" t="s">
        <v>159</v>
      </c>
      <c r="M40" s="88">
        <v>8.3000000000000001E-3</v>
      </c>
      <c r="N40" s="88">
        <v>2.9000000000116905E-3</v>
      </c>
      <c r="O40" s="84">
        <v>181745.82237000001</v>
      </c>
      <c r="P40" s="86">
        <v>103.55</v>
      </c>
      <c r="Q40" s="74"/>
      <c r="R40" s="84">
        <v>188.19779878199998</v>
      </c>
      <c r="S40" s="85">
        <v>1.1867781863522923E-4</v>
      </c>
      <c r="T40" s="85">
        <f t="shared" si="0"/>
        <v>9.0205300761808157E-3</v>
      </c>
      <c r="U40" s="85">
        <f>R40/'סכום נכסי הקרן'!$C$42</f>
        <v>2.9559971679680511E-3</v>
      </c>
    </row>
    <row r="41" spans="2:21">
      <c r="B41" s="77" t="s">
        <v>412</v>
      </c>
      <c r="C41" s="74" t="s">
        <v>413</v>
      </c>
      <c r="D41" s="87" t="s">
        <v>115</v>
      </c>
      <c r="E41" s="87" t="s">
        <v>340</v>
      </c>
      <c r="F41" s="74" t="s">
        <v>411</v>
      </c>
      <c r="G41" s="87" t="s">
        <v>405</v>
      </c>
      <c r="H41" s="74" t="s">
        <v>393</v>
      </c>
      <c r="I41" s="74" t="s">
        <v>155</v>
      </c>
      <c r="J41" s="74"/>
      <c r="K41" s="84">
        <v>8.8899999999940125</v>
      </c>
      <c r="L41" s="87" t="s">
        <v>159</v>
      </c>
      <c r="M41" s="88">
        <v>1.6500000000000001E-2</v>
      </c>
      <c r="N41" s="88">
        <v>4.0999999999696626E-3</v>
      </c>
      <c r="O41" s="84">
        <v>108484.307375</v>
      </c>
      <c r="P41" s="86">
        <v>112.42</v>
      </c>
      <c r="Q41" s="74"/>
      <c r="R41" s="84">
        <v>121.95805795700001</v>
      </c>
      <c r="S41" s="85">
        <v>7.4302793350136638E-5</v>
      </c>
      <c r="T41" s="85">
        <f t="shared" si="0"/>
        <v>5.8455855326345211E-3</v>
      </c>
      <c r="U41" s="85">
        <f>R41/'סכום נכסי הקרן'!$C$42</f>
        <v>1.9155785894678376E-3</v>
      </c>
    </row>
    <row r="42" spans="2:21">
      <c r="B42" s="77" t="s">
        <v>414</v>
      </c>
      <c r="C42" s="74" t="s">
        <v>415</v>
      </c>
      <c r="D42" s="87" t="s">
        <v>115</v>
      </c>
      <c r="E42" s="87" t="s">
        <v>340</v>
      </c>
      <c r="F42" s="74" t="s">
        <v>416</v>
      </c>
      <c r="G42" s="87" t="s">
        <v>151</v>
      </c>
      <c r="H42" s="74" t="s">
        <v>393</v>
      </c>
      <c r="I42" s="74" t="s">
        <v>155</v>
      </c>
      <c r="J42" s="74"/>
      <c r="K42" s="84">
        <v>8.8399999999474979</v>
      </c>
      <c r="L42" s="87" t="s">
        <v>159</v>
      </c>
      <c r="M42" s="88">
        <v>2.6499999999999999E-2</v>
      </c>
      <c r="N42" s="88">
        <v>5.6000000000768265E-3</v>
      </c>
      <c r="O42" s="84">
        <v>25945.543883999999</v>
      </c>
      <c r="P42" s="86">
        <v>120.4</v>
      </c>
      <c r="Q42" s="74"/>
      <c r="R42" s="84">
        <v>31.238434721000004</v>
      </c>
      <c r="S42" s="85">
        <v>2.242651003918165E-5</v>
      </c>
      <c r="T42" s="85">
        <f t="shared" si="0"/>
        <v>1.4972929638778693E-3</v>
      </c>
      <c r="U42" s="85">
        <f>R42/'סכום נכסי הקרן'!$C$42</f>
        <v>4.9065783534479207E-4</v>
      </c>
    </row>
    <row r="43" spans="2:21">
      <c r="B43" s="77" t="s">
        <v>417</v>
      </c>
      <c r="C43" s="74" t="s">
        <v>418</v>
      </c>
      <c r="D43" s="87" t="s">
        <v>115</v>
      </c>
      <c r="E43" s="87" t="s">
        <v>340</v>
      </c>
      <c r="F43" s="74" t="s">
        <v>419</v>
      </c>
      <c r="G43" s="87" t="s">
        <v>405</v>
      </c>
      <c r="H43" s="74" t="s">
        <v>406</v>
      </c>
      <c r="I43" s="74" t="s">
        <v>344</v>
      </c>
      <c r="J43" s="74"/>
      <c r="K43" s="84">
        <v>2.7099999999803166</v>
      </c>
      <c r="L43" s="87" t="s">
        <v>159</v>
      </c>
      <c r="M43" s="88">
        <v>6.5000000000000006E-3</v>
      </c>
      <c r="N43" s="88">
        <v>1.0500000000000001E-2</v>
      </c>
      <c r="O43" s="84">
        <v>41057.435379000002</v>
      </c>
      <c r="P43" s="86">
        <v>98.99</v>
      </c>
      <c r="Q43" s="74"/>
      <c r="R43" s="84">
        <v>40.642755279999996</v>
      </c>
      <c r="S43" s="85">
        <v>5.4393803248662841E-5</v>
      </c>
      <c r="T43" s="85">
        <f t="shared" si="0"/>
        <v>1.9480525210965518E-3</v>
      </c>
      <c r="U43" s="85">
        <f>R43/'סכום נכסי הקרן'!$C$42</f>
        <v>6.3837021624925199E-4</v>
      </c>
    </row>
    <row r="44" spans="2:21">
      <c r="B44" s="77" t="s">
        <v>420</v>
      </c>
      <c r="C44" s="74" t="s">
        <v>421</v>
      </c>
      <c r="D44" s="87" t="s">
        <v>115</v>
      </c>
      <c r="E44" s="87" t="s">
        <v>340</v>
      </c>
      <c r="F44" s="74" t="s">
        <v>419</v>
      </c>
      <c r="G44" s="87" t="s">
        <v>405</v>
      </c>
      <c r="H44" s="74" t="s">
        <v>393</v>
      </c>
      <c r="I44" s="74" t="s">
        <v>155</v>
      </c>
      <c r="J44" s="74"/>
      <c r="K44" s="84">
        <v>5.0700000000036871</v>
      </c>
      <c r="L44" s="87" t="s">
        <v>159</v>
      </c>
      <c r="M44" s="88">
        <v>1.34E-2</v>
      </c>
      <c r="N44" s="88">
        <v>1.0800000000011644E-2</v>
      </c>
      <c r="O44" s="84">
        <v>475816.47281300003</v>
      </c>
      <c r="P44" s="86">
        <v>102.52</v>
      </c>
      <c r="Q44" s="84">
        <v>27.464763398999999</v>
      </c>
      <c r="R44" s="84">
        <v>515.27181132999999</v>
      </c>
      <c r="S44" s="85">
        <v>1.3741384958251918E-4</v>
      </c>
      <c r="T44" s="85">
        <f t="shared" si="0"/>
        <v>2.4697551733293646E-2</v>
      </c>
      <c r="U44" s="85">
        <f>R44/'סכום נכסי הקרן'!$C$42</f>
        <v>8.09330409219923E-3</v>
      </c>
    </row>
    <row r="45" spans="2:21">
      <c r="B45" s="77" t="s">
        <v>422</v>
      </c>
      <c r="C45" s="74" t="s">
        <v>423</v>
      </c>
      <c r="D45" s="87" t="s">
        <v>115</v>
      </c>
      <c r="E45" s="87" t="s">
        <v>340</v>
      </c>
      <c r="F45" s="74" t="s">
        <v>419</v>
      </c>
      <c r="G45" s="87" t="s">
        <v>405</v>
      </c>
      <c r="H45" s="74" t="s">
        <v>393</v>
      </c>
      <c r="I45" s="74" t="s">
        <v>155</v>
      </c>
      <c r="J45" s="74"/>
      <c r="K45" s="84">
        <v>5.7899999999909229</v>
      </c>
      <c r="L45" s="87" t="s">
        <v>159</v>
      </c>
      <c r="M45" s="88">
        <v>1.77E-2</v>
      </c>
      <c r="N45" s="88">
        <v>1.1399999999987604E-2</v>
      </c>
      <c r="O45" s="84">
        <v>264762.39308100002</v>
      </c>
      <c r="P45" s="86">
        <v>103.6</v>
      </c>
      <c r="Q45" s="74"/>
      <c r="R45" s="84">
        <v>274.29383923099999</v>
      </c>
      <c r="S45" s="85">
        <v>8.1631352211620497E-5</v>
      </c>
      <c r="T45" s="85">
        <f t="shared" si="0"/>
        <v>1.3147209173049006E-2</v>
      </c>
      <c r="U45" s="85">
        <f>R45/'סכום נכסי הקרן'!$C$42</f>
        <v>4.3082959376008877E-3</v>
      </c>
    </row>
    <row r="46" spans="2:21">
      <c r="B46" s="77" t="s">
        <v>424</v>
      </c>
      <c r="C46" s="74" t="s">
        <v>425</v>
      </c>
      <c r="D46" s="87" t="s">
        <v>115</v>
      </c>
      <c r="E46" s="87" t="s">
        <v>340</v>
      </c>
      <c r="F46" s="74" t="s">
        <v>419</v>
      </c>
      <c r="G46" s="87" t="s">
        <v>405</v>
      </c>
      <c r="H46" s="74" t="s">
        <v>393</v>
      </c>
      <c r="I46" s="74" t="s">
        <v>155</v>
      </c>
      <c r="J46" s="74"/>
      <c r="K46" s="84">
        <v>9.1400000000014003</v>
      </c>
      <c r="L46" s="87" t="s">
        <v>159</v>
      </c>
      <c r="M46" s="88">
        <v>2.4799999999999999E-2</v>
      </c>
      <c r="N46" s="88">
        <v>1.4399999999990681E-2</v>
      </c>
      <c r="O46" s="84">
        <v>195499.264651</v>
      </c>
      <c r="P46" s="86">
        <v>109.75</v>
      </c>
      <c r="Q46" s="74"/>
      <c r="R46" s="84">
        <v>214.56044295499998</v>
      </c>
      <c r="S46" s="85">
        <v>9.9847069797194779E-5</v>
      </c>
      <c r="T46" s="85">
        <f t="shared" si="0"/>
        <v>1.0284120969322252E-2</v>
      </c>
      <c r="U46" s="85">
        <f>R46/'סכום נכסי הקרן'!$C$42</f>
        <v>3.3700716259047548E-3</v>
      </c>
    </row>
    <row r="47" spans="2:21">
      <c r="B47" s="77" t="s">
        <v>426</v>
      </c>
      <c r="C47" s="74" t="s">
        <v>427</v>
      </c>
      <c r="D47" s="87" t="s">
        <v>115</v>
      </c>
      <c r="E47" s="87" t="s">
        <v>340</v>
      </c>
      <c r="F47" s="74" t="s">
        <v>382</v>
      </c>
      <c r="G47" s="87" t="s">
        <v>350</v>
      </c>
      <c r="H47" s="74" t="s">
        <v>393</v>
      </c>
      <c r="I47" s="74" t="s">
        <v>155</v>
      </c>
      <c r="J47" s="74"/>
      <c r="K47" s="84">
        <v>0.73999999998801347</v>
      </c>
      <c r="L47" s="87" t="s">
        <v>159</v>
      </c>
      <c r="M47" s="88">
        <v>4.0999999999999995E-2</v>
      </c>
      <c r="N47" s="88">
        <v>1.7699999999640403E-2</v>
      </c>
      <c r="O47" s="84">
        <v>13395.378239</v>
      </c>
      <c r="P47" s="86">
        <v>124.56</v>
      </c>
      <c r="Q47" s="74"/>
      <c r="R47" s="84">
        <v>16.685283179999999</v>
      </c>
      <c r="S47" s="85">
        <v>1.7193148809014989E-5</v>
      </c>
      <c r="T47" s="85">
        <f t="shared" si="0"/>
        <v>7.9974420385824031E-4</v>
      </c>
      <c r="U47" s="85">
        <f>R47/'סכום נכסי הקרן'!$C$42</f>
        <v>2.6207346815972581E-4</v>
      </c>
    </row>
    <row r="48" spans="2:21">
      <c r="B48" s="77" t="s">
        <v>428</v>
      </c>
      <c r="C48" s="74" t="s">
        <v>429</v>
      </c>
      <c r="D48" s="87" t="s">
        <v>115</v>
      </c>
      <c r="E48" s="87" t="s">
        <v>340</v>
      </c>
      <c r="F48" s="74" t="s">
        <v>382</v>
      </c>
      <c r="G48" s="87" t="s">
        <v>350</v>
      </c>
      <c r="H48" s="74" t="s">
        <v>393</v>
      </c>
      <c r="I48" s="74" t="s">
        <v>155</v>
      </c>
      <c r="J48" s="74"/>
      <c r="K48" s="84">
        <v>1.8800000000222779</v>
      </c>
      <c r="L48" s="87" t="s">
        <v>159</v>
      </c>
      <c r="M48" s="88">
        <v>4.2000000000000003E-2</v>
      </c>
      <c r="N48" s="88">
        <v>0.01</v>
      </c>
      <c r="O48" s="84">
        <v>21532.622181999999</v>
      </c>
      <c r="P48" s="86">
        <v>108.4</v>
      </c>
      <c r="Q48" s="74"/>
      <c r="R48" s="84">
        <v>23.341362245999996</v>
      </c>
      <c r="S48" s="85">
        <v>2.1581525919734115E-5</v>
      </c>
      <c r="T48" s="85">
        <f t="shared" si="0"/>
        <v>1.1187774858247301E-3</v>
      </c>
      <c r="U48" s="85">
        <f>R48/'סכום נכסי הקרן'!$C$42</f>
        <v>3.6661959460862481E-4</v>
      </c>
    </row>
    <row r="49" spans="2:21">
      <c r="B49" s="77" t="s">
        <v>430</v>
      </c>
      <c r="C49" s="74" t="s">
        <v>431</v>
      </c>
      <c r="D49" s="87" t="s">
        <v>115</v>
      </c>
      <c r="E49" s="87" t="s">
        <v>340</v>
      </c>
      <c r="F49" s="74" t="s">
        <v>382</v>
      </c>
      <c r="G49" s="87" t="s">
        <v>350</v>
      </c>
      <c r="H49" s="74" t="s">
        <v>393</v>
      </c>
      <c r="I49" s="74" t="s">
        <v>155</v>
      </c>
      <c r="J49" s="74"/>
      <c r="K49" s="84">
        <v>1.4100000000186839</v>
      </c>
      <c r="L49" s="87" t="s">
        <v>159</v>
      </c>
      <c r="M49" s="88">
        <v>0.04</v>
      </c>
      <c r="N49" s="88">
        <v>1.2100000000140705E-2</v>
      </c>
      <c r="O49" s="84">
        <v>39283.227650000001</v>
      </c>
      <c r="P49" s="86">
        <v>110.36</v>
      </c>
      <c r="Q49" s="74"/>
      <c r="R49" s="84">
        <v>43.352970859000003</v>
      </c>
      <c r="S49" s="85">
        <v>1.8032247046274411E-5</v>
      </c>
      <c r="T49" s="85">
        <f t="shared" si="0"/>
        <v>2.0779561719443621E-3</v>
      </c>
      <c r="U49" s="85">
        <f>R49/'סכום נכסי הקרן'!$C$42</f>
        <v>6.8093920285778795E-4</v>
      </c>
    </row>
    <row r="50" spans="2:21">
      <c r="B50" s="77" t="s">
        <v>432</v>
      </c>
      <c r="C50" s="74" t="s">
        <v>433</v>
      </c>
      <c r="D50" s="87" t="s">
        <v>115</v>
      </c>
      <c r="E50" s="87" t="s">
        <v>340</v>
      </c>
      <c r="F50" s="74" t="s">
        <v>434</v>
      </c>
      <c r="G50" s="87" t="s">
        <v>405</v>
      </c>
      <c r="H50" s="74" t="s">
        <v>435</v>
      </c>
      <c r="I50" s="74" t="s">
        <v>344</v>
      </c>
      <c r="J50" s="74"/>
      <c r="K50" s="84">
        <v>4.2000000000032491</v>
      </c>
      <c r="L50" s="87" t="s">
        <v>159</v>
      </c>
      <c r="M50" s="88">
        <v>2.3399999999999997E-2</v>
      </c>
      <c r="N50" s="88">
        <v>1.4300000000017875E-2</v>
      </c>
      <c r="O50" s="84">
        <v>295027.84456200001</v>
      </c>
      <c r="P50" s="86">
        <v>104.3</v>
      </c>
      <c r="Q50" s="74"/>
      <c r="R50" s="84">
        <v>307.71403581499999</v>
      </c>
      <c r="S50" s="85">
        <v>8.3236369546116473E-5</v>
      </c>
      <c r="T50" s="85">
        <f t="shared" si="0"/>
        <v>1.4749076412670944E-2</v>
      </c>
      <c r="U50" s="85">
        <f>R50/'סכום נכסי הקרן'!$C$42</f>
        <v>4.8332224090824882E-3</v>
      </c>
    </row>
    <row r="51" spans="2:21">
      <c r="B51" s="77" t="s">
        <v>436</v>
      </c>
      <c r="C51" s="74" t="s">
        <v>437</v>
      </c>
      <c r="D51" s="87" t="s">
        <v>115</v>
      </c>
      <c r="E51" s="87" t="s">
        <v>340</v>
      </c>
      <c r="F51" s="74" t="s">
        <v>434</v>
      </c>
      <c r="G51" s="87" t="s">
        <v>405</v>
      </c>
      <c r="H51" s="74" t="s">
        <v>435</v>
      </c>
      <c r="I51" s="74" t="s">
        <v>344</v>
      </c>
      <c r="J51" s="74"/>
      <c r="K51" s="84">
        <v>7.7900000000258292</v>
      </c>
      <c r="L51" s="87" t="s">
        <v>159</v>
      </c>
      <c r="M51" s="88">
        <v>6.5000000000000006E-3</v>
      </c>
      <c r="N51" s="88">
        <v>1.7900000000025597E-2</v>
      </c>
      <c r="O51" s="84">
        <v>47194.778735999993</v>
      </c>
      <c r="P51" s="86">
        <v>91.06</v>
      </c>
      <c r="Q51" s="74"/>
      <c r="R51" s="84">
        <v>42.975567090999995</v>
      </c>
      <c r="S51" s="85">
        <v>1.5731592911999998E-4</v>
      </c>
      <c r="T51" s="85">
        <f t="shared" si="0"/>
        <v>2.0598667890602855E-3</v>
      </c>
      <c r="U51" s="85">
        <f>R51/'סכום נכסי הקרן'!$C$42</f>
        <v>6.7501137332626009E-4</v>
      </c>
    </row>
    <row r="52" spans="2:21">
      <c r="B52" s="77" t="s">
        <v>438</v>
      </c>
      <c r="C52" s="74" t="s">
        <v>439</v>
      </c>
      <c r="D52" s="87" t="s">
        <v>115</v>
      </c>
      <c r="E52" s="87" t="s">
        <v>340</v>
      </c>
      <c r="F52" s="74" t="s">
        <v>440</v>
      </c>
      <c r="G52" s="87" t="s">
        <v>405</v>
      </c>
      <c r="H52" s="74" t="s">
        <v>441</v>
      </c>
      <c r="I52" s="74" t="s">
        <v>155</v>
      </c>
      <c r="J52" s="74"/>
      <c r="K52" s="84">
        <v>1.4900000000020375</v>
      </c>
      <c r="L52" s="87" t="s">
        <v>159</v>
      </c>
      <c r="M52" s="88">
        <v>4.8000000000000001E-2</v>
      </c>
      <c r="N52" s="88">
        <v>9.6000000000015968E-3</v>
      </c>
      <c r="O52" s="84">
        <v>150809.526633</v>
      </c>
      <c r="P52" s="86">
        <v>107.68</v>
      </c>
      <c r="Q52" s="84">
        <v>87.895000725999992</v>
      </c>
      <c r="R52" s="84">
        <v>250.28669900099999</v>
      </c>
      <c r="S52" s="85">
        <v>2.7731596773849506E-4</v>
      </c>
      <c r="T52" s="85">
        <f t="shared" si="0"/>
        <v>1.1996520207028443E-2</v>
      </c>
      <c r="U52" s="85">
        <f>R52/'סכום נכסי הקרן'!$C$42</f>
        <v>3.9312190589648388E-3</v>
      </c>
    </row>
    <row r="53" spans="2:21">
      <c r="B53" s="77" t="s">
        <v>442</v>
      </c>
      <c r="C53" s="74" t="s">
        <v>443</v>
      </c>
      <c r="D53" s="87" t="s">
        <v>115</v>
      </c>
      <c r="E53" s="87" t="s">
        <v>340</v>
      </c>
      <c r="F53" s="74" t="s">
        <v>440</v>
      </c>
      <c r="G53" s="87" t="s">
        <v>405</v>
      </c>
      <c r="H53" s="74" t="s">
        <v>441</v>
      </c>
      <c r="I53" s="74" t="s">
        <v>155</v>
      </c>
      <c r="J53" s="74"/>
      <c r="K53" s="84">
        <v>0.5</v>
      </c>
      <c r="L53" s="87" t="s">
        <v>159</v>
      </c>
      <c r="M53" s="88">
        <v>4.9000000000000002E-2</v>
      </c>
      <c r="N53" s="88">
        <v>1.1600000000095862E-2</v>
      </c>
      <c r="O53" s="84">
        <v>14788.567137</v>
      </c>
      <c r="P53" s="86">
        <v>112.86</v>
      </c>
      <c r="Q53" s="74"/>
      <c r="R53" s="84">
        <v>16.690377474000002</v>
      </c>
      <c r="S53" s="85">
        <v>1.4930124725767406E-4</v>
      </c>
      <c r="T53" s="85">
        <f t="shared" si="0"/>
        <v>7.9998837904276079E-4</v>
      </c>
      <c r="U53" s="85">
        <f>R53/'סכום נכסי הקרן'!$C$42</f>
        <v>2.6215348354106531E-4</v>
      </c>
    </row>
    <row r="54" spans="2:21">
      <c r="B54" s="77" t="s">
        <v>444</v>
      </c>
      <c r="C54" s="74" t="s">
        <v>445</v>
      </c>
      <c r="D54" s="87" t="s">
        <v>115</v>
      </c>
      <c r="E54" s="87" t="s">
        <v>340</v>
      </c>
      <c r="F54" s="74" t="s">
        <v>440</v>
      </c>
      <c r="G54" s="87" t="s">
        <v>405</v>
      </c>
      <c r="H54" s="74" t="s">
        <v>441</v>
      </c>
      <c r="I54" s="74" t="s">
        <v>155</v>
      </c>
      <c r="J54" s="74"/>
      <c r="K54" s="84">
        <v>4.9900000000070666</v>
      </c>
      <c r="L54" s="87" t="s">
        <v>159</v>
      </c>
      <c r="M54" s="88">
        <v>3.2000000000000001E-2</v>
      </c>
      <c r="N54" s="88">
        <v>1.2600000000018161E-2</v>
      </c>
      <c r="O54" s="84">
        <v>224650.89978199999</v>
      </c>
      <c r="P54" s="86">
        <v>109.51</v>
      </c>
      <c r="Q54" s="84">
        <v>7.2916286600000007</v>
      </c>
      <c r="R54" s="84">
        <v>253.306835479</v>
      </c>
      <c r="S54" s="85">
        <v>1.3618375414763194E-4</v>
      </c>
      <c r="T54" s="85">
        <f t="shared" si="0"/>
        <v>1.2141278711698985E-2</v>
      </c>
      <c r="U54" s="85">
        <f>R54/'סכום נכסי הקרן'!$C$42</f>
        <v>3.9786559308816367E-3</v>
      </c>
    </row>
    <row r="55" spans="2:21">
      <c r="B55" s="77" t="s">
        <v>446</v>
      </c>
      <c r="C55" s="74" t="s">
        <v>447</v>
      </c>
      <c r="D55" s="87" t="s">
        <v>115</v>
      </c>
      <c r="E55" s="87" t="s">
        <v>340</v>
      </c>
      <c r="F55" s="74" t="s">
        <v>440</v>
      </c>
      <c r="G55" s="87" t="s">
        <v>405</v>
      </c>
      <c r="H55" s="74" t="s">
        <v>441</v>
      </c>
      <c r="I55" s="74" t="s">
        <v>155</v>
      </c>
      <c r="J55" s="74"/>
      <c r="K55" s="84">
        <v>7.3000000000061904</v>
      </c>
      <c r="L55" s="87" t="s">
        <v>159</v>
      </c>
      <c r="M55" s="88">
        <v>1.1399999999999999E-2</v>
      </c>
      <c r="N55" s="88">
        <v>1.5000000000034396E-2</v>
      </c>
      <c r="O55" s="84">
        <v>150347.482384</v>
      </c>
      <c r="P55" s="86">
        <v>96.7</v>
      </c>
      <c r="Q55" s="74"/>
      <c r="R55" s="84">
        <v>145.38601546699999</v>
      </c>
      <c r="S55" s="85">
        <v>7.266733577994599E-5</v>
      </c>
      <c r="T55" s="85">
        <f t="shared" si="0"/>
        <v>6.9685136258968621E-3</v>
      </c>
      <c r="U55" s="85">
        <f>R55/'סכום נכסי הקרן'!$C$42</f>
        <v>2.2835583240823501E-3</v>
      </c>
    </row>
    <row r="56" spans="2:21">
      <c r="B56" s="77" t="s">
        <v>448</v>
      </c>
      <c r="C56" s="74" t="s">
        <v>449</v>
      </c>
      <c r="D56" s="87" t="s">
        <v>115</v>
      </c>
      <c r="E56" s="87" t="s">
        <v>340</v>
      </c>
      <c r="F56" s="74" t="s">
        <v>450</v>
      </c>
      <c r="G56" s="87" t="s">
        <v>405</v>
      </c>
      <c r="H56" s="74" t="s">
        <v>435</v>
      </c>
      <c r="I56" s="74" t="s">
        <v>344</v>
      </c>
      <c r="J56" s="74"/>
      <c r="K56" s="84">
        <v>5.7700000000304907</v>
      </c>
      <c r="L56" s="87" t="s">
        <v>159</v>
      </c>
      <c r="M56" s="88">
        <v>1.8200000000000001E-2</v>
      </c>
      <c r="N56" s="88">
        <v>1.2600000000089973E-2</v>
      </c>
      <c r="O56" s="84">
        <v>77370.841616000005</v>
      </c>
      <c r="P56" s="86">
        <v>103.43</v>
      </c>
      <c r="Q56" s="74"/>
      <c r="R56" s="84">
        <v>80.024660627999992</v>
      </c>
      <c r="S56" s="85">
        <v>1.7218391368866142E-4</v>
      </c>
      <c r="T56" s="85">
        <f t="shared" si="0"/>
        <v>3.8356711008464724E-3</v>
      </c>
      <c r="U56" s="85">
        <f>R56/'סכום נכסי הקרן'!$C$42</f>
        <v>1.2569364345115669E-3</v>
      </c>
    </row>
    <row r="57" spans="2:21">
      <c r="B57" s="77" t="s">
        <v>451</v>
      </c>
      <c r="C57" s="74" t="s">
        <v>452</v>
      </c>
      <c r="D57" s="87" t="s">
        <v>115</v>
      </c>
      <c r="E57" s="87" t="s">
        <v>340</v>
      </c>
      <c r="F57" s="74" t="s">
        <v>450</v>
      </c>
      <c r="G57" s="87" t="s">
        <v>405</v>
      </c>
      <c r="H57" s="74" t="s">
        <v>435</v>
      </c>
      <c r="I57" s="74" t="s">
        <v>344</v>
      </c>
      <c r="J57" s="74"/>
      <c r="K57" s="84">
        <v>6.8599999995508467</v>
      </c>
      <c r="L57" s="87" t="s">
        <v>159</v>
      </c>
      <c r="M57" s="88">
        <v>7.8000000000000005E-3</v>
      </c>
      <c r="N57" s="88">
        <v>1.3999999998515198E-2</v>
      </c>
      <c r="O57" s="84">
        <v>5663.7522419999996</v>
      </c>
      <c r="P57" s="86">
        <v>95.13</v>
      </c>
      <c r="Q57" s="74"/>
      <c r="R57" s="84">
        <v>5.3879276970000012</v>
      </c>
      <c r="S57" s="85">
        <v>1.2355480458115182E-5</v>
      </c>
      <c r="T57" s="85">
        <f t="shared" si="0"/>
        <v>2.5824937461343278E-4</v>
      </c>
      <c r="U57" s="85">
        <f>R57/'סכום נכסי הקרן'!$C$42</f>
        <v>8.4627445786427142E-5</v>
      </c>
    </row>
    <row r="58" spans="2:21">
      <c r="B58" s="77" t="s">
        <v>453</v>
      </c>
      <c r="C58" s="74" t="s">
        <v>454</v>
      </c>
      <c r="D58" s="87" t="s">
        <v>115</v>
      </c>
      <c r="E58" s="87" t="s">
        <v>340</v>
      </c>
      <c r="F58" s="74" t="s">
        <v>450</v>
      </c>
      <c r="G58" s="87" t="s">
        <v>405</v>
      </c>
      <c r="H58" s="74" t="s">
        <v>435</v>
      </c>
      <c r="I58" s="74" t="s">
        <v>344</v>
      </c>
      <c r="J58" s="74"/>
      <c r="K58" s="84">
        <v>4.780000000014299</v>
      </c>
      <c r="L58" s="87" t="s">
        <v>159</v>
      </c>
      <c r="M58" s="88">
        <v>2E-3</v>
      </c>
      <c r="N58" s="88">
        <v>1.1999999999965124E-2</v>
      </c>
      <c r="O58" s="84">
        <v>60792.413354999997</v>
      </c>
      <c r="P58" s="86">
        <v>94.33</v>
      </c>
      <c r="Q58" s="74"/>
      <c r="R58" s="84">
        <v>57.345079681000001</v>
      </c>
      <c r="S58" s="85">
        <v>1.6211310228000001E-4</v>
      </c>
      <c r="T58" s="85">
        <f t="shared" si="0"/>
        <v>2.7486135296547424E-3</v>
      </c>
      <c r="U58" s="85">
        <f>R58/'סכום נכסי הקרן'!$C$42</f>
        <v>9.0071134854395043E-4</v>
      </c>
    </row>
    <row r="59" spans="2:21">
      <c r="B59" s="77" t="s">
        <v>455</v>
      </c>
      <c r="C59" s="74" t="s">
        <v>456</v>
      </c>
      <c r="D59" s="87" t="s">
        <v>115</v>
      </c>
      <c r="E59" s="87" t="s">
        <v>340</v>
      </c>
      <c r="F59" s="74" t="s">
        <v>363</v>
      </c>
      <c r="G59" s="87" t="s">
        <v>350</v>
      </c>
      <c r="H59" s="74" t="s">
        <v>441</v>
      </c>
      <c r="I59" s="74" t="s">
        <v>155</v>
      </c>
      <c r="J59" s="74"/>
      <c r="K59" s="84">
        <v>0.58999999999862462</v>
      </c>
      <c r="L59" s="87" t="s">
        <v>159</v>
      </c>
      <c r="M59" s="88">
        <v>0.04</v>
      </c>
      <c r="N59" s="88">
        <v>2.5699999999949864E-2</v>
      </c>
      <c r="O59" s="84">
        <v>205279.97884799997</v>
      </c>
      <c r="P59" s="86">
        <v>109.8</v>
      </c>
      <c r="Q59" s="74"/>
      <c r="R59" s="84">
        <v>225.39743070900002</v>
      </c>
      <c r="S59" s="85">
        <v>1.520594688643983E-4</v>
      </c>
      <c r="T59" s="85">
        <f t="shared" si="0"/>
        <v>1.080354986064205E-2</v>
      </c>
      <c r="U59" s="85">
        <f>R59/'סכום נכסי הקרן'!$C$42</f>
        <v>3.5402867151217939E-3</v>
      </c>
    </row>
    <row r="60" spans="2:21">
      <c r="B60" s="77" t="s">
        <v>457</v>
      </c>
      <c r="C60" s="74" t="s">
        <v>458</v>
      </c>
      <c r="D60" s="87" t="s">
        <v>115</v>
      </c>
      <c r="E60" s="87" t="s">
        <v>340</v>
      </c>
      <c r="F60" s="74" t="s">
        <v>459</v>
      </c>
      <c r="G60" s="87" t="s">
        <v>405</v>
      </c>
      <c r="H60" s="74" t="s">
        <v>441</v>
      </c>
      <c r="I60" s="74" t="s">
        <v>155</v>
      </c>
      <c r="J60" s="74"/>
      <c r="K60" s="84">
        <v>3.0599999999987726</v>
      </c>
      <c r="L60" s="87" t="s">
        <v>159</v>
      </c>
      <c r="M60" s="88">
        <v>4.7500000000000001E-2</v>
      </c>
      <c r="N60" s="88">
        <v>1.3300000000002232E-2</v>
      </c>
      <c r="O60" s="84">
        <v>264118.03166199999</v>
      </c>
      <c r="P60" s="86">
        <v>135.75</v>
      </c>
      <c r="Q60" s="74"/>
      <c r="R60" s="84">
        <v>358.54022372399999</v>
      </c>
      <c r="S60" s="85">
        <v>1.3994491159963969E-4</v>
      </c>
      <c r="T60" s="85">
        <f t="shared" si="0"/>
        <v>1.7185232200134931E-2</v>
      </c>
      <c r="U60" s="85">
        <f>R60/'סכום נכסי הקרן'!$C$42</f>
        <v>5.6315424133012932E-3</v>
      </c>
    </row>
    <row r="61" spans="2:21">
      <c r="B61" s="77" t="s">
        <v>460</v>
      </c>
      <c r="C61" s="74" t="s">
        <v>461</v>
      </c>
      <c r="D61" s="87" t="s">
        <v>115</v>
      </c>
      <c r="E61" s="87" t="s">
        <v>340</v>
      </c>
      <c r="F61" s="74" t="s">
        <v>459</v>
      </c>
      <c r="G61" s="87" t="s">
        <v>405</v>
      </c>
      <c r="H61" s="74" t="s">
        <v>441</v>
      </c>
      <c r="I61" s="74" t="s">
        <v>155</v>
      </c>
      <c r="J61" s="74"/>
      <c r="K61" s="84">
        <v>5.2899999999771508</v>
      </c>
      <c r="L61" s="87" t="s">
        <v>159</v>
      </c>
      <c r="M61" s="88">
        <v>5.0000000000000001E-3</v>
      </c>
      <c r="N61" s="88">
        <v>1.2499999999964519E-2</v>
      </c>
      <c r="O61" s="84">
        <v>73551.622659000001</v>
      </c>
      <c r="P61" s="86">
        <v>95.8</v>
      </c>
      <c r="Q61" s="74"/>
      <c r="R61" s="84">
        <v>70.462454508999997</v>
      </c>
      <c r="S61" s="85">
        <v>9.7500855230000179E-5</v>
      </c>
      <c r="T61" s="85">
        <f t="shared" si="0"/>
        <v>3.3773439129127017E-3</v>
      </c>
      <c r="U61" s="85">
        <f>R61/'סכום נכסי הקרן'!$C$42</f>
        <v>1.1067441666411406E-3</v>
      </c>
    </row>
    <row r="62" spans="2:21">
      <c r="B62" s="77" t="s">
        <v>462</v>
      </c>
      <c r="C62" s="74" t="s">
        <v>463</v>
      </c>
      <c r="D62" s="87" t="s">
        <v>115</v>
      </c>
      <c r="E62" s="87" t="s">
        <v>340</v>
      </c>
      <c r="F62" s="74" t="s">
        <v>464</v>
      </c>
      <c r="G62" s="87" t="s">
        <v>465</v>
      </c>
      <c r="H62" s="74" t="s">
        <v>435</v>
      </c>
      <c r="I62" s="74" t="s">
        <v>344</v>
      </c>
      <c r="J62" s="74"/>
      <c r="K62" s="84">
        <v>0.99000000080366479</v>
      </c>
      <c r="L62" s="87" t="s">
        <v>159</v>
      </c>
      <c r="M62" s="88">
        <v>4.6500000000000007E-2</v>
      </c>
      <c r="N62" s="88">
        <v>1.5500000014118437E-2</v>
      </c>
      <c r="O62" s="84">
        <v>362.76961699999998</v>
      </c>
      <c r="P62" s="86">
        <v>126.91</v>
      </c>
      <c r="Q62" s="74"/>
      <c r="R62" s="84">
        <v>0.46039093699999994</v>
      </c>
      <c r="S62" s="85">
        <v>7.1600837492059447E-6</v>
      </c>
      <c r="T62" s="85">
        <f t="shared" si="0"/>
        <v>2.2067050310297118E-5</v>
      </c>
      <c r="U62" s="85">
        <f>R62/'סכום נכסי הקרן'!$C$42</f>
        <v>7.2312976811518409E-6</v>
      </c>
    </row>
    <row r="63" spans="2:21">
      <c r="B63" s="77" t="s">
        <v>466</v>
      </c>
      <c r="C63" s="74" t="s">
        <v>467</v>
      </c>
      <c r="D63" s="87" t="s">
        <v>115</v>
      </c>
      <c r="E63" s="87" t="s">
        <v>340</v>
      </c>
      <c r="F63" s="74" t="s">
        <v>468</v>
      </c>
      <c r="G63" s="87" t="s">
        <v>469</v>
      </c>
      <c r="H63" s="74" t="s">
        <v>441</v>
      </c>
      <c r="I63" s="74" t="s">
        <v>155</v>
      </c>
      <c r="J63" s="74"/>
      <c r="K63" s="84">
        <v>6.7999999999922078</v>
      </c>
      <c r="L63" s="87" t="s">
        <v>159</v>
      </c>
      <c r="M63" s="88">
        <v>3.85E-2</v>
      </c>
      <c r="N63" s="88">
        <v>5.8999999999809517E-3</v>
      </c>
      <c r="O63" s="84">
        <v>183481.066926</v>
      </c>
      <c r="P63" s="86">
        <v>125.9</v>
      </c>
      <c r="Q63" s="74"/>
      <c r="R63" s="84">
        <v>231.00265681600001</v>
      </c>
      <c r="S63" s="85">
        <v>6.882410095615277E-5</v>
      </c>
      <c r="T63" s="85">
        <f t="shared" si="0"/>
        <v>1.1072214590034322E-2</v>
      </c>
      <c r="U63" s="85">
        <f>R63/'סכום נכסי הקרן'!$C$42</f>
        <v>3.6283272374092275E-3</v>
      </c>
    </row>
    <row r="64" spans="2:21">
      <c r="B64" s="77" t="s">
        <v>470</v>
      </c>
      <c r="C64" s="74" t="s">
        <v>471</v>
      </c>
      <c r="D64" s="87" t="s">
        <v>115</v>
      </c>
      <c r="E64" s="87" t="s">
        <v>340</v>
      </c>
      <c r="F64" s="74" t="s">
        <v>468</v>
      </c>
      <c r="G64" s="87" t="s">
        <v>469</v>
      </c>
      <c r="H64" s="74" t="s">
        <v>441</v>
      </c>
      <c r="I64" s="74" t="s">
        <v>155</v>
      </c>
      <c r="J64" s="74"/>
      <c r="K64" s="84">
        <v>4.669999999998633</v>
      </c>
      <c r="L64" s="87" t="s">
        <v>159</v>
      </c>
      <c r="M64" s="88">
        <v>4.4999999999999998E-2</v>
      </c>
      <c r="N64" s="88">
        <v>3.9999999999999992E-3</v>
      </c>
      <c r="O64" s="84">
        <v>412826.80676100001</v>
      </c>
      <c r="P64" s="86">
        <v>124.05</v>
      </c>
      <c r="Q64" s="74"/>
      <c r="R64" s="84">
        <v>512.11167250999995</v>
      </c>
      <c r="S64" s="85">
        <v>1.3967594235802684E-4</v>
      </c>
      <c r="T64" s="85">
        <f t="shared" si="0"/>
        <v>2.4546082760461836E-2</v>
      </c>
      <c r="U64" s="85">
        <f>R64/'סכום נכסי הקרן'!$C$42</f>
        <v>8.0436682225835266E-3</v>
      </c>
    </row>
    <row r="65" spans="2:21">
      <c r="B65" s="77" t="s">
        <v>472</v>
      </c>
      <c r="C65" s="74" t="s">
        <v>473</v>
      </c>
      <c r="D65" s="87" t="s">
        <v>115</v>
      </c>
      <c r="E65" s="87" t="s">
        <v>340</v>
      </c>
      <c r="F65" s="74" t="s">
        <v>468</v>
      </c>
      <c r="G65" s="87" t="s">
        <v>469</v>
      </c>
      <c r="H65" s="74" t="s">
        <v>441</v>
      </c>
      <c r="I65" s="74" t="s">
        <v>155</v>
      </c>
      <c r="J65" s="74"/>
      <c r="K65" s="84">
        <v>9.3899999999777926</v>
      </c>
      <c r="L65" s="87" t="s">
        <v>159</v>
      </c>
      <c r="M65" s="88">
        <v>2.3900000000000001E-2</v>
      </c>
      <c r="N65" s="88">
        <v>7.1999999999836257E-3</v>
      </c>
      <c r="O65" s="84">
        <v>167049.79199999999</v>
      </c>
      <c r="P65" s="86">
        <v>116.99</v>
      </c>
      <c r="Q65" s="74"/>
      <c r="R65" s="84">
        <v>195.43154980599999</v>
      </c>
      <c r="S65" s="85">
        <v>8.4768018998614678E-5</v>
      </c>
      <c r="T65" s="85">
        <f t="shared" si="0"/>
        <v>9.3672518184004551E-3</v>
      </c>
      <c r="U65" s="85">
        <f>R65/'סכום נכסי הקרן'!$C$42</f>
        <v>3.0696167091057189E-3</v>
      </c>
    </row>
    <row r="66" spans="2:21">
      <c r="B66" s="77" t="s">
        <v>474</v>
      </c>
      <c r="C66" s="74" t="s">
        <v>475</v>
      </c>
      <c r="D66" s="87" t="s">
        <v>115</v>
      </c>
      <c r="E66" s="87" t="s">
        <v>340</v>
      </c>
      <c r="F66" s="74" t="s">
        <v>476</v>
      </c>
      <c r="G66" s="87" t="s">
        <v>405</v>
      </c>
      <c r="H66" s="74" t="s">
        <v>441</v>
      </c>
      <c r="I66" s="74" t="s">
        <v>155</v>
      </c>
      <c r="J66" s="74"/>
      <c r="K66" s="84">
        <v>5.3299999999729133</v>
      </c>
      <c r="L66" s="87" t="s">
        <v>159</v>
      </c>
      <c r="M66" s="88">
        <v>1.5800000000000002E-2</v>
      </c>
      <c r="N66" s="88">
        <v>1.1099999999909712E-2</v>
      </c>
      <c r="O66" s="84">
        <v>53417.262424999994</v>
      </c>
      <c r="P66" s="86">
        <v>103.67</v>
      </c>
      <c r="Q66" s="74"/>
      <c r="R66" s="84">
        <v>55.377675949999997</v>
      </c>
      <c r="S66" s="85">
        <v>9.3306131213805925E-5</v>
      </c>
      <c r="T66" s="85">
        <f t="shared" si="0"/>
        <v>2.6543136778906244E-3</v>
      </c>
      <c r="U66" s="85">
        <f>R66/'סכום נכסי הקרן'!$C$42</f>
        <v>8.6980960636245778E-4</v>
      </c>
    </row>
    <row r="67" spans="2:21">
      <c r="B67" s="77" t="s">
        <v>477</v>
      </c>
      <c r="C67" s="74" t="s">
        <v>478</v>
      </c>
      <c r="D67" s="87" t="s">
        <v>115</v>
      </c>
      <c r="E67" s="87" t="s">
        <v>340</v>
      </c>
      <c r="F67" s="74" t="s">
        <v>476</v>
      </c>
      <c r="G67" s="87" t="s">
        <v>405</v>
      </c>
      <c r="H67" s="74" t="s">
        <v>441</v>
      </c>
      <c r="I67" s="74" t="s">
        <v>155</v>
      </c>
      <c r="J67" s="74"/>
      <c r="K67" s="84">
        <v>7.9399999999930255</v>
      </c>
      <c r="L67" s="87" t="s">
        <v>159</v>
      </c>
      <c r="M67" s="88">
        <v>8.3999999999999995E-3</v>
      </c>
      <c r="N67" s="88">
        <v>1.2500000000000001E-2</v>
      </c>
      <c r="O67" s="84">
        <v>47728.05307200001</v>
      </c>
      <c r="P67" s="86">
        <v>96.13</v>
      </c>
      <c r="Q67" s="74"/>
      <c r="R67" s="84">
        <v>45.880975828000004</v>
      </c>
      <c r="S67" s="85">
        <v>1.9091221228800004E-4</v>
      </c>
      <c r="T67" s="85">
        <f t="shared" si="0"/>
        <v>2.1991262653417568E-3</v>
      </c>
      <c r="U67" s="85">
        <f>R67/'סכום נכסי הקרן'!$C$42</f>
        <v>7.2064623225630558E-4</v>
      </c>
    </row>
    <row r="68" spans="2:21">
      <c r="B68" s="77" t="s">
        <v>479</v>
      </c>
      <c r="C68" s="74" t="s">
        <v>480</v>
      </c>
      <c r="D68" s="87" t="s">
        <v>115</v>
      </c>
      <c r="E68" s="87" t="s">
        <v>340</v>
      </c>
      <c r="F68" s="74" t="s">
        <v>481</v>
      </c>
      <c r="G68" s="87" t="s">
        <v>465</v>
      </c>
      <c r="H68" s="74" t="s">
        <v>441</v>
      </c>
      <c r="I68" s="74" t="s">
        <v>155</v>
      </c>
      <c r="J68" s="74"/>
      <c r="K68" s="84">
        <v>0.92000000098858559</v>
      </c>
      <c r="L68" s="87" t="s">
        <v>159</v>
      </c>
      <c r="M68" s="88">
        <v>4.8899999999999999E-2</v>
      </c>
      <c r="N68" s="88">
        <v>7.2000000008987141E-3</v>
      </c>
      <c r="O68" s="84">
        <v>359.42852500000004</v>
      </c>
      <c r="P68" s="86">
        <v>123.83</v>
      </c>
      <c r="Q68" s="74"/>
      <c r="R68" s="84">
        <v>0.44508031799999997</v>
      </c>
      <c r="S68" s="85">
        <v>1.9305180639503988E-5</v>
      </c>
      <c r="T68" s="85">
        <f t="shared" si="0"/>
        <v>2.1333195291437807E-5</v>
      </c>
      <c r="U68" s="85">
        <f>R68/'סכום נכסי הקרן'!$C$42</f>
        <v>6.9908158758557931E-6</v>
      </c>
    </row>
    <row r="69" spans="2:21">
      <c r="B69" s="77" t="s">
        <v>482</v>
      </c>
      <c r="C69" s="74" t="s">
        <v>483</v>
      </c>
      <c r="D69" s="87" t="s">
        <v>115</v>
      </c>
      <c r="E69" s="87" t="s">
        <v>340</v>
      </c>
      <c r="F69" s="74" t="s">
        <v>363</v>
      </c>
      <c r="G69" s="87" t="s">
        <v>350</v>
      </c>
      <c r="H69" s="74" t="s">
        <v>435</v>
      </c>
      <c r="I69" s="74" t="s">
        <v>344</v>
      </c>
      <c r="J69" s="74"/>
      <c r="K69" s="84">
        <v>3</v>
      </c>
      <c r="L69" s="87" t="s">
        <v>159</v>
      </c>
      <c r="M69" s="88">
        <v>1.6399999999999998E-2</v>
      </c>
      <c r="N69" s="88">
        <v>2.959999999993547E-2</v>
      </c>
      <c r="O69" s="84">
        <f>96450.56/50000</f>
        <v>1.9290111999999999</v>
      </c>
      <c r="P69" s="86">
        <v>4820001</v>
      </c>
      <c r="Q69" s="74"/>
      <c r="R69" s="84">
        <v>92.978364984999999</v>
      </c>
      <c r="S69" s="85">
        <f>785.683936135549%/50000</f>
        <v>1.571367872271098E-4</v>
      </c>
      <c r="T69" s="85">
        <f t="shared" si="0"/>
        <v>4.4565565761629294E-3</v>
      </c>
      <c r="U69" s="85">
        <f>R69/'סכום נכסי הקרן'!$C$42</f>
        <v>1.460398502834386E-3</v>
      </c>
    </row>
    <row r="70" spans="2:21">
      <c r="B70" s="77" t="s">
        <v>484</v>
      </c>
      <c r="C70" s="74" t="s">
        <v>485</v>
      </c>
      <c r="D70" s="87" t="s">
        <v>115</v>
      </c>
      <c r="E70" s="87" t="s">
        <v>340</v>
      </c>
      <c r="F70" s="74" t="s">
        <v>363</v>
      </c>
      <c r="G70" s="87" t="s">
        <v>350</v>
      </c>
      <c r="H70" s="74" t="s">
        <v>435</v>
      </c>
      <c r="I70" s="74" t="s">
        <v>344</v>
      </c>
      <c r="J70" s="74"/>
      <c r="K70" s="84">
        <v>7.2299999999107296</v>
      </c>
      <c r="L70" s="87" t="s">
        <v>159</v>
      </c>
      <c r="M70" s="88">
        <v>2.7799999999999998E-2</v>
      </c>
      <c r="N70" s="88">
        <v>3.0299999999496639E-2</v>
      </c>
      <c r="O70" s="84">
        <f>36395.016/50000</f>
        <v>0.72790032000000005</v>
      </c>
      <c r="P70" s="86">
        <v>4940000</v>
      </c>
      <c r="Q70" s="74"/>
      <c r="R70" s="84">
        <v>35.958276026999997</v>
      </c>
      <c r="S70" s="85">
        <f>870.277761836442%/50000</f>
        <v>1.7405555236728841E-4</v>
      </c>
      <c r="T70" s="85">
        <f t="shared" si="0"/>
        <v>1.7235202137772746E-3</v>
      </c>
      <c r="U70" s="85">
        <f>R70/'סכום נכסי הקרן'!$C$42</f>
        <v>5.6479173926975656E-4</v>
      </c>
    </row>
    <row r="71" spans="2:21">
      <c r="B71" s="77" t="s">
        <v>486</v>
      </c>
      <c r="C71" s="74" t="s">
        <v>487</v>
      </c>
      <c r="D71" s="87" t="s">
        <v>115</v>
      </c>
      <c r="E71" s="87" t="s">
        <v>340</v>
      </c>
      <c r="F71" s="74" t="s">
        <v>363</v>
      </c>
      <c r="G71" s="87" t="s">
        <v>350</v>
      </c>
      <c r="H71" s="74" t="s">
        <v>435</v>
      </c>
      <c r="I71" s="74" t="s">
        <v>344</v>
      </c>
      <c r="J71" s="74"/>
      <c r="K71" s="84">
        <v>4.4299999999869772</v>
      </c>
      <c r="L71" s="87" t="s">
        <v>159</v>
      </c>
      <c r="M71" s="88">
        <v>2.4199999999999999E-2</v>
      </c>
      <c r="N71" s="88">
        <v>2.819999999986977E-2</v>
      </c>
      <c r="O71" s="84">
        <f>77574.884/50000</f>
        <v>1.5514976800000002</v>
      </c>
      <c r="P71" s="86">
        <v>4949250</v>
      </c>
      <c r="Q71" s="74"/>
      <c r="R71" s="84">
        <v>76.787497299999998</v>
      </c>
      <c r="S71" s="85">
        <f>269.142296082989%/50000</f>
        <v>5.3828459216597799E-5</v>
      </c>
      <c r="T71" s="85">
        <f t="shared" si="0"/>
        <v>3.680510257570305E-3</v>
      </c>
      <c r="U71" s="85">
        <f>R71/'סכום נכסי הקרן'!$C$42</f>
        <v>1.2060907514496605E-3</v>
      </c>
    </row>
    <row r="72" spans="2:21">
      <c r="B72" s="77" t="s">
        <v>488</v>
      </c>
      <c r="C72" s="74" t="s">
        <v>489</v>
      </c>
      <c r="D72" s="87" t="s">
        <v>115</v>
      </c>
      <c r="E72" s="87" t="s">
        <v>340</v>
      </c>
      <c r="F72" s="74" t="s">
        <v>363</v>
      </c>
      <c r="G72" s="87" t="s">
        <v>350</v>
      </c>
      <c r="H72" s="74" t="s">
        <v>435</v>
      </c>
      <c r="I72" s="74" t="s">
        <v>344</v>
      </c>
      <c r="J72" s="74"/>
      <c r="K72" s="84">
        <v>4.0400000000060041</v>
      </c>
      <c r="L72" s="87" t="s">
        <v>159</v>
      </c>
      <c r="M72" s="88">
        <v>1.95E-2</v>
      </c>
      <c r="N72" s="88">
        <v>3.1200000000091831E-2</v>
      </c>
      <c r="O72" s="84">
        <f>118264.964/50000</f>
        <v>2.3652992800000003</v>
      </c>
      <c r="P72" s="86">
        <v>4788222</v>
      </c>
      <c r="Q72" s="74"/>
      <c r="R72" s="84">
        <v>113.255783158</v>
      </c>
      <c r="S72" s="85">
        <f>476.509786856844%/50000</f>
        <v>9.5301957371368801E-5</v>
      </c>
      <c r="T72" s="85">
        <f t="shared" si="0"/>
        <v>5.428475810503818E-3</v>
      </c>
      <c r="U72" s="85">
        <f>R72/'סכום נכסי הקרן'!$C$42</f>
        <v>1.7788931456039526E-3</v>
      </c>
    </row>
    <row r="73" spans="2:21">
      <c r="B73" s="77" t="s">
        <v>490</v>
      </c>
      <c r="C73" s="74" t="s">
        <v>491</v>
      </c>
      <c r="D73" s="87" t="s">
        <v>115</v>
      </c>
      <c r="E73" s="87" t="s">
        <v>340</v>
      </c>
      <c r="F73" s="74" t="s">
        <v>363</v>
      </c>
      <c r="G73" s="87" t="s">
        <v>350</v>
      </c>
      <c r="H73" s="74" t="s">
        <v>441</v>
      </c>
      <c r="I73" s="74" t="s">
        <v>155</v>
      </c>
      <c r="J73" s="74"/>
      <c r="K73" s="84">
        <v>0.11000000000020856</v>
      </c>
      <c r="L73" s="87" t="s">
        <v>159</v>
      </c>
      <c r="M73" s="88">
        <v>0.05</v>
      </c>
      <c r="N73" s="88">
        <v>3.0799999999988878E-2</v>
      </c>
      <c r="O73" s="84">
        <v>129475.69252900001</v>
      </c>
      <c r="P73" s="86">
        <v>111.1</v>
      </c>
      <c r="Q73" s="74"/>
      <c r="R73" s="84">
        <v>143.84750682700002</v>
      </c>
      <c r="S73" s="85">
        <v>1.29475822004822E-4</v>
      </c>
      <c r="T73" s="85">
        <f t="shared" si="0"/>
        <v>6.8947711934699051E-3</v>
      </c>
      <c r="U73" s="85">
        <f>R73/'סכום נכסי הקרן'!$C$42</f>
        <v>2.2593931786227994E-3</v>
      </c>
    </row>
    <row r="74" spans="2:21">
      <c r="B74" s="77" t="s">
        <v>492</v>
      </c>
      <c r="C74" s="74" t="s">
        <v>493</v>
      </c>
      <c r="D74" s="87" t="s">
        <v>115</v>
      </c>
      <c r="E74" s="87" t="s">
        <v>340</v>
      </c>
      <c r="F74" s="74" t="s">
        <v>494</v>
      </c>
      <c r="G74" s="87" t="s">
        <v>405</v>
      </c>
      <c r="H74" s="74" t="s">
        <v>435</v>
      </c>
      <c r="I74" s="74" t="s">
        <v>344</v>
      </c>
      <c r="J74" s="74"/>
      <c r="K74" s="84">
        <v>3.3500000000015486</v>
      </c>
      <c r="L74" s="87" t="s">
        <v>159</v>
      </c>
      <c r="M74" s="88">
        <v>2.8500000000000001E-2</v>
      </c>
      <c r="N74" s="88">
        <v>1.3899999999975231E-2</v>
      </c>
      <c r="O74" s="84">
        <v>120158.47447099998</v>
      </c>
      <c r="P74" s="86">
        <v>107.5</v>
      </c>
      <c r="Q74" s="74"/>
      <c r="R74" s="84">
        <v>129.17035598799998</v>
      </c>
      <c r="S74" s="85">
        <v>1.7592748824450948E-4</v>
      </c>
      <c r="T74" s="85">
        <f t="shared" si="0"/>
        <v>6.1912790090092162E-3</v>
      </c>
      <c r="U74" s="85">
        <f>R74/'סכום נכסי הקרן'!$C$42</f>
        <v>2.0288611713691969E-3</v>
      </c>
    </row>
    <row r="75" spans="2:21">
      <c r="B75" s="77" t="s">
        <v>495</v>
      </c>
      <c r="C75" s="74" t="s">
        <v>496</v>
      </c>
      <c r="D75" s="87" t="s">
        <v>115</v>
      </c>
      <c r="E75" s="87" t="s">
        <v>340</v>
      </c>
      <c r="F75" s="74" t="s">
        <v>494</v>
      </c>
      <c r="G75" s="87" t="s">
        <v>405</v>
      </c>
      <c r="H75" s="74" t="s">
        <v>435</v>
      </c>
      <c r="I75" s="74" t="s">
        <v>344</v>
      </c>
      <c r="J75" s="74"/>
      <c r="K75" s="84">
        <v>4.8299999998359588</v>
      </c>
      <c r="L75" s="87" t="s">
        <v>159</v>
      </c>
      <c r="M75" s="88">
        <v>2.4E-2</v>
      </c>
      <c r="N75" s="88">
        <v>1.1799999999624585E-2</v>
      </c>
      <c r="O75" s="84">
        <v>11432.224383999999</v>
      </c>
      <c r="P75" s="86">
        <v>107.18</v>
      </c>
      <c r="Q75" s="74"/>
      <c r="R75" s="84">
        <v>12.253057847000001</v>
      </c>
      <c r="S75" s="85">
        <v>2.3281171019917858E-5</v>
      </c>
      <c r="T75" s="85">
        <f t="shared" si="0"/>
        <v>5.8730270783920733E-4</v>
      </c>
      <c r="U75" s="85">
        <f>R75/'סכום נכסי הקרן'!$C$42</f>
        <v>1.9245710911123016E-4</v>
      </c>
    </row>
    <row r="76" spans="2:21">
      <c r="B76" s="77" t="s">
        <v>497</v>
      </c>
      <c r="C76" s="74" t="s">
        <v>498</v>
      </c>
      <c r="D76" s="87" t="s">
        <v>115</v>
      </c>
      <c r="E76" s="87" t="s">
        <v>340</v>
      </c>
      <c r="F76" s="74" t="s">
        <v>499</v>
      </c>
      <c r="G76" s="87" t="s">
        <v>405</v>
      </c>
      <c r="H76" s="74" t="s">
        <v>435</v>
      </c>
      <c r="I76" s="74" t="s">
        <v>344</v>
      </c>
      <c r="J76" s="74"/>
      <c r="K76" s="84">
        <v>2.0000000003314616E-2</v>
      </c>
      <c r="L76" s="87" t="s">
        <v>159</v>
      </c>
      <c r="M76" s="88">
        <v>5.0999999999999997E-2</v>
      </c>
      <c r="N76" s="88">
        <v>1.0299999999946139E-2</v>
      </c>
      <c r="O76" s="84">
        <v>42395.038721999998</v>
      </c>
      <c r="P76" s="86">
        <v>113.86</v>
      </c>
      <c r="Q76" s="74"/>
      <c r="R76" s="84">
        <v>48.270993142000002</v>
      </c>
      <c r="S76" s="85">
        <v>9.5430974886180679E-5</v>
      </c>
      <c r="T76" s="85">
        <f t="shared" ref="T76:T139" si="1">R76/$R$11</f>
        <v>2.3136824567693897E-3</v>
      </c>
      <c r="U76" s="85">
        <f>R76/'סכום נכסי הקרן'!$C$42</f>
        <v>7.581859083699579E-4</v>
      </c>
    </row>
    <row r="77" spans="2:21">
      <c r="B77" s="77" t="s">
        <v>500</v>
      </c>
      <c r="C77" s="74" t="s">
        <v>501</v>
      </c>
      <c r="D77" s="87" t="s">
        <v>115</v>
      </c>
      <c r="E77" s="87" t="s">
        <v>340</v>
      </c>
      <c r="F77" s="74" t="s">
        <v>499</v>
      </c>
      <c r="G77" s="87" t="s">
        <v>405</v>
      </c>
      <c r="H77" s="74" t="s">
        <v>435</v>
      </c>
      <c r="I77" s="74" t="s">
        <v>344</v>
      </c>
      <c r="J77" s="74"/>
      <c r="K77" s="84">
        <v>1.4699999999948439</v>
      </c>
      <c r="L77" s="87" t="s">
        <v>159</v>
      </c>
      <c r="M77" s="88">
        <v>2.5499999999999998E-2</v>
      </c>
      <c r="N77" s="88">
        <v>1.8199999999977082E-2</v>
      </c>
      <c r="O77" s="84">
        <v>166829.752118</v>
      </c>
      <c r="P77" s="86">
        <v>102.15</v>
      </c>
      <c r="Q77" s="84">
        <v>4.1358420819999999</v>
      </c>
      <c r="R77" s="84">
        <v>174.55243387000002</v>
      </c>
      <c r="S77" s="85">
        <v>1.5494228784641238E-4</v>
      </c>
      <c r="T77" s="85">
        <f t="shared" si="1"/>
        <v>8.3664925402171884E-3</v>
      </c>
      <c r="U77" s="85">
        <f>R77/'סכום נכסי הקרן'!$C$42</f>
        <v>2.7416712816037501E-3</v>
      </c>
    </row>
    <row r="78" spans="2:21">
      <c r="B78" s="77" t="s">
        <v>502</v>
      </c>
      <c r="C78" s="74" t="s">
        <v>503</v>
      </c>
      <c r="D78" s="87" t="s">
        <v>115</v>
      </c>
      <c r="E78" s="87" t="s">
        <v>340</v>
      </c>
      <c r="F78" s="74" t="s">
        <v>499</v>
      </c>
      <c r="G78" s="87" t="s">
        <v>405</v>
      </c>
      <c r="H78" s="74" t="s">
        <v>435</v>
      </c>
      <c r="I78" s="74" t="s">
        <v>344</v>
      </c>
      <c r="J78" s="74"/>
      <c r="K78" s="84">
        <v>5.8399999999959871</v>
      </c>
      <c r="L78" s="87" t="s">
        <v>159</v>
      </c>
      <c r="M78" s="88">
        <v>2.35E-2</v>
      </c>
      <c r="N78" s="88">
        <v>1.3399999999959866E-2</v>
      </c>
      <c r="O78" s="84">
        <v>120177.33587</v>
      </c>
      <c r="P78" s="86">
        <v>107.81</v>
      </c>
      <c r="Q78" s="74"/>
      <c r="R78" s="84">
        <v>129.56318387799999</v>
      </c>
      <c r="S78" s="85">
        <v>1.5311956576020519E-4</v>
      </c>
      <c r="T78" s="85">
        <f t="shared" si="1"/>
        <v>6.2101076872373411E-3</v>
      </c>
      <c r="U78" s="85">
        <f>R78/'סכום נכסי הקרן'!$C$42</f>
        <v>2.035031265482168E-3</v>
      </c>
    </row>
    <row r="79" spans="2:21">
      <c r="B79" s="77" t="s">
        <v>504</v>
      </c>
      <c r="C79" s="74" t="s">
        <v>505</v>
      </c>
      <c r="D79" s="87" t="s">
        <v>115</v>
      </c>
      <c r="E79" s="87" t="s">
        <v>340</v>
      </c>
      <c r="F79" s="74" t="s">
        <v>499</v>
      </c>
      <c r="G79" s="87" t="s">
        <v>405</v>
      </c>
      <c r="H79" s="74" t="s">
        <v>435</v>
      </c>
      <c r="I79" s="74" t="s">
        <v>344</v>
      </c>
      <c r="J79" s="74"/>
      <c r="K79" s="84">
        <v>4.6000000000076415</v>
      </c>
      <c r="L79" s="87" t="s">
        <v>159</v>
      </c>
      <c r="M79" s="88">
        <v>1.7600000000000001E-2</v>
      </c>
      <c r="N79" s="88">
        <v>1.3300000000003819E-2</v>
      </c>
      <c r="O79" s="84">
        <v>198411.18126300001</v>
      </c>
      <c r="P79" s="86">
        <v>103.5</v>
      </c>
      <c r="Q79" s="84">
        <v>4.0299972209999995</v>
      </c>
      <c r="R79" s="84">
        <v>209.38556982400002</v>
      </c>
      <c r="S79" s="85">
        <v>1.4019362069117304E-4</v>
      </c>
      <c r="T79" s="85">
        <f t="shared" si="1"/>
        <v>1.0036083537318717E-2</v>
      </c>
      <c r="U79" s="85">
        <f>R79/'סכום נכסי הקרן'!$C$42</f>
        <v>3.2887905991402008E-3</v>
      </c>
    </row>
    <row r="80" spans="2:21">
      <c r="B80" s="77" t="s">
        <v>506</v>
      </c>
      <c r="C80" s="74" t="s">
        <v>507</v>
      </c>
      <c r="D80" s="87" t="s">
        <v>115</v>
      </c>
      <c r="E80" s="87" t="s">
        <v>340</v>
      </c>
      <c r="F80" s="74" t="s">
        <v>499</v>
      </c>
      <c r="G80" s="87" t="s">
        <v>405</v>
      </c>
      <c r="H80" s="74" t="s">
        <v>435</v>
      </c>
      <c r="I80" s="74" t="s">
        <v>344</v>
      </c>
      <c r="J80" s="74"/>
      <c r="K80" s="84">
        <v>5.1699999999980868</v>
      </c>
      <c r="L80" s="87" t="s">
        <v>159</v>
      </c>
      <c r="M80" s="88">
        <v>2.1499999999999998E-2</v>
      </c>
      <c r="N80" s="88">
        <v>1.3900000000012389E-2</v>
      </c>
      <c r="O80" s="84">
        <v>167283.14470599999</v>
      </c>
      <c r="P80" s="86">
        <v>106.17</v>
      </c>
      <c r="Q80" s="74"/>
      <c r="R80" s="84">
        <v>177.60451290199998</v>
      </c>
      <c r="S80" s="85">
        <v>1.2803915458192803E-4</v>
      </c>
      <c r="T80" s="85">
        <f t="shared" si="1"/>
        <v>8.5127820870727691E-3</v>
      </c>
      <c r="U80" s="85">
        <f>R80/'סכום נכסי הקרן'!$C$42</f>
        <v>2.7896098708614127E-3</v>
      </c>
    </row>
    <row r="81" spans="2:21">
      <c r="B81" s="77" t="s">
        <v>508</v>
      </c>
      <c r="C81" s="74" t="s">
        <v>509</v>
      </c>
      <c r="D81" s="87" t="s">
        <v>115</v>
      </c>
      <c r="E81" s="87" t="s">
        <v>340</v>
      </c>
      <c r="F81" s="74" t="s">
        <v>499</v>
      </c>
      <c r="G81" s="87" t="s">
        <v>405</v>
      </c>
      <c r="H81" s="74" t="s">
        <v>435</v>
      </c>
      <c r="I81" s="74" t="s">
        <v>344</v>
      </c>
      <c r="J81" s="74"/>
      <c r="K81" s="84">
        <v>7.1999999999615039</v>
      </c>
      <c r="L81" s="87" t="s">
        <v>159</v>
      </c>
      <c r="M81" s="88">
        <v>6.5000000000000006E-3</v>
      </c>
      <c r="N81" s="88">
        <v>1.5099999999870764E-2</v>
      </c>
      <c r="O81" s="84">
        <v>76589.695384999999</v>
      </c>
      <c r="P81" s="86">
        <v>93.74</v>
      </c>
      <c r="Q81" s="84">
        <v>0.93895766300000005</v>
      </c>
      <c r="R81" s="84">
        <v>72.734138794000003</v>
      </c>
      <c r="S81" s="85">
        <v>1.953619410909091E-4</v>
      </c>
      <c r="T81" s="85">
        <f t="shared" si="1"/>
        <v>3.4862282704825084E-3</v>
      </c>
      <c r="U81" s="85">
        <f>R81/'סכום נכסי הקרן'!$C$42</f>
        <v>1.142425202000943E-3</v>
      </c>
    </row>
    <row r="82" spans="2:21">
      <c r="B82" s="77" t="s">
        <v>510</v>
      </c>
      <c r="C82" s="74" t="s">
        <v>511</v>
      </c>
      <c r="D82" s="87" t="s">
        <v>115</v>
      </c>
      <c r="E82" s="87" t="s">
        <v>340</v>
      </c>
      <c r="F82" s="74" t="s">
        <v>382</v>
      </c>
      <c r="G82" s="87" t="s">
        <v>350</v>
      </c>
      <c r="H82" s="74" t="s">
        <v>435</v>
      </c>
      <c r="I82" s="74" t="s">
        <v>344</v>
      </c>
      <c r="J82" s="74"/>
      <c r="K82" s="84">
        <v>0.990000000003187</v>
      </c>
      <c r="L82" s="87" t="s">
        <v>159</v>
      </c>
      <c r="M82" s="88">
        <v>3.8800000000000001E-2</v>
      </c>
      <c r="N82" s="88">
        <v>1.630000000001405E-2</v>
      </c>
      <c r="O82" s="84">
        <v>168045.17959999997</v>
      </c>
      <c r="P82" s="86">
        <v>113.55</v>
      </c>
      <c r="Q82" s="84">
        <v>101.00016385500001</v>
      </c>
      <c r="R82" s="84">
        <v>291.81546529299999</v>
      </c>
      <c r="S82" s="85">
        <v>2.4538477624487867E-4</v>
      </c>
      <c r="T82" s="85">
        <f t="shared" si="1"/>
        <v>1.3987040222608452E-2</v>
      </c>
      <c r="U82" s="85">
        <f>R82/'סכום נכסי הקרן'!$C$42</f>
        <v>4.5835057293873629E-3</v>
      </c>
    </row>
    <row r="83" spans="2:21">
      <c r="B83" s="77" t="s">
        <v>512</v>
      </c>
      <c r="C83" s="74" t="s">
        <v>513</v>
      </c>
      <c r="D83" s="87" t="s">
        <v>115</v>
      </c>
      <c r="E83" s="87" t="s">
        <v>340</v>
      </c>
      <c r="F83" s="74" t="s">
        <v>514</v>
      </c>
      <c r="G83" s="87" t="s">
        <v>405</v>
      </c>
      <c r="H83" s="74" t="s">
        <v>435</v>
      </c>
      <c r="I83" s="74" t="s">
        <v>344</v>
      </c>
      <c r="J83" s="74"/>
      <c r="K83" s="84">
        <v>6.8099999999693539</v>
      </c>
      <c r="L83" s="87" t="s">
        <v>159</v>
      </c>
      <c r="M83" s="88">
        <v>3.5000000000000003E-2</v>
      </c>
      <c r="N83" s="88">
        <v>1.3099999999979952E-2</v>
      </c>
      <c r="O83" s="84">
        <v>58876.334459999998</v>
      </c>
      <c r="P83" s="86">
        <v>118.6</v>
      </c>
      <c r="Q83" s="74"/>
      <c r="R83" s="84">
        <v>69.827336893999998</v>
      </c>
      <c r="S83" s="85">
        <v>7.5365344938885365E-5</v>
      </c>
      <c r="T83" s="85">
        <f t="shared" si="1"/>
        <v>3.3469020183469951E-3</v>
      </c>
      <c r="U83" s="85">
        <f>R83/'סכום נכסי הקרן'!$C$42</f>
        <v>1.0967684608495902E-3</v>
      </c>
    </row>
    <row r="84" spans="2:21">
      <c r="B84" s="77" t="s">
        <v>515</v>
      </c>
      <c r="C84" s="74" t="s">
        <v>516</v>
      </c>
      <c r="D84" s="87" t="s">
        <v>115</v>
      </c>
      <c r="E84" s="87" t="s">
        <v>340</v>
      </c>
      <c r="F84" s="74" t="s">
        <v>514</v>
      </c>
      <c r="G84" s="87" t="s">
        <v>405</v>
      </c>
      <c r="H84" s="74" t="s">
        <v>435</v>
      </c>
      <c r="I84" s="74" t="s">
        <v>344</v>
      </c>
      <c r="J84" s="74"/>
      <c r="K84" s="84">
        <v>2.6100000001712318</v>
      </c>
      <c r="L84" s="87" t="s">
        <v>159</v>
      </c>
      <c r="M84" s="88">
        <v>0.04</v>
      </c>
      <c r="N84" s="88">
        <v>9.0999999999409539E-3</v>
      </c>
      <c r="O84" s="84">
        <v>6209.3748260000002</v>
      </c>
      <c r="P84" s="86">
        <v>109.1</v>
      </c>
      <c r="Q84" s="74"/>
      <c r="R84" s="84">
        <v>6.7744281440000007</v>
      </c>
      <c r="S84" s="85">
        <v>1.9683095882110947E-5</v>
      </c>
      <c r="T84" s="85">
        <f t="shared" si="1"/>
        <v>3.2470588507075838E-4</v>
      </c>
      <c r="U84" s="85">
        <f>R84/'סכום נכסי הקרן'!$C$42</f>
        <v>1.0640501928220403E-4</v>
      </c>
    </row>
    <row r="85" spans="2:21">
      <c r="B85" s="77" t="s">
        <v>517</v>
      </c>
      <c r="C85" s="74" t="s">
        <v>518</v>
      </c>
      <c r="D85" s="87" t="s">
        <v>115</v>
      </c>
      <c r="E85" s="87" t="s">
        <v>340</v>
      </c>
      <c r="F85" s="74" t="s">
        <v>514</v>
      </c>
      <c r="G85" s="87" t="s">
        <v>405</v>
      </c>
      <c r="H85" s="74" t="s">
        <v>435</v>
      </c>
      <c r="I85" s="74" t="s">
        <v>344</v>
      </c>
      <c r="J85" s="74"/>
      <c r="K85" s="84">
        <v>5.3700000000106751</v>
      </c>
      <c r="L85" s="87" t="s">
        <v>159</v>
      </c>
      <c r="M85" s="88">
        <v>0.04</v>
      </c>
      <c r="N85" s="88">
        <v>1.2300000000050059E-2</v>
      </c>
      <c r="O85" s="84">
        <v>141073.84688500001</v>
      </c>
      <c r="P85" s="86">
        <v>117.53</v>
      </c>
      <c r="Q85" s="74"/>
      <c r="R85" s="84">
        <v>165.80409407900001</v>
      </c>
      <c r="S85" s="85">
        <v>1.4020430288301422E-4</v>
      </c>
      <c r="T85" s="85">
        <f t="shared" si="1"/>
        <v>7.9471748717210959E-3</v>
      </c>
      <c r="U85" s="85">
        <f>R85/'סכום נכסי הקרן'!$C$42</f>
        <v>2.6042623011906826E-3</v>
      </c>
    </row>
    <row r="86" spans="2:21">
      <c r="B86" s="77" t="s">
        <v>519</v>
      </c>
      <c r="C86" s="74" t="s">
        <v>520</v>
      </c>
      <c r="D86" s="87" t="s">
        <v>115</v>
      </c>
      <c r="E86" s="87" t="s">
        <v>340</v>
      </c>
      <c r="F86" s="74" t="s">
        <v>521</v>
      </c>
      <c r="G86" s="87" t="s">
        <v>146</v>
      </c>
      <c r="H86" s="74" t="s">
        <v>435</v>
      </c>
      <c r="I86" s="74" t="s">
        <v>344</v>
      </c>
      <c r="J86" s="74"/>
      <c r="K86" s="84">
        <v>3.9899999999105433</v>
      </c>
      <c r="L86" s="87" t="s">
        <v>159</v>
      </c>
      <c r="M86" s="88">
        <v>4.2999999999999997E-2</v>
      </c>
      <c r="N86" s="88">
        <v>7.5999999998296068E-3</v>
      </c>
      <c r="O86" s="84">
        <v>15949.082907</v>
      </c>
      <c r="P86" s="86">
        <v>117.75</v>
      </c>
      <c r="Q86" s="74"/>
      <c r="R86" s="84">
        <v>18.780045831999999</v>
      </c>
      <c r="S86" s="85">
        <v>1.7376863041659711E-5</v>
      </c>
      <c r="T86" s="85">
        <f t="shared" si="1"/>
        <v>9.0014851053514479E-4</v>
      </c>
      <c r="U86" s="85">
        <f>R86/'סכום נכסי הקרן'!$C$42</f>
        <v>2.9497561955018871E-4</v>
      </c>
    </row>
    <row r="87" spans="2:21">
      <c r="B87" s="77" t="s">
        <v>522</v>
      </c>
      <c r="C87" s="74" t="s">
        <v>523</v>
      </c>
      <c r="D87" s="87" t="s">
        <v>115</v>
      </c>
      <c r="E87" s="87" t="s">
        <v>340</v>
      </c>
      <c r="F87" s="74" t="s">
        <v>524</v>
      </c>
      <c r="G87" s="87" t="s">
        <v>525</v>
      </c>
      <c r="H87" s="74" t="s">
        <v>526</v>
      </c>
      <c r="I87" s="74" t="s">
        <v>344</v>
      </c>
      <c r="J87" s="74"/>
      <c r="K87" s="84">
        <v>7.1400000000022077</v>
      </c>
      <c r="L87" s="87" t="s">
        <v>159</v>
      </c>
      <c r="M87" s="88">
        <v>5.1500000000000004E-2</v>
      </c>
      <c r="N87" s="88">
        <v>2.2100000000005053E-2</v>
      </c>
      <c r="O87" s="84">
        <v>362840.93896200001</v>
      </c>
      <c r="P87" s="86">
        <v>147.38</v>
      </c>
      <c r="Q87" s="74"/>
      <c r="R87" s="84">
        <v>534.75495041299996</v>
      </c>
      <c r="S87" s="85">
        <v>9.554679939379394E-5</v>
      </c>
      <c r="T87" s="85">
        <f t="shared" si="1"/>
        <v>2.5631400286326905E-2</v>
      </c>
      <c r="U87" s="85">
        <f>R87/'סכום נכסי הקרן'!$C$42</f>
        <v>8.3993231015883248E-3</v>
      </c>
    </row>
    <row r="88" spans="2:21">
      <c r="B88" s="77" t="s">
        <v>527</v>
      </c>
      <c r="C88" s="74" t="s">
        <v>528</v>
      </c>
      <c r="D88" s="87" t="s">
        <v>115</v>
      </c>
      <c r="E88" s="87" t="s">
        <v>340</v>
      </c>
      <c r="F88" s="74" t="s">
        <v>529</v>
      </c>
      <c r="G88" s="87" t="s">
        <v>186</v>
      </c>
      <c r="H88" s="74" t="s">
        <v>530</v>
      </c>
      <c r="I88" s="74" t="s">
        <v>155</v>
      </c>
      <c r="J88" s="74"/>
      <c r="K88" s="84">
        <v>7.4400000000360356</v>
      </c>
      <c r="L88" s="87" t="s">
        <v>159</v>
      </c>
      <c r="M88" s="88">
        <v>1.7000000000000001E-2</v>
      </c>
      <c r="N88" s="88">
        <v>1.2500000000051185E-2</v>
      </c>
      <c r="O88" s="84">
        <v>47915.627500999995</v>
      </c>
      <c r="P88" s="86">
        <v>101.93</v>
      </c>
      <c r="Q88" s="74"/>
      <c r="R88" s="84">
        <v>48.840400170999999</v>
      </c>
      <c r="S88" s="85">
        <v>3.7751431960070589E-5</v>
      </c>
      <c r="T88" s="85">
        <f t="shared" si="1"/>
        <v>2.3409747697715889E-3</v>
      </c>
      <c r="U88" s="85">
        <f>R88/'סכום נכסי הקרן'!$C$42</f>
        <v>7.6712950694570326E-4</v>
      </c>
    </row>
    <row r="89" spans="2:21">
      <c r="B89" s="77" t="s">
        <v>531</v>
      </c>
      <c r="C89" s="74" t="s">
        <v>532</v>
      </c>
      <c r="D89" s="87" t="s">
        <v>115</v>
      </c>
      <c r="E89" s="87" t="s">
        <v>340</v>
      </c>
      <c r="F89" s="74" t="s">
        <v>529</v>
      </c>
      <c r="G89" s="87" t="s">
        <v>186</v>
      </c>
      <c r="H89" s="74" t="s">
        <v>530</v>
      </c>
      <c r="I89" s="74" t="s">
        <v>155</v>
      </c>
      <c r="J89" s="74"/>
      <c r="K89" s="84">
        <v>1.400000000003063</v>
      </c>
      <c r="L89" s="87" t="s">
        <v>159</v>
      </c>
      <c r="M89" s="88">
        <v>3.7000000000000005E-2</v>
      </c>
      <c r="N89" s="88">
        <v>1.400000000003063E-2</v>
      </c>
      <c r="O89" s="84">
        <v>121807.25491399999</v>
      </c>
      <c r="P89" s="86">
        <v>107.21</v>
      </c>
      <c r="Q89" s="74"/>
      <c r="R89" s="84">
        <v>130.589560689</v>
      </c>
      <c r="S89" s="85">
        <v>8.120543401064286E-5</v>
      </c>
      <c r="T89" s="85">
        <f t="shared" si="1"/>
        <v>6.2593030707808264E-3</v>
      </c>
      <c r="U89" s="85">
        <f>R89/'סכום נכסי הקרן'!$C$42</f>
        <v>2.0511524261238954E-3</v>
      </c>
    </row>
    <row r="90" spans="2:21">
      <c r="B90" s="77" t="s">
        <v>533</v>
      </c>
      <c r="C90" s="74" t="s">
        <v>534</v>
      </c>
      <c r="D90" s="87" t="s">
        <v>115</v>
      </c>
      <c r="E90" s="87" t="s">
        <v>340</v>
      </c>
      <c r="F90" s="74" t="s">
        <v>529</v>
      </c>
      <c r="G90" s="87" t="s">
        <v>186</v>
      </c>
      <c r="H90" s="74" t="s">
        <v>530</v>
      </c>
      <c r="I90" s="74" t="s">
        <v>155</v>
      </c>
      <c r="J90" s="74"/>
      <c r="K90" s="84">
        <v>4.0500000000067597</v>
      </c>
      <c r="L90" s="87" t="s">
        <v>159</v>
      </c>
      <c r="M90" s="88">
        <v>2.2000000000000002E-2</v>
      </c>
      <c r="N90" s="88">
        <v>9.5999999999966199E-3</v>
      </c>
      <c r="O90" s="84">
        <v>112310.92017300001</v>
      </c>
      <c r="P90" s="86">
        <v>105.38</v>
      </c>
      <c r="Q90" s="74"/>
      <c r="R90" s="84">
        <v>118.353254724</v>
      </c>
      <c r="S90" s="85">
        <v>1.2738231002309617E-4</v>
      </c>
      <c r="T90" s="85">
        <f t="shared" si="1"/>
        <v>5.6728032993010854E-3</v>
      </c>
      <c r="U90" s="85">
        <f>R90/'סכום נכסי הקרן'!$C$42</f>
        <v>1.8589584365394109E-3</v>
      </c>
    </row>
    <row r="91" spans="2:21">
      <c r="B91" s="77" t="s">
        <v>535</v>
      </c>
      <c r="C91" s="74" t="s">
        <v>536</v>
      </c>
      <c r="D91" s="87" t="s">
        <v>115</v>
      </c>
      <c r="E91" s="87" t="s">
        <v>340</v>
      </c>
      <c r="F91" s="74" t="s">
        <v>450</v>
      </c>
      <c r="G91" s="87" t="s">
        <v>405</v>
      </c>
      <c r="H91" s="74" t="s">
        <v>530</v>
      </c>
      <c r="I91" s="74" t="s">
        <v>155</v>
      </c>
      <c r="J91" s="74"/>
      <c r="K91" s="84">
        <v>1.4600000000053315</v>
      </c>
      <c r="L91" s="87" t="s">
        <v>159</v>
      </c>
      <c r="M91" s="88">
        <v>2.8500000000000001E-2</v>
      </c>
      <c r="N91" s="88">
        <v>3.0400000000213267E-2</v>
      </c>
      <c r="O91" s="84">
        <v>36827.308322999997</v>
      </c>
      <c r="P91" s="86">
        <v>101.86</v>
      </c>
      <c r="Q91" s="74"/>
      <c r="R91" s="84">
        <v>37.512295279999996</v>
      </c>
      <c r="S91" s="85">
        <v>8.6024586191789691E-5</v>
      </c>
      <c r="T91" s="85">
        <f t="shared" si="1"/>
        <v>1.7980060871582298E-3</v>
      </c>
      <c r="U91" s="85">
        <f>R91/'סכום נכסי הקרן'!$C$42</f>
        <v>5.8920050781309616E-4</v>
      </c>
    </row>
    <row r="92" spans="2:21">
      <c r="B92" s="77" t="s">
        <v>537</v>
      </c>
      <c r="C92" s="74" t="s">
        <v>538</v>
      </c>
      <c r="D92" s="87" t="s">
        <v>115</v>
      </c>
      <c r="E92" s="87" t="s">
        <v>340</v>
      </c>
      <c r="F92" s="74" t="s">
        <v>450</v>
      </c>
      <c r="G92" s="87" t="s">
        <v>405</v>
      </c>
      <c r="H92" s="74" t="s">
        <v>530</v>
      </c>
      <c r="I92" s="74" t="s">
        <v>155</v>
      </c>
      <c r="J92" s="74"/>
      <c r="K92" s="84">
        <v>3.5199999999529386</v>
      </c>
      <c r="L92" s="87" t="s">
        <v>159</v>
      </c>
      <c r="M92" s="88">
        <v>2.5000000000000001E-2</v>
      </c>
      <c r="N92" s="88">
        <v>2.3499999999669098E-2</v>
      </c>
      <c r="O92" s="84">
        <v>26926.352731999996</v>
      </c>
      <c r="P92" s="86">
        <v>101.01</v>
      </c>
      <c r="Q92" s="74"/>
      <c r="R92" s="84">
        <v>27.198306813999999</v>
      </c>
      <c r="S92" s="85">
        <v>6.1589961358489583E-5</v>
      </c>
      <c r="T92" s="85">
        <f t="shared" si="1"/>
        <v>1.3036451341339825E-3</v>
      </c>
      <c r="U92" s="85">
        <f>R92/'סכום נכסי הקרן'!$C$42</f>
        <v>4.2720009711080505E-4</v>
      </c>
    </row>
    <row r="93" spans="2:21">
      <c r="B93" s="77" t="s">
        <v>539</v>
      </c>
      <c r="C93" s="74" t="s">
        <v>540</v>
      </c>
      <c r="D93" s="87" t="s">
        <v>115</v>
      </c>
      <c r="E93" s="87" t="s">
        <v>340</v>
      </c>
      <c r="F93" s="74" t="s">
        <v>450</v>
      </c>
      <c r="G93" s="87" t="s">
        <v>405</v>
      </c>
      <c r="H93" s="74" t="s">
        <v>530</v>
      </c>
      <c r="I93" s="74" t="s">
        <v>155</v>
      </c>
      <c r="J93" s="74"/>
      <c r="K93" s="84">
        <v>4.6900000000590776</v>
      </c>
      <c r="L93" s="87" t="s">
        <v>159</v>
      </c>
      <c r="M93" s="88">
        <v>1.34E-2</v>
      </c>
      <c r="N93" s="88">
        <v>1.0299999999942825E-2</v>
      </c>
      <c r="O93" s="84">
        <v>30664.905368</v>
      </c>
      <c r="P93" s="86">
        <v>102.67</v>
      </c>
      <c r="Q93" s="74"/>
      <c r="R93" s="84">
        <v>31.483656306000004</v>
      </c>
      <c r="S93" s="85">
        <v>8.2763861066488924E-5</v>
      </c>
      <c r="T93" s="85">
        <f t="shared" si="1"/>
        <v>1.5090467075302249E-3</v>
      </c>
      <c r="U93" s="85">
        <f>R93/'סכום נכסי הקרן'!$C$42</f>
        <v>4.9450949734868347E-4</v>
      </c>
    </row>
    <row r="94" spans="2:21">
      <c r="B94" s="77" t="s">
        <v>541</v>
      </c>
      <c r="C94" s="74" t="s">
        <v>542</v>
      </c>
      <c r="D94" s="87" t="s">
        <v>115</v>
      </c>
      <c r="E94" s="87" t="s">
        <v>340</v>
      </c>
      <c r="F94" s="74" t="s">
        <v>450</v>
      </c>
      <c r="G94" s="87" t="s">
        <v>405</v>
      </c>
      <c r="H94" s="74" t="s">
        <v>530</v>
      </c>
      <c r="I94" s="74" t="s">
        <v>155</v>
      </c>
      <c r="J94" s="74"/>
      <c r="K94" s="84">
        <v>4.5300000000141472</v>
      </c>
      <c r="L94" s="87" t="s">
        <v>159</v>
      </c>
      <c r="M94" s="88">
        <v>1.95E-2</v>
      </c>
      <c r="N94" s="88">
        <v>2.4200000000094309E-2</v>
      </c>
      <c r="O94" s="84">
        <v>53654.44488399999</v>
      </c>
      <c r="P94" s="86">
        <v>98.81</v>
      </c>
      <c r="Q94" s="74"/>
      <c r="R94" s="84">
        <v>53.015956525</v>
      </c>
      <c r="S94" s="85">
        <v>8.1985372521366519E-5</v>
      </c>
      <c r="T94" s="85">
        <f t="shared" si="1"/>
        <v>2.541113835795816E-3</v>
      </c>
      <c r="U94" s="85">
        <f>R94/'סכום נכסי הקרן'!$C$42</f>
        <v>8.3271440133340273E-4</v>
      </c>
    </row>
    <row r="95" spans="2:21">
      <c r="B95" s="77" t="s">
        <v>543</v>
      </c>
      <c r="C95" s="74" t="s">
        <v>544</v>
      </c>
      <c r="D95" s="87" t="s">
        <v>115</v>
      </c>
      <c r="E95" s="87" t="s">
        <v>340</v>
      </c>
      <c r="F95" s="74" t="s">
        <v>450</v>
      </c>
      <c r="G95" s="87" t="s">
        <v>405</v>
      </c>
      <c r="H95" s="74" t="s">
        <v>530</v>
      </c>
      <c r="I95" s="74" t="s">
        <v>155</v>
      </c>
      <c r="J95" s="74"/>
      <c r="K95" s="84">
        <v>7.2400000000767752</v>
      </c>
      <c r="L95" s="87" t="s">
        <v>159</v>
      </c>
      <c r="M95" s="88">
        <v>1.1699999999999999E-2</v>
      </c>
      <c r="N95" s="88">
        <v>2.9300000001055659E-2</v>
      </c>
      <c r="O95" s="84">
        <v>5919.1178460000001</v>
      </c>
      <c r="P95" s="86">
        <v>88.02</v>
      </c>
      <c r="Q95" s="74"/>
      <c r="R95" s="84">
        <v>5.2100075649999997</v>
      </c>
      <c r="S95" s="85">
        <v>9.8651964100000003E-6</v>
      </c>
      <c r="T95" s="85">
        <f t="shared" si="1"/>
        <v>2.4972146455151347E-4</v>
      </c>
      <c r="U95" s="85">
        <f>R95/'סכום נכסי הקרן'!$C$42</f>
        <v>8.1832878529422603E-5</v>
      </c>
    </row>
    <row r="96" spans="2:21">
      <c r="B96" s="77" t="s">
        <v>545</v>
      </c>
      <c r="C96" s="74" t="s">
        <v>546</v>
      </c>
      <c r="D96" s="87" t="s">
        <v>115</v>
      </c>
      <c r="E96" s="87" t="s">
        <v>340</v>
      </c>
      <c r="F96" s="74" t="s">
        <v>450</v>
      </c>
      <c r="G96" s="87" t="s">
        <v>405</v>
      </c>
      <c r="H96" s="74" t="s">
        <v>530</v>
      </c>
      <c r="I96" s="74" t="s">
        <v>155</v>
      </c>
      <c r="J96" s="74"/>
      <c r="K96" s="84">
        <v>5.6399999999600148</v>
      </c>
      <c r="L96" s="87" t="s">
        <v>159</v>
      </c>
      <c r="M96" s="88">
        <v>3.3500000000000002E-2</v>
      </c>
      <c r="N96" s="88">
        <v>2.8799999999815452E-2</v>
      </c>
      <c r="O96" s="84">
        <v>62818.054700000001</v>
      </c>
      <c r="P96" s="86">
        <v>103.51</v>
      </c>
      <c r="Q96" s="74"/>
      <c r="R96" s="84">
        <v>65.022971214999998</v>
      </c>
      <c r="S96" s="85">
        <v>1.3214722519257658E-4</v>
      </c>
      <c r="T96" s="85">
        <f t="shared" si="1"/>
        <v>3.1166234211217896E-3</v>
      </c>
      <c r="U96" s="85">
        <f>R96/'סכום נכסי הקרן'!$C$42</f>
        <v>1.0213069441213445E-3</v>
      </c>
    </row>
    <row r="97" spans="2:21">
      <c r="B97" s="77" t="s">
        <v>547</v>
      </c>
      <c r="C97" s="74" t="s">
        <v>548</v>
      </c>
      <c r="D97" s="87" t="s">
        <v>115</v>
      </c>
      <c r="E97" s="87" t="s">
        <v>340</v>
      </c>
      <c r="F97" s="74" t="s">
        <v>357</v>
      </c>
      <c r="G97" s="87" t="s">
        <v>350</v>
      </c>
      <c r="H97" s="74" t="s">
        <v>530</v>
      </c>
      <c r="I97" s="74" t="s">
        <v>155</v>
      </c>
      <c r="J97" s="74"/>
      <c r="K97" s="84">
        <v>0.98999999999960231</v>
      </c>
      <c r="L97" s="87" t="s">
        <v>159</v>
      </c>
      <c r="M97" s="88">
        <v>2.7999999999999997E-2</v>
      </c>
      <c r="N97" s="88">
        <v>2.6600000000103399E-2</v>
      </c>
      <c r="O97" s="84">
        <f>124029.392/50000</f>
        <v>2.4805878400000001</v>
      </c>
      <c r="P97" s="86">
        <v>5068334</v>
      </c>
      <c r="Q97" s="74"/>
      <c r="R97" s="84">
        <v>125.72447279500001</v>
      </c>
      <c r="S97" s="85">
        <f>701.246067733364%/50000</f>
        <v>1.4024921354667281E-4</v>
      </c>
      <c r="T97" s="85">
        <f t="shared" si="1"/>
        <v>6.0261139901692864E-3</v>
      </c>
      <c r="U97" s="85">
        <f>R97/'סכום נכסי הקרן'!$C$42</f>
        <v>1.974737153843064E-3</v>
      </c>
    </row>
    <row r="98" spans="2:21">
      <c r="B98" s="77" t="s">
        <v>549</v>
      </c>
      <c r="C98" s="74" t="s">
        <v>550</v>
      </c>
      <c r="D98" s="87" t="s">
        <v>115</v>
      </c>
      <c r="E98" s="87" t="s">
        <v>340</v>
      </c>
      <c r="F98" s="74" t="s">
        <v>357</v>
      </c>
      <c r="G98" s="87" t="s">
        <v>350</v>
      </c>
      <c r="H98" s="74" t="s">
        <v>530</v>
      </c>
      <c r="I98" s="74" t="s">
        <v>155</v>
      </c>
      <c r="J98" s="74"/>
      <c r="K98" s="84">
        <v>2.2100000001894116</v>
      </c>
      <c r="L98" s="87" t="s">
        <v>159</v>
      </c>
      <c r="M98" s="88">
        <v>1.49E-2</v>
      </c>
      <c r="N98" s="88">
        <v>2.6800000001730058E-2</v>
      </c>
      <c r="O98" s="84">
        <f>6744.004/50000</f>
        <v>0.13488007999999999</v>
      </c>
      <c r="P98" s="86">
        <v>4971070</v>
      </c>
      <c r="Q98" s="74"/>
      <c r="R98" s="84">
        <v>6.7049833129999996</v>
      </c>
      <c r="S98" s="85">
        <f>111.508002645503%/50000</f>
        <v>2.2301600529100601E-5</v>
      </c>
      <c r="T98" s="85">
        <f t="shared" si="1"/>
        <v>3.2137731698587637E-4</v>
      </c>
      <c r="U98" s="85">
        <f>R98/'סכום נכסי הקרן'!$C$42</f>
        <v>1.0531425878928345E-4</v>
      </c>
    </row>
    <row r="99" spans="2:21">
      <c r="B99" s="77" t="s">
        <v>551</v>
      </c>
      <c r="C99" s="74" t="s">
        <v>552</v>
      </c>
      <c r="D99" s="87" t="s">
        <v>115</v>
      </c>
      <c r="E99" s="87" t="s">
        <v>340</v>
      </c>
      <c r="F99" s="74" t="s">
        <v>357</v>
      </c>
      <c r="G99" s="87" t="s">
        <v>350</v>
      </c>
      <c r="H99" s="74" t="s">
        <v>530</v>
      </c>
      <c r="I99" s="74" t="s">
        <v>155</v>
      </c>
      <c r="J99" s="74"/>
      <c r="K99" s="84">
        <v>3.8200000000287226</v>
      </c>
      <c r="L99" s="87" t="s">
        <v>159</v>
      </c>
      <c r="M99" s="88">
        <v>2.2000000000000002E-2</v>
      </c>
      <c r="N99" s="88">
        <v>1.8199999999945291E-2</v>
      </c>
      <c r="O99" s="84">
        <f>28257/50000</f>
        <v>0.56513999999999998</v>
      </c>
      <c r="P99" s="86">
        <v>5175000</v>
      </c>
      <c r="Q99" s="74"/>
      <c r="R99" s="84">
        <v>29.245992987999998</v>
      </c>
      <c r="S99" s="85">
        <f>561.323003575685%/50000</f>
        <v>1.12264600715137E-4</v>
      </c>
      <c r="T99" s="85">
        <f t="shared" si="1"/>
        <v>1.401793012795108E-3</v>
      </c>
      <c r="U99" s="85">
        <f>R99/'סכום נכסי הקרן'!$C$42</f>
        <v>4.5936282467938202E-4</v>
      </c>
    </row>
    <row r="100" spans="2:21">
      <c r="B100" s="77" t="s">
        <v>553</v>
      </c>
      <c r="C100" s="74" t="s">
        <v>554</v>
      </c>
      <c r="D100" s="87" t="s">
        <v>115</v>
      </c>
      <c r="E100" s="87" t="s">
        <v>340</v>
      </c>
      <c r="F100" s="74" t="s">
        <v>357</v>
      </c>
      <c r="G100" s="87" t="s">
        <v>350</v>
      </c>
      <c r="H100" s="74" t="s">
        <v>530</v>
      </c>
      <c r="I100" s="74" t="s">
        <v>155</v>
      </c>
      <c r="J100" s="74"/>
      <c r="K100" s="84">
        <v>5.6500000005898308</v>
      </c>
      <c r="L100" s="87" t="s">
        <v>159</v>
      </c>
      <c r="M100" s="88">
        <v>2.3199999999999998E-2</v>
      </c>
      <c r="N100" s="88">
        <v>2.5600000002165935E-2</v>
      </c>
      <c r="O100" s="84">
        <f>5236.964/50000</f>
        <v>0.10473928</v>
      </c>
      <c r="P100" s="86">
        <v>4937000</v>
      </c>
      <c r="Q100" s="74"/>
      <c r="R100" s="84">
        <v>5.1709782229999997</v>
      </c>
      <c r="S100" s="85">
        <f>87.2827333333333%/50000</f>
        <v>1.745654666666666E-5</v>
      </c>
      <c r="T100" s="85">
        <f t="shared" si="1"/>
        <v>2.4785074472565428E-4</v>
      </c>
      <c r="U100" s="85">
        <f>R100/'סכום נכסי הקרן'!$C$42</f>
        <v>8.1219849975601427E-5</v>
      </c>
    </row>
    <row r="101" spans="2:21">
      <c r="B101" s="77" t="s">
        <v>555</v>
      </c>
      <c r="C101" s="74" t="s">
        <v>556</v>
      </c>
      <c r="D101" s="87" t="s">
        <v>115</v>
      </c>
      <c r="E101" s="87" t="s">
        <v>340</v>
      </c>
      <c r="F101" s="74" t="s">
        <v>557</v>
      </c>
      <c r="G101" s="87" t="s">
        <v>558</v>
      </c>
      <c r="H101" s="74" t="s">
        <v>530</v>
      </c>
      <c r="I101" s="74" t="s">
        <v>155</v>
      </c>
      <c r="J101" s="74"/>
      <c r="K101" s="84">
        <v>4.9199999999778692</v>
      </c>
      <c r="L101" s="87" t="s">
        <v>159</v>
      </c>
      <c r="M101" s="88">
        <v>0.04</v>
      </c>
      <c r="N101" s="88">
        <v>7.0599999999647278E-2</v>
      </c>
      <c r="O101" s="84">
        <v>33431.290979999998</v>
      </c>
      <c r="P101" s="86">
        <v>86.5</v>
      </c>
      <c r="Q101" s="74"/>
      <c r="R101" s="84">
        <v>28.918067066999999</v>
      </c>
      <c r="S101" s="85">
        <v>1.1304425321678932E-5</v>
      </c>
      <c r="T101" s="85">
        <f t="shared" si="1"/>
        <v>1.3860751582171899E-3</v>
      </c>
      <c r="U101" s="85">
        <f>R101/'סכום נכסי הקרן'!$C$42</f>
        <v>4.542121369452382E-4</v>
      </c>
    </row>
    <row r="102" spans="2:21">
      <c r="B102" s="77" t="s">
        <v>559</v>
      </c>
      <c r="C102" s="74" t="s">
        <v>560</v>
      </c>
      <c r="D102" s="87" t="s">
        <v>115</v>
      </c>
      <c r="E102" s="87" t="s">
        <v>340</v>
      </c>
      <c r="F102" s="74" t="s">
        <v>557</v>
      </c>
      <c r="G102" s="87" t="s">
        <v>558</v>
      </c>
      <c r="H102" s="74" t="s">
        <v>530</v>
      </c>
      <c r="I102" s="74" t="s">
        <v>155</v>
      </c>
      <c r="J102" s="74"/>
      <c r="K102" s="84">
        <v>5.0499999999599208</v>
      </c>
      <c r="L102" s="87" t="s">
        <v>159</v>
      </c>
      <c r="M102" s="88">
        <v>2.7799999999999998E-2</v>
      </c>
      <c r="N102" s="88">
        <v>6.339999999957735E-2</v>
      </c>
      <c r="O102" s="84">
        <v>80722.990720000002</v>
      </c>
      <c r="P102" s="86">
        <v>85</v>
      </c>
      <c r="Q102" s="74"/>
      <c r="R102" s="84">
        <v>68.614541735000003</v>
      </c>
      <c r="S102" s="85">
        <v>4.4818467900350338E-5</v>
      </c>
      <c r="T102" s="85">
        <f t="shared" si="1"/>
        <v>3.2887713957849402E-3</v>
      </c>
      <c r="U102" s="85">
        <f>R102/'סכום נכסי הקרן'!$C$42</f>
        <v>1.0777192526307306E-3</v>
      </c>
    </row>
    <row r="103" spans="2:21">
      <c r="B103" s="77" t="s">
        <v>561</v>
      </c>
      <c r="C103" s="74" t="s">
        <v>562</v>
      </c>
      <c r="D103" s="87" t="s">
        <v>115</v>
      </c>
      <c r="E103" s="87" t="s">
        <v>340</v>
      </c>
      <c r="F103" s="74" t="s">
        <v>401</v>
      </c>
      <c r="G103" s="87" t="s">
        <v>350</v>
      </c>
      <c r="H103" s="74" t="s">
        <v>530</v>
      </c>
      <c r="I103" s="74" t="s">
        <v>155</v>
      </c>
      <c r="J103" s="74"/>
      <c r="K103" s="84">
        <v>5.1100000000067602</v>
      </c>
      <c r="L103" s="87" t="s">
        <v>159</v>
      </c>
      <c r="M103" s="88">
        <v>1.46E-2</v>
      </c>
      <c r="N103" s="88">
        <v>2.8400000000087321E-2</v>
      </c>
      <c r="O103" s="84">
        <f>151721.252/50000</f>
        <v>3.0344250400000004</v>
      </c>
      <c r="P103" s="86">
        <v>4679900</v>
      </c>
      <c r="Q103" s="74"/>
      <c r="R103" s="84">
        <v>142.00806436399998</v>
      </c>
      <c r="S103" s="85">
        <f>569.67390830924%/50000</f>
        <v>1.13934781661848E-4</v>
      </c>
      <c r="T103" s="85">
        <f t="shared" si="1"/>
        <v>6.8066046677810665E-3</v>
      </c>
      <c r="U103" s="85">
        <f>R103/'סכום נכסי הקרן'!$C$42</f>
        <v>2.2305013066324861E-3</v>
      </c>
    </row>
    <row r="104" spans="2:21">
      <c r="B104" s="77" t="s">
        <v>563</v>
      </c>
      <c r="C104" s="74" t="s">
        <v>564</v>
      </c>
      <c r="D104" s="87" t="s">
        <v>115</v>
      </c>
      <c r="E104" s="87" t="s">
        <v>340</v>
      </c>
      <c r="F104" s="74" t="s">
        <v>401</v>
      </c>
      <c r="G104" s="87" t="s">
        <v>350</v>
      </c>
      <c r="H104" s="74" t="s">
        <v>530</v>
      </c>
      <c r="I104" s="74" t="s">
        <v>155</v>
      </c>
      <c r="J104" s="74"/>
      <c r="K104" s="84">
        <v>5.6500000000063864</v>
      </c>
      <c r="L104" s="87" t="s">
        <v>159</v>
      </c>
      <c r="M104" s="88">
        <v>2.4199999999999999E-2</v>
      </c>
      <c r="N104" s="88">
        <v>2.9900000000056565E-2</v>
      </c>
      <c r="O104" s="84">
        <f>113028/50000</f>
        <v>2.2605599999999999</v>
      </c>
      <c r="P104" s="86">
        <v>4849094</v>
      </c>
      <c r="Q104" s="74"/>
      <c r="R104" s="84">
        <v>109.616680562</v>
      </c>
      <c r="S104" s="85">
        <f>1283.24250681199%/50000</f>
        <v>2.5664850136239805E-4</v>
      </c>
      <c r="T104" s="85">
        <f t="shared" si="1"/>
        <v>5.2540495705053862E-3</v>
      </c>
      <c r="U104" s="85">
        <f>R104/'סכום נכסי הקרן'!$C$42</f>
        <v>1.7217342572570075E-3</v>
      </c>
    </row>
    <row r="105" spans="2:21">
      <c r="B105" s="77" t="s">
        <v>565</v>
      </c>
      <c r="C105" s="74" t="s">
        <v>566</v>
      </c>
      <c r="D105" s="87" t="s">
        <v>115</v>
      </c>
      <c r="E105" s="87" t="s">
        <v>340</v>
      </c>
      <c r="F105" s="74" t="s">
        <v>464</v>
      </c>
      <c r="G105" s="87" t="s">
        <v>465</v>
      </c>
      <c r="H105" s="74" t="s">
        <v>526</v>
      </c>
      <c r="I105" s="74" t="s">
        <v>344</v>
      </c>
      <c r="J105" s="74"/>
      <c r="K105" s="84">
        <v>2.7800000000063876</v>
      </c>
      <c r="L105" s="87" t="s">
        <v>159</v>
      </c>
      <c r="M105" s="88">
        <v>3.85E-2</v>
      </c>
      <c r="N105" s="88">
        <v>6.8000000000638791E-3</v>
      </c>
      <c r="O105" s="84">
        <v>27723.828432999999</v>
      </c>
      <c r="P105" s="86">
        <v>112.93</v>
      </c>
      <c r="Q105" s="74"/>
      <c r="R105" s="84">
        <v>31.308519160000003</v>
      </c>
      <c r="S105" s="85">
        <v>1.1573445846174243E-4</v>
      </c>
      <c r="T105" s="85">
        <f t="shared" si="1"/>
        <v>1.5006521890864705E-3</v>
      </c>
      <c r="U105" s="85">
        <f>R105/'סכום נכסי הקרן'!$C$42</f>
        <v>4.917586420733691E-4</v>
      </c>
    </row>
    <row r="106" spans="2:21">
      <c r="B106" s="77" t="s">
        <v>567</v>
      </c>
      <c r="C106" s="74" t="s">
        <v>568</v>
      </c>
      <c r="D106" s="87" t="s">
        <v>115</v>
      </c>
      <c r="E106" s="87" t="s">
        <v>340</v>
      </c>
      <c r="F106" s="74" t="s">
        <v>464</v>
      </c>
      <c r="G106" s="87" t="s">
        <v>465</v>
      </c>
      <c r="H106" s="74" t="s">
        <v>526</v>
      </c>
      <c r="I106" s="74" t="s">
        <v>344</v>
      </c>
      <c r="J106" s="74"/>
      <c r="K106" s="84">
        <v>0.90999999998733172</v>
      </c>
      <c r="L106" s="87" t="s">
        <v>159</v>
      </c>
      <c r="M106" s="88">
        <v>3.9E-2</v>
      </c>
      <c r="N106" s="88">
        <v>1.4999999999999999E-2</v>
      </c>
      <c r="O106" s="84">
        <v>29889.885006</v>
      </c>
      <c r="P106" s="86">
        <v>110.92</v>
      </c>
      <c r="Q106" s="74"/>
      <c r="R106" s="84">
        <v>33.153861062000004</v>
      </c>
      <c r="S106" s="85">
        <v>7.490589113919293E-5</v>
      </c>
      <c r="T106" s="85">
        <f t="shared" si="1"/>
        <v>1.5891014814563016E-3</v>
      </c>
      <c r="U106" s="85">
        <f>R106/'סכום נכסי הקרן'!$C$42</f>
        <v>5.2074317574776882E-4</v>
      </c>
    </row>
    <row r="107" spans="2:21">
      <c r="B107" s="77" t="s">
        <v>569</v>
      </c>
      <c r="C107" s="74" t="s">
        <v>570</v>
      </c>
      <c r="D107" s="87" t="s">
        <v>115</v>
      </c>
      <c r="E107" s="87" t="s">
        <v>340</v>
      </c>
      <c r="F107" s="74" t="s">
        <v>464</v>
      </c>
      <c r="G107" s="87" t="s">
        <v>465</v>
      </c>
      <c r="H107" s="74" t="s">
        <v>526</v>
      </c>
      <c r="I107" s="74" t="s">
        <v>344</v>
      </c>
      <c r="J107" s="74"/>
      <c r="K107" s="84">
        <v>3.6800000000547697</v>
      </c>
      <c r="L107" s="87" t="s">
        <v>159</v>
      </c>
      <c r="M107" s="88">
        <v>3.85E-2</v>
      </c>
      <c r="N107" s="88">
        <v>1.1000000000144131E-2</v>
      </c>
      <c r="O107" s="84">
        <v>24269.810172999998</v>
      </c>
      <c r="P107" s="86">
        <v>114.35</v>
      </c>
      <c r="Q107" s="74"/>
      <c r="R107" s="84">
        <v>27.752527836000002</v>
      </c>
      <c r="S107" s="85">
        <v>9.7079240691999992E-5</v>
      </c>
      <c r="T107" s="85">
        <f t="shared" si="1"/>
        <v>1.330209564909253E-3</v>
      </c>
      <c r="U107" s="85">
        <f>R107/'סכום נכסי הקרן'!$C$42</f>
        <v>4.3590517114494972E-4</v>
      </c>
    </row>
    <row r="108" spans="2:21">
      <c r="B108" s="77" t="s">
        <v>571</v>
      </c>
      <c r="C108" s="74" t="s">
        <v>572</v>
      </c>
      <c r="D108" s="87" t="s">
        <v>115</v>
      </c>
      <c r="E108" s="87" t="s">
        <v>340</v>
      </c>
      <c r="F108" s="74" t="s">
        <v>573</v>
      </c>
      <c r="G108" s="87" t="s">
        <v>350</v>
      </c>
      <c r="H108" s="74" t="s">
        <v>530</v>
      </c>
      <c r="I108" s="74" t="s">
        <v>155</v>
      </c>
      <c r="J108" s="74"/>
      <c r="K108" s="84">
        <v>1</v>
      </c>
      <c r="L108" s="87" t="s">
        <v>159</v>
      </c>
      <c r="M108" s="88">
        <v>0.02</v>
      </c>
      <c r="N108" s="88">
        <v>1.9000000000257075E-2</v>
      </c>
      <c r="O108" s="84">
        <v>22704.196344</v>
      </c>
      <c r="P108" s="86">
        <v>102.8</v>
      </c>
      <c r="Q108" s="74"/>
      <c r="R108" s="84">
        <v>23.339913015999997</v>
      </c>
      <c r="S108" s="85">
        <v>7.9806434317032399E-5</v>
      </c>
      <c r="T108" s="85">
        <f t="shared" si="1"/>
        <v>1.1187080226169406E-3</v>
      </c>
      <c r="U108" s="85">
        <f>R108/'סכום נכסי הקרן'!$C$42</f>
        <v>3.6659683175059213E-4</v>
      </c>
    </row>
    <row r="109" spans="2:21">
      <c r="B109" s="77" t="s">
        <v>574</v>
      </c>
      <c r="C109" s="74" t="s">
        <v>575</v>
      </c>
      <c r="D109" s="87" t="s">
        <v>115</v>
      </c>
      <c r="E109" s="87" t="s">
        <v>340</v>
      </c>
      <c r="F109" s="74" t="s">
        <v>476</v>
      </c>
      <c r="G109" s="87" t="s">
        <v>405</v>
      </c>
      <c r="H109" s="74" t="s">
        <v>530</v>
      </c>
      <c r="I109" s="74" t="s">
        <v>155</v>
      </c>
      <c r="J109" s="74"/>
      <c r="K109" s="84">
        <v>6.260000000032715</v>
      </c>
      <c r="L109" s="87" t="s">
        <v>159</v>
      </c>
      <c r="M109" s="88">
        <v>2.4E-2</v>
      </c>
      <c r="N109" s="88">
        <v>1.8500000000158692E-2</v>
      </c>
      <c r="O109" s="84">
        <v>77759.610075000004</v>
      </c>
      <c r="P109" s="86">
        <v>105.35</v>
      </c>
      <c r="Q109" s="74"/>
      <c r="R109" s="84">
        <v>81.919746882000013</v>
      </c>
      <c r="S109" s="85">
        <v>1.4936088161155759E-4</v>
      </c>
      <c r="T109" s="85">
        <f t="shared" si="1"/>
        <v>3.9265046954038976E-3</v>
      </c>
      <c r="U109" s="85">
        <f>R109/'סכום נכסי הקרן'!$C$42</f>
        <v>1.2867022959410527E-3</v>
      </c>
    </row>
    <row r="110" spans="2:21">
      <c r="B110" s="77" t="s">
        <v>576</v>
      </c>
      <c r="C110" s="74" t="s">
        <v>577</v>
      </c>
      <c r="D110" s="87" t="s">
        <v>115</v>
      </c>
      <c r="E110" s="87" t="s">
        <v>340</v>
      </c>
      <c r="F110" s="74" t="s">
        <v>476</v>
      </c>
      <c r="G110" s="87" t="s">
        <v>405</v>
      </c>
      <c r="H110" s="74" t="s">
        <v>530</v>
      </c>
      <c r="I110" s="74" t="s">
        <v>155</v>
      </c>
      <c r="J110" s="74"/>
      <c r="K110" s="84">
        <v>2.2099999998394622</v>
      </c>
      <c r="L110" s="87" t="s">
        <v>159</v>
      </c>
      <c r="M110" s="88">
        <v>3.4799999999999998E-2</v>
      </c>
      <c r="N110" s="88">
        <v>1.7599999993857671E-2</v>
      </c>
      <c r="O110" s="84">
        <v>1388.2571369999998</v>
      </c>
      <c r="P110" s="86">
        <v>103.2</v>
      </c>
      <c r="Q110" s="74"/>
      <c r="R110" s="84">
        <v>1.4326813629999999</v>
      </c>
      <c r="S110" s="85">
        <v>3.3922535285193109E-6</v>
      </c>
      <c r="T110" s="85">
        <f t="shared" si="1"/>
        <v>6.8670013189130281E-5</v>
      </c>
      <c r="U110" s="85">
        <f>R110/'סכום נכסי הקרן'!$C$42</f>
        <v>2.2502930847423175E-5</v>
      </c>
    </row>
    <row r="111" spans="2:21">
      <c r="B111" s="77" t="s">
        <v>578</v>
      </c>
      <c r="C111" s="74" t="s">
        <v>579</v>
      </c>
      <c r="D111" s="87" t="s">
        <v>115</v>
      </c>
      <c r="E111" s="87" t="s">
        <v>340</v>
      </c>
      <c r="F111" s="74" t="s">
        <v>481</v>
      </c>
      <c r="G111" s="87" t="s">
        <v>465</v>
      </c>
      <c r="H111" s="74" t="s">
        <v>530</v>
      </c>
      <c r="I111" s="74" t="s">
        <v>155</v>
      </c>
      <c r="J111" s="74"/>
      <c r="K111" s="84">
        <v>4.7700000000671734</v>
      </c>
      <c r="L111" s="87" t="s">
        <v>159</v>
      </c>
      <c r="M111" s="88">
        <v>2.4799999999999999E-2</v>
      </c>
      <c r="N111" s="88">
        <v>1.6900000000310032E-2</v>
      </c>
      <c r="O111" s="84">
        <v>36862.820578999999</v>
      </c>
      <c r="P111" s="86">
        <v>105</v>
      </c>
      <c r="Q111" s="74"/>
      <c r="R111" s="84">
        <v>38.705962820000003</v>
      </c>
      <c r="S111" s="85">
        <v>8.7046094114738484E-5</v>
      </c>
      <c r="T111" s="85">
        <f t="shared" si="1"/>
        <v>1.8552199016407438E-3</v>
      </c>
      <c r="U111" s="85">
        <f>R111/'סכום נכסי הקרן'!$C$42</f>
        <v>6.0794928112804152E-4</v>
      </c>
    </row>
    <row r="112" spans="2:21">
      <c r="B112" s="77" t="s">
        <v>580</v>
      </c>
      <c r="C112" s="74" t="s">
        <v>581</v>
      </c>
      <c r="D112" s="87" t="s">
        <v>115</v>
      </c>
      <c r="E112" s="87" t="s">
        <v>340</v>
      </c>
      <c r="F112" s="74" t="s">
        <v>494</v>
      </c>
      <c r="G112" s="87" t="s">
        <v>405</v>
      </c>
      <c r="H112" s="74" t="s">
        <v>526</v>
      </c>
      <c r="I112" s="74" t="s">
        <v>344</v>
      </c>
      <c r="J112" s="74"/>
      <c r="K112" s="84">
        <v>6.0099999999501534</v>
      </c>
      <c r="L112" s="87" t="s">
        <v>159</v>
      </c>
      <c r="M112" s="88">
        <v>2.81E-2</v>
      </c>
      <c r="N112" s="88">
        <v>1.9900000000498456E-2</v>
      </c>
      <c r="O112" s="84">
        <v>6424.0294160000003</v>
      </c>
      <c r="P112" s="86">
        <v>106.18</v>
      </c>
      <c r="Q112" s="74"/>
      <c r="R112" s="84">
        <v>6.8210344340000004</v>
      </c>
      <c r="S112" s="85">
        <v>1.2916647522006608E-5</v>
      </c>
      <c r="T112" s="85">
        <f t="shared" si="1"/>
        <v>3.2693977645208741E-4</v>
      </c>
      <c r="U112" s="85">
        <f>R112/'סכום נכסי הקרן'!$C$42</f>
        <v>1.0713705792527595E-4</v>
      </c>
    </row>
    <row r="113" spans="2:21">
      <c r="B113" s="77" t="s">
        <v>582</v>
      </c>
      <c r="C113" s="74" t="s">
        <v>583</v>
      </c>
      <c r="D113" s="87" t="s">
        <v>115</v>
      </c>
      <c r="E113" s="87" t="s">
        <v>340</v>
      </c>
      <c r="F113" s="74" t="s">
        <v>494</v>
      </c>
      <c r="G113" s="87" t="s">
        <v>405</v>
      </c>
      <c r="H113" s="74" t="s">
        <v>526</v>
      </c>
      <c r="I113" s="74" t="s">
        <v>344</v>
      </c>
      <c r="J113" s="74"/>
      <c r="K113" s="84">
        <v>4.1999999999118547</v>
      </c>
      <c r="L113" s="87" t="s">
        <v>159</v>
      </c>
      <c r="M113" s="88">
        <v>3.7000000000000005E-2</v>
      </c>
      <c r="N113" s="88">
        <v>1.7999999999779637E-2</v>
      </c>
      <c r="O113" s="84">
        <v>16791.727449999998</v>
      </c>
      <c r="P113" s="86">
        <v>108.1</v>
      </c>
      <c r="Q113" s="74"/>
      <c r="R113" s="84">
        <v>18.151857377999999</v>
      </c>
      <c r="S113" s="85">
        <v>2.7916907994647252E-5</v>
      </c>
      <c r="T113" s="85">
        <f t="shared" si="1"/>
        <v>8.700387383726104E-4</v>
      </c>
      <c r="U113" s="85">
        <f>R113/'סכום נכסי הקרן'!$C$42</f>
        <v>2.8510874914579461E-4</v>
      </c>
    </row>
    <row r="114" spans="2:21">
      <c r="B114" s="77" t="s">
        <v>584</v>
      </c>
      <c r="C114" s="74" t="s">
        <v>585</v>
      </c>
      <c r="D114" s="87" t="s">
        <v>115</v>
      </c>
      <c r="E114" s="87" t="s">
        <v>340</v>
      </c>
      <c r="F114" s="74" t="s">
        <v>494</v>
      </c>
      <c r="G114" s="87" t="s">
        <v>405</v>
      </c>
      <c r="H114" s="74" t="s">
        <v>526</v>
      </c>
      <c r="I114" s="74" t="s">
        <v>344</v>
      </c>
      <c r="J114" s="74"/>
      <c r="K114" s="84">
        <v>3.2200000008229446</v>
      </c>
      <c r="L114" s="87" t="s">
        <v>159</v>
      </c>
      <c r="M114" s="88">
        <v>4.4000000000000004E-2</v>
      </c>
      <c r="N114" s="88">
        <v>1.8100000005584267E-2</v>
      </c>
      <c r="O114" s="84">
        <v>1253.8844120000001</v>
      </c>
      <c r="P114" s="86">
        <v>108.54</v>
      </c>
      <c r="Q114" s="74"/>
      <c r="R114" s="84">
        <v>1.3609662040000001</v>
      </c>
      <c r="S114" s="85">
        <v>5.6393749861335723E-6</v>
      </c>
      <c r="T114" s="85">
        <f t="shared" si="1"/>
        <v>6.5232625754929008E-5</v>
      </c>
      <c r="U114" s="85">
        <f>R114/'סכום נכסי הקרן'!$C$42</f>
        <v>2.1376510622126399E-5</v>
      </c>
    </row>
    <row r="115" spans="2:21">
      <c r="B115" s="77" t="s">
        <v>586</v>
      </c>
      <c r="C115" s="74" t="s">
        <v>587</v>
      </c>
      <c r="D115" s="87" t="s">
        <v>115</v>
      </c>
      <c r="E115" s="87" t="s">
        <v>340</v>
      </c>
      <c r="F115" s="74" t="s">
        <v>494</v>
      </c>
      <c r="G115" s="87" t="s">
        <v>405</v>
      </c>
      <c r="H115" s="74" t="s">
        <v>526</v>
      </c>
      <c r="I115" s="74" t="s">
        <v>344</v>
      </c>
      <c r="J115" s="74"/>
      <c r="K115" s="84">
        <v>6.1300000000051185</v>
      </c>
      <c r="L115" s="87" t="s">
        <v>159</v>
      </c>
      <c r="M115" s="88">
        <v>2.6000000000000002E-2</v>
      </c>
      <c r="N115" s="88">
        <v>2.1899999999943565E-2</v>
      </c>
      <c r="O115" s="84">
        <v>73978.865577000004</v>
      </c>
      <c r="P115" s="86">
        <v>103</v>
      </c>
      <c r="Q115" s="74"/>
      <c r="R115" s="84">
        <v>76.198231496999995</v>
      </c>
      <c r="S115" s="85">
        <v>1.3121817595956758E-4</v>
      </c>
      <c r="T115" s="85">
        <f t="shared" si="1"/>
        <v>3.6522660914151866E-3</v>
      </c>
      <c r="U115" s="85">
        <f>R115/'סכום נכסי הקרן'!$C$42</f>
        <v>1.196835233818096E-3</v>
      </c>
    </row>
    <row r="116" spans="2:21">
      <c r="B116" s="77" t="s">
        <v>588</v>
      </c>
      <c r="C116" s="74" t="s">
        <v>589</v>
      </c>
      <c r="D116" s="87" t="s">
        <v>115</v>
      </c>
      <c r="E116" s="87" t="s">
        <v>340</v>
      </c>
      <c r="F116" s="74" t="s">
        <v>590</v>
      </c>
      <c r="G116" s="87" t="s">
        <v>405</v>
      </c>
      <c r="H116" s="74" t="s">
        <v>526</v>
      </c>
      <c r="I116" s="74" t="s">
        <v>344</v>
      </c>
      <c r="J116" s="74"/>
      <c r="K116" s="84">
        <v>5.3400000000057908</v>
      </c>
      <c r="L116" s="87" t="s">
        <v>159</v>
      </c>
      <c r="M116" s="88">
        <v>1.3999999999999999E-2</v>
      </c>
      <c r="N116" s="88">
        <v>1.1699999999968635E-2</v>
      </c>
      <c r="O116" s="84">
        <v>81259.651027</v>
      </c>
      <c r="P116" s="86">
        <v>102.01</v>
      </c>
      <c r="Q116" s="74"/>
      <c r="R116" s="84">
        <v>82.89297367799999</v>
      </c>
      <c r="S116" s="85">
        <v>1.5372616539349225E-4</v>
      </c>
      <c r="T116" s="85">
        <f t="shared" si="1"/>
        <v>3.9731525395395881E-3</v>
      </c>
      <c r="U116" s="85">
        <f>R116/'סכום נכסי הקרן'!$C$42</f>
        <v>1.3019886365432558E-3</v>
      </c>
    </row>
    <row r="117" spans="2:21">
      <c r="B117" s="77" t="s">
        <v>591</v>
      </c>
      <c r="C117" s="74" t="s">
        <v>592</v>
      </c>
      <c r="D117" s="87" t="s">
        <v>115</v>
      </c>
      <c r="E117" s="87" t="s">
        <v>340</v>
      </c>
      <c r="F117" s="74" t="s">
        <v>366</v>
      </c>
      <c r="G117" s="87" t="s">
        <v>350</v>
      </c>
      <c r="H117" s="74" t="s">
        <v>530</v>
      </c>
      <c r="I117" s="74" t="s">
        <v>155</v>
      </c>
      <c r="J117" s="74"/>
      <c r="K117" s="84">
        <v>3.2000000000199567</v>
      </c>
      <c r="L117" s="87" t="s">
        <v>159</v>
      </c>
      <c r="M117" s="88">
        <v>1.8200000000000001E-2</v>
      </c>
      <c r="N117" s="88">
        <v>3.1800000000236632E-2</v>
      </c>
      <c r="O117" s="84">
        <f>72563.976/50000</f>
        <v>1.4512795199999999</v>
      </c>
      <c r="P117" s="86">
        <v>4833710</v>
      </c>
      <c r="Q117" s="74"/>
      <c r="R117" s="84">
        <v>70.150646963</v>
      </c>
      <c r="S117" s="85">
        <f>510.618366054465%/50000</f>
        <v>1.0212367321089299E-4</v>
      </c>
      <c r="T117" s="85">
        <f t="shared" si="1"/>
        <v>3.3623986299982549E-3</v>
      </c>
      <c r="U117" s="85">
        <f>R117/'סכום נכסי הקרן'!$C$42</f>
        <v>1.1018466480256612E-3</v>
      </c>
    </row>
    <row r="118" spans="2:21">
      <c r="B118" s="77" t="s">
        <v>593</v>
      </c>
      <c r="C118" s="74" t="s">
        <v>594</v>
      </c>
      <c r="D118" s="87" t="s">
        <v>115</v>
      </c>
      <c r="E118" s="87" t="s">
        <v>340</v>
      </c>
      <c r="F118" s="74" t="s">
        <v>366</v>
      </c>
      <c r="G118" s="87" t="s">
        <v>350</v>
      </c>
      <c r="H118" s="74" t="s">
        <v>530</v>
      </c>
      <c r="I118" s="74" t="s">
        <v>155</v>
      </c>
      <c r="J118" s="74"/>
      <c r="K118" s="84">
        <v>2.4300000000093371</v>
      </c>
      <c r="L118" s="87" t="s">
        <v>159</v>
      </c>
      <c r="M118" s="88">
        <v>1.06E-2</v>
      </c>
      <c r="N118" s="88">
        <v>2.8500000000102485E-2</v>
      </c>
      <c r="O118" s="84">
        <f>90422.4/50000</f>
        <v>1.8084479999999998</v>
      </c>
      <c r="P118" s="86">
        <v>4855999</v>
      </c>
      <c r="Q118" s="74"/>
      <c r="R118" s="84">
        <v>87.818215326000001</v>
      </c>
      <c r="S118" s="85">
        <f>665.898814345681%/50000</f>
        <v>1.331797628691362E-4</v>
      </c>
      <c r="T118" s="85">
        <f t="shared" si="1"/>
        <v>4.209224856568685E-3</v>
      </c>
      <c r="U118" s="85">
        <f>R118/'סכום נכסי הקרן'!$C$42</f>
        <v>1.3793487356372459E-3</v>
      </c>
    </row>
    <row r="119" spans="2:21">
      <c r="B119" s="77" t="s">
        <v>595</v>
      </c>
      <c r="C119" s="74" t="s">
        <v>596</v>
      </c>
      <c r="D119" s="87" t="s">
        <v>115</v>
      </c>
      <c r="E119" s="87" t="s">
        <v>340</v>
      </c>
      <c r="F119" s="74" t="s">
        <v>366</v>
      </c>
      <c r="G119" s="87" t="s">
        <v>350</v>
      </c>
      <c r="H119" s="74" t="s">
        <v>530</v>
      </c>
      <c r="I119" s="74" t="s">
        <v>155</v>
      </c>
      <c r="J119" s="74"/>
      <c r="K119" s="84">
        <v>4.3000000000012433</v>
      </c>
      <c r="L119" s="87" t="s">
        <v>159</v>
      </c>
      <c r="M119" s="88">
        <v>1.89E-2</v>
      </c>
      <c r="N119" s="88">
        <v>2.6000000000024857E-2</v>
      </c>
      <c r="O119" s="84">
        <f>166867.004/50000</f>
        <v>3.3373400799999997</v>
      </c>
      <c r="P119" s="86">
        <v>4822299</v>
      </c>
      <c r="Q119" s="74"/>
      <c r="R119" s="84">
        <v>160.93651980600001</v>
      </c>
      <c r="S119" s="85">
        <f>765.515203229654%/50000</f>
        <v>1.5310304064593082E-4</v>
      </c>
      <c r="T119" s="85">
        <f t="shared" si="1"/>
        <v>7.7138666161952075E-3</v>
      </c>
      <c r="U119" s="85">
        <f>R119/'סכום נכסי הקרן'!$C$42</f>
        <v>2.5278079756938729E-3</v>
      </c>
    </row>
    <row r="120" spans="2:21">
      <c r="B120" s="77" t="s">
        <v>597</v>
      </c>
      <c r="C120" s="74" t="s">
        <v>598</v>
      </c>
      <c r="D120" s="87" t="s">
        <v>115</v>
      </c>
      <c r="E120" s="87" t="s">
        <v>340</v>
      </c>
      <c r="F120" s="74" t="s">
        <v>599</v>
      </c>
      <c r="G120" s="87" t="s">
        <v>350</v>
      </c>
      <c r="H120" s="74" t="s">
        <v>526</v>
      </c>
      <c r="I120" s="74" t="s">
        <v>344</v>
      </c>
      <c r="J120" s="74"/>
      <c r="K120" s="84">
        <v>1.4700000000020257</v>
      </c>
      <c r="L120" s="87" t="s">
        <v>159</v>
      </c>
      <c r="M120" s="88">
        <v>4.4999999999999998E-2</v>
      </c>
      <c r="N120" s="88">
        <v>1.7400000000031893E-2</v>
      </c>
      <c r="O120" s="84">
        <v>183061.120841</v>
      </c>
      <c r="P120" s="86">
        <v>125.38</v>
      </c>
      <c r="Q120" s="84">
        <v>2.4806945009999999</v>
      </c>
      <c r="R120" s="84">
        <v>232.00273309900001</v>
      </c>
      <c r="S120" s="85">
        <v>1.0755746726094069E-4</v>
      </c>
      <c r="T120" s="85">
        <f t="shared" si="1"/>
        <v>1.1120149359982011E-2</v>
      </c>
      <c r="U120" s="85">
        <f>R120/'סכום נכסי הקרן'!$C$42</f>
        <v>3.6440352992432785E-3</v>
      </c>
    </row>
    <row r="121" spans="2:21">
      <c r="B121" s="77" t="s">
        <v>600</v>
      </c>
      <c r="C121" s="74" t="s">
        <v>601</v>
      </c>
      <c r="D121" s="87" t="s">
        <v>115</v>
      </c>
      <c r="E121" s="87" t="s">
        <v>340</v>
      </c>
      <c r="F121" s="74" t="s">
        <v>499</v>
      </c>
      <c r="G121" s="87" t="s">
        <v>405</v>
      </c>
      <c r="H121" s="74" t="s">
        <v>526</v>
      </c>
      <c r="I121" s="74" t="s">
        <v>344</v>
      </c>
      <c r="J121" s="74"/>
      <c r="K121" s="84">
        <v>1.7100000000171487</v>
      </c>
      <c r="L121" s="87" t="s">
        <v>159</v>
      </c>
      <c r="M121" s="88">
        <v>4.9000000000000002E-2</v>
      </c>
      <c r="N121" s="88">
        <v>2.1200000000200073E-2</v>
      </c>
      <c r="O121" s="84">
        <v>51339.514459999999</v>
      </c>
      <c r="P121" s="86">
        <v>109.04</v>
      </c>
      <c r="Q121" s="74"/>
      <c r="R121" s="84">
        <v>55.980604723999996</v>
      </c>
      <c r="S121" s="85">
        <v>9.6500919794603425E-5</v>
      </c>
      <c r="T121" s="85">
        <f t="shared" si="1"/>
        <v>2.6832127254611108E-3</v>
      </c>
      <c r="U121" s="85">
        <f>R121/'סכום נכסי הקרן'!$C$42</f>
        <v>8.7927972641681045E-4</v>
      </c>
    </row>
    <row r="122" spans="2:21">
      <c r="B122" s="77" t="s">
        <v>602</v>
      </c>
      <c r="C122" s="74" t="s">
        <v>603</v>
      </c>
      <c r="D122" s="87" t="s">
        <v>115</v>
      </c>
      <c r="E122" s="87" t="s">
        <v>340</v>
      </c>
      <c r="F122" s="74" t="s">
        <v>499</v>
      </c>
      <c r="G122" s="87" t="s">
        <v>405</v>
      </c>
      <c r="H122" s="74" t="s">
        <v>526</v>
      </c>
      <c r="I122" s="74" t="s">
        <v>344</v>
      </c>
      <c r="J122" s="74"/>
      <c r="K122" s="84">
        <v>1.6199999999953596</v>
      </c>
      <c r="L122" s="87" t="s">
        <v>159</v>
      </c>
      <c r="M122" s="88">
        <v>5.8499999999999996E-2</v>
      </c>
      <c r="N122" s="88">
        <v>1.6199999999953595E-2</v>
      </c>
      <c r="O122" s="84">
        <v>29665.275470000004</v>
      </c>
      <c r="P122" s="86">
        <v>116.23</v>
      </c>
      <c r="Q122" s="74"/>
      <c r="R122" s="84">
        <v>34.479948868000001</v>
      </c>
      <c r="S122" s="85">
        <v>4.1937225423814606E-5</v>
      </c>
      <c r="T122" s="85">
        <f t="shared" si="1"/>
        <v>1.6526623467538594E-3</v>
      </c>
      <c r="U122" s="85">
        <f>R122/'סכום נכסי הקרן'!$C$42</f>
        <v>5.4157185612757294E-4</v>
      </c>
    </row>
    <row r="123" spans="2:21">
      <c r="B123" s="77" t="s">
        <v>604</v>
      </c>
      <c r="C123" s="74" t="s">
        <v>605</v>
      </c>
      <c r="D123" s="87" t="s">
        <v>115</v>
      </c>
      <c r="E123" s="87" t="s">
        <v>340</v>
      </c>
      <c r="F123" s="74" t="s">
        <v>499</v>
      </c>
      <c r="G123" s="87" t="s">
        <v>405</v>
      </c>
      <c r="H123" s="74" t="s">
        <v>526</v>
      </c>
      <c r="I123" s="74" t="s">
        <v>344</v>
      </c>
      <c r="J123" s="74"/>
      <c r="K123" s="84">
        <v>6.1299999999091135</v>
      </c>
      <c r="L123" s="87" t="s">
        <v>159</v>
      </c>
      <c r="M123" s="88">
        <v>2.2499999999999999E-2</v>
      </c>
      <c r="N123" s="88">
        <v>2.6899999999721421E-2</v>
      </c>
      <c r="O123" s="84">
        <v>35237.378597000003</v>
      </c>
      <c r="P123" s="86">
        <v>98.64</v>
      </c>
      <c r="Q123" s="84">
        <v>0.78078871999999999</v>
      </c>
      <c r="R123" s="84">
        <v>35.538938971</v>
      </c>
      <c r="S123" s="85">
        <v>9.1491388558266273E-5</v>
      </c>
      <c r="T123" s="85">
        <f t="shared" si="1"/>
        <v>1.7034209217016709E-3</v>
      </c>
      <c r="U123" s="85">
        <f>R123/'סכום נכסי הקרן'!$C$42</f>
        <v>5.5820526930048825E-4</v>
      </c>
    </row>
    <row r="124" spans="2:21">
      <c r="B124" s="77" t="s">
        <v>606</v>
      </c>
      <c r="C124" s="74" t="s">
        <v>607</v>
      </c>
      <c r="D124" s="87" t="s">
        <v>115</v>
      </c>
      <c r="E124" s="87" t="s">
        <v>340</v>
      </c>
      <c r="F124" s="74" t="s">
        <v>608</v>
      </c>
      <c r="G124" s="87" t="s">
        <v>465</v>
      </c>
      <c r="H124" s="74" t="s">
        <v>530</v>
      </c>
      <c r="I124" s="74" t="s">
        <v>155</v>
      </c>
      <c r="J124" s="74"/>
      <c r="K124" s="84">
        <v>1.4900000000074407</v>
      </c>
      <c r="L124" s="87" t="s">
        <v>159</v>
      </c>
      <c r="M124" s="88">
        <v>4.0500000000000001E-2</v>
      </c>
      <c r="N124" s="88">
        <v>1.2000000000000002E-2</v>
      </c>
      <c r="O124" s="84">
        <v>6966.1259890000001</v>
      </c>
      <c r="P124" s="86">
        <v>125.43</v>
      </c>
      <c r="Q124" s="84">
        <v>4.7017556819999999</v>
      </c>
      <c r="R124" s="84">
        <v>13.43936751</v>
      </c>
      <c r="S124" s="85">
        <v>1.4367570115059481E-4</v>
      </c>
      <c r="T124" s="85">
        <f t="shared" si="1"/>
        <v>6.4416385108324262E-4</v>
      </c>
      <c r="U124" s="85">
        <f>R124/'סכום נכסי הקרן'!$C$42</f>
        <v>2.1109031325525508E-4</v>
      </c>
    </row>
    <row r="125" spans="2:21">
      <c r="B125" s="77" t="s">
        <v>609</v>
      </c>
      <c r="C125" s="74" t="s">
        <v>610</v>
      </c>
      <c r="D125" s="87" t="s">
        <v>115</v>
      </c>
      <c r="E125" s="87" t="s">
        <v>340</v>
      </c>
      <c r="F125" s="74" t="s">
        <v>611</v>
      </c>
      <c r="G125" s="87" t="s">
        <v>405</v>
      </c>
      <c r="H125" s="74" t="s">
        <v>530</v>
      </c>
      <c r="I125" s="74" t="s">
        <v>155</v>
      </c>
      <c r="J125" s="74"/>
      <c r="K125" s="84">
        <v>6.7999999999709129</v>
      </c>
      <c r="L125" s="87" t="s">
        <v>159</v>
      </c>
      <c r="M125" s="88">
        <v>1.9599999999999999E-2</v>
      </c>
      <c r="N125" s="88">
        <v>1.5599999999974143E-2</v>
      </c>
      <c r="O125" s="84">
        <v>59672.782700000003</v>
      </c>
      <c r="P125" s="86">
        <v>103.7</v>
      </c>
      <c r="Q125" s="74"/>
      <c r="R125" s="84">
        <v>61.880676886000003</v>
      </c>
      <c r="S125" s="85">
        <v>6.050094670238543E-5</v>
      </c>
      <c r="T125" s="85">
        <f t="shared" si="1"/>
        <v>2.9660097546155696E-3</v>
      </c>
      <c r="U125" s="85">
        <f>R125/'סכום נכסי הקרן'!$C$42</f>
        <v>9.7195135549299093E-4</v>
      </c>
    </row>
    <row r="126" spans="2:21">
      <c r="B126" s="77" t="s">
        <v>612</v>
      </c>
      <c r="C126" s="74" t="s">
        <v>613</v>
      </c>
      <c r="D126" s="87" t="s">
        <v>115</v>
      </c>
      <c r="E126" s="87" t="s">
        <v>340</v>
      </c>
      <c r="F126" s="74" t="s">
        <v>611</v>
      </c>
      <c r="G126" s="87" t="s">
        <v>405</v>
      </c>
      <c r="H126" s="74" t="s">
        <v>530</v>
      </c>
      <c r="I126" s="74" t="s">
        <v>155</v>
      </c>
      <c r="J126" s="74"/>
      <c r="K126" s="84">
        <v>2.7300000000481841</v>
      </c>
      <c r="L126" s="87" t="s">
        <v>159</v>
      </c>
      <c r="M126" s="88">
        <v>2.75E-2</v>
      </c>
      <c r="N126" s="88">
        <v>1.4100000000160618E-2</v>
      </c>
      <c r="O126" s="84">
        <v>15468.475106</v>
      </c>
      <c r="P126" s="86">
        <v>104.65</v>
      </c>
      <c r="Q126" s="74"/>
      <c r="R126" s="84">
        <v>16.187759713999998</v>
      </c>
      <c r="S126" s="85">
        <v>3.5810871073285426E-5</v>
      </c>
      <c r="T126" s="85">
        <f t="shared" si="1"/>
        <v>7.7589735008150014E-4</v>
      </c>
      <c r="U126" s="85">
        <f>R126/'סכום נכסי הקרן'!$C$42</f>
        <v>2.5425893490794624E-4</v>
      </c>
    </row>
    <row r="127" spans="2:21">
      <c r="B127" s="77" t="s">
        <v>614</v>
      </c>
      <c r="C127" s="74" t="s">
        <v>615</v>
      </c>
      <c r="D127" s="87" t="s">
        <v>115</v>
      </c>
      <c r="E127" s="87" t="s">
        <v>340</v>
      </c>
      <c r="F127" s="74" t="s">
        <v>382</v>
      </c>
      <c r="G127" s="87" t="s">
        <v>350</v>
      </c>
      <c r="H127" s="74" t="s">
        <v>530</v>
      </c>
      <c r="I127" s="74" t="s">
        <v>155</v>
      </c>
      <c r="J127" s="74"/>
      <c r="K127" s="84">
        <v>2.7900000000009797</v>
      </c>
      <c r="L127" s="87" t="s">
        <v>159</v>
      </c>
      <c r="M127" s="88">
        <v>1.4199999999999999E-2</v>
      </c>
      <c r="N127" s="88">
        <v>2.5000000000000001E-2</v>
      </c>
      <c r="O127" s="84">
        <f>145693.092/50000</f>
        <v>2.91386184</v>
      </c>
      <c r="P127" s="86">
        <v>4904901</v>
      </c>
      <c r="Q127" s="74"/>
      <c r="R127" s="84">
        <v>142.922042334</v>
      </c>
      <c r="S127" s="85">
        <f>687.458557070731%/50000</f>
        <v>1.3749171141414618E-4</v>
      </c>
      <c r="T127" s="85">
        <f t="shared" si="1"/>
        <v>6.850412649705988E-3</v>
      </c>
      <c r="U127" s="85">
        <f>R127/'סכום נכסי הקרן'!$C$42</f>
        <v>2.2448570340022561E-3</v>
      </c>
    </row>
    <row r="128" spans="2:21">
      <c r="B128" s="77" t="s">
        <v>616</v>
      </c>
      <c r="C128" s="74" t="s">
        <v>617</v>
      </c>
      <c r="D128" s="87" t="s">
        <v>115</v>
      </c>
      <c r="E128" s="87" t="s">
        <v>340</v>
      </c>
      <c r="F128" s="74" t="s">
        <v>382</v>
      </c>
      <c r="G128" s="87" t="s">
        <v>350</v>
      </c>
      <c r="H128" s="74" t="s">
        <v>530</v>
      </c>
      <c r="I128" s="74" t="s">
        <v>155</v>
      </c>
      <c r="J128" s="74"/>
      <c r="K128" s="84">
        <v>4.5599999998728382</v>
      </c>
      <c r="L128" s="87" t="s">
        <v>159</v>
      </c>
      <c r="M128" s="88">
        <v>2.0199999999999999E-2</v>
      </c>
      <c r="N128" s="88">
        <v>2.7099999998911793E-2</v>
      </c>
      <c r="O128" s="84">
        <f>16803.496/50000</f>
        <v>0.33606991999999997</v>
      </c>
      <c r="P128" s="86">
        <v>4867200</v>
      </c>
      <c r="Q128" s="74"/>
      <c r="R128" s="84">
        <v>16.357195418</v>
      </c>
      <c r="S128" s="85">
        <f>79.8455500118793%/50000</f>
        <v>1.596911000237586E-5</v>
      </c>
      <c r="T128" s="85">
        <f t="shared" si="1"/>
        <v>7.8401859206096301E-4</v>
      </c>
      <c r="U128" s="85">
        <f>R128/'סכום נכסי הקרן'!$C$42</f>
        <v>2.5692023841105918E-4</v>
      </c>
    </row>
    <row r="129" spans="2:21">
      <c r="B129" s="77" t="s">
        <v>618</v>
      </c>
      <c r="C129" s="74" t="s">
        <v>619</v>
      </c>
      <c r="D129" s="87" t="s">
        <v>115</v>
      </c>
      <c r="E129" s="87" t="s">
        <v>340</v>
      </c>
      <c r="F129" s="74" t="s">
        <v>382</v>
      </c>
      <c r="G129" s="87" t="s">
        <v>350</v>
      </c>
      <c r="H129" s="74" t="s">
        <v>530</v>
      </c>
      <c r="I129" s="74" t="s">
        <v>155</v>
      </c>
      <c r="J129" s="74"/>
      <c r="K129" s="84">
        <v>5.5100000000011082</v>
      </c>
      <c r="L129" s="87" t="s">
        <v>159</v>
      </c>
      <c r="M129" s="88">
        <v>2.5899999999999999E-2</v>
      </c>
      <c r="N129" s="88">
        <v>2.6200000000022164E-2</v>
      </c>
      <c r="O129" s="84">
        <f>135633.6/50000</f>
        <v>2.712672</v>
      </c>
      <c r="P129" s="86">
        <v>4989949</v>
      </c>
      <c r="Q129" s="74"/>
      <c r="R129" s="84">
        <v>135.36095313499999</v>
      </c>
      <c r="S129" s="85">
        <f>642.113336173839%/50000</f>
        <v>1.2842266723476779E-4</v>
      </c>
      <c r="T129" s="85">
        <f t="shared" si="1"/>
        <v>6.4880012242287373E-3</v>
      </c>
      <c r="U129" s="85">
        <f>R129/'סכום נכסי הקרן'!$C$42</f>
        <v>2.1260960367767371E-3</v>
      </c>
    </row>
    <row r="130" spans="2:21">
      <c r="B130" s="77" t="s">
        <v>620</v>
      </c>
      <c r="C130" s="74" t="s">
        <v>621</v>
      </c>
      <c r="D130" s="87" t="s">
        <v>115</v>
      </c>
      <c r="E130" s="87" t="s">
        <v>340</v>
      </c>
      <c r="F130" s="74" t="s">
        <v>382</v>
      </c>
      <c r="G130" s="87" t="s">
        <v>350</v>
      </c>
      <c r="H130" s="74" t="s">
        <v>530</v>
      </c>
      <c r="I130" s="74" t="s">
        <v>155</v>
      </c>
      <c r="J130" s="74"/>
      <c r="K130" s="84">
        <v>3.4100000000031496</v>
      </c>
      <c r="L130" s="87" t="s">
        <v>159</v>
      </c>
      <c r="M130" s="88">
        <v>1.5900000000000001E-2</v>
      </c>
      <c r="N130" s="88">
        <v>3.1500000000078743E-2</v>
      </c>
      <c r="O130" s="84">
        <f>106283.996/50000</f>
        <v>2.1256799200000001</v>
      </c>
      <c r="P130" s="86">
        <v>4780000</v>
      </c>
      <c r="Q130" s="74"/>
      <c r="R130" s="84">
        <v>101.60749154799998</v>
      </c>
      <c r="S130" s="85">
        <f>709.979933199733%/50000</f>
        <v>1.4199598663994659E-4</v>
      </c>
      <c r="T130" s="85">
        <f t="shared" si="1"/>
        <v>4.8701602218829193E-3</v>
      </c>
      <c r="U130" s="85">
        <f>R130/'סכום נכסי הקרן'!$C$42</f>
        <v>1.5959350173279099E-3</v>
      </c>
    </row>
    <row r="131" spans="2:21">
      <c r="B131" s="77" t="s">
        <v>622</v>
      </c>
      <c r="C131" s="74" t="s">
        <v>623</v>
      </c>
      <c r="D131" s="87" t="s">
        <v>115</v>
      </c>
      <c r="E131" s="87" t="s">
        <v>340</v>
      </c>
      <c r="F131" s="74" t="s">
        <v>624</v>
      </c>
      <c r="G131" s="87" t="s">
        <v>469</v>
      </c>
      <c r="H131" s="74" t="s">
        <v>526</v>
      </c>
      <c r="I131" s="74" t="s">
        <v>344</v>
      </c>
      <c r="J131" s="74"/>
      <c r="K131" s="84">
        <v>4.2399999999959199</v>
      </c>
      <c r="L131" s="87" t="s">
        <v>159</v>
      </c>
      <c r="M131" s="88">
        <v>1.9400000000000001E-2</v>
      </c>
      <c r="N131" s="88">
        <v>1.1300000000062902E-2</v>
      </c>
      <c r="O131" s="84">
        <v>56380.820030000003</v>
      </c>
      <c r="P131" s="86">
        <v>104.33</v>
      </c>
      <c r="Q131" s="74"/>
      <c r="R131" s="84">
        <v>58.822106450999996</v>
      </c>
      <c r="S131" s="85">
        <v>1.040188051862771E-4</v>
      </c>
      <c r="T131" s="85">
        <f t="shared" si="1"/>
        <v>2.81940906758525E-3</v>
      </c>
      <c r="U131" s="85">
        <f>R131/'סכום נכסי הקרן'!$C$42</f>
        <v>9.2391080665339654E-4</v>
      </c>
    </row>
    <row r="132" spans="2:21">
      <c r="B132" s="77" t="s">
        <v>625</v>
      </c>
      <c r="C132" s="74" t="s">
        <v>626</v>
      </c>
      <c r="D132" s="87" t="s">
        <v>115</v>
      </c>
      <c r="E132" s="87" t="s">
        <v>340</v>
      </c>
      <c r="F132" s="74" t="s">
        <v>624</v>
      </c>
      <c r="G132" s="87" t="s">
        <v>469</v>
      </c>
      <c r="H132" s="74" t="s">
        <v>526</v>
      </c>
      <c r="I132" s="74" t="s">
        <v>344</v>
      </c>
      <c r="J132" s="74"/>
      <c r="K132" s="84">
        <v>5.2300000000030673</v>
      </c>
      <c r="L132" s="87" t="s">
        <v>159</v>
      </c>
      <c r="M132" s="88">
        <v>1.23E-2</v>
      </c>
      <c r="N132" s="88">
        <v>1.3600000000031105E-2</v>
      </c>
      <c r="O132" s="84">
        <v>231586.63929299999</v>
      </c>
      <c r="P132" s="86">
        <v>99.95</v>
      </c>
      <c r="Q132" s="74"/>
      <c r="R132" s="84">
        <v>231.47084712300003</v>
      </c>
      <c r="S132" s="85">
        <v>1.3294166434254086E-4</v>
      </c>
      <c r="T132" s="85">
        <f t="shared" si="1"/>
        <v>1.1094655472834242E-2</v>
      </c>
      <c r="U132" s="85">
        <f>R132/'סכום נכסי הקרן'!$C$42</f>
        <v>3.6356810387316607E-3</v>
      </c>
    </row>
    <row r="133" spans="2:21">
      <c r="B133" s="77" t="s">
        <v>627</v>
      </c>
      <c r="C133" s="74" t="s">
        <v>628</v>
      </c>
      <c r="D133" s="87" t="s">
        <v>115</v>
      </c>
      <c r="E133" s="87" t="s">
        <v>340</v>
      </c>
      <c r="F133" s="74" t="s">
        <v>629</v>
      </c>
      <c r="G133" s="87" t="s">
        <v>465</v>
      </c>
      <c r="H133" s="74" t="s">
        <v>530</v>
      </c>
      <c r="I133" s="74" t="s">
        <v>155</v>
      </c>
      <c r="J133" s="74"/>
      <c r="K133" s="84">
        <v>5.9399999998535336</v>
      </c>
      <c r="L133" s="87" t="s">
        <v>159</v>
      </c>
      <c r="M133" s="88">
        <v>2.2499999999999999E-2</v>
      </c>
      <c r="N133" s="88">
        <v>9.4999999996116403E-3</v>
      </c>
      <c r="O133" s="84">
        <v>16432.238290000001</v>
      </c>
      <c r="P133" s="86">
        <v>109.69</v>
      </c>
      <c r="Q133" s="74"/>
      <c r="R133" s="84">
        <v>18.024522605999998</v>
      </c>
      <c r="S133" s="85">
        <v>4.0165216876621113E-5</v>
      </c>
      <c r="T133" s="85">
        <f t="shared" si="1"/>
        <v>8.6393544094828627E-4</v>
      </c>
      <c r="U133" s="85">
        <f>R133/'סכום נכסי הקרן'!$C$42</f>
        <v>2.8310871924187495E-4</v>
      </c>
    </row>
    <row r="134" spans="2:21">
      <c r="B134" s="77" t="s">
        <v>630</v>
      </c>
      <c r="C134" s="74" t="s">
        <v>631</v>
      </c>
      <c r="D134" s="87" t="s">
        <v>115</v>
      </c>
      <c r="E134" s="87" t="s">
        <v>340</v>
      </c>
      <c r="F134" s="74" t="s">
        <v>632</v>
      </c>
      <c r="G134" s="87" t="s">
        <v>405</v>
      </c>
      <c r="H134" s="74" t="s">
        <v>530</v>
      </c>
      <c r="I134" s="74" t="s">
        <v>155</v>
      </c>
      <c r="J134" s="74"/>
      <c r="K134" s="84">
        <v>3.9518272425249172</v>
      </c>
      <c r="L134" s="87" t="s">
        <v>159</v>
      </c>
      <c r="M134" s="88">
        <v>1.6E-2</v>
      </c>
      <c r="N134" s="88">
        <v>1.4501661129568109E-2</v>
      </c>
      <c r="O134" s="84">
        <v>5.9400000000000002E-4</v>
      </c>
      <c r="P134" s="86">
        <v>102.05</v>
      </c>
      <c r="Q134" s="74"/>
      <c r="R134" s="84">
        <v>6.0200000000000002E-7</v>
      </c>
      <c r="S134" s="85">
        <v>1.0267573519041496E-12</v>
      </c>
      <c r="T134" s="85">
        <f t="shared" si="1"/>
        <v>2.8854530398366348E-11</v>
      </c>
      <c r="U134" s="85">
        <f>R134/'סכום נכסי הקרן'!$C$42</f>
        <v>9.4555319277568852E-12</v>
      </c>
    </row>
    <row r="135" spans="2:21">
      <c r="B135" s="77" t="s">
        <v>633</v>
      </c>
      <c r="C135" s="74" t="s">
        <v>634</v>
      </c>
      <c r="D135" s="87" t="s">
        <v>115</v>
      </c>
      <c r="E135" s="87" t="s">
        <v>340</v>
      </c>
      <c r="F135" s="74" t="s">
        <v>635</v>
      </c>
      <c r="G135" s="87" t="s">
        <v>151</v>
      </c>
      <c r="H135" s="74" t="s">
        <v>526</v>
      </c>
      <c r="I135" s="74" t="s">
        <v>344</v>
      </c>
      <c r="J135" s="74"/>
      <c r="K135" s="84">
        <v>1.4900000000035214</v>
      </c>
      <c r="L135" s="87" t="s">
        <v>159</v>
      </c>
      <c r="M135" s="88">
        <v>2.1499999999999998E-2</v>
      </c>
      <c r="N135" s="88">
        <v>3.4599999999847426E-2</v>
      </c>
      <c r="O135" s="84">
        <v>62951.807507999998</v>
      </c>
      <c r="P135" s="86">
        <v>98.55</v>
      </c>
      <c r="Q135" s="84">
        <v>6.1219527219999996</v>
      </c>
      <c r="R135" s="84">
        <v>68.160959023999993</v>
      </c>
      <c r="S135" s="85">
        <v>1.0707401669055731E-4</v>
      </c>
      <c r="T135" s="85">
        <f t="shared" si="1"/>
        <v>3.2670306713285893E-3</v>
      </c>
      <c r="U135" s="85">
        <f>R135/'סכום נכסי הקרן'!$C$42</f>
        <v>1.0705948908271772E-3</v>
      </c>
    </row>
    <row r="136" spans="2:21">
      <c r="B136" s="77" t="s">
        <v>636</v>
      </c>
      <c r="C136" s="74" t="s">
        <v>637</v>
      </c>
      <c r="D136" s="87" t="s">
        <v>115</v>
      </c>
      <c r="E136" s="87" t="s">
        <v>340</v>
      </c>
      <c r="F136" s="74" t="s">
        <v>635</v>
      </c>
      <c r="G136" s="87" t="s">
        <v>151</v>
      </c>
      <c r="H136" s="74" t="s">
        <v>526</v>
      </c>
      <c r="I136" s="74" t="s">
        <v>344</v>
      </c>
      <c r="J136" s="74"/>
      <c r="K136" s="84">
        <v>2.9199999999820614</v>
      </c>
      <c r="L136" s="87" t="s">
        <v>159</v>
      </c>
      <c r="M136" s="88">
        <v>1.8000000000000002E-2</v>
      </c>
      <c r="N136" s="88">
        <v>4.429999999971846E-2</v>
      </c>
      <c r="O136" s="84">
        <v>43074.310312000001</v>
      </c>
      <c r="P136" s="86">
        <v>93.18</v>
      </c>
      <c r="Q136" s="74"/>
      <c r="R136" s="84">
        <v>40.136641890999996</v>
      </c>
      <c r="S136" s="85">
        <v>6.4483223876167265E-5</v>
      </c>
      <c r="T136" s="85">
        <f t="shared" si="1"/>
        <v>1.9237939427445242E-3</v>
      </c>
      <c r="U136" s="85">
        <f>R136/'סכום נכסי הקרן'!$C$42</f>
        <v>6.3042076224799825E-4</v>
      </c>
    </row>
    <row r="137" spans="2:21">
      <c r="B137" s="77" t="s">
        <v>638</v>
      </c>
      <c r="C137" s="74" t="s">
        <v>639</v>
      </c>
      <c r="D137" s="87" t="s">
        <v>115</v>
      </c>
      <c r="E137" s="87" t="s">
        <v>340</v>
      </c>
      <c r="F137" s="74" t="s">
        <v>640</v>
      </c>
      <c r="G137" s="87" t="s">
        <v>350</v>
      </c>
      <c r="H137" s="74" t="s">
        <v>641</v>
      </c>
      <c r="I137" s="74" t="s">
        <v>155</v>
      </c>
      <c r="J137" s="74"/>
      <c r="K137" s="84">
        <v>1.0100000000557152</v>
      </c>
      <c r="L137" s="87" t="s">
        <v>159</v>
      </c>
      <c r="M137" s="88">
        <v>4.1500000000000002E-2</v>
      </c>
      <c r="N137" s="88">
        <v>4.2999999991952306E-3</v>
      </c>
      <c r="O137" s="84">
        <v>1471.4632840000002</v>
      </c>
      <c r="P137" s="86">
        <v>107.4</v>
      </c>
      <c r="Q137" s="84">
        <v>1.6503873170000001</v>
      </c>
      <c r="R137" s="84">
        <v>3.2307388819999998</v>
      </c>
      <c r="S137" s="85">
        <v>2.9341671188750086E-5</v>
      </c>
      <c r="T137" s="85">
        <f t="shared" si="1"/>
        <v>1.5485291242500515E-4</v>
      </c>
      <c r="U137" s="85">
        <f>R137/'סכום נכסי הקרן'!$C$42</f>
        <v>5.0744775164446148E-5</v>
      </c>
    </row>
    <row r="138" spans="2:21">
      <c r="B138" s="77" t="s">
        <v>642</v>
      </c>
      <c r="C138" s="74" t="s">
        <v>643</v>
      </c>
      <c r="D138" s="87" t="s">
        <v>115</v>
      </c>
      <c r="E138" s="87" t="s">
        <v>340</v>
      </c>
      <c r="F138" s="74" t="s">
        <v>644</v>
      </c>
      <c r="G138" s="87" t="s">
        <v>151</v>
      </c>
      <c r="H138" s="74" t="s">
        <v>645</v>
      </c>
      <c r="I138" s="74" t="s">
        <v>344</v>
      </c>
      <c r="J138" s="74"/>
      <c r="K138" s="84">
        <v>2.0099999999864946</v>
      </c>
      <c r="L138" s="87" t="s">
        <v>159</v>
      </c>
      <c r="M138" s="88">
        <v>3.15E-2</v>
      </c>
      <c r="N138" s="88">
        <v>0.15720000000009823</v>
      </c>
      <c r="O138" s="84">
        <v>41152.247877000002</v>
      </c>
      <c r="P138" s="86">
        <v>79.17</v>
      </c>
      <c r="Q138" s="74"/>
      <c r="R138" s="84">
        <v>32.580234644000001</v>
      </c>
      <c r="S138" s="85">
        <v>1.1027869429611892E-4</v>
      </c>
      <c r="T138" s="85">
        <f t="shared" si="1"/>
        <v>1.5616069284405422E-3</v>
      </c>
      <c r="U138" s="85">
        <f>R138/'סכום נכסי הקרן'!$C$42</f>
        <v>5.1173330380424088E-4</v>
      </c>
    </row>
    <row r="139" spans="2:21">
      <c r="B139" s="77" t="s">
        <v>646</v>
      </c>
      <c r="C139" s="74" t="s">
        <v>647</v>
      </c>
      <c r="D139" s="87" t="s">
        <v>115</v>
      </c>
      <c r="E139" s="87" t="s">
        <v>340</v>
      </c>
      <c r="F139" s="74" t="s">
        <v>644</v>
      </c>
      <c r="G139" s="87" t="s">
        <v>151</v>
      </c>
      <c r="H139" s="74" t="s">
        <v>645</v>
      </c>
      <c r="I139" s="74" t="s">
        <v>344</v>
      </c>
      <c r="J139" s="74"/>
      <c r="K139" s="84">
        <v>1.1899999999953113</v>
      </c>
      <c r="L139" s="87" t="s">
        <v>159</v>
      </c>
      <c r="M139" s="88">
        <v>2.8500000000000001E-2</v>
      </c>
      <c r="N139" s="88">
        <v>0.22510000000157068</v>
      </c>
      <c r="O139" s="84">
        <v>20912.820503999999</v>
      </c>
      <c r="P139" s="86">
        <v>81.59</v>
      </c>
      <c r="Q139" s="74"/>
      <c r="R139" s="84">
        <v>17.062769432</v>
      </c>
      <c r="S139" s="85">
        <v>9.6356591617355187E-5</v>
      </c>
      <c r="T139" s="85">
        <f t="shared" si="1"/>
        <v>8.1783754029229254E-4</v>
      </c>
      <c r="U139" s="85">
        <f>R139/'סכום נכסי הקרן'!$C$42</f>
        <v>2.6800259325619638E-4</v>
      </c>
    </row>
    <row r="140" spans="2:21">
      <c r="B140" s="77" t="s">
        <v>648</v>
      </c>
      <c r="C140" s="74" t="s">
        <v>649</v>
      </c>
      <c r="D140" s="87" t="s">
        <v>115</v>
      </c>
      <c r="E140" s="87" t="s">
        <v>340</v>
      </c>
      <c r="F140" s="74" t="s">
        <v>650</v>
      </c>
      <c r="G140" s="87" t="s">
        <v>405</v>
      </c>
      <c r="H140" s="74" t="s">
        <v>641</v>
      </c>
      <c r="I140" s="74" t="s">
        <v>155</v>
      </c>
      <c r="J140" s="74"/>
      <c r="K140" s="84">
        <v>4.3599999999651891</v>
      </c>
      <c r="L140" s="87" t="s">
        <v>159</v>
      </c>
      <c r="M140" s="88">
        <v>2.5000000000000001E-2</v>
      </c>
      <c r="N140" s="88">
        <v>2.5399999999719577E-2</v>
      </c>
      <c r="O140" s="84">
        <v>20478.039368000002</v>
      </c>
      <c r="P140" s="86">
        <v>101</v>
      </c>
      <c r="Q140" s="74"/>
      <c r="R140" s="84">
        <v>20.682819677000001</v>
      </c>
      <c r="S140" s="85">
        <v>6.2852156916568864E-5</v>
      </c>
      <c r="T140" s="85">
        <f t="shared" ref="T140:T159" si="2">R140/$R$11</f>
        <v>9.9135057989024281E-4</v>
      </c>
      <c r="U140" s="85">
        <f>R140/'סכום נכסי הקרן'!$C$42</f>
        <v>3.2486222892344165E-4</v>
      </c>
    </row>
    <row r="141" spans="2:21">
      <c r="B141" s="77" t="s">
        <v>651</v>
      </c>
      <c r="C141" s="74" t="s">
        <v>652</v>
      </c>
      <c r="D141" s="87" t="s">
        <v>115</v>
      </c>
      <c r="E141" s="87" t="s">
        <v>340</v>
      </c>
      <c r="F141" s="74" t="s">
        <v>650</v>
      </c>
      <c r="G141" s="87" t="s">
        <v>405</v>
      </c>
      <c r="H141" s="74" t="s">
        <v>641</v>
      </c>
      <c r="I141" s="74" t="s">
        <v>155</v>
      </c>
      <c r="J141" s="74"/>
      <c r="K141" s="84">
        <v>6.5399999999747376</v>
      </c>
      <c r="L141" s="87" t="s">
        <v>159</v>
      </c>
      <c r="M141" s="88">
        <v>1.9E-2</v>
      </c>
      <c r="N141" s="88">
        <v>2.9299999999915793E-2</v>
      </c>
      <c r="O141" s="84">
        <v>45451.036437000002</v>
      </c>
      <c r="P141" s="86">
        <v>94.06</v>
      </c>
      <c r="Q141" s="74"/>
      <c r="R141" s="84">
        <v>42.751244751999998</v>
      </c>
      <c r="S141" s="85">
        <v>1.9596640249675768E-4</v>
      </c>
      <c r="T141" s="85">
        <f t="shared" si="2"/>
        <v>2.0491147695424978E-3</v>
      </c>
      <c r="U141" s="85">
        <f>R141/'סכום נכסי הקרן'!$C$42</f>
        <v>6.7148797293004145E-4</v>
      </c>
    </row>
    <row r="142" spans="2:21">
      <c r="B142" s="77" t="s">
        <v>653</v>
      </c>
      <c r="C142" s="74" t="s">
        <v>654</v>
      </c>
      <c r="D142" s="87" t="s">
        <v>115</v>
      </c>
      <c r="E142" s="87" t="s">
        <v>340</v>
      </c>
      <c r="F142" s="74" t="s">
        <v>640</v>
      </c>
      <c r="G142" s="87" t="s">
        <v>350</v>
      </c>
      <c r="H142" s="74" t="s">
        <v>655</v>
      </c>
      <c r="I142" s="74" t="s">
        <v>155</v>
      </c>
      <c r="J142" s="74"/>
      <c r="K142" s="84">
        <v>0.18999999999638578</v>
      </c>
      <c r="L142" s="87" t="s">
        <v>159</v>
      </c>
      <c r="M142" s="88">
        <v>5.2999999999999999E-2</v>
      </c>
      <c r="N142" s="88">
        <v>2.0200000000313235E-2</v>
      </c>
      <c r="O142" s="84">
        <v>30197.564169000001</v>
      </c>
      <c r="P142" s="86">
        <v>109.95</v>
      </c>
      <c r="Q142" s="74"/>
      <c r="R142" s="84">
        <v>33.202222448000001</v>
      </c>
      <c r="S142" s="85">
        <v>1.1614179737775283E-4</v>
      </c>
      <c r="T142" s="85">
        <f t="shared" si="2"/>
        <v>1.5914194965434179E-3</v>
      </c>
      <c r="U142" s="85">
        <f>R142/'סכום נכסי הקרן'!$C$42</f>
        <v>5.2150278144443582E-4</v>
      </c>
    </row>
    <row r="143" spans="2:21">
      <c r="B143" s="77" t="s">
        <v>656</v>
      </c>
      <c r="C143" s="74" t="s">
        <v>657</v>
      </c>
      <c r="D143" s="87" t="s">
        <v>115</v>
      </c>
      <c r="E143" s="87" t="s">
        <v>340</v>
      </c>
      <c r="F143" s="74" t="s">
        <v>658</v>
      </c>
      <c r="G143" s="87" t="s">
        <v>659</v>
      </c>
      <c r="H143" s="74" t="s">
        <v>655</v>
      </c>
      <c r="I143" s="74" t="s">
        <v>155</v>
      </c>
      <c r="J143" s="74"/>
      <c r="K143" s="84">
        <v>0.98999924503611247</v>
      </c>
      <c r="L143" s="87" t="s">
        <v>159</v>
      </c>
      <c r="M143" s="88">
        <v>5.3499999999999999E-2</v>
      </c>
      <c r="N143" s="88">
        <v>2.1400005033092584E-2</v>
      </c>
      <c r="O143" s="84">
        <v>0.18940100000000001</v>
      </c>
      <c r="P143" s="86">
        <v>104.9</v>
      </c>
      <c r="Q143" s="74"/>
      <c r="R143" s="84">
        <v>1.9868500000000001E-4</v>
      </c>
      <c r="S143" s="85">
        <v>1.6123453584661519E-9</v>
      </c>
      <c r="T143" s="85">
        <f t="shared" si="2"/>
        <v>9.5231933093013588E-9</v>
      </c>
      <c r="U143" s="85">
        <f>R143/'סכום נכסי הקרן'!$C$42</f>
        <v>3.1207182077514568E-9</v>
      </c>
    </row>
    <row r="144" spans="2:21">
      <c r="B144" s="77" t="s">
        <v>660</v>
      </c>
      <c r="C144" s="74" t="s">
        <v>661</v>
      </c>
      <c r="D144" s="87" t="s">
        <v>115</v>
      </c>
      <c r="E144" s="87" t="s">
        <v>340</v>
      </c>
      <c r="F144" s="74" t="s">
        <v>398</v>
      </c>
      <c r="G144" s="87" t="s">
        <v>350</v>
      </c>
      <c r="H144" s="74" t="s">
        <v>662</v>
      </c>
      <c r="I144" s="74" t="s">
        <v>344</v>
      </c>
      <c r="J144" s="74"/>
      <c r="K144" s="84">
        <v>1.4599999999958346</v>
      </c>
      <c r="L144" s="87" t="s">
        <v>159</v>
      </c>
      <c r="M144" s="88">
        <v>5.0999999999999997E-2</v>
      </c>
      <c r="N144" s="88">
        <v>1.779999999996024E-2</v>
      </c>
      <c r="O144" s="84">
        <v>164856.26149999999</v>
      </c>
      <c r="P144" s="86">
        <v>126.61</v>
      </c>
      <c r="Q144" s="84">
        <v>2.5367850069999998</v>
      </c>
      <c r="R144" s="84">
        <v>211.26130162799998</v>
      </c>
      <c r="S144" s="85">
        <v>1.4369784718615378E-4</v>
      </c>
      <c r="T144" s="85">
        <f t="shared" si="2"/>
        <v>1.0125989451534164E-2</v>
      </c>
      <c r="U144" s="85">
        <f>R144/'סכום נכסי הקרן'!$C$42</f>
        <v>3.3182524628621785E-3</v>
      </c>
    </row>
    <row r="145" spans="2:21">
      <c r="B145" s="77" t="s">
        <v>663</v>
      </c>
      <c r="C145" s="74" t="s">
        <v>664</v>
      </c>
      <c r="D145" s="87" t="s">
        <v>115</v>
      </c>
      <c r="E145" s="87" t="s">
        <v>340</v>
      </c>
      <c r="F145" s="74" t="s">
        <v>573</v>
      </c>
      <c r="G145" s="87" t="s">
        <v>350</v>
      </c>
      <c r="H145" s="74" t="s">
        <v>662</v>
      </c>
      <c r="I145" s="74" t="s">
        <v>344</v>
      </c>
      <c r="J145" s="74"/>
      <c r="K145" s="84">
        <v>0.99000000010052391</v>
      </c>
      <c r="L145" s="87" t="s">
        <v>159</v>
      </c>
      <c r="M145" s="88">
        <v>2.4E-2</v>
      </c>
      <c r="N145" s="88">
        <v>1.870000000050262E-2</v>
      </c>
      <c r="O145" s="84">
        <v>3891.9716779999999</v>
      </c>
      <c r="P145" s="86">
        <v>102.24</v>
      </c>
      <c r="Q145" s="74"/>
      <c r="R145" s="84">
        <v>3.9791518400000001</v>
      </c>
      <c r="S145" s="85">
        <v>8.9435484673766982E-5</v>
      </c>
      <c r="T145" s="85">
        <f t="shared" si="2"/>
        <v>1.9072517894849731E-4</v>
      </c>
      <c r="U145" s="85">
        <f>R145/'סכום נכסי הקרן'!$C$42</f>
        <v>6.2499995462645446E-5</v>
      </c>
    </row>
    <row r="146" spans="2:21">
      <c r="B146" s="77" t="s">
        <v>665</v>
      </c>
      <c r="C146" s="74" t="s">
        <v>666</v>
      </c>
      <c r="D146" s="87" t="s">
        <v>115</v>
      </c>
      <c r="E146" s="87" t="s">
        <v>340</v>
      </c>
      <c r="F146" s="74" t="s">
        <v>590</v>
      </c>
      <c r="G146" s="87" t="s">
        <v>405</v>
      </c>
      <c r="H146" s="74" t="s">
        <v>662</v>
      </c>
      <c r="I146" s="74" t="s">
        <v>344</v>
      </c>
      <c r="J146" s="74"/>
      <c r="K146" s="84">
        <v>2.2799999994166105</v>
      </c>
      <c r="L146" s="87" t="s">
        <v>159</v>
      </c>
      <c r="M146" s="88">
        <v>3.4500000000000003E-2</v>
      </c>
      <c r="N146" s="88">
        <v>2.0599999996008388E-2</v>
      </c>
      <c r="O146" s="84">
        <v>1262.9494340000001</v>
      </c>
      <c r="P146" s="86">
        <v>103.15</v>
      </c>
      <c r="Q146" s="74"/>
      <c r="R146" s="84">
        <v>1.3027323420000001</v>
      </c>
      <c r="S146" s="85">
        <v>4.0135459070314329E-6</v>
      </c>
      <c r="T146" s="85">
        <f t="shared" si="2"/>
        <v>6.2441411898960111E-5</v>
      </c>
      <c r="U146" s="85">
        <f>R146/'סכום נכסי הקרן'!$C$42</f>
        <v>2.0461839290867944E-5</v>
      </c>
    </row>
    <row r="147" spans="2:21">
      <c r="B147" s="77" t="s">
        <v>667</v>
      </c>
      <c r="C147" s="74" t="s">
        <v>668</v>
      </c>
      <c r="D147" s="87" t="s">
        <v>115</v>
      </c>
      <c r="E147" s="87" t="s">
        <v>340</v>
      </c>
      <c r="F147" s="74" t="s">
        <v>590</v>
      </c>
      <c r="G147" s="87" t="s">
        <v>405</v>
      </c>
      <c r="H147" s="74" t="s">
        <v>662</v>
      </c>
      <c r="I147" s="74" t="s">
        <v>344</v>
      </c>
      <c r="J147" s="74"/>
      <c r="K147" s="84">
        <v>3.9800380228136882</v>
      </c>
      <c r="L147" s="87" t="s">
        <v>159</v>
      </c>
      <c r="M147" s="88">
        <v>2.0499999999999997E-2</v>
      </c>
      <c r="N147" s="88">
        <v>1.8098859315589355E-2</v>
      </c>
      <c r="O147" s="84">
        <v>1.0280000000000001E-3</v>
      </c>
      <c r="P147" s="86">
        <v>102.2</v>
      </c>
      <c r="Q147" s="74"/>
      <c r="R147" s="84">
        <v>1.052E-6</v>
      </c>
      <c r="S147" s="85">
        <v>1.9845742211839629E-12</v>
      </c>
      <c r="T147" s="85">
        <f t="shared" si="2"/>
        <v>5.0423531526713286E-11</v>
      </c>
      <c r="U147" s="85">
        <f>R147/'סכום נכסי הקרן'!$C$42</f>
        <v>1.6523620578073495E-11</v>
      </c>
    </row>
    <row r="148" spans="2:21">
      <c r="B148" s="77" t="s">
        <v>669</v>
      </c>
      <c r="C148" s="74" t="s">
        <v>670</v>
      </c>
      <c r="D148" s="87" t="s">
        <v>115</v>
      </c>
      <c r="E148" s="87" t="s">
        <v>340</v>
      </c>
      <c r="F148" s="74" t="s">
        <v>590</v>
      </c>
      <c r="G148" s="87" t="s">
        <v>405</v>
      </c>
      <c r="H148" s="74" t="s">
        <v>662</v>
      </c>
      <c r="I148" s="74" t="s">
        <v>344</v>
      </c>
      <c r="J148" s="74"/>
      <c r="K148" s="84">
        <v>4.5099999999761966</v>
      </c>
      <c r="L148" s="87" t="s">
        <v>159</v>
      </c>
      <c r="M148" s="88">
        <v>2.0499999999999997E-2</v>
      </c>
      <c r="N148" s="88">
        <v>1.9199999999844362E-2</v>
      </c>
      <c r="O148" s="84">
        <v>42613.517699999997</v>
      </c>
      <c r="P148" s="86">
        <v>102.53</v>
      </c>
      <c r="Q148" s="74"/>
      <c r="R148" s="84">
        <v>43.691639203999998</v>
      </c>
      <c r="S148" s="85">
        <v>7.4529255171231737E-5</v>
      </c>
      <c r="T148" s="85">
        <f t="shared" si="2"/>
        <v>2.0941889228675626E-3</v>
      </c>
      <c r="U148" s="85">
        <f>R148/'סכום נכסי הקרן'!$C$42</f>
        <v>6.8625862038115685E-4</v>
      </c>
    </row>
    <row r="149" spans="2:21">
      <c r="B149" s="77" t="s">
        <v>671</v>
      </c>
      <c r="C149" s="74" t="s">
        <v>672</v>
      </c>
      <c r="D149" s="87" t="s">
        <v>115</v>
      </c>
      <c r="E149" s="87" t="s">
        <v>340</v>
      </c>
      <c r="F149" s="74" t="s">
        <v>590</v>
      </c>
      <c r="G149" s="87" t="s">
        <v>405</v>
      </c>
      <c r="H149" s="74" t="s">
        <v>662</v>
      </c>
      <c r="I149" s="74" t="s">
        <v>344</v>
      </c>
      <c r="J149" s="74"/>
      <c r="K149" s="84">
        <v>7.0500000000171212</v>
      </c>
      <c r="L149" s="87" t="s">
        <v>159</v>
      </c>
      <c r="M149" s="88">
        <v>8.3999999999999995E-3</v>
      </c>
      <c r="N149" s="88">
        <v>1.9000000000068486E-2</v>
      </c>
      <c r="O149" s="84">
        <v>78602.693566000002</v>
      </c>
      <c r="P149" s="86">
        <v>92.88</v>
      </c>
      <c r="Q149" s="74"/>
      <c r="R149" s="84">
        <v>73.006179195000001</v>
      </c>
      <c r="S149" s="85">
        <v>1.5793219107532866E-4</v>
      </c>
      <c r="T149" s="85">
        <f t="shared" si="2"/>
        <v>3.4992674698516748E-3</v>
      </c>
      <c r="U149" s="85">
        <f>R149/'סכום נכסי הקרן'!$C$42</f>
        <v>1.1466981034914667E-3</v>
      </c>
    </row>
    <row r="150" spans="2:21">
      <c r="B150" s="77" t="s">
        <v>673</v>
      </c>
      <c r="C150" s="74" t="s">
        <v>674</v>
      </c>
      <c r="D150" s="87" t="s">
        <v>115</v>
      </c>
      <c r="E150" s="87" t="s">
        <v>340</v>
      </c>
      <c r="F150" s="74" t="s">
        <v>675</v>
      </c>
      <c r="G150" s="87" t="s">
        <v>186</v>
      </c>
      <c r="H150" s="74" t="s">
        <v>662</v>
      </c>
      <c r="I150" s="74" t="s">
        <v>344</v>
      </c>
      <c r="J150" s="74"/>
      <c r="K150" s="84">
        <v>2.4299999999965376</v>
      </c>
      <c r="L150" s="87" t="s">
        <v>159</v>
      </c>
      <c r="M150" s="88">
        <v>1.9799999999999998E-2</v>
      </c>
      <c r="N150" s="88">
        <v>3.6100000000054415E-2</v>
      </c>
      <c r="O150" s="84">
        <v>69636.557870999997</v>
      </c>
      <c r="P150" s="86">
        <v>96.2</v>
      </c>
      <c r="Q150" s="84">
        <v>13.875519699999998</v>
      </c>
      <c r="R150" s="84">
        <v>80.865888196</v>
      </c>
      <c r="S150" s="85">
        <v>1.3606279981047558E-4</v>
      </c>
      <c r="T150" s="85">
        <f t="shared" si="2"/>
        <v>3.8759920749873362E-3</v>
      </c>
      <c r="U150" s="85">
        <f>R150/'סכום נכסי הקרן'!$C$42</f>
        <v>1.2701494812353766E-3</v>
      </c>
    </row>
    <row r="151" spans="2:21">
      <c r="B151" s="77" t="s">
        <v>676</v>
      </c>
      <c r="C151" s="74" t="s">
        <v>677</v>
      </c>
      <c r="D151" s="87" t="s">
        <v>115</v>
      </c>
      <c r="E151" s="87" t="s">
        <v>340</v>
      </c>
      <c r="F151" s="74" t="s">
        <v>678</v>
      </c>
      <c r="G151" s="87" t="s">
        <v>558</v>
      </c>
      <c r="H151" s="74" t="s">
        <v>679</v>
      </c>
      <c r="I151" s="74" t="s">
        <v>155</v>
      </c>
      <c r="J151" s="74"/>
      <c r="K151" s="84">
        <v>2.779220779220779</v>
      </c>
      <c r="L151" s="87" t="s">
        <v>159</v>
      </c>
      <c r="M151" s="88">
        <v>4.6500000000000007E-2</v>
      </c>
      <c r="N151" s="88">
        <v>5.6872294372294373E-2</v>
      </c>
      <c r="O151" s="84">
        <v>9.2399999999999991E-4</v>
      </c>
      <c r="P151" s="86">
        <v>97.8</v>
      </c>
      <c r="Q151" s="84">
        <v>2.4E-8</v>
      </c>
      <c r="R151" s="84">
        <v>9.2399999999999986E-7</v>
      </c>
      <c r="S151" s="85">
        <v>1.2893826871070103E-12</v>
      </c>
      <c r="T151" s="85">
        <f t="shared" si="2"/>
        <v>4.4288348983539035E-11</v>
      </c>
      <c r="U151" s="85">
        <f>R151/'סכום נכסי הקרן'!$C$42</f>
        <v>1.4513142028650101E-11</v>
      </c>
    </row>
    <row r="152" spans="2:21">
      <c r="B152" s="77" t="s">
        <v>680</v>
      </c>
      <c r="C152" s="74" t="s">
        <v>681</v>
      </c>
      <c r="D152" s="87" t="s">
        <v>115</v>
      </c>
      <c r="E152" s="87" t="s">
        <v>340</v>
      </c>
      <c r="F152" s="74" t="s">
        <v>682</v>
      </c>
      <c r="G152" s="87" t="s">
        <v>469</v>
      </c>
      <c r="H152" s="74" t="s">
        <v>679</v>
      </c>
      <c r="I152" s="74" t="s">
        <v>155</v>
      </c>
      <c r="J152" s="74"/>
      <c r="K152" s="84">
        <v>6.1499999999621391</v>
      </c>
      <c r="L152" s="87" t="s">
        <v>159</v>
      </c>
      <c r="M152" s="88">
        <v>2.75E-2</v>
      </c>
      <c r="N152" s="88">
        <v>1.6199999999949519E-2</v>
      </c>
      <c r="O152" s="84">
        <v>59231.198124000002</v>
      </c>
      <c r="P152" s="86">
        <v>107.02</v>
      </c>
      <c r="Q152" s="74"/>
      <c r="R152" s="84">
        <v>63.389227035999994</v>
      </c>
      <c r="S152" s="85">
        <v>1.4807799531000001E-4</v>
      </c>
      <c r="T152" s="85">
        <f t="shared" si="2"/>
        <v>3.0383162432544978E-3</v>
      </c>
      <c r="U152" s="85">
        <f>R152/'סכום נכסי הקרן'!$C$42</f>
        <v>9.9564594703443164E-4</v>
      </c>
    </row>
    <row r="153" spans="2:21">
      <c r="B153" s="77" t="s">
        <v>683</v>
      </c>
      <c r="C153" s="74" t="s">
        <v>684</v>
      </c>
      <c r="D153" s="87" t="s">
        <v>115</v>
      </c>
      <c r="E153" s="87" t="s">
        <v>340</v>
      </c>
      <c r="F153" s="74" t="s">
        <v>685</v>
      </c>
      <c r="G153" s="87" t="s">
        <v>558</v>
      </c>
      <c r="H153" s="74" t="s">
        <v>679</v>
      </c>
      <c r="I153" s="74" t="s">
        <v>155</v>
      </c>
      <c r="J153" s="74"/>
      <c r="K153" s="84">
        <v>0.5200000000229239</v>
      </c>
      <c r="L153" s="87" t="s">
        <v>159</v>
      </c>
      <c r="M153" s="88">
        <v>4.8000000000000001E-2</v>
      </c>
      <c r="N153" s="88">
        <v>3.6799999997764919E-2</v>
      </c>
      <c r="O153" s="84">
        <v>6789.4898510000003</v>
      </c>
      <c r="P153" s="86">
        <v>100.4</v>
      </c>
      <c r="Q153" s="84">
        <v>0.162947756</v>
      </c>
      <c r="R153" s="84">
        <v>6.9795957920000005</v>
      </c>
      <c r="S153" s="85">
        <v>8.721918003956631E-5</v>
      </c>
      <c r="T153" s="85">
        <f t="shared" si="2"/>
        <v>3.3453979891789675E-4</v>
      </c>
      <c r="U153" s="85">
        <f>R153/'סכום נכסי הקרן'!$C$42</f>
        <v>1.0962755955829503E-4</v>
      </c>
    </row>
    <row r="154" spans="2:21">
      <c r="B154" s="77" t="s">
        <v>686</v>
      </c>
      <c r="C154" s="74" t="s">
        <v>687</v>
      </c>
      <c r="D154" s="87" t="s">
        <v>115</v>
      </c>
      <c r="E154" s="87" t="s">
        <v>340</v>
      </c>
      <c r="F154" s="74" t="s">
        <v>688</v>
      </c>
      <c r="G154" s="87" t="s">
        <v>558</v>
      </c>
      <c r="H154" s="74" t="s">
        <v>689</v>
      </c>
      <c r="I154" s="74" t="s">
        <v>344</v>
      </c>
      <c r="J154" s="74"/>
      <c r="K154" s="84">
        <v>0.14000000001407087</v>
      </c>
      <c r="L154" s="87" t="s">
        <v>159</v>
      </c>
      <c r="M154" s="88">
        <v>5.4000000000000006E-2</v>
      </c>
      <c r="N154" s="88">
        <v>0.21459999998789908</v>
      </c>
      <c r="O154" s="84">
        <v>5616.9822510000004</v>
      </c>
      <c r="P154" s="86">
        <v>101.22</v>
      </c>
      <c r="Q154" s="74"/>
      <c r="R154" s="84">
        <v>5.6855095780000005</v>
      </c>
      <c r="S154" s="85">
        <v>1.5602728475000002E-4</v>
      </c>
      <c r="T154" s="85">
        <f t="shared" si="2"/>
        <v>2.7251280556246519E-4</v>
      </c>
      <c r="U154" s="85">
        <f>R154/'סכום נכסי הקרן'!$C$42</f>
        <v>8.9301523821173724E-5</v>
      </c>
    </row>
    <row r="155" spans="2:21">
      <c r="B155" s="77" t="s">
        <v>690</v>
      </c>
      <c r="C155" s="74" t="s">
        <v>691</v>
      </c>
      <c r="D155" s="87" t="s">
        <v>115</v>
      </c>
      <c r="E155" s="87" t="s">
        <v>340</v>
      </c>
      <c r="F155" s="74" t="s">
        <v>688</v>
      </c>
      <c r="G155" s="87" t="s">
        <v>558</v>
      </c>
      <c r="H155" s="74" t="s">
        <v>689</v>
      </c>
      <c r="I155" s="74" t="s">
        <v>344</v>
      </c>
      <c r="J155" s="74"/>
      <c r="K155" s="84">
        <v>1.7299999999751858</v>
      </c>
      <c r="L155" s="87" t="s">
        <v>159</v>
      </c>
      <c r="M155" s="88">
        <v>2.5000000000000001E-2</v>
      </c>
      <c r="N155" s="88">
        <v>0.12089999999821498</v>
      </c>
      <c r="O155" s="84">
        <v>14526.627955</v>
      </c>
      <c r="P155" s="86">
        <v>86</v>
      </c>
      <c r="Q155" s="74"/>
      <c r="R155" s="84">
        <v>12.492899947</v>
      </c>
      <c r="S155" s="85">
        <v>4.9727448656044228E-5</v>
      </c>
      <c r="T155" s="85">
        <f t="shared" si="2"/>
        <v>5.9879860678481868E-4</v>
      </c>
      <c r="U155" s="85">
        <f>R155/'סכום נכסי הקרן'!$C$42</f>
        <v>1.9622427627762591E-4</v>
      </c>
    </row>
    <row r="156" spans="2:21">
      <c r="B156" s="77" t="s">
        <v>692</v>
      </c>
      <c r="C156" s="74" t="s">
        <v>693</v>
      </c>
      <c r="D156" s="87" t="s">
        <v>115</v>
      </c>
      <c r="E156" s="87" t="s">
        <v>340</v>
      </c>
      <c r="F156" s="74" t="s">
        <v>694</v>
      </c>
      <c r="G156" s="87" t="s">
        <v>695</v>
      </c>
      <c r="H156" s="74" t="s">
        <v>696</v>
      </c>
      <c r="I156" s="74" t="s">
        <v>344</v>
      </c>
      <c r="J156" s="74"/>
      <c r="K156" s="84">
        <v>0</v>
      </c>
      <c r="L156" s="87" t="s">
        <v>159</v>
      </c>
      <c r="M156" s="88">
        <v>4.9000000000000002E-2</v>
      </c>
      <c r="N156" s="88">
        <v>0</v>
      </c>
      <c r="O156" s="84">
        <v>30107.195583000001</v>
      </c>
      <c r="P156" s="86">
        <v>18.72</v>
      </c>
      <c r="Q156" s="74"/>
      <c r="R156" s="84">
        <v>5.6360672240000014</v>
      </c>
      <c r="S156" s="85">
        <v>4.1505485973717651E-5</v>
      </c>
      <c r="T156" s="85">
        <f t="shared" si="2"/>
        <v>2.701429784753227E-4</v>
      </c>
      <c r="U156" s="85">
        <f>R156/'סכום נכסי הקרן'!$C$42</f>
        <v>8.8524939507501874E-5</v>
      </c>
    </row>
    <row r="157" spans="2:21">
      <c r="B157" s="77" t="s">
        <v>701</v>
      </c>
      <c r="C157" s="74" t="s">
        <v>702</v>
      </c>
      <c r="D157" s="87" t="s">
        <v>115</v>
      </c>
      <c r="E157" s="87" t="s">
        <v>340</v>
      </c>
      <c r="F157" s="74" t="s">
        <v>703</v>
      </c>
      <c r="G157" s="87" t="s">
        <v>405</v>
      </c>
      <c r="H157" s="74" t="s">
        <v>700</v>
      </c>
      <c r="I157" s="74"/>
      <c r="J157" s="74"/>
      <c r="K157" s="84">
        <v>1.9800000000081013</v>
      </c>
      <c r="L157" s="87" t="s">
        <v>159</v>
      </c>
      <c r="M157" s="88">
        <v>0.01</v>
      </c>
      <c r="N157" s="88">
        <v>3.4000000000220944E-2</v>
      </c>
      <c r="O157" s="84">
        <v>28109.34</v>
      </c>
      <c r="P157" s="86">
        <v>96.61</v>
      </c>
      <c r="Q157" s="74"/>
      <c r="R157" s="84">
        <v>27.156433711000002</v>
      </c>
      <c r="S157" s="85">
        <v>5.4399137644080784E-5</v>
      </c>
      <c r="T157" s="85">
        <f t="shared" si="2"/>
        <v>1.3016381096765286E-3</v>
      </c>
      <c r="U157" s="85">
        <f>R157/'סכום נכסי הקרן'!$C$42</f>
        <v>4.2654240199065433E-4</v>
      </c>
    </row>
    <row r="158" spans="2:21">
      <c r="B158" s="77" t="s">
        <v>704</v>
      </c>
      <c r="C158" s="74" t="s">
        <v>705</v>
      </c>
      <c r="D158" s="87" t="s">
        <v>115</v>
      </c>
      <c r="E158" s="87" t="s">
        <v>340</v>
      </c>
      <c r="F158" s="74" t="s">
        <v>706</v>
      </c>
      <c r="G158" s="87" t="s">
        <v>405</v>
      </c>
      <c r="H158" s="74" t="s">
        <v>700</v>
      </c>
      <c r="I158" s="74"/>
      <c r="J158" s="74"/>
      <c r="K158" s="84">
        <v>2.4300000001767903</v>
      </c>
      <c r="L158" s="87" t="s">
        <v>159</v>
      </c>
      <c r="M158" s="88">
        <v>2.1000000000000001E-2</v>
      </c>
      <c r="N158" s="88">
        <v>1.8400000002215203E-2</v>
      </c>
      <c r="O158" s="84">
        <v>4581.2083750000002</v>
      </c>
      <c r="P158" s="86">
        <v>102.48</v>
      </c>
      <c r="Q158" s="74"/>
      <c r="R158" s="84">
        <v>4.6948221190000003</v>
      </c>
      <c r="S158" s="85">
        <v>1.8640899646778953E-5</v>
      </c>
      <c r="T158" s="85">
        <f t="shared" si="2"/>
        <v>2.2502805240466481E-4</v>
      </c>
      <c r="U158" s="85">
        <f>R158/'סכום נכסי הקרן'!$C$42</f>
        <v>7.374093096568728E-5</v>
      </c>
    </row>
    <row r="159" spans="2:21">
      <c r="B159" s="77" t="s">
        <v>707</v>
      </c>
      <c r="C159" s="74" t="s">
        <v>708</v>
      </c>
      <c r="D159" s="87" t="s">
        <v>115</v>
      </c>
      <c r="E159" s="87" t="s">
        <v>340</v>
      </c>
      <c r="F159" s="74" t="s">
        <v>706</v>
      </c>
      <c r="G159" s="87" t="s">
        <v>405</v>
      </c>
      <c r="H159" s="74" t="s">
        <v>700</v>
      </c>
      <c r="I159" s="74"/>
      <c r="J159" s="74"/>
      <c r="K159" s="84">
        <v>5.9300000000118995</v>
      </c>
      <c r="L159" s="87" t="s">
        <v>159</v>
      </c>
      <c r="M159" s="88">
        <v>2.75E-2</v>
      </c>
      <c r="N159" s="88">
        <v>1.7700000000040482E-2</v>
      </c>
      <c r="O159" s="84">
        <v>77472.553536000007</v>
      </c>
      <c r="P159" s="86">
        <v>105.22</v>
      </c>
      <c r="Q159" s="74"/>
      <c r="R159" s="84">
        <v>81.516619970999997</v>
      </c>
      <c r="S159" s="85">
        <v>1.9510565512239348E-4</v>
      </c>
      <c r="T159" s="85">
        <f t="shared" si="2"/>
        <v>3.9071823736300613E-3</v>
      </c>
      <c r="U159" s="85">
        <f>R159/'סכום נכסי הקרן'!$C$42</f>
        <v>1.2803704365093272E-3</v>
      </c>
    </row>
    <row r="160" spans="2:21">
      <c r="B160" s="73"/>
      <c r="C160" s="74"/>
      <c r="D160" s="74"/>
      <c r="E160" s="74"/>
      <c r="F160" s="74"/>
      <c r="G160" s="74"/>
      <c r="H160" s="74"/>
      <c r="I160" s="74"/>
      <c r="J160" s="74"/>
      <c r="K160" s="74"/>
      <c r="L160" s="74"/>
      <c r="M160" s="74"/>
      <c r="N160" s="74"/>
      <c r="O160" s="84"/>
      <c r="P160" s="86"/>
      <c r="Q160" s="74"/>
      <c r="R160" s="74"/>
      <c r="S160" s="74"/>
      <c r="T160" s="85"/>
      <c r="U160" s="74"/>
    </row>
    <row r="161" spans="2:21">
      <c r="B161" s="91" t="s">
        <v>45</v>
      </c>
      <c r="C161" s="72"/>
      <c r="D161" s="72"/>
      <c r="E161" s="72"/>
      <c r="F161" s="72"/>
      <c r="G161" s="72"/>
      <c r="H161" s="72"/>
      <c r="I161" s="72"/>
      <c r="J161" s="72"/>
      <c r="K161" s="81">
        <v>4.8956003206881311</v>
      </c>
      <c r="L161" s="72"/>
      <c r="M161" s="72"/>
      <c r="N161" s="93">
        <v>3.8934481363622389E-2</v>
      </c>
      <c r="O161" s="81"/>
      <c r="P161" s="83"/>
      <c r="Q161" s="81">
        <v>12.919787226</v>
      </c>
      <c r="R161" s="81">
        <v>3257.0813390259987</v>
      </c>
      <c r="S161" s="72"/>
      <c r="T161" s="82">
        <f t="shared" ref="T161:T224" si="3">R161/$R$11</f>
        <v>0.15611553572571005</v>
      </c>
      <c r="U161" s="82">
        <f>R161/'סכום נכסי הקרן'!$C$42</f>
        <v>5.1158532545617072E-2</v>
      </c>
    </row>
    <row r="162" spans="2:21">
      <c r="B162" s="77" t="s">
        <v>709</v>
      </c>
      <c r="C162" s="74" t="s">
        <v>710</v>
      </c>
      <c r="D162" s="87" t="s">
        <v>115</v>
      </c>
      <c r="E162" s="87" t="s">
        <v>340</v>
      </c>
      <c r="F162" s="74" t="s">
        <v>401</v>
      </c>
      <c r="G162" s="87" t="s">
        <v>350</v>
      </c>
      <c r="H162" s="74" t="s">
        <v>358</v>
      </c>
      <c r="I162" s="74" t="s">
        <v>155</v>
      </c>
      <c r="J162" s="74"/>
      <c r="K162" s="84">
        <v>2.3789473684210525</v>
      </c>
      <c r="L162" s="87" t="s">
        <v>159</v>
      </c>
      <c r="M162" s="88">
        <v>1.8700000000000001E-2</v>
      </c>
      <c r="N162" s="88">
        <v>7.6E-3</v>
      </c>
      <c r="O162" s="84">
        <v>4.5199999999999998E-4</v>
      </c>
      <c r="P162" s="86">
        <v>103.72</v>
      </c>
      <c r="Q162" s="74"/>
      <c r="R162" s="84">
        <v>4.75E-7</v>
      </c>
      <c r="S162" s="85">
        <v>3.2685051608069469E-13</v>
      </c>
      <c r="T162" s="85">
        <f t="shared" si="3"/>
        <v>2.2767278968810656E-11</v>
      </c>
      <c r="U162" s="85">
        <f>R162/'סכום נכסי הקרן'!$C$42</f>
        <v>7.4607602420008649E-12</v>
      </c>
    </row>
    <row r="163" spans="2:21">
      <c r="B163" s="77" t="s">
        <v>711</v>
      </c>
      <c r="C163" s="74" t="s">
        <v>712</v>
      </c>
      <c r="D163" s="87" t="s">
        <v>115</v>
      </c>
      <c r="E163" s="87" t="s">
        <v>340</v>
      </c>
      <c r="F163" s="74" t="s">
        <v>401</v>
      </c>
      <c r="G163" s="87" t="s">
        <v>350</v>
      </c>
      <c r="H163" s="74" t="s">
        <v>358</v>
      </c>
      <c r="I163" s="74" t="s">
        <v>155</v>
      </c>
      <c r="J163" s="74"/>
      <c r="K163" s="84">
        <v>5.0900000000087786</v>
      </c>
      <c r="L163" s="87" t="s">
        <v>159</v>
      </c>
      <c r="M163" s="88">
        <v>2.6800000000000001E-2</v>
      </c>
      <c r="N163" s="88">
        <v>1.1000000000034205E-2</v>
      </c>
      <c r="O163" s="84">
        <v>239860.81192099999</v>
      </c>
      <c r="P163" s="86">
        <v>109.7</v>
      </c>
      <c r="Q163" s="74"/>
      <c r="R163" s="84">
        <v>263.12731334099999</v>
      </c>
      <c r="S163" s="85">
        <v>9.9593685017167441E-5</v>
      </c>
      <c r="T163" s="85">
        <f t="shared" si="3"/>
        <v>1.2611985151890949E-2</v>
      </c>
      <c r="U163" s="85">
        <f>R163/'סכום נכסי הקרן'!$C$42</f>
        <v>4.1329048378084977E-3</v>
      </c>
    </row>
    <row r="164" spans="2:21">
      <c r="B164" s="77" t="s">
        <v>713</v>
      </c>
      <c r="C164" s="74" t="s">
        <v>714</v>
      </c>
      <c r="D164" s="87" t="s">
        <v>115</v>
      </c>
      <c r="E164" s="87" t="s">
        <v>340</v>
      </c>
      <c r="F164" s="74" t="s">
        <v>715</v>
      </c>
      <c r="G164" s="87" t="s">
        <v>405</v>
      </c>
      <c r="H164" s="74" t="s">
        <v>358</v>
      </c>
      <c r="I164" s="74" t="s">
        <v>155</v>
      </c>
      <c r="J164" s="74"/>
      <c r="K164" s="84">
        <v>3.889999999874215</v>
      </c>
      <c r="L164" s="87" t="s">
        <v>159</v>
      </c>
      <c r="M164" s="88">
        <v>1.44E-2</v>
      </c>
      <c r="N164" s="88">
        <v>7.1999999998582712E-3</v>
      </c>
      <c r="O164" s="84">
        <v>5469.5187340000002</v>
      </c>
      <c r="P164" s="86">
        <v>103.2</v>
      </c>
      <c r="Q164" s="74"/>
      <c r="R164" s="84">
        <v>5.6445433390000002</v>
      </c>
      <c r="S164" s="85">
        <v>6.8368984175000004E-6</v>
      </c>
      <c r="T164" s="85">
        <f t="shared" si="3"/>
        <v>2.7054924810643153E-4</v>
      </c>
      <c r="U164" s="85">
        <f>R164/'סכום נכסי הקרן'!$C$42</f>
        <v>8.8658072690235806E-5</v>
      </c>
    </row>
    <row r="165" spans="2:21">
      <c r="B165" s="77" t="s">
        <v>716</v>
      </c>
      <c r="C165" s="74" t="s">
        <v>717</v>
      </c>
      <c r="D165" s="87" t="s">
        <v>115</v>
      </c>
      <c r="E165" s="87" t="s">
        <v>340</v>
      </c>
      <c r="F165" s="74" t="s">
        <v>398</v>
      </c>
      <c r="G165" s="87" t="s">
        <v>350</v>
      </c>
      <c r="H165" s="74" t="s">
        <v>393</v>
      </c>
      <c r="I165" s="74" t="s">
        <v>155</v>
      </c>
      <c r="J165" s="74"/>
      <c r="K165" s="84">
        <v>1.4004499437570304</v>
      </c>
      <c r="L165" s="87" t="s">
        <v>159</v>
      </c>
      <c r="M165" s="88">
        <v>6.4000000000000001E-2</v>
      </c>
      <c r="N165" s="88">
        <v>7.8065241844769385E-3</v>
      </c>
      <c r="O165" s="84">
        <v>8.2100000000000012E-4</v>
      </c>
      <c r="P165" s="86">
        <v>108.41</v>
      </c>
      <c r="Q165" s="74"/>
      <c r="R165" s="84">
        <v>8.8900000000000009E-7</v>
      </c>
      <c r="S165" s="85">
        <v>5.04584900558055E-12</v>
      </c>
      <c r="T165" s="85">
        <f t="shared" si="3"/>
        <v>4.2610760006889841E-11</v>
      </c>
      <c r="U165" s="85">
        <f>R165/'סכום נכסי הקרן'!$C$42</f>
        <v>1.3963401800292145E-11</v>
      </c>
    </row>
    <row r="166" spans="2:21">
      <c r="B166" s="77" t="s">
        <v>718</v>
      </c>
      <c r="C166" s="74" t="s">
        <v>719</v>
      </c>
      <c r="D166" s="87" t="s">
        <v>115</v>
      </c>
      <c r="E166" s="87" t="s">
        <v>340</v>
      </c>
      <c r="F166" s="74" t="s">
        <v>411</v>
      </c>
      <c r="G166" s="87" t="s">
        <v>405</v>
      </c>
      <c r="H166" s="74" t="s">
        <v>393</v>
      </c>
      <c r="I166" s="74" t="s">
        <v>155</v>
      </c>
      <c r="J166" s="74"/>
      <c r="K166" s="84">
        <v>2.9500000000120261</v>
      </c>
      <c r="L166" s="87" t="s">
        <v>159</v>
      </c>
      <c r="M166" s="88">
        <v>1.6299999999999999E-2</v>
      </c>
      <c r="N166" s="88">
        <v>5.9000000001309567E-3</v>
      </c>
      <c r="O166" s="84">
        <v>36295.199038999999</v>
      </c>
      <c r="P166" s="86">
        <v>103.09</v>
      </c>
      <c r="Q166" s="74"/>
      <c r="R166" s="84">
        <v>37.416720689000002</v>
      </c>
      <c r="S166" s="85">
        <v>4.3559169744815115E-5</v>
      </c>
      <c r="T166" s="85">
        <f t="shared" si="3"/>
        <v>1.7934250905779626E-3</v>
      </c>
      <c r="U166" s="85">
        <f>R166/'סכום נכסי הקרן'!$C$42</f>
        <v>5.876993307421946E-4</v>
      </c>
    </row>
    <row r="167" spans="2:21">
      <c r="B167" s="77" t="s">
        <v>720</v>
      </c>
      <c r="C167" s="74" t="s">
        <v>721</v>
      </c>
      <c r="D167" s="87" t="s">
        <v>115</v>
      </c>
      <c r="E167" s="87" t="s">
        <v>340</v>
      </c>
      <c r="F167" s="74" t="s">
        <v>382</v>
      </c>
      <c r="G167" s="87" t="s">
        <v>350</v>
      </c>
      <c r="H167" s="74" t="s">
        <v>393</v>
      </c>
      <c r="I167" s="74" t="s">
        <v>155</v>
      </c>
      <c r="J167" s="74"/>
      <c r="K167" s="84">
        <v>0.74000473148805301</v>
      </c>
      <c r="L167" s="87" t="s">
        <v>159</v>
      </c>
      <c r="M167" s="88">
        <v>6.0999999999999999E-2</v>
      </c>
      <c r="N167" s="88">
        <v>1.1000709723207949E-3</v>
      </c>
      <c r="O167" s="84">
        <v>3.9940000000000002E-3</v>
      </c>
      <c r="P167" s="86">
        <v>106.01</v>
      </c>
      <c r="Q167" s="74"/>
      <c r="R167" s="84">
        <v>4.2269999999999995E-6</v>
      </c>
      <c r="S167" s="85">
        <v>1.1657844085763205E-11</v>
      </c>
      <c r="T167" s="85">
        <f t="shared" si="3"/>
        <v>2.0260481726560554E-10</v>
      </c>
      <c r="U167" s="85">
        <f>R167/'סכום נכסי הקרן'!$C$42</f>
        <v>6.6392912721974009E-11</v>
      </c>
    </row>
    <row r="168" spans="2:21">
      <c r="B168" s="77" t="s">
        <v>722</v>
      </c>
      <c r="C168" s="74" t="s">
        <v>723</v>
      </c>
      <c r="D168" s="87" t="s">
        <v>115</v>
      </c>
      <c r="E168" s="87" t="s">
        <v>340</v>
      </c>
      <c r="F168" s="74" t="s">
        <v>724</v>
      </c>
      <c r="G168" s="87" t="s">
        <v>725</v>
      </c>
      <c r="H168" s="74" t="s">
        <v>393</v>
      </c>
      <c r="I168" s="74" t="s">
        <v>155</v>
      </c>
      <c r="J168" s="74"/>
      <c r="K168" s="84">
        <v>4.7000000000729125</v>
      </c>
      <c r="L168" s="87" t="s">
        <v>159</v>
      </c>
      <c r="M168" s="88">
        <v>2.6099999999999998E-2</v>
      </c>
      <c r="N168" s="88">
        <v>9.3000000000596546E-3</v>
      </c>
      <c r="O168" s="84">
        <v>13953.495731000001</v>
      </c>
      <c r="P168" s="86">
        <v>108.12</v>
      </c>
      <c r="Q168" s="74"/>
      <c r="R168" s="84">
        <v>15.086519587000002</v>
      </c>
      <c r="S168" s="85">
        <v>2.4353503566763546E-5</v>
      </c>
      <c r="T168" s="85">
        <f t="shared" si="3"/>
        <v>7.2311368443295828E-4</v>
      </c>
      <c r="U168" s="85">
        <f>R168/'סכום נכסי הקרן'!$C$42</f>
        <v>2.3696190636811982E-4</v>
      </c>
    </row>
    <row r="169" spans="2:21">
      <c r="B169" s="77" t="s">
        <v>726</v>
      </c>
      <c r="C169" s="74" t="s">
        <v>727</v>
      </c>
      <c r="D169" s="87" t="s">
        <v>115</v>
      </c>
      <c r="E169" s="87" t="s">
        <v>340</v>
      </c>
      <c r="F169" s="74" t="s">
        <v>728</v>
      </c>
      <c r="G169" s="87" t="s">
        <v>525</v>
      </c>
      <c r="H169" s="74" t="s">
        <v>435</v>
      </c>
      <c r="I169" s="74" t="s">
        <v>344</v>
      </c>
      <c r="J169" s="74"/>
      <c r="K169" s="84">
        <v>10.820000000127575</v>
      </c>
      <c r="L169" s="87" t="s">
        <v>159</v>
      </c>
      <c r="M169" s="88">
        <v>2.4E-2</v>
      </c>
      <c r="N169" s="88">
        <v>3.0100000000302152E-2</v>
      </c>
      <c r="O169" s="84">
        <v>34893.310759</v>
      </c>
      <c r="P169" s="86">
        <v>93.9</v>
      </c>
      <c r="Q169" s="74"/>
      <c r="R169" s="84">
        <v>32.764818801000004</v>
      </c>
      <c r="S169" s="85">
        <v>4.5530632408627689E-5</v>
      </c>
      <c r="T169" s="85">
        <f t="shared" si="3"/>
        <v>1.5704542526418935E-3</v>
      </c>
      <c r="U169" s="85">
        <f>R169/'סכום נכסי הקרן'!$C$42</f>
        <v>5.1463254199339635E-4</v>
      </c>
    </row>
    <row r="170" spans="2:21">
      <c r="B170" s="77" t="s">
        <v>729</v>
      </c>
      <c r="C170" s="74" t="s">
        <v>730</v>
      </c>
      <c r="D170" s="87" t="s">
        <v>115</v>
      </c>
      <c r="E170" s="87" t="s">
        <v>340</v>
      </c>
      <c r="F170" s="74" t="s">
        <v>440</v>
      </c>
      <c r="G170" s="87" t="s">
        <v>405</v>
      </c>
      <c r="H170" s="74" t="s">
        <v>441</v>
      </c>
      <c r="I170" s="74" t="s">
        <v>155</v>
      </c>
      <c r="J170" s="74"/>
      <c r="K170" s="84">
        <v>3.2400000000060838</v>
      </c>
      <c r="L170" s="87" t="s">
        <v>159</v>
      </c>
      <c r="M170" s="88">
        <v>3.39E-2</v>
      </c>
      <c r="N170" s="88">
        <v>1.6100000000138795E-2</v>
      </c>
      <c r="O170" s="84">
        <v>48940.734170999989</v>
      </c>
      <c r="P170" s="86">
        <v>107.47</v>
      </c>
      <c r="Q170" s="74"/>
      <c r="R170" s="84">
        <v>52.596607006999996</v>
      </c>
      <c r="S170" s="85">
        <v>4.5097818290770402E-5</v>
      </c>
      <c r="T170" s="85">
        <f t="shared" si="3"/>
        <v>2.521013946402674E-3</v>
      </c>
      <c r="U170" s="85">
        <f>R170/'סכום נכסי הקרן'!$C$42</f>
        <v>8.2612773562519928E-4</v>
      </c>
    </row>
    <row r="171" spans="2:21">
      <c r="B171" s="77" t="s">
        <v>731</v>
      </c>
      <c r="C171" s="74" t="s">
        <v>732</v>
      </c>
      <c r="D171" s="87" t="s">
        <v>115</v>
      </c>
      <c r="E171" s="87" t="s">
        <v>340</v>
      </c>
      <c r="F171" s="74" t="s">
        <v>440</v>
      </c>
      <c r="G171" s="87" t="s">
        <v>405</v>
      </c>
      <c r="H171" s="74" t="s">
        <v>441</v>
      </c>
      <c r="I171" s="74" t="s">
        <v>155</v>
      </c>
      <c r="J171" s="74"/>
      <c r="K171" s="84">
        <v>8.8899999999777108</v>
      </c>
      <c r="L171" s="87" t="s">
        <v>159</v>
      </c>
      <c r="M171" s="88">
        <v>2.4399999999999998E-2</v>
      </c>
      <c r="N171" s="88">
        <v>2.7699999999915962E-2</v>
      </c>
      <c r="O171" s="84">
        <v>55790.702448999997</v>
      </c>
      <c r="P171" s="86">
        <v>98.11</v>
      </c>
      <c r="Q171" s="74"/>
      <c r="R171" s="84">
        <v>54.736255497999998</v>
      </c>
      <c r="S171" s="85">
        <v>1.1998000526666666E-4</v>
      </c>
      <c r="T171" s="85">
        <f t="shared" si="3"/>
        <v>2.6235696813285514E-3</v>
      </c>
      <c r="U171" s="85">
        <f>R171/'סכום נכסי הקרן'!$C$42</f>
        <v>8.5973490276943084E-4</v>
      </c>
    </row>
    <row r="172" spans="2:21">
      <c r="B172" s="77" t="s">
        <v>733</v>
      </c>
      <c r="C172" s="74" t="s">
        <v>734</v>
      </c>
      <c r="D172" s="87" t="s">
        <v>115</v>
      </c>
      <c r="E172" s="87" t="s">
        <v>340</v>
      </c>
      <c r="F172" s="74" t="s">
        <v>363</v>
      </c>
      <c r="G172" s="87" t="s">
        <v>350</v>
      </c>
      <c r="H172" s="74" t="s">
        <v>441</v>
      </c>
      <c r="I172" s="74" t="s">
        <v>155</v>
      </c>
      <c r="J172" s="74"/>
      <c r="K172" s="84">
        <v>0.59000000000569486</v>
      </c>
      <c r="L172" s="87" t="s">
        <v>159</v>
      </c>
      <c r="M172" s="88">
        <v>1.4800000000000001E-2</v>
      </c>
      <c r="N172" s="88">
        <v>9.3000000000267296E-3</v>
      </c>
      <c r="O172" s="84">
        <v>85580.265771000006</v>
      </c>
      <c r="P172" s="86">
        <v>100.54</v>
      </c>
      <c r="Q172" s="74"/>
      <c r="R172" s="84">
        <v>86.04240058900001</v>
      </c>
      <c r="S172" s="85">
        <v>1.056357152673902E-4</v>
      </c>
      <c r="T172" s="85">
        <f t="shared" si="3"/>
        <v>4.1241080786440457E-3</v>
      </c>
      <c r="U172" s="85">
        <f>R172/'סכום נכסי הקרן'!$C$42</f>
        <v>1.3514562556646802E-3</v>
      </c>
    </row>
    <row r="173" spans="2:21">
      <c r="B173" s="77" t="s">
        <v>735</v>
      </c>
      <c r="C173" s="74" t="s">
        <v>736</v>
      </c>
      <c r="D173" s="87" t="s">
        <v>115</v>
      </c>
      <c r="E173" s="87" t="s">
        <v>340</v>
      </c>
      <c r="F173" s="74" t="s">
        <v>459</v>
      </c>
      <c r="G173" s="87" t="s">
        <v>405</v>
      </c>
      <c r="H173" s="74" t="s">
        <v>435</v>
      </c>
      <c r="I173" s="74" t="s">
        <v>344</v>
      </c>
      <c r="J173" s="74"/>
      <c r="K173" s="84">
        <v>8.0700000000253276</v>
      </c>
      <c r="L173" s="87" t="s">
        <v>159</v>
      </c>
      <c r="M173" s="88">
        <v>2.5499999999999998E-2</v>
      </c>
      <c r="N173" s="88">
        <v>2.4600000000075693E-2</v>
      </c>
      <c r="O173" s="84">
        <v>170284.87955700004</v>
      </c>
      <c r="P173" s="86">
        <v>100.86</v>
      </c>
      <c r="Q173" s="74"/>
      <c r="R173" s="84">
        <v>171.74933519499999</v>
      </c>
      <c r="S173" s="85">
        <v>1.743299087281929E-4</v>
      </c>
      <c r="T173" s="85">
        <f t="shared" si="3"/>
        <v>8.2321368991417586E-3</v>
      </c>
      <c r="U173" s="85">
        <f>R173/'סכום נכסי הקרן'!$C$42</f>
        <v>2.6976433928693382E-3</v>
      </c>
    </row>
    <row r="174" spans="2:21">
      <c r="B174" s="77" t="s">
        <v>737</v>
      </c>
      <c r="C174" s="74" t="s">
        <v>738</v>
      </c>
      <c r="D174" s="87" t="s">
        <v>115</v>
      </c>
      <c r="E174" s="87" t="s">
        <v>340</v>
      </c>
      <c r="F174" s="74" t="s">
        <v>739</v>
      </c>
      <c r="G174" s="87" t="s">
        <v>558</v>
      </c>
      <c r="H174" s="74" t="s">
        <v>435</v>
      </c>
      <c r="I174" s="74" t="s">
        <v>344</v>
      </c>
      <c r="J174" s="74"/>
      <c r="K174" s="84">
        <v>3.0600000000154597</v>
      </c>
      <c r="L174" s="87" t="s">
        <v>159</v>
      </c>
      <c r="M174" s="88">
        <v>4.3499999999999997E-2</v>
      </c>
      <c r="N174" s="88">
        <v>0.15230000000117014</v>
      </c>
      <c r="O174" s="84">
        <v>51591.444153999997</v>
      </c>
      <c r="P174" s="86">
        <v>72.72</v>
      </c>
      <c r="Q174" s="74"/>
      <c r="R174" s="84">
        <v>37.517299907000002</v>
      </c>
      <c r="S174" s="85">
        <v>3.3003178868171077E-5</v>
      </c>
      <c r="T174" s="85">
        <f t="shared" si="3"/>
        <v>1.7982459645035855E-3</v>
      </c>
      <c r="U174" s="85">
        <f>R174/'סכום נכסי הקרן'!$C$42</f>
        <v>5.892791148070913E-4</v>
      </c>
    </row>
    <row r="175" spans="2:21">
      <c r="B175" s="77" t="s">
        <v>740</v>
      </c>
      <c r="C175" s="74" t="s">
        <v>741</v>
      </c>
      <c r="D175" s="87" t="s">
        <v>115</v>
      </c>
      <c r="E175" s="87" t="s">
        <v>340</v>
      </c>
      <c r="F175" s="74" t="s">
        <v>404</v>
      </c>
      <c r="G175" s="87" t="s">
        <v>405</v>
      </c>
      <c r="H175" s="74" t="s">
        <v>435</v>
      </c>
      <c r="I175" s="74" t="s">
        <v>344</v>
      </c>
      <c r="J175" s="74"/>
      <c r="K175" s="84">
        <v>3.5500000000106393</v>
      </c>
      <c r="L175" s="87" t="s">
        <v>159</v>
      </c>
      <c r="M175" s="88">
        <v>2.5499999999999998E-2</v>
      </c>
      <c r="N175" s="88">
        <v>1.0800000000122951E-2</v>
      </c>
      <c r="O175" s="84">
        <v>40156.199999999997</v>
      </c>
      <c r="P175" s="86">
        <v>105.32</v>
      </c>
      <c r="Q175" s="74"/>
      <c r="R175" s="84">
        <v>42.292511181000009</v>
      </c>
      <c r="S175" s="85">
        <v>1.1967634261190915E-4</v>
      </c>
      <c r="T175" s="85">
        <f t="shared" si="3"/>
        <v>2.0271271586302549E-3</v>
      </c>
      <c r="U175" s="85">
        <f>R175/'סכום נכסי הקרן'!$C$42</f>
        <v>6.6428270727069869E-4</v>
      </c>
    </row>
    <row r="176" spans="2:21">
      <c r="B176" s="77" t="s">
        <v>742</v>
      </c>
      <c r="C176" s="74" t="s">
        <v>743</v>
      </c>
      <c r="D176" s="87" t="s">
        <v>115</v>
      </c>
      <c r="E176" s="87" t="s">
        <v>340</v>
      </c>
      <c r="F176" s="74" t="s">
        <v>468</v>
      </c>
      <c r="G176" s="87" t="s">
        <v>469</v>
      </c>
      <c r="H176" s="74" t="s">
        <v>441</v>
      </c>
      <c r="I176" s="74" t="s">
        <v>155</v>
      </c>
      <c r="J176" s="74"/>
      <c r="K176" s="84">
        <v>2.1699999999589865</v>
      </c>
      <c r="L176" s="87" t="s">
        <v>159</v>
      </c>
      <c r="M176" s="88">
        <v>4.8000000000000001E-2</v>
      </c>
      <c r="N176" s="88">
        <v>8.1000000000000013E-3</v>
      </c>
      <c r="O176" s="84">
        <v>22165.484971999995</v>
      </c>
      <c r="P176" s="86">
        <v>110</v>
      </c>
      <c r="Q176" s="74"/>
      <c r="R176" s="84">
        <v>24.3820342</v>
      </c>
      <c r="S176" s="85">
        <v>1.1148124889554121E-5</v>
      </c>
      <c r="T176" s="85">
        <f t="shared" si="3"/>
        <v>1.1686580514915414E-3</v>
      </c>
      <c r="U176" s="85">
        <f>R176/'סכום נכסי הקרן'!$C$42</f>
        <v>3.8296528711255864E-4</v>
      </c>
    </row>
    <row r="177" spans="2:21">
      <c r="B177" s="77" t="s">
        <v>744</v>
      </c>
      <c r="C177" s="74" t="s">
        <v>745</v>
      </c>
      <c r="D177" s="87" t="s">
        <v>115</v>
      </c>
      <c r="E177" s="87" t="s">
        <v>340</v>
      </c>
      <c r="F177" s="74" t="s">
        <v>468</v>
      </c>
      <c r="G177" s="87" t="s">
        <v>469</v>
      </c>
      <c r="H177" s="74" t="s">
        <v>441</v>
      </c>
      <c r="I177" s="74" t="s">
        <v>155</v>
      </c>
      <c r="J177" s="74"/>
      <c r="K177" s="84">
        <v>0.64992057188244645</v>
      </c>
      <c r="L177" s="87" t="s">
        <v>159</v>
      </c>
      <c r="M177" s="88">
        <v>4.4999999999999998E-2</v>
      </c>
      <c r="N177" s="88">
        <v>1.0007942811755361E-3</v>
      </c>
      <c r="O177" s="84">
        <v>4.8190000000000004E-3</v>
      </c>
      <c r="P177" s="86">
        <v>104.43</v>
      </c>
      <c r="Q177" s="74"/>
      <c r="R177" s="84">
        <v>5.0359999999999997E-6</v>
      </c>
      <c r="S177" s="85">
        <v>8.0248722748073307E-12</v>
      </c>
      <c r="T177" s="85">
        <f t="shared" si="3"/>
        <v>2.4138108818301149E-10</v>
      </c>
      <c r="U177" s="85">
        <f>R177/'סכום נכסי הקרן'!$C$42</f>
        <v>7.909976542887653E-11</v>
      </c>
    </row>
    <row r="178" spans="2:21">
      <c r="B178" s="77" t="s">
        <v>746</v>
      </c>
      <c r="C178" s="74" t="s">
        <v>747</v>
      </c>
      <c r="D178" s="87" t="s">
        <v>115</v>
      </c>
      <c r="E178" s="87" t="s">
        <v>340</v>
      </c>
      <c r="F178" s="74" t="s">
        <v>748</v>
      </c>
      <c r="G178" s="87" t="s">
        <v>152</v>
      </c>
      <c r="H178" s="74" t="s">
        <v>441</v>
      </c>
      <c r="I178" s="74" t="s">
        <v>155</v>
      </c>
      <c r="J178" s="74"/>
      <c r="K178" s="84">
        <v>2.1390041493775933</v>
      </c>
      <c r="L178" s="87" t="s">
        <v>159</v>
      </c>
      <c r="M178" s="88">
        <v>1.49E-2</v>
      </c>
      <c r="N178" s="88">
        <v>7.1991701244813267E-3</v>
      </c>
      <c r="O178" s="84">
        <v>4.7399999999999997E-4</v>
      </c>
      <c r="P178" s="86">
        <v>101.78</v>
      </c>
      <c r="Q178" s="74"/>
      <c r="R178" s="84">
        <v>4.82E-7</v>
      </c>
      <c r="S178" s="85">
        <v>4.9459884341524739E-13</v>
      </c>
      <c r="T178" s="85">
        <f t="shared" si="3"/>
        <v>2.3102796764140498E-11</v>
      </c>
      <c r="U178" s="85">
        <f>R178/'סכום נכסי הקרן'!$C$42</f>
        <v>7.5707082876724558E-12</v>
      </c>
    </row>
    <row r="179" spans="2:21">
      <c r="B179" s="77" t="s">
        <v>749</v>
      </c>
      <c r="C179" s="74" t="s">
        <v>750</v>
      </c>
      <c r="D179" s="87" t="s">
        <v>115</v>
      </c>
      <c r="E179" s="87" t="s">
        <v>340</v>
      </c>
      <c r="F179" s="74" t="s">
        <v>363</v>
      </c>
      <c r="G179" s="87" t="s">
        <v>350</v>
      </c>
      <c r="H179" s="74" t="s">
        <v>435</v>
      </c>
      <c r="I179" s="74" t="s">
        <v>344</v>
      </c>
      <c r="J179" s="74"/>
      <c r="K179" s="84">
        <v>0.56000000001722872</v>
      </c>
      <c r="L179" s="87" t="s">
        <v>159</v>
      </c>
      <c r="M179" s="88">
        <v>3.2500000000000001E-2</v>
      </c>
      <c r="N179" s="88">
        <v>2.9099999998933975E-2</v>
      </c>
      <c r="O179" s="84">
        <f>9268.296/50000</f>
        <v>0.18536592000000002</v>
      </c>
      <c r="P179" s="86">
        <v>5010000</v>
      </c>
      <c r="Q179" s="74"/>
      <c r="R179" s="84">
        <v>9.2868323889999989</v>
      </c>
      <c r="S179" s="85">
        <f>50.058309478801%/50000</f>
        <v>1.0011661895760199E-5</v>
      </c>
      <c r="T179" s="85">
        <f t="shared" si="3"/>
        <v>4.4512821839357746E-4</v>
      </c>
      <c r="U179" s="85">
        <f>R179/'סכום נכסי הקרן'!$C$42</f>
        <v>1.4586701023574125E-4</v>
      </c>
    </row>
    <row r="180" spans="2:21">
      <c r="B180" s="77" t="s">
        <v>751</v>
      </c>
      <c r="C180" s="74" t="s">
        <v>752</v>
      </c>
      <c r="D180" s="87" t="s">
        <v>115</v>
      </c>
      <c r="E180" s="87" t="s">
        <v>340</v>
      </c>
      <c r="F180" s="74" t="s">
        <v>753</v>
      </c>
      <c r="G180" s="87" t="s">
        <v>558</v>
      </c>
      <c r="H180" s="74" t="s">
        <v>435</v>
      </c>
      <c r="I180" s="74" t="s">
        <v>344</v>
      </c>
      <c r="J180" s="74"/>
      <c r="K180" s="84">
        <v>2.8699999999767094</v>
      </c>
      <c r="L180" s="87" t="s">
        <v>159</v>
      </c>
      <c r="M180" s="88">
        <v>3.3799999999999997E-2</v>
      </c>
      <c r="N180" s="88">
        <v>3.0499999999749405E-2</v>
      </c>
      <c r="O180" s="84">
        <v>33586.648891999997</v>
      </c>
      <c r="P180" s="86">
        <v>100.99</v>
      </c>
      <c r="Q180" s="74"/>
      <c r="R180" s="84">
        <v>33.919156717</v>
      </c>
      <c r="S180" s="85">
        <v>4.1032937002842899E-5</v>
      </c>
      <c r="T180" s="85">
        <f t="shared" si="3"/>
        <v>1.625782954447888E-3</v>
      </c>
      <c r="U180" s="85">
        <f>R180/'סכום נכסי הקרן'!$C$42</f>
        <v>5.3276357026608458E-4</v>
      </c>
    </row>
    <row r="181" spans="2:21">
      <c r="B181" s="77" t="s">
        <v>754</v>
      </c>
      <c r="C181" s="74" t="s">
        <v>755</v>
      </c>
      <c r="D181" s="87" t="s">
        <v>115</v>
      </c>
      <c r="E181" s="87" t="s">
        <v>340</v>
      </c>
      <c r="F181" s="74" t="s">
        <v>521</v>
      </c>
      <c r="G181" s="87" t="s">
        <v>146</v>
      </c>
      <c r="H181" s="74" t="s">
        <v>435</v>
      </c>
      <c r="I181" s="74" t="s">
        <v>344</v>
      </c>
      <c r="J181" s="74"/>
      <c r="K181" s="84">
        <v>4.3499999999778529</v>
      </c>
      <c r="L181" s="87" t="s">
        <v>159</v>
      </c>
      <c r="M181" s="88">
        <v>5.0900000000000001E-2</v>
      </c>
      <c r="N181" s="88">
        <v>1.2199999999900344E-2</v>
      </c>
      <c r="O181" s="84">
        <v>29767.680719</v>
      </c>
      <c r="P181" s="86">
        <v>121.35</v>
      </c>
      <c r="Q181" s="74"/>
      <c r="R181" s="84">
        <v>36.123079887999999</v>
      </c>
      <c r="S181" s="85">
        <v>2.8832604803753711E-5</v>
      </c>
      <c r="T181" s="85">
        <f t="shared" si="3"/>
        <v>1.7314194463636412E-3</v>
      </c>
      <c r="U181" s="85">
        <f>R181/'סכום נכסי הקרן'!$C$42</f>
        <v>5.6738029104633984E-4</v>
      </c>
    </row>
    <row r="182" spans="2:21">
      <c r="B182" s="77" t="s">
        <v>756</v>
      </c>
      <c r="C182" s="74" t="s">
        <v>757</v>
      </c>
      <c r="D182" s="87" t="s">
        <v>115</v>
      </c>
      <c r="E182" s="87" t="s">
        <v>340</v>
      </c>
      <c r="F182" s="74" t="s">
        <v>521</v>
      </c>
      <c r="G182" s="87" t="s">
        <v>146</v>
      </c>
      <c r="H182" s="74" t="s">
        <v>435</v>
      </c>
      <c r="I182" s="74" t="s">
        <v>344</v>
      </c>
      <c r="J182" s="74"/>
      <c r="K182" s="84">
        <v>6.4899999999581217</v>
      </c>
      <c r="L182" s="87" t="s">
        <v>159</v>
      </c>
      <c r="M182" s="88">
        <v>3.5200000000000002E-2</v>
      </c>
      <c r="N182" s="88">
        <v>1.8000000000000002E-2</v>
      </c>
      <c r="O182" s="84">
        <v>40156.199999999997</v>
      </c>
      <c r="P182" s="86">
        <v>112.98</v>
      </c>
      <c r="Q182" s="74"/>
      <c r="R182" s="84">
        <v>45.36847521</v>
      </c>
      <c r="S182" s="85">
        <v>4.696961190258965E-5</v>
      </c>
      <c r="T182" s="85">
        <f t="shared" si="3"/>
        <v>2.1745615399908222E-3</v>
      </c>
      <c r="U182" s="85">
        <f>R182/'סכום נכסי הקרן'!$C$42</f>
        <v>7.1259645491993648E-4</v>
      </c>
    </row>
    <row r="183" spans="2:21">
      <c r="B183" s="77" t="s">
        <v>758</v>
      </c>
      <c r="C183" s="74" t="s">
        <v>759</v>
      </c>
      <c r="D183" s="87" t="s">
        <v>115</v>
      </c>
      <c r="E183" s="87" t="s">
        <v>340</v>
      </c>
      <c r="F183" s="74" t="s">
        <v>760</v>
      </c>
      <c r="G183" s="87" t="s">
        <v>761</v>
      </c>
      <c r="H183" s="74" t="s">
        <v>435</v>
      </c>
      <c r="I183" s="74" t="s">
        <v>344</v>
      </c>
      <c r="J183" s="74"/>
      <c r="K183" s="84">
        <v>2.3900106269925607</v>
      </c>
      <c r="L183" s="87" t="s">
        <v>159</v>
      </c>
      <c r="M183" s="88">
        <v>1.0500000000000001E-2</v>
      </c>
      <c r="N183" s="88">
        <v>9.0996575746841411E-3</v>
      </c>
      <c r="O183" s="84">
        <v>1.6865999999999999E-2</v>
      </c>
      <c r="P183" s="86">
        <v>100.42</v>
      </c>
      <c r="Q183" s="74"/>
      <c r="R183" s="84">
        <v>1.6938000000000003E-5</v>
      </c>
      <c r="S183" s="85">
        <v>3.6400757971433624E-11</v>
      </c>
      <c r="T183" s="85">
        <f t="shared" si="3"/>
        <v>8.1185720247097881E-10</v>
      </c>
      <c r="U183" s="85">
        <f>R183/'סכום נכסי הקרן'!$C$42</f>
        <v>2.6604285679791717E-10</v>
      </c>
    </row>
    <row r="184" spans="2:21">
      <c r="B184" s="77" t="s">
        <v>762</v>
      </c>
      <c r="C184" s="74" t="s">
        <v>763</v>
      </c>
      <c r="D184" s="87" t="s">
        <v>115</v>
      </c>
      <c r="E184" s="87" t="s">
        <v>340</v>
      </c>
      <c r="F184" s="74" t="s">
        <v>529</v>
      </c>
      <c r="G184" s="87" t="s">
        <v>186</v>
      </c>
      <c r="H184" s="74" t="s">
        <v>530</v>
      </c>
      <c r="I184" s="74" t="s">
        <v>155</v>
      </c>
      <c r="J184" s="74"/>
      <c r="K184" s="84">
        <v>7.0600000000357479</v>
      </c>
      <c r="L184" s="87" t="s">
        <v>159</v>
      </c>
      <c r="M184" s="88">
        <v>3.2000000000000001E-2</v>
      </c>
      <c r="N184" s="88">
        <v>2.3400000000192489E-2</v>
      </c>
      <c r="O184" s="84">
        <v>13653.108</v>
      </c>
      <c r="P184" s="86">
        <v>106.54</v>
      </c>
      <c r="Q184" s="74"/>
      <c r="R184" s="84">
        <v>14.546020958000001</v>
      </c>
      <c r="S184" s="85">
        <v>1.6355611033511188E-5</v>
      </c>
      <c r="T184" s="85">
        <f t="shared" si="3"/>
        <v>6.9720698323568939E-4</v>
      </c>
      <c r="U184" s="85">
        <f>R184/'סכום נכסי הקרן'!$C$42</f>
        <v>2.284723680900163E-4</v>
      </c>
    </row>
    <row r="185" spans="2:21">
      <c r="B185" s="77" t="s">
        <v>764</v>
      </c>
      <c r="C185" s="74" t="s">
        <v>765</v>
      </c>
      <c r="D185" s="87" t="s">
        <v>115</v>
      </c>
      <c r="E185" s="87" t="s">
        <v>340</v>
      </c>
      <c r="F185" s="74" t="s">
        <v>529</v>
      </c>
      <c r="G185" s="87" t="s">
        <v>186</v>
      </c>
      <c r="H185" s="74" t="s">
        <v>530</v>
      </c>
      <c r="I185" s="74" t="s">
        <v>155</v>
      </c>
      <c r="J185" s="74"/>
      <c r="K185" s="84">
        <v>3.9499999999962525</v>
      </c>
      <c r="L185" s="87" t="s">
        <v>159</v>
      </c>
      <c r="M185" s="88">
        <v>3.6499999999999998E-2</v>
      </c>
      <c r="N185" s="88">
        <v>1.6299999999966279E-2</v>
      </c>
      <c r="O185" s="84">
        <v>98390.653778000007</v>
      </c>
      <c r="P185" s="86">
        <v>108.5</v>
      </c>
      <c r="Q185" s="74"/>
      <c r="R185" s="84">
        <v>106.753856072</v>
      </c>
      <c r="S185" s="85">
        <v>4.5870452975522251E-5</v>
      </c>
      <c r="T185" s="85">
        <f t="shared" si="3"/>
        <v>5.1168312046052326E-3</v>
      </c>
      <c r="U185" s="85">
        <f>R185/'סכום נכסי הקרן'!$C$42</f>
        <v>1.6767682632889689E-3</v>
      </c>
    </row>
    <row r="186" spans="2:21">
      <c r="B186" s="77" t="s">
        <v>766</v>
      </c>
      <c r="C186" s="74" t="s">
        <v>767</v>
      </c>
      <c r="D186" s="87" t="s">
        <v>115</v>
      </c>
      <c r="E186" s="87" t="s">
        <v>340</v>
      </c>
      <c r="F186" s="74" t="s">
        <v>450</v>
      </c>
      <c r="G186" s="87" t="s">
        <v>405</v>
      </c>
      <c r="H186" s="74" t="s">
        <v>530</v>
      </c>
      <c r="I186" s="74" t="s">
        <v>155</v>
      </c>
      <c r="J186" s="74"/>
      <c r="K186" s="84">
        <v>2.6900000000477982</v>
      </c>
      <c r="L186" s="87" t="s">
        <v>159</v>
      </c>
      <c r="M186" s="88">
        <v>3.5000000000000003E-2</v>
      </c>
      <c r="N186" s="88">
        <v>1.2300000000321904E-2</v>
      </c>
      <c r="O186" s="84">
        <v>17796.541224999997</v>
      </c>
      <c r="P186" s="86">
        <v>106.19</v>
      </c>
      <c r="Q186" s="84">
        <v>1.604866731</v>
      </c>
      <c r="R186" s="84">
        <v>20.503013857999999</v>
      </c>
      <c r="S186" s="85">
        <v>1.4335753496518401E-4</v>
      </c>
      <c r="T186" s="85">
        <f t="shared" si="3"/>
        <v>9.8273228675047758E-4</v>
      </c>
      <c r="U186" s="85">
        <f>R186/'סכום נכסי הקרן'!$C$42</f>
        <v>3.2203804343780877E-4</v>
      </c>
    </row>
    <row r="187" spans="2:21">
      <c r="B187" s="77" t="s">
        <v>768</v>
      </c>
      <c r="C187" s="74" t="s">
        <v>769</v>
      </c>
      <c r="D187" s="87" t="s">
        <v>115</v>
      </c>
      <c r="E187" s="87" t="s">
        <v>340</v>
      </c>
      <c r="F187" s="74" t="s">
        <v>398</v>
      </c>
      <c r="G187" s="87" t="s">
        <v>350</v>
      </c>
      <c r="H187" s="74" t="s">
        <v>530</v>
      </c>
      <c r="I187" s="74" t="s">
        <v>155</v>
      </c>
      <c r="J187" s="74"/>
      <c r="K187" s="84">
        <v>1.4900000000041052</v>
      </c>
      <c r="L187" s="87" t="s">
        <v>159</v>
      </c>
      <c r="M187" s="88">
        <v>3.6000000000000004E-2</v>
      </c>
      <c r="N187" s="88">
        <v>3.0400000000051858E-2</v>
      </c>
      <c r="O187" s="84">
        <f>90309.372/50000</f>
        <v>1.80618744</v>
      </c>
      <c r="P187" s="86">
        <v>5124999</v>
      </c>
      <c r="Q187" s="74"/>
      <c r="R187" s="84">
        <v>92.567088237999997</v>
      </c>
      <c r="S187" s="85">
        <f>575.915898220777%/50000</f>
        <v>1.1518317964415538E-4</v>
      </c>
      <c r="T187" s="85">
        <f t="shared" si="3"/>
        <v>4.4368436236738055E-3</v>
      </c>
      <c r="U187" s="85">
        <f>R187/'סכום נכסי הקרן'!$C$42</f>
        <v>1.4539386350396974E-3</v>
      </c>
    </row>
    <row r="188" spans="2:21">
      <c r="B188" s="77" t="s">
        <v>770</v>
      </c>
      <c r="C188" s="74" t="s">
        <v>771</v>
      </c>
      <c r="D188" s="87" t="s">
        <v>115</v>
      </c>
      <c r="E188" s="87" t="s">
        <v>340</v>
      </c>
      <c r="F188" s="74" t="s">
        <v>464</v>
      </c>
      <c r="G188" s="87" t="s">
        <v>465</v>
      </c>
      <c r="H188" s="74" t="s">
        <v>526</v>
      </c>
      <c r="I188" s="74" t="s">
        <v>344</v>
      </c>
      <c r="J188" s="74"/>
      <c r="K188" s="84">
        <v>9.840000000001524</v>
      </c>
      <c r="L188" s="87" t="s">
        <v>159</v>
      </c>
      <c r="M188" s="88">
        <v>3.0499999999999999E-2</v>
      </c>
      <c r="N188" s="88">
        <v>2.5799999999992374E-2</v>
      </c>
      <c r="O188" s="84">
        <v>50036.767132000001</v>
      </c>
      <c r="P188" s="86">
        <v>104.85</v>
      </c>
      <c r="Q188" s="74"/>
      <c r="R188" s="84">
        <v>52.463550337999997</v>
      </c>
      <c r="S188" s="85">
        <v>1.5833042102981543E-4</v>
      </c>
      <c r="T188" s="85">
        <f t="shared" si="3"/>
        <v>2.5146363920831296E-3</v>
      </c>
      <c r="U188" s="85">
        <f>R188/'סכום נכסי הקרן'!$C$42</f>
        <v>8.2403783266518193E-4</v>
      </c>
    </row>
    <row r="189" spans="2:21">
      <c r="B189" s="77" t="s">
        <v>772</v>
      </c>
      <c r="C189" s="74" t="s">
        <v>773</v>
      </c>
      <c r="D189" s="87" t="s">
        <v>115</v>
      </c>
      <c r="E189" s="87" t="s">
        <v>340</v>
      </c>
      <c r="F189" s="74" t="s">
        <v>464</v>
      </c>
      <c r="G189" s="87" t="s">
        <v>465</v>
      </c>
      <c r="H189" s="74" t="s">
        <v>526</v>
      </c>
      <c r="I189" s="74" t="s">
        <v>344</v>
      </c>
      <c r="J189" s="74"/>
      <c r="K189" s="84">
        <v>9.1100000000400243</v>
      </c>
      <c r="L189" s="87" t="s">
        <v>159</v>
      </c>
      <c r="M189" s="88">
        <v>3.0499999999999999E-2</v>
      </c>
      <c r="N189" s="88">
        <v>2.5300000000088949E-2</v>
      </c>
      <c r="O189" s="84">
        <v>85743.679447000002</v>
      </c>
      <c r="P189" s="86">
        <v>104.9</v>
      </c>
      <c r="Q189" s="74"/>
      <c r="R189" s="84">
        <v>89.945119739999996</v>
      </c>
      <c r="S189" s="85">
        <v>1.176389520608228E-4</v>
      </c>
      <c r="T189" s="85">
        <f t="shared" si="3"/>
        <v>4.3111697536919119E-3</v>
      </c>
      <c r="U189" s="85">
        <f>R189/'סכום נכסי הקרן'!$C$42</f>
        <v>1.4127557333014718E-3</v>
      </c>
    </row>
    <row r="190" spans="2:21">
      <c r="B190" s="77" t="s">
        <v>774</v>
      </c>
      <c r="C190" s="74" t="s">
        <v>775</v>
      </c>
      <c r="D190" s="87" t="s">
        <v>115</v>
      </c>
      <c r="E190" s="87" t="s">
        <v>340</v>
      </c>
      <c r="F190" s="74" t="s">
        <v>464</v>
      </c>
      <c r="G190" s="87" t="s">
        <v>465</v>
      </c>
      <c r="H190" s="74" t="s">
        <v>526</v>
      </c>
      <c r="I190" s="74" t="s">
        <v>344</v>
      </c>
      <c r="J190" s="74"/>
      <c r="K190" s="84">
        <v>5.5700000000058081</v>
      </c>
      <c r="L190" s="87" t="s">
        <v>159</v>
      </c>
      <c r="M190" s="88">
        <v>2.9100000000000001E-2</v>
      </c>
      <c r="N190" s="88">
        <v>1.8000000000089361E-2</v>
      </c>
      <c r="O190" s="84">
        <v>42105.442181999999</v>
      </c>
      <c r="P190" s="86">
        <v>106.31</v>
      </c>
      <c r="Q190" s="74"/>
      <c r="R190" s="84">
        <v>44.762295582</v>
      </c>
      <c r="S190" s="85">
        <v>7.0175736969999998E-5</v>
      </c>
      <c r="T190" s="85">
        <f t="shared" si="3"/>
        <v>2.1455066753679045E-3</v>
      </c>
      <c r="U190" s="85">
        <f>R190/'סכום נכסי הקרן'!$C$42</f>
        <v>7.030752741450033E-4</v>
      </c>
    </row>
    <row r="191" spans="2:21">
      <c r="B191" s="77" t="s">
        <v>776</v>
      </c>
      <c r="C191" s="74" t="s">
        <v>777</v>
      </c>
      <c r="D191" s="87" t="s">
        <v>115</v>
      </c>
      <c r="E191" s="87" t="s">
        <v>340</v>
      </c>
      <c r="F191" s="74" t="s">
        <v>464</v>
      </c>
      <c r="G191" s="87" t="s">
        <v>465</v>
      </c>
      <c r="H191" s="74" t="s">
        <v>526</v>
      </c>
      <c r="I191" s="74" t="s">
        <v>344</v>
      </c>
      <c r="J191" s="74"/>
      <c r="K191" s="84">
        <v>7.4000000000341952</v>
      </c>
      <c r="L191" s="87" t="s">
        <v>159</v>
      </c>
      <c r="M191" s="88">
        <v>3.95E-2</v>
      </c>
      <c r="N191" s="88">
        <v>2.0900000000119684E-2</v>
      </c>
      <c r="O191" s="84">
        <v>30648.044679999999</v>
      </c>
      <c r="P191" s="86">
        <v>114.5</v>
      </c>
      <c r="Q191" s="74"/>
      <c r="R191" s="84">
        <v>35.092011162000006</v>
      </c>
      <c r="S191" s="85">
        <v>1.276948799123443E-4</v>
      </c>
      <c r="T191" s="85">
        <f t="shared" si="3"/>
        <v>1.6819991741092032E-3</v>
      </c>
      <c r="U191" s="85">
        <f>R191/'סכום נכסי הקרן'!$C$42</f>
        <v>5.5118543513536886E-4</v>
      </c>
    </row>
    <row r="192" spans="2:21">
      <c r="B192" s="77" t="s">
        <v>778</v>
      </c>
      <c r="C192" s="74" t="s">
        <v>779</v>
      </c>
      <c r="D192" s="87" t="s">
        <v>115</v>
      </c>
      <c r="E192" s="87" t="s">
        <v>340</v>
      </c>
      <c r="F192" s="74" t="s">
        <v>464</v>
      </c>
      <c r="G192" s="87" t="s">
        <v>465</v>
      </c>
      <c r="H192" s="74" t="s">
        <v>526</v>
      </c>
      <c r="I192" s="74" t="s">
        <v>344</v>
      </c>
      <c r="J192" s="74"/>
      <c r="K192" s="84">
        <v>8.1399999996348242</v>
      </c>
      <c r="L192" s="87" t="s">
        <v>159</v>
      </c>
      <c r="M192" s="88">
        <v>3.95E-2</v>
      </c>
      <c r="N192" s="88">
        <v>2.1399999998644947E-2</v>
      </c>
      <c r="O192" s="84">
        <v>7535.6161170000005</v>
      </c>
      <c r="P192" s="86">
        <v>115.56</v>
      </c>
      <c r="Q192" s="74"/>
      <c r="R192" s="84">
        <v>8.7081579869999999</v>
      </c>
      <c r="S192" s="85">
        <v>3.1397095807347974E-5</v>
      </c>
      <c r="T192" s="85">
        <f t="shared" si="3"/>
        <v>4.1739170988316975E-4</v>
      </c>
      <c r="U192" s="85">
        <f>R192/'סכום נכסי הקרן'!$C$42</f>
        <v>1.3677785029573026E-4</v>
      </c>
    </row>
    <row r="193" spans="2:21">
      <c r="B193" s="77" t="s">
        <v>780</v>
      </c>
      <c r="C193" s="74" t="s">
        <v>781</v>
      </c>
      <c r="D193" s="87" t="s">
        <v>115</v>
      </c>
      <c r="E193" s="87" t="s">
        <v>340</v>
      </c>
      <c r="F193" s="74" t="s">
        <v>476</v>
      </c>
      <c r="G193" s="87" t="s">
        <v>405</v>
      </c>
      <c r="H193" s="74" t="s">
        <v>530</v>
      </c>
      <c r="I193" s="74" t="s">
        <v>155</v>
      </c>
      <c r="J193" s="74"/>
      <c r="K193" s="84">
        <v>3.3695529145444256</v>
      </c>
      <c r="L193" s="87" t="s">
        <v>159</v>
      </c>
      <c r="M193" s="88">
        <v>5.0499999999999996E-2</v>
      </c>
      <c r="N193" s="88">
        <v>2.1097906055461236E-2</v>
      </c>
      <c r="O193" s="84">
        <v>1.5900000000000001E-3</v>
      </c>
      <c r="P193" s="86">
        <v>111.92</v>
      </c>
      <c r="Q193" s="74"/>
      <c r="R193" s="84">
        <v>1.767E-6</v>
      </c>
      <c r="S193" s="85">
        <v>2.4508722956620368E-12</v>
      </c>
      <c r="T193" s="85">
        <f t="shared" si="3"/>
        <v>8.4694277763975639E-11</v>
      </c>
      <c r="U193" s="85">
        <f>R193/'סכום נכסי הקרן'!$C$42</f>
        <v>2.7754028100243217E-11</v>
      </c>
    </row>
    <row r="194" spans="2:21">
      <c r="B194" s="77" t="s">
        <v>782</v>
      </c>
      <c r="C194" s="74" t="s">
        <v>783</v>
      </c>
      <c r="D194" s="87" t="s">
        <v>115</v>
      </c>
      <c r="E194" s="87" t="s">
        <v>340</v>
      </c>
      <c r="F194" s="74" t="s">
        <v>481</v>
      </c>
      <c r="G194" s="87" t="s">
        <v>465</v>
      </c>
      <c r="H194" s="74" t="s">
        <v>530</v>
      </c>
      <c r="I194" s="74" t="s">
        <v>155</v>
      </c>
      <c r="J194" s="74"/>
      <c r="K194" s="84">
        <v>3.7699999999996594</v>
      </c>
      <c r="L194" s="87" t="s">
        <v>159</v>
      </c>
      <c r="M194" s="88">
        <v>3.9199999999999999E-2</v>
      </c>
      <c r="N194" s="88">
        <v>1.8400000000027273E-2</v>
      </c>
      <c r="O194" s="84">
        <v>53432.560515999998</v>
      </c>
      <c r="P194" s="86">
        <v>109.8</v>
      </c>
      <c r="Q194" s="74"/>
      <c r="R194" s="84">
        <v>58.668953225999999</v>
      </c>
      <c r="S194" s="85">
        <v>5.5667383285374651E-5</v>
      </c>
      <c r="T194" s="85">
        <f t="shared" si="3"/>
        <v>2.812068262956728E-3</v>
      </c>
      <c r="U194" s="85">
        <f>R194/'סכום נכסי הקרן'!$C$42</f>
        <v>9.215052498281035E-4</v>
      </c>
    </row>
    <row r="195" spans="2:21">
      <c r="B195" s="77" t="s">
        <v>784</v>
      </c>
      <c r="C195" s="74" t="s">
        <v>785</v>
      </c>
      <c r="D195" s="87" t="s">
        <v>115</v>
      </c>
      <c r="E195" s="87" t="s">
        <v>340</v>
      </c>
      <c r="F195" s="74" t="s">
        <v>481</v>
      </c>
      <c r="G195" s="87" t="s">
        <v>465</v>
      </c>
      <c r="H195" s="74" t="s">
        <v>530</v>
      </c>
      <c r="I195" s="74" t="s">
        <v>155</v>
      </c>
      <c r="J195" s="74"/>
      <c r="K195" s="84">
        <v>8.5799999999915801</v>
      </c>
      <c r="L195" s="87" t="s">
        <v>159</v>
      </c>
      <c r="M195" s="88">
        <v>2.64E-2</v>
      </c>
      <c r="N195" s="88">
        <v>3.1199999999935602E-2</v>
      </c>
      <c r="O195" s="84">
        <v>166802.74781299999</v>
      </c>
      <c r="P195" s="86">
        <v>96.82</v>
      </c>
      <c r="Q195" s="74"/>
      <c r="R195" s="84">
        <v>161.498420442</v>
      </c>
      <c r="S195" s="85">
        <v>1.0194693572227397E-4</v>
      </c>
      <c r="T195" s="85">
        <f t="shared" si="3"/>
        <v>7.7407991394216578E-3</v>
      </c>
      <c r="U195" s="85">
        <f>R195/'סכום נכסי הקרן'!$C$42</f>
        <v>2.5366336723781331E-3</v>
      </c>
    </row>
    <row r="196" spans="2:21">
      <c r="B196" s="77" t="s">
        <v>786</v>
      </c>
      <c r="C196" s="74" t="s">
        <v>787</v>
      </c>
      <c r="D196" s="87" t="s">
        <v>115</v>
      </c>
      <c r="E196" s="87" t="s">
        <v>340</v>
      </c>
      <c r="F196" s="74" t="s">
        <v>494</v>
      </c>
      <c r="G196" s="87" t="s">
        <v>405</v>
      </c>
      <c r="H196" s="74" t="s">
        <v>526</v>
      </c>
      <c r="I196" s="74" t="s">
        <v>344</v>
      </c>
      <c r="J196" s="74"/>
      <c r="K196" s="84">
        <v>2.1300002673985619</v>
      </c>
      <c r="L196" s="87" t="s">
        <v>159</v>
      </c>
      <c r="M196" s="88">
        <v>5.74E-2</v>
      </c>
      <c r="N196" s="88">
        <v>2.2100004319515226E-2</v>
      </c>
      <c r="O196" s="84">
        <v>1.3367199999999999</v>
      </c>
      <c r="P196" s="86">
        <v>109.11</v>
      </c>
      <c r="Q196" s="74"/>
      <c r="R196" s="84">
        <v>1.458497E-3</v>
      </c>
      <c r="S196" s="85">
        <v>8.9114625079841621E-8</v>
      </c>
      <c r="T196" s="85">
        <f t="shared" si="3"/>
        <v>6.9907385419312502E-8</v>
      </c>
      <c r="U196" s="85">
        <f>R196/'סכום נכסי הקרן'!$C$42</f>
        <v>2.2908413538268495E-8</v>
      </c>
    </row>
    <row r="197" spans="2:21">
      <c r="B197" s="77" t="s">
        <v>788</v>
      </c>
      <c r="C197" s="74" t="s">
        <v>789</v>
      </c>
      <c r="D197" s="87" t="s">
        <v>115</v>
      </c>
      <c r="E197" s="87" t="s">
        <v>340</v>
      </c>
      <c r="F197" s="74" t="s">
        <v>494</v>
      </c>
      <c r="G197" s="87" t="s">
        <v>405</v>
      </c>
      <c r="H197" s="74" t="s">
        <v>526</v>
      </c>
      <c r="I197" s="74" t="s">
        <v>344</v>
      </c>
      <c r="J197" s="74"/>
      <c r="K197" s="84">
        <v>4.0899999994024645</v>
      </c>
      <c r="L197" s="87" t="s">
        <v>159</v>
      </c>
      <c r="M197" s="88">
        <v>5.6500000000000002E-2</v>
      </c>
      <c r="N197" s="88">
        <v>2.3799999993522891E-2</v>
      </c>
      <c r="O197" s="84">
        <v>1927.4975999999997</v>
      </c>
      <c r="P197" s="86">
        <v>113.74</v>
      </c>
      <c r="Q197" s="74"/>
      <c r="R197" s="84">
        <v>2.1923358589999999</v>
      </c>
      <c r="S197" s="85">
        <v>6.1751302568060298E-6</v>
      </c>
      <c r="T197" s="85">
        <f t="shared" si="3"/>
        <v>1.0508109914774766E-4</v>
      </c>
      <c r="U197" s="85">
        <f>R197/'סכום נכסי הקרן'!$C$42</f>
        <v>3.4434720450400031E-5</v>
      </c>
    </row>
    <row r="198" spans="2:21">
      <c r="B198" s="77" t="s">
        <v>790</v>
      </c>
      <c r="C198" s="74" t="s">
        <v>791</v>
      </c>
      <c r="D198" s="87" t="s">
        <v>115</v>
      </c>
      <c r="E198" s="87" t="s">
        <v>340</v>
      </c>
      <c r="F198" s="74" t="s">
        <v>608</v>
      </c>
      <c r="G198" s="87" t="s">
        <v>465</v>
      </c>
      <c r="H198" s="74" t="s">
        <v>530</v>
      </c>
      <c r="I198" s="74" t="s">
        <v>155</v>
      </c>
      <c r="J198" s="74"/>
      <c r="K198" s="84">
        <v>3.7499999999310765</v>
      </c>
      <c r="L198" s="87" t="s">
        <v>159</v>
      </c>
      <c r="M198" s="88">
        <v>4.0999999999999995E-2</v>
      </c>
      <c r="N198" s="88">
        <v>1.3099999999715117E-2</v>
      </c>
      <c r="O198" s="84">
        <v>19274.975999999999</v>
      </c>
      <c r="P198" s="86">
        <v>110.86</v>
      </c>
      <c r="Q198" s="84">
        <v>0.39513700799999996</v>
      </c>
      <c r="R198" s="84">
        <v>21.763375402000001</v>
      </c>
      <c r="S198" s="85">
        <v>6.4249919999999998E-5</v>
      </c>
      <c r="T198" s="85">
        <f t="shared" si="3"/>
        <v>1.0431428191163912E-3</v>
      </c>
      <c r="U198" s="85">
        <f>R198/'סכום נכסי הקרן'!$C$42</f>
        <v>3.4183437038101303E-4</v>
      </c>
    </row>
    <row r="199" spans="2:21">
      <c r="B199" s="77" t="s">
        <v>792</v>
      </c>
      <c r="C199" s="74" t="s">
        <v>793</v>
      </c>
      <c r="D199" s="87" t="s">
        <v>115</v>
      </c>
      <c r="E199" s="87" t="s">
        <v>340</v>
      </c>
      <c r="F199" s="74" t="s">
        <v>624</v>
      </c>
      <c r="G199" s="87" t="s">
        <v>469</v>
      </c>
      <c r="H199" s="74" t="s">
        <v>526</v>
      </c>
      <c r="I199" s="74" t="s">
        <v>344</v>
      </c>
      <c r="J199" s="74"/>
      <c r="K199" s="84">
        <v>7.5399999999986491</v>
      </c>
      <c r="L199" s="87" t="s">
        <v>159</v>
      </c>
      <c r="M199" s="88">
        <v>2.4300000000000002E-2</v>
      </c>
      <c r="N199" s="88">
        <v>2.6499999999985514E-2</v>
      </c>
      <c r="O199" s="84">
        <v>104087.195444</v>
      </c>
      <c r="P199" s="86">
        <v>99.46</v>
      </c>
      <c r="Q199" s="74"/>
      <c r="R199" s="84">
        <v>103.52512459099999</v>
      </c>
      <c r="S199" s="85">
        <v>1.2038559988434158E-4</v>
      </c>
      <c r="T199" s="85">
        <f t="shared" si="3"/>
        <v>4.9620745091456357E-3</v>
      </c>
      <c r="U199" s="85">
        <f>R199/'סכום נכסי הקרן'!$C$42</f>
        <v>1.6260550180983554E-3</v>
      </c>
    </row>
    <row r="200" spans="2:21">
      <c r="B200" s="77" t="s">
        <v>794</v>
      </c>
      <c r="C200" s="74" t="s">
        <v>795</v>
      </c>
      <c r="D200" s="87" t="s">
        <v>115</v>
      </c>
      <c r="E200" s="87" t="s">
        <v>340</v>
      </c>
      <c r="F200" s="74" t="s">
        <v>624</v>
      </c>
      <c r="G200" s="87" t="s">
        <v>469</v>
      </c>
      <c r="H200" s="74" t="s">
        <v>526</v>
      </c>
      <c r="I200" s="74" t="s">
        <v>344</v>
      </c>
      <c r="J200" s="74"/>
      <c r="K200" s="84">
        <v>3.7900000000104686</v>
      </c>
      <c r="L200" s="87" t="s">
        <v>159</v>
      </c>
      <c r="M200" s="88">
        <v>1.7500000000000002E-2</v>
      </c>
      <c r="N200" s="88">
        <v>1.8100000000080052E-2</v>
      </c>
      <c r="O200" s="84">
        <v>32485.317064999999</v>
      </c>
      <c r="P200" s="86">
        <v>99.98</v>
      </c>
      <c r="Q200" s="74"/>
      <c r="R200" s="84">
        <v>32.478819454000003</v>
      </c>
      <c r="S200" s="85">
        <v>4.6768517408817177E-5</v>
      </c>
      <c r="T200" s="85">
        <f t="shared" si="3"/>
        <v>1.5567459854460056E-3</v>
      </c>
      <c r="U200" s="85">
        <f>R200/'סכום נכסי הקרן'!$C$42</f>
        <v>5.1014038924111044E-4</v>
      </c>
    </row>
    <row r="201" spans="2:21">
      <c r="B201" s="77" t="s">
        <v>796</v>
      </c>
      <c r="C201" s="74" t="s">
        <v>797</v>
      </c>
      <c r="D201" s="87" t="s">
        <v>115</v>
      </c>
      <c r="E201" s="87" t="s">
        <v>340</v>
      </c>
      <c r="F201" s="74" t="s">
        <v>624</v>
      </c>
      <c r="G201" s="87" t="s">
        <v>469</v>
      </c>
      <c r="H201" s="74" t="s">
        <v>526</v>
      </c>
      <c r="I201" s="74" t="s">
        <v>344</v>
      </c>
      <c r="J201" s="74"/>
      <c r="K201" s="84">
        <v>2.3500000000390924</v>
      </c>
      <c r="L201" s="87" t="s">
        <v>159</v>
      </c>
      <c r="M201" s="88">
        <v>2.9600000000000001E-2</v>
      </c>
      <c r="N201" s="88">
        <v>1.5600000000327635E-2</v>
      </c>
      <c r="O201" s="84">
        <v>25933.409643999999</v>
      </c>
      <c r="P201" s="86">
        <v>103.57</v>
      </c>
      <c r="Q201" s="74"/>
      <c r="R201" s="84">
        <v>26.859232077000001</v>
      </c>
      <c r="S201" s="85">
        <v>6.3500956537069589E-5</v>
      </c>
      <c r="T201" s="85">
        <f t="shared" si="3"/>
        <v>1.2873929043896561E-3</v>
      </c>
      <c r="U201" s="85">
        <f>R201/'סכום נכסי הקרן'!$C$42</f>
        <v>4.2187429644369666E-4</v>
      </c>
    </row>
    <row r="202" spans="2:21">
      <c r="B202" s="77" t="s">
        <v>798</v>
      </c>
      <c r="C202" s="74" t="s">
        <v>799</v>
      </c>
      <c r="D202" s="87" t="s">
        <v>115</v>
      </c>
      <c r="E202" s="87" t="s">
        <v>340</v>
      </c>
      <c r="F202" s="74" t="s">
        <v>629</v>
      </c>
      <c r="G202" s="87" t="s">
        <v>465</v>
      </c>
      <c r="H202" s="74" t="s">
        <v>526</v>
      </c>
      <c r="I202" s="74" t="s">
        <v>344</v>
      </c>
      <c r="J202" s="74"/>
      <c r="K202" s="84">
        <v>3.3399999998891494</v>
      </c>
      <c r="L202" s="87" t="s">
        <v>159</v>
      </c>
      <c r="M202" s="88">
        <v>3.85E-2</v>
      </c>
      <c r="N202" s="88">
        <v>1.6999999999496137E-2</v>
      </c>
      <c r="O202" s="84">
        <v>7278.4517969999997</v>
      </c>
      <c r="P202" s="86">
        <v>109.07</v>
      </c>
      <c r="Q202" s="74"/>
      <c r="R202" s="84">
        <v>7.9386071320000005</v>
      </c>
      <c r="S202" s="85">
        <v>1.8249463549724068E-5</v>
      </c>
      <c r="T202" s="85">
        <f t="shared" si="3"/>
        <v>3.8050628041691345E-4</v>
      </c>
      <c r="U202" s="85">
        <f>R202/'סכום נכסי הקרן'!$C$42</f>
        <v>1.2469061993113708E-4</v>
      </c>
    </row>
    <row r="203" spans="2:21">
      <c r="B203" s="77" t="s">
        <v>800</v>
      </c>
      <c r="C203" s="74" t="s">
        <v>801</v>
      </c>
      <c r="D203" s="87" t="s">
        <v>115</v>
      </c>
      <c r="E203" s="87" t="s">
        <v>340</v>
      </c>
      <c r="F203" s="74" t="s">
        <v>629</v>
      </c>
      <c r="G203" s="87" t="s">
        <v>465</v>
      </c>
      <c r="H203" s="74" t="s">
        <v>530</v>
      </c>
      <c r="I203" s="74" t="s">
        <v>155</v>
      </c>
      <c r="J203" s="74"/>
      <c r="K203" s="84">
        <v>4.6499999999923318</v>
      </c>
      <c r="L203" s="87" t="s">
        <v>159</v>
      </c>
      <c r="M203" s="88">
        <v>3.61E-2</v>
      </c>
      <c r="N203" s="88">
        <v>1.5799999999959104E-2</v>
      </c>
      <c r="O203" s="84">
        <v>105362.55796199999</v>
      </c>
      <c r="P203" s="86">
        <v>111.39</v>
      </c>
      <c r="Q203" s="74"/>
      <c r="R203" s="84">
        <v>117.363349806</v>
      </c>
      <c r="S203" s="85">
        <v>1.3728020581368078E-4</v>
      </c>
      <c r="T203" s="85">
        <f t="shared" si="3"/>
        <v>5.6253560542048678E-3</v>
      </c>
      <c r="U203" s="85">
        <f>R203/'סכום נכסי הקרן'!$C$42</f>
        <v>1.8434101349487258E-3</v>
      </c>
    </row>
    <row r="204" spans="2:21">
      <c r="B204" s="77" t="s">
        <v>802</v>
      </c>
      <c r="C204" s="74" t="s">
        <v>803</v>
      </c>
      <c r="D204" s="87" t="s">
        <v>115</v>
      </c>
      <c r="E204" s="87" t="s">
        <v>340</v>
      </c>
      <c r="F204" s="74" t="s">
        <v>629</v>
      </c>
      <c r="G204" s="87" t="s">
        <v>465</v>
      </c>
      <c r="H204" s="74" t="s">
        <v>530</v>
      </c>
      <c r="I204" s="74" t="s">
        <v>155</v>
      </c>
      <c r="J204" s="74"/>
      <c r="K204" s="84">
        <v>5.6000000000100236</v>
      </c>
      <c r="L204" s="87" t="s">
        <v>159</v>
      </c>
      <c r="M204" s="88">
        <v>3.3000000000000002E-2</v>
      </c>
      <c r="N204" s="88">
        <v>1.9399999999989977E-2</v>
      </c>
      <c r="O204" s="84">
        <v>36594.609288</v>
      </c>
      <c r="P204" s="86">
        <v>109.04</v>
      </c>
      <c r="Q204" s="74"/>
      <c r="R204" s="84">
        <v>39.902761966</v>
      </c>
      <c r="S204" s="85">
        <v>1.1868072869026577E-4</v>
      </c>
      <c r="T204" s="85">
        <f t="shared" si="3"/>
        <v>1.9125838174862517E-3</v>
      </c>
      <c r="U204" s="85">
        <f>R204/'סכום נכסי הקרן'!$C$42</f>
        <v>6.2674724215148851E-4</v>
      </c>
    </row>
    <row r="205" spans="2:21">
      <c r="B205" s="77" t="s">
        <v>804</v>
      </c>
      <c r="C205" s="74" t="s">
        <v>805</v>
      </c>
      <c r="D205" s="87" t="s">
        <v>115</v>
      </c>
      <c r="E205" s="87" t="s">
        <v>340</v>
      </c>
      <c r="F205" s="74" t="s">
        <v>629</v>
      </c>
      <c r="G205" s="87" t="s">
        <v>465</v>
      </c>
      <c r="H205" s="74" t="s">
        <v>530</v>
      </c>
      <c r="I205" s="74" t="s">
        <v>155</v>
      </c>
      <c r="J205" s="74"/>
      <c r="K205" s="84">
        <v>7.9099999999727411</v>
      </c>
      <c r="L205" s="87" t="s">
        <v>159</v>
      </c>
      <c r="M205" s="88">
        <v>2.6200000000000001E-2</v>
      </c>
      <c r="N205" s="88">
        <v>2.5899999999942462E-2</v>
      </c>
      <c r="O205" s="84">
        <v>105180.331536</v>
      </c>
      <c r="P205" s="86">
        <v>100.8</v>
      </c>
      <c r="Q205" s="74"/>
      <c r="R205" s="84">
        <v>106.02177067900001</v>
      </c>
      <c r="S205" s="85">
        <v>1.3147541442000001E-4</v>
      </c>
      <c r="T205" s="85">
        <f t="shared" si="3"/>
        <v>5.08174153645487E-3</v>
      </c>
      <c r="U205" s="85">
        <f>R205/'סכום נכסי הקרן'!$C$42</f>
        <v>1.6652694978282448E-3</v>
      </c>
    </row>
    <row r="206" spans="2:21">
      <c r="B206" s="77" t="s">
        <v>806</v>
      </c>
      <c r="C206" s="74" t="s">
        <v>807</v>
      </c>
      <c r="D206" s="87" t="s">
        <v>115</v>
      </c>
      <c r="E206" s="87" t="s">
        <v>340</v>
      </c>
      <c r="F206" s="74" t="s">
        <v>808</v>
      </c>
      <c r="G206" s="87" t="s">
        <v>146</v>
      </c>
      <c r="H206" s="74" t="s">
        <v>530</v>
      </c>
      <c r="I206" s="74" t="s">
        <v>155</v>
      </c>
      <c r="J206" s="74"/>
      <c r="K206" s="84">
        <v>2.9500000000108813</v>
      </c>
      <c r="L206" s="87" t="s">
        <v>159</v>
      </c>
      <c r="M206" s="88">
        <v>2.75E-2</v>
      </c>
      <c r="N206" s="88">
        <v>4.0200000000267362E-2</v>
      </c>
      <c r="O206" s="84">
        <v>33040.907863</v>
      </c>
      <c r="P206" s="86">
        <v>97.35</v>
      </c>
      <c r="Q206" s="74"/>
      <c r="R206" s="84">
        <v>32.165322707000001</v>
      </c>
      <c r="S206" s="85">
        <v>8.1831370278128413E-5</v>
      </c>
      <c r="T206" s="85">
        <f t="shared" si="3"/>
        <v>1.5417197372465032E-3</v>
      </c>
      <c r="U206" s="85">
        <f>R206/'סכום נכסי הקרן'!$C$42</f>
        <v>5.0521633857581729E-4</v>
      </c>
    </row>
    <row r="207" spans="2:21">
      <c r="B207" s="77" t="s">
        <v>809</v>
      </c>
      <c r="C207" s="74" t="s">
        <v>810</v>
      </c>
      <c r="D207" s="87" t="s">
        <v>115</v>
      </c>
      <c r="E207" s="87" t="s">
        <v>340</v>
      </c>
      <c r="F207" s="74" t="s">
        <v>808</v>
      </c>
      <c r="G207" s="87" t="s">
        <v>146</v>
      </c>
      <c r="H207" s="74" t="s">
        <v>530</v>
      </c>
      <c r="I207" s="74" t="s">
        <v>155</v>
      </c>
      <c r="J207" s="74"/>
      <c r="K207" s="84">
        <v>3.6700000000177737</v>
      </c>
      <c r="L207" s="87" t="s">
        <v>159</v>
      </c>
      <c r="M207" s="88">
        <v>2.3E-2</v>
      </c>
      <c r="N207" s="88">
        <v>4.8900000000181409E-2</v>
      </c>
      <c r="O207" s="84">
        <v>59456.273047000002</v>
      </c>
      <c r="P207" s="86">
        <v>91.79</v>
      </c>
      <c r="Q207" s="74"/>
      <c r="R207" s="84">
        <v>54.574911708999998</v>
      </c>
      <c r="S207" s="85">
        <v>1.9692584014455384E-4</v>
      </c>
      <c r="T207" s="85">
        <f t="shared" si="3"/>
        <v>2.6158362938463455E-3</v>
      </c>
      <c r="U207" s="85">
        <f>R207/'סכום נכסי הקרן'!$C$42</f>
        <v>8.572006978720308E-4</v>
      </c>
    </row>
    <row r="208" spans="2:21">
      <c r="B208" s="77" t="s">
        <v>811</v>
      </c>
      <c r="C208" s="74" t="s">
        <v>812</v>
      </c>
      <c r="D208" s="87" t="s">
        <v>115</v>
      </c>
      <c r="E208" s="87" t="s">
        <v>340</v>
      </c>
      <c r="F208" s="74" t="s">
        <v>635</v>
      </c>
      <c r="G208" s="87" t="s">
        <v>151</v>
      </c>
      <c r="H208" s="74" t="s">
        <v>526</v>
      </c>
      <c r="I208" s="74" t="s">
        <v>344</v>
      </c>
      <c r="J208" s="74"/>
      <c r="K208" s="84">
        <v>2.9000000003549635</v>
      </c>
      <c r="L208" s="87" t="s">
        <v>159</v>
      </c>
      <c r="M208" s="88">
        <v>2.7000000000000003E-2</v>
      </c>
      <c r="N208" s="88">
        <v>4.2600000003549639E-2</v>
      </c>
      <c r="O208" s="84">
        <v>1469.584742</v>
      </c>
      <c r="P208" s="86">
        <v>95.85</v>
      </c>
      <c r="Q208" s="74"/>
      <c r="R208" s="84">
        <v>1.4085969749999998</v>
      </c>
      <c r="S208" s="85">
        <v>8.6383561667670076E-6</v>
      </c>
      <c r="T208" s="85">
        <f t="shared" si="3"/>
        <v>6.7515621651469064E-5</v>
      </c>
      <c r="U208" s="85">
        <f>R208/'סכום נכסי הקרן'!$C$42</f>
        <v>2.2124640648595124E-5</v>
      </c>
    </row>
    <row r="209" spans="2:21">
      <c r="B209" s="77" t="s">
        <v>813</v>
      </c>
      <c r="C209" s="74" t="s">
        <v>814</v>
      </c>
      <c r="D209" s="87" t="s">
        <v>115</v>
      </c>
      <c r="E209" s="87" t="s">
        <v>340</v>
      </c>
      <c r="F209" s="74" t="s">
        <v>644</v>
      </c>
      <c r="G209" s="87" t="s">
        <v>151</v>
      </c>
      <c r="H209" s="74" t="s">
        <v>645</v>
      </c>
      <c r="I209" s="74" t="s">
        <v>344</v>
      </c>
      <c r="J209" s="74"/>
      <c r="K209" s="84">
        <v>2.9800000000006341</v>
      </c>
      <c r="L209" s="87" t="s">
        <v>159</v>
      </c>
      <c r="M209" s="88">
        <v>2.7999999999999997E-2</v>
      </c>
      <c r="N209" s="88">
        <v>0.11900000000003169</v>
      </c>
      <c r="O209" s="84">
        <v>41164.676381999998</v>
      </c>
      <c r="P209" s="86">
        <v>76.66</v>
      </c>
      <c r="Q209" s="74"/>
      <c r="R209" s="84">
        <v>31.556840000999998</v>
      </c>
      <c r="S209" s="85">
        <v>1.5458008404806609E-4</v>
      </c>
      <c r="T209" s="85">
        <f t="shared" si="3"/>
        <v>1.512554483530295E-3</v>
      </c>
      <c r="U209" s="85">
        <f>R209/'סכום נכסי הקרן'!$C$42</f>
        <v>4.9565898366872271E-4</v>
      </c>
    </row>
    <row r="210" spans="2:21">
      <c r="B210" s="77" t="s">
        <v>815</v>
      </c>
      <c r="C210" s="74" t="s">
        <v>816</v>
      </c>
      <c r="D210" s="87" t="s">
        <v>115</v>
      </c>
      <c r="E210" s="87" t="s">
        <v>340</v>
      </c>
      <c r="F210" s="74" t="s">
        <v>644</v>
      </c>
      <c r="G210" s="87" t="s">
        <v>151</v>
      </c>
      <c r="H210" s="74" t="s">
        <v>645</v>
      </c>
      <c r="I210" s="74" t="s">
        <v>344</v>
      </c>
      <c r="J210" s="74"/>
      <c r="K210" s="84">
        <v>0.40000000001771457</v>
      </c>
      <c r="L210" s="87" t="s">
        <v>159</v>
      </c>
      <c r="M210" s="88">
        <v>4.2999999999999997E-2</v>
      </c>
      <c r="N210" s="88">
        <v>0.30279999999790969</v>
      </c>
      <c r="O210" s="84">
        <v>12313.355842000001</v>
      </c>
      <c r="P210" s="86">
        <v>91.69</v>
      </c>
      <c r="Q210" s="74"/>
      <c r="R210" s="84">
        <v>11.290116386999999</v>
      </c>
      <c r="S210" s="85">
        <v>9.1773263952574496E-5</v>
      </c>
      <c r="T210" s="85">
        <f t="shared" si="3"/>
        <v>5.4114785131193605E-4</v>
      </c>
      <c r="U210" s="85">
        <f>R210/'סכום נכסי הקרן'!$C$42</f>
        <v>1.7733231887935168E-4</v>
      </c>
    </row>
    <row r="211" spans="2:21">
      <c r="B211" s="77" t="s">
        <v>817</v>
      </c>
      <c r="C211" s="74" t="s">
        <v>818</v>
      </c>
      <c r="D211" s="87" t="s">
        <v>115</v>
      </c>
      <c r="E211" s="87" t="s">
        <v>340</v>
      </c>
      <c r="F211" s="74" t="s">
        <v>644</v>
      </c>
      <c r="G211" s="87" t="s">
        <v>151</v>
      </c>
      <c r="H211" s="74" t="s">
        <v>645</v>
      </c>
      <c r="I211" s="74" t="s">
        <v>344</v>
      </c>
      <c r="J211" s="74"/>
      <c r="K211" s="84">
        <v>1.3199999999649954</v>
      </c>
      <c r="L211" s="87" t="s">
        <v>159</v>
      </c>
      <c r="M211" s="88">
        <v>4.2500000000000003E-2</v>
      </c>
      <c r="N211" s="88">
        <v>0.23459999999293338</v>
      </c>
      <c r="O211" s="84">
        <v>11385.708967999999</v>
      </c>
      <c r="P211" s="86">
        <v>80.290000000000006</v>
      </c>
      <c r="Q211" s="74"/>
      <c r="R211" s="84">
        <v>9.1415858510000003</v>
      </c>
      <c r="S211" s="85">
        <v>4.4028491578307126E-5</v>
      </c>
      <c r="T211" s="85">
        <f t="shared" si="3"/>
        <v>4.3816639007799869E-4</v>
      </c>
      <c r="U211" s="85">
        <f>R211/'סכום נכסי הקרן'!$C$42</f>
        <v>1.4358564266521778E-4</v>
      </c>
    </row>
    <row r="212" spans="2:21">
      <c r="B212" s="77" t="s">
        <v>819</v>
      </c>
      <c r="C212" s="74" t="s">
        <v>820</v>
      </c>
      <c r="D212" s="87" t="s">
        <v>115</v>
      </c>
      <c r="E212" s="87" t="s">
        <v>340</v>
      </c>
      <c r="F212" s="74" t="s">
        <v>644</v>
      </c>
      <c r="G212" s="87" t="s">
        <v>151</v>
      </c>
      <c r="H212" s="74" t="s">
        <v>645</v>
      </c>
      <c r="I212" s="74" t="s">
        <v>344</v>
      </c>
      <c r="J212" s="74"/>
      <c r="K212" s="84">
        <v>1.1899999999933353</v>
      </c>
      <c r="L212" s="87" t="s">
        <v>159</v>
      </c>
      <c r="M212" s="88">
        <v>3.7000000000000005E-2</v>
      </c>
      <c r="N212" s="88">
        <v>0.22300000000116638</v>
      </c>
      <c r="O212" s="84">
        <v>29280.236806000001</v>
      </c>
      <c r="P212" s="86">
        <v>81.99</v>
      </c>
      <c r="Q212" s="74"/>
      <c r="R212" s="84">
        <v>24.006867463999999</v>
      </c>
      <c r="S212" s="85">
        <v>1.4848267429373263E-4</v>
      </c>
      <c r="T212" s="85">
        <f t="shared" si="3"/>
        <v>1.1506758920424253E-3</v>
      </c>
      <c r="U212" s="85">
        <f>R212/'סכום נכסי הקרן'!$C$42</f>
        <v>3.7707259433767434E-4</v>
      </c>
    </row>
    <row r="213" spans="2:21">
      <c r="B213" s="77" t="s">
        <v>821</v>
      </c>
      <c r="C213" s="74" t="s">
        <v>822</v>
      </c>
      <c r="D213" s="87" t="s">
        <v>115</v>
      </c>
      <c r="E213" s="87" t="s">
        <v>340</v>
      </c>
      <c r="F213" s="74" t="s">
        <v>823</v>
      </c>
      <c r="G213" s="87" t="s">
        <v>695</v>
      </c>
      <c r="H213" s="74" t="s">
        <v>641</v>
      </c>
      <c r="I213" s="74" t="s">
        <v>155</v>
      </c>
      <c r="J213" s="74"/>
      <c r="K213" s="84">
        <v>3.3299999999804588</v>
      </c>
      <c r="L213" s="87" t="s">
        <v>159</v>
      </c>
      <c r="M213" s="88">
        <v>3.7499999999999999E-2</v>
      </c>
      <c r="N213" s="88">
        <v>1.6299999999246258E-2</v>
      </c>
      <c r="O213" s="84">
        <v>6686.222264</v>
      </c>
      <c r="P213" s="86">
        <v>107.15</v>
      </c>
      <c r="Q213" s="74"/>
      <c r="R213" s="84">
        <v>7.1642871580000005</v>
      </c>
      <c r="S213" s="85">
        <v>1.691546944407789E-5</v>
      </c>
      <c r="T213" s="85">
        <f t="shared" si="3"/>
        <v>3.4339226176600772E-4</v>
      </c>
      <c r="U213" s="85">
        <f>R213/'סכום נכסי הקרן'!$C$42</f>
        <v>1.1252848166459741E-4</v>
      </c>
    </row>
    <row r="214" spans="2:21">
      <c r="B214" s="77" t="s">
        <v>824</v>
      </c>
      <c r="C214" s="74" t="s">
        <v>825</v>
      </c>
      <c r="D214" s="87" t="s">
        <v>115</v>
      </c>
      <c r="E214" s="87" t="s">
        <v>340</v>
      </c>
      <c r="F214" s="74" t="s">
        <v>823</v>
      </c>
      <c r="G214" s="87" t="s">
        <v>695</v>
      </c>
      <c r="H214" s="74" t="s">
        <v>645</v>
      </c>
      <c r="I214" s="74" t="s">
        <v>344</v>
      </c>
      <c r="J214" s="74"/>
      <c r="K214" s="84">
        <v>5.7899999999533405</v>
      </c>
      <c r="L214" s="87" t="s">
        <v>159</v>
      </c>
      <c r="M214" s="88">
        <v>3.7499999999999999E-2</v>
      </c>
      <c r="N214" s="88">
        <v>2.0799999999871283E-2</v>
      </c>
      <c r="O214" s="84">
        <v>38890.155326</v>
      </c>
      <c r="P214" s="86">
        <v>111.87</v>
      </c>
      <c r="Q214" s="74"/>
      <c r="R214" s="84">
        <v>43.506418057000005</v>
      </c>
      <c r="S214" s="85">
        <v>1.0510852790810811E-4</v>
      </c>
      <c r="T214" s="85">
        <f t="shared" si="3"/>
        <v>2.0853110670261484E-3</v>
      </c>
      <c r="U214" s="85">
        <f>R214/'סכום נכסי הקרן'!$C$42</f>
        <v>6.8334937707691394E-4</v>
      </c>
    </row>
    <row r="215" spans="2:21">
      <c r="B215" s="77" t="s">
        <v>826</v>
      </c>
      <c r="C215" s="74" t="s">
        <v>827</v>
      </c>
      <c r="D215" s="87" t="s">
        <v>115</v>
      </c>
      <c r="E215" s="87" t="s">
        <v>340</v>
      </c>
      <c r="F215" s="74" t="s">
        <v>828</v>
      </c>
      <c r="G215" s="87" t="s">
        <v>146</v>
      </c>
      <c r="H215" s="74" t="s">
        <v>645</v>
      </c>
      <c r="I215" s="74" t="s">
        <v>344</v>
      </c>
      <c r="J215" s="74"/>
      <c r="K215" s="84">
        <v>1.5200000000527758</v>
      </c>
      <c r="L215" s="87" t="s">
        <v>159</v>
      </c>
      <c r="M215" s="88">
        <v>3.4000000000000002E-2</v>
      </c>
      <c r="N215" s="88">
        <v>7.469999999481039E-2</v>
      </c>
      <c r="O215" s="84">
        <v>2399.7616659999999</v>
      </c>
      <c r="P215" s="86">
        <v>94.75</v>
      </c>
      <c r="Q215" s="74"/>
      <c r="R215" s="84">
        <v>2.2737740939999997</v>
      </c>
      <c r="S215" s="85">
        <v>5.2731277622095433E-6</v>
      </c>
      <c r="T215" s="85">
        <f t="shared" si="3"/>
        <v>1.0898452444242673E-4</v>
      </c>
      <c r="U215" s="85">
        <f>R215/'סכום נכסי הקרן'!$C$42</f>
        <v>3.5713859704856283E-5</v>
      </c>
    </row>
    <row r="216" spans="2:21">
      <c r="B216" s="77" t="s">
        <v>829</v>
      </c>
      <c r="C216" s="74" t="s">
        <v>830</v>
      </c>
      <c r="D216" s="87" t="s">
        <v>115</v>
      </c>
      <c r="E216" s="87" t="s">
        <v>340</v>
      </c>
      <c r="F216" s="74" t="s">
        <v>831</v>
      </c>
      <c r="G216" s="87" t="s">
        <v>558</v>
      </c>
      <c r="H216" s="74" t="s">
        <v>641</v>
      </c>
      <c r="I216" s="74" t="s">
        <v>155</v>
      </c>
      <c r="J216" s="74"/>
      <c r="K216" s="84">
        <v>2.2383966244725744</v>
      </c>
      <c r="L216" s="87" t="s">
        <v>159</v>
      </c>
      <c r="M216" s="88">
        <v>6.0499999999999998E-2</v>
      </c>
      <c r="N216" s="88">
        <v>5.8185654008438822E-2</v>
      </c>
      <c r="O216" s="84">
        <v>4.7399999999999997E-4</v>
      </c>
      <c r="P216" s="86">
        <v>101.2</v>
      </c>
      <c r="Q216" s="74"/>
      <c r="R216" s="84">
        <v>4.7399999999999998E-7</v>
      </c>
      <c r="S216" s="85">
        <v>8.891789771729579E-13</v>
      </c>
      <c r="T216" s="85">
        <f t="shared" si="3"/>
        <v>2.2719347855192106E-11</v>
      </c>
      <c r="U216" s="85">
        <f>R216/'סכום נכסי הקרן'!$C$42</f>
        <v>7.4450533783334934E-12</v>
      </c>
    </row>
    <row r="217" spans="2:21">
      <c r="B217" s="77" t="s">
        <v>832</v>
      </c>
      <c r="C217" s="74" t="s">
        <v>833</v>
      </c>
      <c r="D217" s="87" t="s">
        <v>115</v>
      </c>
      <c r="E217" s="87" t="s">
        <v>340</v>
      </c>
      <c r="F217" s="74" t="s">
        <v>834</v>
      </c>
      <c r="G217" s="87" t="s">
        <v>151</v>
      </c>
      <c r="H217" s="74" t="s">
        <v>645</v>
      </c>
      <c r="I217" s="74" t="s">
        <v>344</v>
      </c>
      <c r="J217" s="74"/>
      <c r="K217" s="84">
        <v>2.4199999999812243</v>
      </c>
      <c r="L217" s="87" t="s">
        <v>159</v>
      </c>
      <c r="M217" s="88">
        <v>2.9500000000000002E-2</v>
      </c>
      <c r="N217" s="88">
        <v>1.8599999999671428E-2</v>
      </c>
      <c r="O217" s="84">
        <v>24902.564917</v>
      </c>
      <c r="P217" s="86">
        <v>102.66</v>
      </c>
      <c r="Q217" s="74"/>
      <c r="R217" s="84">
        <v>25.564973144</v>
      </c>
      <c r="S217" s="85">
        <v>1.5475190463039548E-4</v>
      </c>
      <c r="T217" s="85">
        <f t="shared" si="3"/>
        <v>1.2253576324202115E-3</v>
      </c>
      <c r="U217" s="85">
        <f>R217/'סכום נכסי הקרן'!$C$42</f>
        <v>4.0154554783278955E-4</v>
      </c>
    </row>
    <row r="218" spans="2:21">
      <c r="B218" s="77" t="s">
        <v>835</v>
      </c>
      <c r="C218" s="74" t="s">
        <v>836</v>
      </c>
      <c r="D218" s="87" t="s">
        <v>115</v>
      </c>
      <c r="E218" s="87" t="s">
        <v>340</v>
      </c>
      <c r="F218" s="74" t="s">
        <v>608</v>
      </c>
      <c r="G218" s="87" t="s">
        <v>465</v>
      </c>
      <c r="H218" s="74" t="s">
        <v>641</v>
      </c>
      <c r="I218" s="74" t="s">
        <v>155</v>
      </c>
      <c r="J218" s="74"/>
      <c r="K218" s="84">
        <v>7.890000000009894</v>
      </c>
      <c r="L218" s="87" t="s">
        <v>159</v>
      </c>
      <c r="M218" s="88">
        <v>3.4300000000000004E-2</v>
      </c>
      <c r="N218" s="88">
        <v>2.1699999999930372E-2</v>
      </c>
      <c r="O218" s="84">
        <v>49453.01324</v>
      </c>
      <c r="P218" s="86">
        <v>110.36</v>
      </c>
      <c r="Q218" s="74"/>
      <c r="R218" s="84">
        <v>54.576345414000002</v>
      </c>
      <c r="S218" s="85">
        <v>1.9478892878525288E-4</v>
      </c>
      <c r="T218" s="85">
        <f t="shared" si="3"/>
        <v>2.6159050129235962E-3</v>
      </c>
      <c r="U218" s="85">
        <f>R218/'סכום נכסי הקרן'!$C$42</f>
        <v>8.5722321688100518E-4</v>
      </c>
    </row>
    <row r="219" spans="2:21">
      <c r="B219" s="77" t="s">
        <v>837</v>
      </c>
      <c r="C219" s="74" t="s">
        <v>838</v>
      </c>
      <c r="D219" s="87" t="s">
        <v>115</v>
      </c>
      <c r="E219" s="87" t="s">
        <v>340</v>
      </c>
      <c r="F219" s="74" t="s">
        <v>839</v>
      </c>
      <c r="G219" s="87" t="s">
        <v>558</v>
      </c>
      <c r="H219" s="74" t="s">
        <v>645</v>
      </c>
      <c r="I219" s="74" t="s">
        <v>344</v>
      </c>
      <c r="J219" s="74"/>
      <c r="K219" s="84">
        <v>3.929999999998</v>
      </c>
      <c r="L219" s="87" t="s">
        <v>159</v>
      </c>
      <c r="M219" s="88">
        <v>3.9E-2</v>
      </c>
      <c r="N219" s="88">
        <v>5.2000000000088885E-2</v>
      </c>
      <c r="O219" s="84">
        <v>47045.397671999999</v>
      </c>
      <c r="P219" s="86">
        <v>95.66</v>
      </c>
      <c r="Q219" s="74"/>
      <c r="R219" s="84">
        <v>45.003627413000004</v>
      </c>
      <c r="S219" s="85">
        <v>1.1177599294827627E-4</v>
      </c>
      <c r="T219" s="85">
        <f t="shared" si="3"/>
        <v>2.1570739787793382E-3</v>
      </c>
      <c r="U219" s="85">
        <f>R219/'סכום נכסי הקרן'!$C$42</f>
        <v>7.0686584031311715E-4</v>
      </c>
    </row>
    <row r="220" spans="2:21">
      <c r="B220" s="77" t="s">
        <v>840</v>
      </c>
      <c r="C220" s="74" t="s">
        <v>841</v>
      </c>
      <c r="D220" s="87" t="s">
        <v>115</v>
      </c>
      <c r="E220" s="87" t="s">
        <v>340</v>
      </c>
      <c r="F220" s="74" t="s">
        <v>842</v>
      </c>
      <c r="G220" s="87" t="s">
        <v>186</v>
      </c>
      <c r="H220" s="74" t="s">
        <v>645</v>
      </c>
      <c r="I220" s="74" t="s">
        <v>344</v>
      </c>
      <c r="J220" s="74"/>
      <c r="K220" s="84">
        <v>0.99000000000834176</v>
      </c>
      <c r="L220" s="87" t="s">
        <v>159</v>
      </c>
      <c r="M220" s="88">
        <v>1.21E-2</v>
      </c>
      <c r="N220" s="88">
        <v>1.4399999999764466E-2</v>
      </c>
      <c r="O220" s="84">
        <v>20415.943314</v>
      </c>
      <c r="P220" s="86">
        <v>99.82</v>
      </c>
      <c r="Q220" s="74"/>
      <c r="R220" s="84">
        <v>20.379194617</v>
      </c>
      <c r="S220" s="85">
        <v>9.3455288706966326E-5</v>
      </c>
      <c r="T220" s="85">
        <f t="shared" si="3"/>
        <v>9.7679749264194412E-4</v>
      </c>
      <c r="U220" s="85">
        <f>R220/'סכום נכסי הקרן'!$C$42</f>
        <v>3.2009323150002447E-4</v>
      </c>
    </row>
    <row r="221" spans="2:21">
      <c r="B221" s="77" t="s">
        <v>843</v>
      </c>
      <c r="C221" s="74" t="s">
        <v>844</v>
      </c>
      <c r="D221" s="87" t="s">
        <v>115</v>
      </c>
      <c r="E221" s="87" t="s">
        <v>340</v>
      </c>
      <c r="F221" s="74" t="s">
        <v>842</v>
      </c>
      <c r="G221" s="87" t="s">
        <v>186</v>
      </c>
      <c r="H221" s="74" t="s">
        <v>645</v>
      </c>
      <c r="I221" s="74" t="s">
        <v>344</v>
      </c>
      <c r="J221" s="74"/>
      <c r="K221" s="84">
        <v>2.4299999999894584</v>
      </c>
      <c r="L221" s="87" t="s">
        <v>159</v>
      </c>
      <c r="M221" s="88">
        <v>2.1600000000000001E-2</v>
      </c>
      <c r="N221" s="88">
        <v>1.4399999999976574E-2</v>
      </c>
      <c r="O221" s="84">
        <v>83878.996583999993</v>
      </c>
      <c r="P221" s="86">
        <v>101.79</v>
      </c>
      <c r="Q221" s="74"/>
      <c r="R221" s="84">
        <v>85.380430630000021</v>
      </c>
      <c r="S221" s="85">
        <v>1.0271403984000516E-4</v>
      </c>
      <c r="T221" s="85">
        <f t="shared" si="3"/>
        <v>4.0923791213271507E-3</v>
      </c>
      <c r="U221" s="85">
        <f>R221/'סכום נכסי הקרן'!$C$42</f>
        <v>1.3410587837667726E-3</v>
      </c>
    </row>
    <row r="222" spans="2:21">
      <c r="B222" s="77" t="s">
        <v>845</v>
      </c>
      <c r="C222" s="74" t="s">
        <v>846</v>
      </c>
      <c r="D222" s="87" t="s">
        <v>115</v>
      </c>
      <c r="E222" s="87" t="s">
        <v>340</v>
      </c>
      <c r="F222" s="74" t="s">
        <v>808</v>
      </c>
      <c r="G222" s="87" t="s">
        <v>146</v>
      </c>
      <c r="H222" s="74" t="s">
        <v>641</v>
      </c>
      <c r="I222" s="74" t="s">
        <v>155</v>
      </c>
      <c r="J222" s="74"/>
      <c r="K222" s="84">
        <v>1.9600000000318527</v>
      </c>
      <c r="L222" s="87" t="s">
        <v>159</v>
      </c>
      <c r="M222" s="88">
        <v>2.4E-2</v>
      </c>
      <c r="N222" s="88">
        <v>4.040000000029402E-2</v>
      </c>
      <c r="O222" s="84">
        <v>16804.068718999999</v>
      </c>
      <c r="P222" s="86">
        <v>97.15</v>
      </c>
      <c r="Q222" s="74"/>
      <c r="R222" s="84">
        <v>16.325152762999998</v>
      </c>
      <c r="S222" s="85">
        <v>5.9688992278423554E-5</v>
      </c>
      <c r="T222" s="85">
        <f t="shared" si="3"/>
        <v>7.8248275192351795E-4</v>
      </c>
      <c r="U222" s="85">
        <f>R222/'סכום נכסי הקרן'!$C$42</f>
        <v>2.5641694879743361E-4</v>
      </c>
    </row>
    <row r="223" spans="2:21">
      <c r="B223" s="77" t="s">
        <v>847</v>
      </c>
      <c r="C223" s="74" t="s">
        <v>848</v>
      </c>
      <c r="D223" s="87" t="s">
        <v>115</v>
      </c>
      <c r="E223" s="87" t="s">
        <v>340</v>
      </c>
      <c r="F223" s="74" t="s">
        <v>849</v>
      </c>
      <c r="G223" s="87" t="s">
        <v>850</v>
      </c>
      <c r="H223" s="74" t="s">
        <v>645</v>
      </c>
      <c r="I223" s="74" t="s">
        <v>344</v>
      </c>
      <c r="J223" s="74"/>
      <c r="K223" s="84">
        <v>5.1499999999930903</v>
      </c>
      <c r="L223" s="87" t="s">
        <v>159</v>
      </c>
      <c r="M223" s="88">
        <v>2.6200000000000001E-2</v>
      </c>
      <c r="N223" s="88">
        <v>1.9199999999975435E-2</v>
      </c>
      <c r="O223" s="84">
        <v>56639.441482000002</v>
      </c>
      <c r="P223" s="86">
        <v>103.6</v>
      </c>
      <c r="Q223" s="84">
        <v>6.4525974440000002</v>
      </c>
      <c r="R223" s="84">
        <v>65.131058823000004</v>
      </c>
      <c r="S223" s="85">
        <v>8.7248428583622207E-5</v>
      </c>
      <c r="T223" s="85">
        <f t="shared" si="3"/>
        <v>3.1218041805415953E-3</v>
      </c>
      <c r="U223" s="85">
        <f>R223/'סכום נכסי הקרן'!$C$42</f>
        <v>1.0230046614443328E-3</v>
      </c>
    </row>
    <row r="224" spans="2:21">
      <c r="B224" s="77" t="s">
        <v>851</v>
      </c>
      <c r="C224" s="74" t="s">
        <v>852</v>
      </c>
      <c r="D224" s="87" t="s">
        <v>115</v>
      </c>
      <c r="E224" s="87" t="s">
        <v>340</v>
      </c>
      <c r="F224" s="74" t="s">
        <v>849</v>
      </c>
      <c r="G224" s="87" t="s">
        <v>850</v>
      </c>
      <c r="H224" s="74" t="s">
        <v>645</v>
      </c>
      <c r="I224" s="74" t="s">
        <v>344</v>
      </c>
      <c r="J224" s="74"/>
      <c r="K224" s="84">
        <v>2.6400000000216841</v>
      </c>
      <c r="L224" s="87" t="s">
        <v>159</v>
      </c>
      <c r="M224" s="88">
        <v>3.3500000000000002E-2</v>
      </c>
      <c r="N224" s="88">
        <v>1.5900000000154291E-2</v>
      </c>
      <c r="O224" s="84">
        <v>22725.935233</v>
      </c>
      <c r="P224" s="86">
        <v>105.52</v>
      </c>
      <c r="Q224" s="74"/>
      <c r="R224" s="84">
        <v>23.980406857000002</v>
      </c>
      <c r="S224" s="85">
        <v>5.5119473322060079E-5</v>
      </c>
      <c r="T224" s="85">
        <f t="shared" si="3"/>
        <v>1.1494076056818925E-3</v>
      </c>
      <c r="U224" s="85">
        <f>R224/'סכום נכסי הקרן'!$C$42</f>
        <v>3.7665698119096952E-4</v>
      </c>
    </row>
    <row r="225" spans="2:21">
      <c r="B225" s="77" t="s">
        <v>853</v>
      </c>
      <c r="C225" s="74" t="s">
        <v>854</v>
      </c>
      <c r="D225" s="87" t="s">
        <v>115</v>
      </c>
      <c r="E225" s="87" t="s">
        <v>340</v>
      </c>
      <c r="F225" s="74" t="s">
        <v>640</v>
      </c>
      <c r="G225" s="87" t="s">
        <v>350</v>
      </c>
      <c r="H225" s="74" t="s">
        <v>655</v>
      </c>
      <c r="I225" s="74" t="s">
        <v>155</v>
      </c>
      <c r="J225" s="74"/>
      <c r="K225" s="84">
        <v>0.18999999984511912</v>
      </c>
      <c r="L225" s="87" t="s">
        <v>159</v>
      </c>
      <c r="M225" s="88">
        <v>2.5399999999999999E-2</v>
      </c>
      <c r="N225" s="88">
        <v>2.0899999998147501E-2</v>
      </c>
      <c r="O225" s="84">
        <v>3285.2974680000002</v>
      </c>
      <c r="P225" s="86">
        <v>100.23</v>
      </c>
      <c r="Q225" s="74"/>
      <c r="R225" s="84">
        <v>3.2928537290000004</v>
      </c>
      <c r="S225" s="85">
        <v>3.4034658005967184E-5</v>
      </c>
      <c r="T225" s="85">
        <f t="shared" ref="T225:T243" si="4">R225/$R$11</f>
        <v>1.5783014621396094E-4</v>
      </c>
      <c r="U225" s="85">
        <f>R225/'סכום נכסי הקרן'!$C$42</f>
        <v>5.1720404597994722E-5</v>
      </c>
    </row>
    <row r="226" spans="2:21">
      <c r="B226" s="77" t="s">
        <v>855</v>
      </c>
      <c r="C226" s="74" t="s">
        <v>856</v>
      </c>
      <c r="D226" s="87" t="s">
        <v>115</v>
      </c>
      <c r="E226" s="87" t="s">
        <v>340</v>
      </c>
      <c r="F226" s="74" t="s">
        <v>857</v>
      </c>
      <c r="G226" s="87" t="s">
        <v>558</v>
      </c>
      <c r="H226" s="74" t="s">
        <v>655</v>
      </c>
      <c r="I226" s="74" t="s">
        <v>155</v>
      </c>
      <c r="J226" s="74"/>
      <c r="K226" s="84">
        <v>3.0899999999356051</v>
      </c>
      <c r="L226" s="87" t="s">
        <v>159</v>
      </c>
      <c r="M226" s="88">
        <v>3.95E-2</v>
      </c>
      <c r="N226" s="88">
        <v>0.17239999999754263</v>
      </c>
      <c r="O226" s="84">
        <v>38767.482633</v>
      </c>
      <c r="P226" s="86">
        <v>69.7</v>
      </c>
      <c r="Q226" s="74"/>
      <c r="R226" s="84">
        <v>27.020936686000002</v>
      </c>
      <c r="S226" s="85">
        <v>6.6035368150216801E-5</v>
      </c>
      <c r="T226" s="85">
        <f t="shared" si="4"/>
        <v>1.2951435863762782E-3</v>
      </c>
      <c r="U226" s="85">
        <f>R226/'סכום נכסי הקרן'!$C$42</f>
        <v>4.2441416869164509E-4</v>
      </c>
    </row>
    <row r="227" spans="2:21">
      <c r="B227" s="77" t="s">
        <v>858</v>
      </c>
      <c r="C227" s="74" t="s">
        <v>859</v>
      </c>
      <c r="D227" s="87" t="s">
        <v>115</v>
      </c>
      <c r="E227" s="87" t="s">
        <v>340</v>
      </c>
      <c r="F227" s="74" t="s">
        <v>857</v>
      </c>
      <c r="G227" s="87" t="s">
        <v>558</v>
      </c>
      <c r="H227" s="74" t="s">
        <v>655</v>
      </c>
      <c r="I227" s="74" t="s">
        <v>155</v>
      </c>
      <c r="J227" s="74"/>
      <c r="K227" s="84">
        <v>3.6600000000029342</v>
      </c>
      <c r="L227" s="87" t="s">
        <v>159</v>
      </c>
      <c r="M227" s="88">
        <v>0.03</v>
      </c>
      <c r="N227" s="88">
        <v>5.2799999999908726E-2</v>
      </c>
      <c r="O227" s="84">
        <v>65605.517817999993</v>
      </c>
      <c r="P227" s="86">
        <v>93.51</v>
      </c>
      <c r="Q227" s="74"/>
      <c r="R227" s="84">
        <v>61.347717527</v>
      </c>
      <c r="S227" s="85">
        <v>7.9983416806564913E-5</v>
      </c>
      <c r="T227" s="85">
        <f t="shared" si="4"/>
        <v>2.9404644190252714E-3</v>
      </c>
      <c r="U227" s="85">
        <f>R227/'סכום נכסי הקרן'!$C$42</f>
        <v>9.6358023550092888E-4</v>
      </c>
    </row>
    <row r="228" spans="2:21">
      <c r="B228" s="77" t="s">
        <v>860</v>
      </c>
      <c r="C228" s="74" t="s">
        <v>861</v>
      </c>
      <c r="D228" s="87" t="s">
        <v>115</v>
      </c>
      <c r="E228" s="87" t="s">
        <v>340</v>
      </c>
      <c r="F228" s="74" t="s">
        <v>658</v>
      </c>
      <c r="G228" s="87" t="s">
        <v>659</v>
      </c>
      <c r="H228" s="74" t="s">
        <v>655</v>
      </c>
      <c r="I228" s="74" t="s">
        <v>155</v>
      </c>
      <c r="J228" s="74"/>
      <c r="K228" s="84">
        <v>4.0599999999604117</v>
      </c>
      <c r="L228" s="87" t="s">
        <v>159</v>
      </c>
      <c r="M228" s="88">
        <v>2.9500000000000002E-2</v>
      </c>
      <c r="N228" s="88">
        <v>3.4799999999729644E-2</v>
      </c>
      <c r="O228" s="84">
        <v>42271.628616000002</v>
      </c>
      <c r="P228" s="86">
        <v>98</v>
      </c>
      <c r="Q228" s="74"/>
      <c r="R228" s="84">
        <v>41.426196043999994</v>
      </c>
      <c r="S228" s="85">
        <v>1.3317673865347659E-4</v>
      </c>
      <c r="T228" s="85">
        <f t="shared" si="4"/>
        <v>1.9856037093692385E-3</v>
      </c>
      <c r="U228" s="85">
        <f>R228/'סכום נכסי הקרן'!$C$42</f>
        <v>6.5067561352086028E-4</v>
      </c>
    </row>
    <row r="229" spans="2:21">
      <c r="B229" s="77" t="s">
        <v>862</v>
      </c>
      <c r="C229" s="74" t="s">
        <v>863</v>
      </c>
      <c r="D229" s="87" t="s">
        <v>115</v>
      </c>
      <c r="E229" s="87" t="s">
        <v>340</v>
      </c>
      <c r="F229" s="74" t="s">
        <v>864</v>
      </c>
      <c r="G229" s="87" t="s">
        <v>465</v>
      </c>
      <c r="H229" s="74" t="s">
        <v>655</v>
      </c>
      <c r="I229" s="74" t="s">
        <v>155</v>
      </c>
      <c r="J229" s="74"/>
      <c r="K229" s="84">
        <v>1.9399999920018798</v>
      </c>
      <c r="L229" s="87" t="s">
        <v>159</v>
      </c>
      <c r="M229" s="88">
        <v>4.3499999999999997E-2</v>
      </c>
      <c r="N229" s="88">
        <v>2.0999999981822459E-2</v>
      </c>
      <c r="O229" s="84">
        <v>103.310659</v>
      </c>
      <c r="P229" s="86">
        <v>106.5</v>
      </c>
      <c r="Q229" s="74"/>
      <c r="R229" s="84">
        <v>0.11002585200000001</v>
      </c>
      <c r="S229" s="85">
        <v>5.9794911879612215E-7</v>
      </c>
      <c r="T229" s="85">
        <f t="shared" si="4"/>
        <v>5.2736616131896299E-6</v>
      </c>
      <c r="U229" s="85">
        <f>R229/'סכום נכסי הקרן'!$C$42</f>
        <v>1.7281610572502556E-6</v>
      </c>
    </row>
    <row r="230" spans="2:21">
      <c r="B230" s="77" t="s">
        <v>865</v>
      </c>
      <c r="C230" s="74" t="s">
        <v>866</v>
      </c>
      <c r="D230" s="87" t="s">
        <v>115</v>
      </c>
      <c r="E230" s="87" t="s">
        <v>340</v>
      </c>
      <c r="F230" s="74" t="s">
        <v>864</v>
      </c>
      <c r="G230" s="87" t="s">
        <v>465</v>
      </c>
      <c r="H230" s="74" t="s">
        <v>655</v>
      </c>
      <c r="I230" s="74" t="s">
        <v>155</v>
      </c>
      <c r="J230" s="74"/>
      <c r="K230" s="84">
        <v>4.9699999999901925</v>
      </c>
      <c r="L230" s="87" t="s">
        <v>159</v>
      </c>
      <c r="M230" s="88">
        <v>3.27E-2</v>
      </c>
      <c r="N230" s="88">
        <v>2.2699999999991088E-2</v>
      </c>
      <c r="O230" s="84">
        <v>21261.490364000001</v>
      </c>
      <c r="P230" s="86">
        <v>105.5</v>
      </c>
      <c r="Q230" s="74"/>
      <c r="R230" s="84">
        <v>22.430872325999999</v>
      </c>
      <c r="S230" s="85">
        <v>9.5343006116591932E-5</v>
      </c>
      <c r="T230" s="85">
        <f t="shared" si="4"/>
        <v>1.0751366900206669E-3</v>
      </c>
      <c r="U230" s="85">
        <f>R230/'סכום נכסי הקרן'!$C$42</f>
        <v>3.5231865356467E-4</v>
      </c>
    </row>
    <row r="231" spans="2:21">
      <c r="B231" s="77" t="s">
        <v>867</v>
      </c>
      <c r="C231" s="74" t="s">
        <v>868</v>
      </c>
      <c r="D231" s="87" t="s">
        <v>115</v>
      </c>
      <c r="E231" s="87" t="s">
        <v>340</v>
      </c>
      <c r="F231" s="74" t="s">
        <v>869</v>
      </c>
      <c r="G231" s="87" t="s">
        <v>151</v>
      </c>
      <c r="H231" s="74" t="s">
        <v>662</v>
      </c>
      <c r="I231" s="74" t="s">
        <v>344</v>
      </c>
      <c r="J231" s="74"/>
      <c r="K231" s="84">
        <v>0.72</v>
      </c>
      <c r="L231" s="87" t="s">
        <v>159</v>
      </c>
      <c r="M231" s="88">
        <v>3.3000000000000002E-2</v>
      </c>
      <c r="N231" s="88">
        <v>0.17149999999749976</v>
      </c>
      <c r="O231" s="84">
        <v>7636.2621470000004</v>
      </c>
      <c r="P231" s="86">
        <v>91.66</v>
      </c>
      <c r="Q231" s="74"/>
      <c r="R231" s="84">
        <v>6.9993976249999994</v>
      </c>
      <c r="S231" s="85">
        <v>3.5349984809657146E-5</v>
      </c>
      <c r="T231" s="85">
        <f t="shared" si="4"/>
        <v>3.3548892282527523E-4</v>
      </c>
      <c r="U231" s="85">
        <f>R231/'סכום נכסי הקרן'!$C$42</f>
        <v>1.0993858424959005E-4</v>
      </c>
    </row>
    <row r="232" spans="2:21">
      <c r="B232" s="77" t="s">
        <v>870</v>
      </c>
      <c r="C232" s="74" t="s">
        <v>871</v>
      </c>
      <c r="D232" s="87" t="s">
        <v>115</v>
      </c>
      <c r="E232" s="87" t="s">
        <v>340</v>
      </c>
      <c r="F232" s="74" t="s">
        <v>675</v>
      </c>
      <c r="G232" s="87" t="s">
        <v>186</v>
      </c>
      <c r="H232" s="74" t="s">
        <v>662</v>
      </c>
      <c r="I232" s="74" t="s">
        <v>344</v>
      </c>
      <c r="J232" s="74"/>
      <c r="K232" s="84">
        <v>2.8299999999441416</v>
      </c>
      <c r="L232" s="87" t="s">
        <v>159</v>
      </c>
      <c r="M232" s="88">
        <v>4.1399999999999999E-2</v>
      </c>
      <c r="N232" s="88">
        <v>3.8699999999640362E-2</v>
      </c>
      <c r="O232" s="84">
        <v>22254.015097</v>
      </c>
      <c r="P232" s="86">
        <v>100.8</v>
      </c>
      <c r="Q232" s="84">
        <v>3.7056114459999998</v>
      </c>
      <c r="R232" s="84">
        <v>26.137658662000003</v>
      </c>
      <c r="S232" s="85">
        <v>4.5189847764209531E-5</v>
      </c>
      <c r="T232" s="85">
        <f t="shared" si="4"/>
        <v>1.2528070870511672E-3</v>
      </c>
      <c r="U232" s="85">
        <f>R232/'סכום נכסי הקרן'!$C$42</f>
        <v>4.1054064118829293E-4</v>
      </c>
    </row>
    <row r="233" spans="2:21">
      <c r="B233" s="77" t="s">
        <v>872</v>
      </c>
      <c r="C233" s="74" t="s">
        <v>873</v>
      </c>
      <c r="D233" s="87" t="s">
        <v>115</v>
      </c>
      <c r="E233" s="87" t="s">
        <v>340</v>
      </c>
      <c r="F233" s="74" t="s">
        <v>675</v>
      </c>
      <c r="G233" s="87" t="s">
        <v>186</v>
      </c>
      <c r="H233" s="74" t="s">
        <v>662</v>
      </c>
      <c r="I233" s="74" t="s">
        <v>344</v>
      </c>
      <c r="J233" s="74"/>
      <c r="K233" s="84">
        <v>4.7500000000178453</v>
      </c>
      <c r="L233" s="87" t="s">
        <v>159</v>
      </c>
      <c r="M233" s="88">
        <v>2.5000000000000001E-2</v>
      </c>
      <c r="N233" s="88">
        <v>5.7700000000257996E-2</v>
      </c>
      <c r="O233" s="84">
        <v>112719.799436</v>
      </c>
      <c r="P233" s="86">
        <v>87</v>
      </c>
      <c r="Q233" s="74"/>
      <c r="R233" s="84">
        <v>98.066223010999991</v>
      </c>
      <c r="S233" s="85">
        <v>1.3663360212785736E-4</v>
      </c>
      <c r="T233" s="85">
        <f t="shared" si="4"/>
        <v>4.7004232772821803E-3</v>
      </c>
      <c r="U233" s="85">
        <f>R233/'סכום נכסי הקרן'!$C$42</f>
        <v>1.5403127952077033E-3</v>
      </c>
    </row>
    <row r="234" spans="2:21">
      <c r="B234" s="77" t="s">
        <v>874</v>
      </c>
      <c r="C234" s="74" t="s">
        <v>875</v>
      </c>
      <c r="D234" s="87" t="s">
        <v>115</v>
      </c>
      <c r="E234" s="87" t="s">
        <v>340</v>
      </c>
      <c r="F234" s="74" t="s">
        <v>675</v>
      </c>
      <c r="G234" s="87" t="s">
        <v>186</v>
      </c>
      <c r="H234" s="74" t="s">
        <v>662</v>
      </c>
      <c r="I234" s="74" t="s">
        <v>344</v>
      </c>
      <c r="J234" s="74"/>
      <c r="K234" s="84">
        <v>3.4199999999596606</v>
      </c>
      <c r="L234" s="87" t="s">
        <v>159</v>
      </c>
      <c r="M234" s="88">
        <v>3.5499999999999997E-2</v>
      </c>
      <c r="N234" s="88">
        <v>5.029999999949096E-2</v>
      </c>
      <c r="O234" s="84">
        <v>42905.610686</v>
      </c>
      <c r="P234" s="86">
        <v>95.29</v>
      </c>
      <c r="Q234" s="84">
        <v>0.76157459700000008</v>
      </c>
      <c r="R234" s="84">
        <v>41.646329103999996</v>
      </c>
      <c r="S234" s="85">
        <v>6.0376523901192454E-5</v>
      </c>
      <c r="T234" s="85">
        <f t="shared" si="4"/>
        <v>1.9961549320792974E-3</v>
      </c>
      <c r="U234" s="85">
        <f>R234/'סכום נכסי הקרן'!$C$42</f>
        <v>6.5413321348296144E-4</v>
      </c>
    </row>
    <row r="235" spans="2:21">
      <c r="B235" s="77" t="s">
        <v>876</v>
      </c>
      <c r="C235" s="74" t="s">
        <v>877</v>
      </c>
      <c r="D235" s="87" t="s">
        <v>115</v>
      </c>
      <c r="E235" s="87" t="s">
        <v>340</v>
      </c>
      <c r="F235" s="74" t="s">
        <v>682</v>
      </c>
      <c r="G235" s="87" t="s">
        <v>469</v>
      </c>
      <c r="H235" s="74" t="s">
        <v>679</v>
      </c>
      <c r="I235" s="74" t="s">
        <v>155</v>
      </c>
      <c r="J235" s="74"/>
      <c r="K235" s="84">
        <v>5.2999999999766798</v>
      </c>
      <c r="L235" s="87" t="s">
        <v>159</v>
      </c>
      <c r="M235" s="88">
        <v>4.4500000000000005E-2</v>
      </c>
      <c r="N235" s="88">
        <v>2.2299999999976675E-2</v>
      </c>
      <c r="O235" s="84">
        <v>42099.832907000004</v>
      </c>
      <c r="P235" s="86">
        <v>112.04</v>
      </c>
      <c r="Q235" s="74"/>
      <c r="R235" s="84">
        <v>47.168653256999995</v>
      </c>
      <c r="S235" s="85">
        <v>1.5558417435474812E-4</v>
      </c>
      <c r="T235" s="85">
        <f t="shared" si="4"/>
        <v>2.2608460784951964E-3</v>
      </c>
      <c r="U235" s="85">
        <f>R235/'סכום נכסי הקרן'!$C$42</f>
        <v>7.4087160608115829E-4</v>
      </c>
    </row>
    <row r="236" spans="2:21">
      <c r="B236" s="77" t="s">
        <v>878</v>
      </c>
      <c r="C236" s="74" t="s">
        <v>879</v>
      </c>
      <c r="D236" s="87" t="s">
        <v>115</v>
      </c>
      <c r="E236" s="87" t="s">
        <v>340</v>
      </c>
      <c r="F236" s="74" t="s">
        <v>880</v>
      </c>
      <c r="G236" s="87" t="s">
        <v>185</v>
      </c>
      <c r="H236" s="74" t="s">
        <v>679</v>
      </c>
      <c r="I236" s="74" t="s">
        <v>155</v>
      </c>
      <c r="J236" s="74"/>
      <c r="K236" s="84">
        <v>3.5000000000000004</v>
      </c>
      <c r="L236" s="87" t="s">
        <v>159</v>
      </c>
      <c r="M236" s="88">
        <v>4.2500000000000003E-2</v>
      </c>
      <c r="N236" s="88">
        <v>2.3200000000000002E-2</v>
      </c>
      <c r="O236" s="84">
        <v>4438.5378700000001</v>
      </c>
      <c r="P236" s="86">
        <v>108.39</v>
      </c>
      <c r="Q236" s="74"/>
      <c r="R236" s="84">
        <v>4.8109312499999994</v>
      </c>
      <c r="S236" s="85">
        <v>3.6735260666252844E-5</v>
      </c>
      <c r="T236" s="85">
        <f t="shared" si="4"/>
        <v>2.3059329235477672E-4</v>
      </c>
      <c r="U236" s="85">
        <f>R236/'סכום נכסי הקרן'!$C$42</f>
        <v>7.5564641256841095E-5</v>
      </c>
    </row>
    <row r="237" spans="2:21">
      <c r="B237" s="77" t="s">
        <v>881</v>
      </c>
      <c r="C237" s="74" t="s">
        <v>882</v>
      </c>
      <c r="D237" s="87" t="s">
        <v>115</v>
      </c>
      <c r="E237" s="87" t="s">
        <v>340</v>
      </c>
      <c r="F237" s="74" t="s">
        <v>880</v>
      </c>
      <c r="G237" s="87" t="s">
        <v>185</v>
      </c>
      <c r="H237" s="74" t="s">
        <v>679</v>
      </c>
      <c r="I237" s="74" t="s">
        <v>155</v>
      </c>
      <c r="J237" s="74"/>
      <c r="K237" s="84">
        <v>4.1499999999711665</v>
      </c>
      <c r="L237" s="87" t="s">
        <v>159</v>
      </c>
      <c r="M237" s="88">
        <v>3.4500000000000003E-2</v>
      </c>
      <c r="N237" s="88">
        <v>2.1599999999843481E-2</v>
      </c>
      <c r="O237" s="84">
        <v>45539.907199999994</v>
      </c>
      <c r="P237" s="86">
        <v>106.62</v>
      </c>
      <c r="Q237" s="74"/>
      <c r="R237" s="84">
        <v>48.554647535999997</v>
      </c>
      <c r="S237" s="85">
        <v>1.409860157902616E-4</v>
      </c>
      <c r="T237" s="85">
        <f t="shared" si="4"/>
        <v>2.3272783277566039E-3</v>
      </c>
      <c r="U237" s="85">
        <f>R237/'סכום נכסי הקרן'!$C$42</f>
        <v>7.6264122926516641E-4</v>
      </c>
    </row>
    <row r="238" spans="2:21">
      <c r="B238" s="77" t="s">
        <v>883</v>
      </c>
      <c r="C238" s="74" t="s">
        <v>884</v>
      </c>
      <c r="D238" s="87" t="s">
        <v>115</v>
      </c>
      <c r="E238" s="87" t="s">
        <v>340</v>
      </c>
      <c r="F238" s="74" t="s">
        <v>885</v>
      </c>
      <c r="G238" s="87" t="s">
        <v>469</v>
      </c>
      <c r="H238" s="74" t="s">
        <v>689</v>
      </c>
      <c r="I238" s="74" t="s">
        <v>344</v>
      </c>
      <c r="J238" s="74"/>
      <c r="K238" s="84">
        <v>2.5600000000156578</v>
      </c>
      <c r="L238" s="87" t="s">
        <v>159</v>
      </c>
      <c r="M238" s="88">
        <v>5.9000000000000004E-2</v>
      </c>
      <c r="N238" s="88">
        <v>6.0000000000434942E-2</v>
      </c>
      <c r="O238" s="84">
        <v>45988.069971999998</v>
      </c>
      <c r="P238" s="86">
        <v>99.99</v>
      </c>
      <c r="Q238" s="74"/>
      <c r="R238" s="84">
        <v>45.983471163000004</v>
      </c>
      <c r="S238" s="85">
        <v>5.1404519983354339E-5</v>
      </c>
      <c r="T238" s="85">
        <f t="shared" si="4"/>
        <v>2.2040389808890134E-3</v>
      </c>
      <c r="U238" s="85">
        <f>R238/'סכום נכסי הקרן'!$C$42</f>
        <v>7.22256112509692E-4</v>
      </c>
    </row>
    <row r="239" spans="2:21">
      <c r="B239" s="77" t="s">
        <v>886</v>
      </c>
      <c r="C239" s="74" t="s">
        <v>887</v>
      </c>
      <c r="D239" s="87" t="s">
        <v>115</v>
      </c>
      <c r="E239" s="87" t="s">
        <v>340</v>
      </c>
      <c r="F239" s="74" t="s">
        <v>885</v>
      </c>
      <c r="G239" s="87" t="s">
        <v>469</v>
      </c>
      <c r="H239" s="74" t="s">
        <v>689</v>
      </c>
      <c r="I239" s="74" t="s">
        <v>344</v>
      </c>
      <c r="J239" s="74"/>
      <c r="K239" s="84">
        <v>4.9900000001976554</v>
      </c>
      <c r="L239" s="87" t="s">
        <v>159</v>
      </c>
      <c r="M239" s="88">
        <v>2.7000000000000003E-2</v>
      </c>
      <c r="N239" s="88">
        <v>6.5900000002297954E-2</v>
      </c>
      <c r="O239" s="84">
        <v>7470.5221140000003</v>
      </c>
      <c r="P239" s="86">
        <v>83.3</v>
      </c>
      <c r="Q239" s="74"/>
      <c r="R239" s="84">
        <v>6.222944923</v>
      </c>
      <c r="S239" s="85">
        <v>8.492544334354937E-6</v>
      </c>
      <c r="T239" s="85">
        <f t="shared" si="4"/>
        <v>2.9827268014628411E-4</v>
      </c>
      <c r="U239" s="85">
        <f>R239/'סכום נכסי הקרן'!$C$42</f>
        <v>9.7742947515114804E-5</v>
      </c>
    </row>
    <row r="240" spans="2:21">
      <c r="B240" s="77" t="s">
        <v>888</v>
      </c>
      <c r="C240" s="74" t="s">
        <v>889</v>
      </c>
      <c r="D240" s="87" t="s">
        <v>115</v>
      </c>
      <c r="E240" s="87" t="s">
        <v>340</v>
      </c>
      <c r="F240" s="74" t="s">
        <v>890</v>
      </c>
      <c r="G240" s="87" t="s">
        <v>558</v>
      </c>
      <c r="H240" s="74" t="s">
        <v>679</v>
      </c>
      <c r="I240" s="74" t="s">
        <v>155</v>
      </c>
      <c r="J240" s="74"/>
      <c r="K240" s="84">
        <v>2.6599999999990112</v>
      </c>
      <c r="L240" s="87" t="s">
        <v>159</v>
      </c>
      <c r="M240" s="88">
        <v>4.5999999999999999E-2</v>
      </c>
      <c r="N240" s="88">
        <v>9.2299999999105167E-2</v>
      </c>
      <c r="O240" s="84">
        <v>22429.506043000001</v>
      </c>
      <c r="P240" s="86">
        <v>90.18</v>
      </c>
      <c r="Q240" s="74"/>
      <c r="R240" s="84">
        <v>20.226928547</v>
      </c>
      <c r="S240" s="85">
        <v>9.3869125674250878E-5</v>
      </c>
      <c r="T240" s="85">
        <f t="shared" si="4"/>
        <v>9.6949921034052416E-4</v>
      </c>
      <c r="U240" s="85">
        <f>R240/'סכום נכסי הקרן'!$C$42</f>
        <v>3.1770160909736823E-4</v>
      </c>
    </row>
    <row r="241" spans="2:21">
      <c r="B241" s="77" t="s">
        <v>891</v>
      </c>
      <c r="C241" s="74" t="s">
        <v>892</v>
      </c>
      <c r="D241" s="87" t="s">
        <v>115</v>
      </c>
      <c r="E241" s="87" t="s">
        <v>340</v>
      </c>
      <c r="F241" s="74" t="s">
        <v>893</v>
      </c>
      <c r="G241" s="87" t="s">
        <v>894</v>
      </c>
      <c r="H241" s="74" t="s">
        <v>679</v>
      </c>
      <c r="I241" s="74" t="s">
        <v>155</v>
      </c>
      <c r="J241" s="74"/>
      <c r="K241" s="84">
        <v>2.8499999998566095</v>
      </c>
      <c r="L241" s="87" t="s">
        <v>159</v>
      </c>
      <c r="M241" s="88">
        <v>0.04</v>
      </c>
      <c r="N241" s="88">
        <v>0.16859999999161168</v>
      </c>
      <c r="O241" s="84">
        <v>7946.4076180000002</v>
      </c>
      <c r="P241" s="86">
        <v>70.209999999999994</v>
      </c>
      <c r="Q241" s="74"/>
      <c r="R241" s="84">
        <v>5.5791727880000002</v>
      </c>
      <c r="S241" s="85">
        <v>1.0860673991482475E-5</v>
      </c>
      <c r="T241" s="85">
        <f t="shared" si="4"/>
        <v>2.6741596479914342E-4</v>
      </c>
      <c r="U241" s="85">
        <f>R241/'סכום נכסי הקרן'!$C$42</f>
        <v>8.7631306357817941E-5</v>
      </c>
    </row>
    <row r="242" spans="2:21">
      <c r="B242" s="77" t="s">
        <v>895</v>
      </c>
      <c r="C242" s="74" t="s">
        <v>896</v>
      </c>
      <c r="D242" s="87" t="s">
        <v>115</v>
      </c>
      <c r="E242" s="87" t="s">
        <v>340</v>
      </c>
      <c r="F242" s="74" t="s">
        <v>893</v>
      </c>
      <c r="G242" s="87" t="s">
        <v>894</v>
      </c>
      <c r="H242" s="74" t="s">
        <v>679</v>
      </c>
      <c r="I242" s="74" t="s">
        <v>155</v>
      </c>
      <c r="J242" s="74"/>
      <c r="K242" s="84">
        <v>4.5300000000219995</v>
      </c>
      <c r="L242" s="87" t="s">
        <v>159</v>
      </c>
      <c r="M242" s="88">
        <v>2.9100000000000001E-2</v>
      </c>
      <c r="N242" s="88">
        <v>0.11620000000051332</v>
      </c>
      <c r="O242" s="84">
        <v>40156.199999999997</v>
      </c>
      <c r="P242" s="86">
        <v>67.92</v>
      </c>
      <c r="Q242" s="74"/>
      <c r="R242" s="84">
        <v>27.274091079999998</v>
      </c>
      <c r="S242" s="85">
        <v>1.7533850607586202E-4</v>
      </c>
      <c r="T242" s="85">
        <f t="shared" si="4"/>
        <v>1.3072775583981269E-3</v>
      </c>
      <c r="U242" s="85">
        <f>R242/'סכום נכסי הקרן'!$C$42</f>
        <v>4.2839043024499876E-4</v>
      </c>
    </row>
    <row r="243" spans="2:21">
      <c r="B243" s="77" t="s">
        <v>897</v>
      </c>
      <c r="C243" s="74" t="s">
        <v>898</v>
      </c>
      <c r="D243" s="87" t="s">
        <v>115</v>
      </c>
      <c r="E243" s="87" t="s">
        <v>340</v>
      </c>
      <c r="F243" s="74" t="s">
        <v>899</v>
      </c>
      <c r="G243" s="87" t="s">
        <v>558</v>
      </c>
      <c r="H243" s="74" t="s">
        <v>900</v>
      </c>
      <c r="I243" s="74" t="s">
        <v>344</v>
      </c>
      <c r="J243" s="74"/>
      <c r="K243" s="84">
        <v>0.25</v>
      </c>
      <c r="L243" s="87" t="s">
        <v>159</v>
      </c>
      <c r="M243" s="88">
        <v>6.0999999999999999E-2</v>
      </c>
      <c r="N243" s="88">
        <v>0.27079999999976845</v>
      </c>
      <c r="O243" s="84">
        <v>80065.008895999999</v>
      </c>
      <c r="P243" s="86">
        <v>97.1</v>
      </c>
      <c r="Q243" s="74"/>
      <c r="R243" s="84">
        <v>77.743120959999999</v>
      </c>
      <c r="S243" s="85">
        <v>1.1815969435655254E-4</v>
      </c>
      <c r="T243" s="85">
        <f t="shared" si="4"/>
        <v>3.7263143637943385E-3</v>
      </c>
      <c r="U243" s="85">
        <f>R243/'סכום נכסי הקרן'!$C$42</f>
        <v>1.2211006019945939E-3</v>
      </c>
    </row>
    <row r="244" spans="2:21">
      <c r="B244" s="73"/>
      <c r="C244" s="74"/>
      <c r="D244" s="74"/>
      <c r="E244" s="74"/>
      <c r="F244" s="74"/>
      <c r="G244" s="74"/>
      <c r="H244" s="74"/>
      <c r="I244" s="74"/>
      <c r="J244" s="74"/>
      <c r="K244" s="74"/>
      <c r="L244" s="74"/>
      <c r="M244" s="74"/>
      <c r="N244" s="74"/>
      <c r="O244" s="84"/>
      <c r="P244" s="86"/>
      <c r="Q244" s="74"/>
      <c r="R244" s="74"/>
      <c r="S244" s="74"/>
      <c r="T244" s="85"/>
      <c r="U244" s="74"/>
    </row>
    <row r="245" spans="2:21">
      <c r="B245" s="91" t="s">
        <v>46</v>
      </c>
      <c r="C245" s="72"/>
      <c r="D245" s="72"/>
      <c r="E245" s="72"/>
      <c r="F245" s="72"/>
      <c r="G245" s="72"/>
      <c r="H245" s="72"/>
      <c r="I245" s="72"/>
      <c r="J245" s="72"/>
      <c r="K245" s="81">
        <v>3.5198713750537607</v>
      </c>
      <c r="L245" s="72"/>
      <c r="M245" s="72"/>
      <c r="N245" s="93">
        <v>9.0973050324332158E-2</v>
      </c>
      <c r="O245" s="81"/>
      <c r="P245" s="83"/>
      <c r="Q245" s="72"/>
      <c r="R245" s="81">
        <f>SUM(R246:R251)</f>
        <v>546.23834519196339</v>
      </c>
      <c r="S245" s="72"/>
      <c r="T245" s="82">
        <f t="shared" ref="T245:T308" si="5">R245/$R$11</f>
        <v>2.6181812186204051E-2</v>
      </c>
      <c r="U245" s="82">
        <f>R245/'סכום נכסי הקרן'!$C$42</f>
        <v>8.579691217820094E-3</v>
      </c>
    </row>
    <row r="246" spans="2:21">
      <c r="B246" s="77" t="s">
        <v>901</v>
      </c>
      <c r="C246" s="74" t="s">
        <v>902</v>
      </c>
      <c r="D246" s="87" t="s">
        <v>115</v>
      </c>
      <c r="E246" s="87" t="s">
        <v>340</v>
      </c>
      <c r="F246" s="74" t="s">
        <v>903</v>
      </c>
      <c r="G246" s="87" t="s">
        <v>141</v>
      </c>
      <c r="H246" s="74" t="s">
        <v>435</v>
      </c>
      <c r="I246" s="74" t="s">
        <v>344</v>
      </c>
      <c r="J246" s="74"/>
      <c r="K246" s="84">
        <v>2.5500000000021577</v>
      </c>
      <c r="L246" s="87" t="s">
        <v>159</v>
      </c>
      <c r="M246" s="88">
        <v>3.49E-2</v>
      </c>
      <c r="N246" s="88">
        <v>6.1100000000081985E-2</v>
      </c>
      <c r="O246" s="84">
        <v>255185.19777599999</v>
      </c>
      <c r="P246" s="86">
        <v>90.82</v>
      </c>
      <c r="Q246" s="74"/>
      <c r="R246" s="84">
        <v>231.75919001</v>
      </c>
      <c r="S246" s="85">
        <v>1.3815736171019294E-4</v>
      </c>
      <c r="T246" s="85">
        <f t="shared" si="5"/>
        <v>1.1108476068512138E-2</v>
      </c>
      <c r="U246" s="85">
        <f>R246/'סכום נכסי הקרן'!$C$42</f>
        <v>3.6402100011472252E-3</v>
      </c>
    </row>
    <row r="247" spans="2:21">
      <c r="B247" s="77" t="s">
        <v>904</v>
      </c>
      <c r="C247" s="74" t="s">
        <v>905</v>
      </c>
      <c r="D247" s="87" t="s">
        <v>115</v>
      </c>
      <c r="E247" s="87" t="s">
        <v>340</v>
      </c>
      <c r="F247" s="74" t="s">
        <v>906</v>
      </c>
      <c r="G247" s="87" t="s">
        <v>141</v>
      </c>
      <c r="H247" s="74" t="s">
        <v>641</v>
      </c>
      <c r="I247" s="74" t="s">
        <v>155</v>
      </c>
      <c r="J247" s="74"/>
      <c r="K247" s="84">
        <v>4.3800000000168469</v>
      </c>
      <c r="L247" s="87" t="s">
        <v>159</v>
      </c>
      <c r="M247" s="88">
        <v>4.6900000000000004E-2</v>
      </c>
      <c r="N247" s="88">
        <v>0.11620000000057792</v>
      </c>
      <c r="O247" s="84">
        <v>126131.970164</v>
      </c>
      <c r="P247" s="86">
        <v>74.349999999999994</v>
      </c>
      <c r="Q247" s="74"/>
      <c r="R247" s="84">
        <v>93.779114709000012</v>
      </c>
      <c r="S247" s="85">
        <v>6.4146755501912054E-5</v>
      </c>
      <c r="T247" s="85">
        <f t="shared" si="5"/>
        <v>4.4949374021639957E-3</v>
      </c>
      <c r="U247" s="85">
        <f>R247/'סכום נכסי הקרן'!$C$42</f>
        <v>1.4729757695809385E-3</v>
      </c>
    </row>
    <row r="248" spans="2:21">
      <c r="B248" s="77" t="s">
        <v>907</v>
      </c>
      <c r="C248" s="74" t="s">
        <v>908</v>
      </c>
      <c r="D248" s="87" t="s">
        <v>115</v>
      </c>
      <c r="E248" s="87" t="s">
        <v>340</v>
      </c>
      <c r="F248" s="74" t="s">
        <v>906</v>
      </c>
      <c r="G248" s="87" t="s">
        <v>141</v>
      </c>
      <c r="H248" s="74" t="s">
        <v>641</v>
      </c>
      <c r="I248" s="74" t="s">
        <v>155</v>
      </c>
      <c r="J248" s="74"/>
      <c r="K248" s="84">
        <v>4.6300000000076507</v>
      </c>
      <c r="L248" s="87" t="s">
        <v>159</v>
      </c>
      <c r="M248" s="88">
        <v>4.6900000000000004E-2</v>
      </c>
      <c r="N248" s="88">
        <v>0.11660000000023356</v>
      </c>
      <c r="O248" s="84">
        <v>233789.05417300001</v>
      </c>
      <c r="P248" s="86">
        <v>74.349999999999994</v>
      </c>
      <c r="Q248" s="74"/>
      <c r="R248" s="84">
        <v>173.82215140900001</v>
      </c>
      <c r="S248" s="85">
        <v>1.4494773291138087E-4</v>
      </c>
      <c r="T248" s="85">
        <f t="shared" si="5"/>
        <v>8.3314892886053628E-3</v>
      </c>
      <c r="U248" s="85">
        <f>R248/'סכום נכסי הקרן'!$C$42</f>
        <v>2.7302008345501515E-3</v>
      </c>
    </row>
    <row r="249" spans="2:21">
      <c r="B249" s="77" t="s">
        <v>909</v>
      </c>
      <c r="C249" s="74" t="s">
        <v>910</v>
      </c>
      <c r="D249" s="87" t="s">
        <v>115</v>
      </c>
      <c r="E249" s="87" t="s">
        <v>340</v>
      </c>
      <c r="F249" s="74" t="s">
        <v>911</v>
      </c>
      <c r="G249" s="87" t="s">
        <v>141</v>
      </c>
      <c r="H249" s="74" t="s">
        <v>655</v>
      </c>
      <c r="I249" s="74" t="s">
        <v>155</v>
      </c>
      <c r="J249" s="74"/>
      <c r="K249" s="84">
        <v>1.4600000001083622</v>
      </c>
      <c r="L249" s="87" t="s">
        <v>159</v>
      </c>
      <c r="M249" s="88">
        <v>4.4999999999999998E-2</v>
      </c>
      <c r="N249" s="88">
        <v>0.18680000001852007</v>
      </c>
      <c r="O249" s="84">
        <v>2692.5591440000003</v>
      </c>
      <c r="P249" s="86">
        <v>75.39</v>
      </c>
      <c r="Q249" s="74"/>
      <c r="R249" s="84">
        <v>2.0302257930000001</v>
      </c>
      <c r="S249" s="85">
        <v>1.7615315757003612E-6</v>
      </c>
      <c r="T249" s="85">
        <f t="shared" si="5"/>
        <v>9.7310983155591242E-5</v>
      </c>
      <c r="U249" s="85">
        <f>R249/'סכום נכסי הקרן'!$C$42</f>
        <v>3.1888479744629639E-5</v>
      </c>
    </row>
    <row r="250" spans="2:21">
      <c r="B250" s="77" t="s">
        <v>912</v>
      </c>
      <c r="C250" s="74" t="s">
        <v>913</v>
      </c>
      <c r="D250" s="87" t="s">
        <v>115</v>
      </c>
      <c r="E250" s="87" t="s">
        <v>340</v>
      </c>
      <c r="F250" s="74" t="s">
        <v>885</v>
      </c>
      <c r="G250" s="87" t="s">
        <v>469</v>
      </c>
      <c r="H250" s="74" t="s">
        <v>689</v>
      </c>
      <c r="I250" s="74" t="s">
        <v>344</v>
      </c>
      <c r="J250" s="74"/>
      <c r="K250" s="84">
        <v>2.0800000000062195</v>
      </c>
      <c r="L250" s="87" t="s">
        <v>159</v>
      </c>
      <c r="M250" s="88">
        <v>6.7000000000000004E-2</v>
      </c>
      <c r="N250" s="88">
        <v>9.3100000000046645E-2</v>
      </c>
      <c r="O250" s="84">
        <v>29650.949215000001</v>
      </c>
      <c r="P250" s="86">
        <v>85.27</v>
      </c>
      <c r="Q250" s="74"/>
      <c r="R250" s="126">
        <v>25.283364395963428</v>
      </c>
      <c r="S250" s="85">
        <v>2.8965836193753225E-5</v>
      </c>
      <c r="T250" s="85">
        <f t="shared" si="5"/>
        <v>1.2118598115220933E-3</v>
      </c>
      <c r="U250" s="85">
        <f>R250/'סכום נכסי הקרן'!$C$42</f>
        <v>3.9712235761984034E-4</v>
      </c>
    </row>
    <row r="251" spans="2:21">
      <c r="B251" s="77" t="s">
        <v>914</v>
      </c>
      <c r="C251" s="74" t="s">
        <v>915</v>
      </c>
      <c r="D251" s="87" t="s">
        <v>115</v>
      </c>
      <c r="E251" s="87" t="s">
        <v>340</v>
      </c>
      <c r="F251" s="74" t="s">
        <v>885</v>
      </c>
      <c r="G251" s="87" t="s">
        <v>469</v>
      </c>
      <c r="H251" s="74" t="s">
        <v>689</v>
      </c>
      <c r="I251" s="74" t="s">
        <v>344</v>
      </c>
      <c r="J251" s="74"/>
      <c r="K251" s="84">
        <v>3.1300000000127781</v>
      </c>
      <c r="L251" s="87" t="s">
        <v>159</v>
      </c>
      <c r="M251" s="88">
        <v>4.7E-2</v>
      </c>
      <c r="N251" s="88">
        <v>8.3500000000383351E-2</v>
      </c>
      <c r="O251" s="84">
        <v>22656.975424</v>
      </c>
      <c r="P251" s="86">
        <v>86.35</v>
      </c>
      <c r="Q251" s="74"/>
      <c r="R251" s="84">
        <v>19.564298874999999</v>
      </c>
      <c r="S251" s="85">
        <v>3.1673613970683315E-5</v>
      </c>
      <c r="T251" s="85">
        <f t="shared" si="5"/>
        <v>9.3773863224487042E-4</v>
      </c>
      <c r="U251" s="85">
        <f>R251/'סכום נכסי הקרן'!$C$42</f>
        <v>3.0729377517730997E-4</v>
      </c>
    </row>
    <row r="252" spans="2:21">
      <c r="B252" s="73"/>
      <c r="C252" s="74"/>
      <c r="D252" s="74"/>
      <c r="E252" s="74"/>
      <c r="F252" s="74"/>
      <c r="G252" s="74"/>
      <c r="H252" s="74"/>
      <c r="I252" s="74"/>
      <c r="J252" s="74"/>
      <c r="K252" s="74"/>
      <c r="L252" s="74"/>
      <c r="M252" s="74"/>
      <c r="N252" s="74"/>
      <c r="O252" s="84"/>
      <c r="P252" s="86"/>
      <c r="Q252" s="74"/>
      <c r="R252" s="74"/>
      <c r="S252" s="74"/>
      <c r="T252" s="85"/>
      <c r="U252" s="74"/>
    </row>
    <row r="253" spans="2:21">
      <c r="B253" s="71" t="s">
        <v>226</v>
      </c>
      <c r="C253" s="72"/>
      <c r="D253" s="72"/>
      <c r="E253" s="72"/>
      <c r="F253" s="72"/>
      <c r="G253" s="72"/>
      <c r="H253" s="72"/>
      <c r="I253" s="72"/>
      <c r="J253" s="72"/>
      <c r="K253" s="81">
        <v>8.4278879435534257</v>
      </c>
      <c r="L253" s="72"/>
      <c r="M253" s="72"/>
      <c r="N253" s="93">
        <v>3.7537483193592236E-2</v>
      </c>
      <c r="O253" s="81"/>
      <c r="P253" s="83"/>
      <c r="Q253" s="72"/>
      <c r="R253" s="81">
        <v>3987.8408232409993</v>
      </c>
      <c r="S253" s="72"/>
      <c r="T253" s="82">
        <f t="shared" si="5"/>
        <v>0.19114165159145133</v>
      </c>
      <c r="U253" s="82">
        <f>R253/'סכום נכסי הקרן'!$C$42</f>
        <v>6.2636472137819879E-2</v>
      </c>
    </row>
    <row r="254" spans="2:21">
      <c r="B254" s="91" t="s">
        <v>64</v>
      </c>
      <c r="C254" s="72"/>
      <c r="D254" s="72"/>
      <c r="E254" s="72"/>
      <c r="F254" s="72"/>
      <c r="G254" s="72"/>
      <c r="H254" s="72"/>
      <c r="I254" s="72"/>
      <c r="J254" s="72"/>
      <c r="K254" s="81">
        <v>6.6500509908349574</v>
      </c>
      <c r="L254" s="72"/>
      <c r="M254" s="72"/>
      <c r="N254" s="93">
        <v>4.7193922955340355E-2</v>
      </c>
      <c r="O254" s="81"/>
      <c r="P254" s="83"/>
      <c r="Q254" s="72"/>
      <c r="R254" s="81">
        <v>318.15196522100001</v>
      </c>
      <c r="S254" s="72"/>
      <c r="T254" s="82">
        <f t="shared" si="5"/>
        <v>1.5249377992972322E-2</v>
      </c>
      <c r="U254" s="82">
        <f>R254/'סכום נכסי הקרן'!$C$42</f>
        <v>4.9971695432321659E-3</v>
      </c>
    </row>
    <row r="255" spans="2:21">
      <c r="B255" s="77" t="s">
        <v>916</v>
      </c>
      <c r="C255" s="74" t="s">
        <v>917</v>
      </c>
      <c r="D255" s="87" t="s">
        <v>28</v>
      </c>
      <c r="E255" s="87" t="s">
        <v>918</v>
      </c>
      <c r="F255" s="74" t="s">
        <v>363</v>
      </c>
      <c r="G255" s="87" t="s">
        <v>350</v>
      </c>
      <c r="H255" s="115" t="s">
        <v>988</v>
      </c>
      <c r="I255" s="115" t="s">
        <v>926</v>
      </c>
      <c r="J255" s="74"/>
      <c r="K255" s="84">
        <v>5.050000000015574</v>
      </c>
      <c r="L255" s="87" t="s">
        <v>158</v>
      </c>
      <c r="M255" s="88">
        <v>3.2750000000000001E-2</v>
      </c>
      <c r="N255" s="88">
        <v>3.7600000000172051E-2</v>
      </c>
      <c r="O255" s="84">
        <v>19741.504703999999</v>
      </c>
      <c r="P255" s="86">
        <v>98.530699999999996</v>
      </c>
      <c r="Q255" s="74"/>
      <c r="R255" s="84">
        <v>67.418687359000003</v>
      </c>
      <c r="S255" s="85">
        <v>2.6322006271999999E-5</v>
      </c>
      <c r="T255" s="85">
        <f t="shared" si="5"/>
        <v>3.2314527638176455E-3</v>
      </c>
      <c r="U255" s="85">
        <f>R255/'סכום נכסי הקרן'!$C$42</f>
        <v>1.0589361309808706E-3</v>
      </c>
    </row>
    <row r="256" spans="2:21">
      <c r="B256" s="77" t="s">
        <v>921</v>
      </c>
      <c r="C256" s="74" t="s">
        <v>922</v>
      </c>
      <c r="D256" s="87" t="s">
        <v>28</v>
      </c>
      <c r="E256" s="87" t="s">
        <v>918</v>
      </c>
      <c r="F256" s="74" t="s">
        <v>923</v>
      </c>
      <c r="G256" s="87" t="s">
        <v>924</v>
      </c>
      <c r="H256" s="74" t="s">
        <v>925</v>
      </c>
      <c r="I256" s="74" t="s">
        <v>926</v>
      </c>
      <c r="J256" s="74"/>
      <c r="K256" s="84">
        <v>3.240000000025923</v>
      </c>
      <c r="L256" s="87" t="s">
        <v>158</v>
      </c>
      <c r="M256" s="88">
        <v>5.0819999999999997E-2</v>
      </c>
      <c r="N256" s="88">
        <v>5.4700000000403808E-2</v>
      </c>
      <c r="O256" s="84">
        <v>11812.651039</v>
      </c>
      <c r="P256" s="86">
        <v>97.987099999999998</v>
      </c>
      <c r="Q256" s="74"/>
      <c r="R256" s="84">
        <v>40.118520753999995</v>
      </c>
      <c r="S256" s="85">
        <v>3.6914534496875002E-5</v>
      </c>
      <c r="T256" s="85">
        <f t="shared" si="5"/>
        <v>1.9229253764680798E-3</v>
      </c>
      <c r="U256" s="85">
        <f>R256/'סכום נכסי הקרן'!$C$42</f>
        <v>6.3013613601964151E-4</v>
      </c>
    </row>
    <row r="257" spans="2:21">
      <c r="B257" s="77" t="s">
        <v>927</v>
      </c>
      <c r="C257" s="74" t="s">
        <v>928</v>
      </c>
      <c r="D257" s="87" t="s">
        <v>28</v>
      </c>
      <c r="E257" s="87" t="s">
        <v>918</v>
      </c>
      <c r="F257" s="74" t="s">
        <v>923</v>
      </c>
      <c r="G257" s="87" t="s">
        <v>924</v>
      </c>
      <c r="H257" s="74" t="s">
        <v>925</v>
      </c>
      <c r="I257" s="74" t="s">
        <v>926</v>
      </c>
      <c r="J257" s="74"/>
      <c r="K257" s="84">
        <v>4.8199999999974636</v>
      </c>
      <c r="L257" s="87" t="s">
        <v>158</v>
      </c>
      <c r="M257" s="88">
        <v>5.4120000000000001E-2</v>
      </c>
      <c r="N257" s="88">
        <v>5.8699999999820618E-2</v>
      </c>
      <c r="O257" s="84">
        <v>16414.739971999999</v>
      </c>
      <c r="P257" s="86">
        <v>97</v>
      </c>
      <c r="Q257" s="74"/>
      <c r="R257" s="84">
        <v>55.186684076999988</v>
      </c>
      <c r="S257" s="85">
        <v>5.1296062412499998E-5</v>
      </c>
      <c r="T257" s="85">
        <f t="shared" si="5"/>
        <v>2.6451592247256415E-3</v>
      </c>
      <c r="U257" s="85">
        <f>R257/'סכום נכסי הקרן'!$C$42</f>
        <v>8.6680972305167091E-4</v>
      </c>
    </row>
    <row r="258" spans="2:21">
      <c r="B258" s="77" t="s">
        <v>929</v>
      </c>
      <c r="C258" s="74" t="s">
        <v>930</v>
      </c>
      <c r="D258" s="87" t="s">
        <v>28</v>
      </c>
      <c r="E258" s="87" t="s">
        <v>918</v>
      </c>
      <c r="F258" s="74" t="s">
        <v>728</v>
      </c>
      <c r="G258" s="87" t="s">
        <v>525</v>
      </c>
      <c r="H258" s="74" t="s">
        <v>925</v>
      </c>
      <c r="I258" s="74" t="s">
        <v>333</v>
      </c>
      <c r="J258" s="74"/>
      <c r="K258" s="84">
        <v>11.290000000007524</v>
      </c>
      <c r="L258" s="87" t="s">
        <v>158</v>
      </c>
      <c r="M258" s="88">
        <v>6.3750000000000001E-2</v>
      </c>
      <c r="N258" s="88">
        <v>4.7500000000023815E-2</v>
      </c>
      <c r="O258" s="84">
        <v>25457.58</v>
      </c>
      <c r="P258" s="86">
        <v>118.99420000000001</v>
      </c>
      <c r="Q258" s="74"/>
      <c r="R258" s="84">
        <v>104.99573344900001</v>
      </c>
      <c r="S258" s="85">
        <v>4.2429300000000004E-5</v>
      </c>
      <c r="T258" s="85">
        <f t="shared" si="5"/>
        <v>5.032562429406879E-3</v>
      </c>
      <c r="U258" s="85">
        <f>R258/'סכום נכסי הקרן'!$C$42</f>
        <v>1.6491536709389886E-3</v>
      </c>
    </row>
    <row r="259" spans="2:21">
      <c r="B259" s="77" t="s">
        <v>931</v>
      </c>
      <c r="C259" s="74" t="s">
        <v>932</v>
      </c>
      <c r="D259" s="87" t="s">
        <v>28</v>
      </c>
      <c r="E259" s="87" t="s">
        <v>918</v>
      </c>
      <c r="F259" s="74" t="s">
        <v>933</v>
      </c>
      <c r="G259" s="87" t="s">
        <v>934</v>
      </c>
      <c r="H259" s="74" t="s">
        <v>935</v>
      </c>
      <c r="I259" s="74" t="s">
        <v>333</v>
      </c>
      <c r="J259" s="74"/>
      <c r="K259" s="84">
        <v>3.7600000000478562</v>
      </c>
      <c r="L259" s="87" t="s">
        <v>160</v>
      </c>
      <c r="M259" s="88">
        <v>0.06</v>
      </c>
      <c r="N259" s="88">
        <v>4.4800000000423348E-2</v>
      </c>
      <c r="O259" s="84">
        <v>10267.890600000001</v>
      </c>
      <c r="P259" s="86">
        <v>109.01730000000001</v>
      </c>
      <c r="Q259" s="74"/>
      <c r="R259" s="84">
        <v>43.463211016999999</v>
      </c>
      <c r="S259" s="85">
        <v>1.0267890600000001E-5</v>
      </c>
      <c r="T259" s="85">
        <f t="shared" si="5"/>
        <v>2.0832401054827867E-3</v>
      </c>
      <c r="U259" s="85">
        <f>R259/'סכום נכסי הקרן'!$C$42</f>
        <v>6.8267072999016328E-4</v>
      </c>
    </row>
    <row r="260" spans="2:21">
      <c r="B260" s="77" t="s">
        <v>936</v>
      </c>
      <c r="C260" s="74" t="s">
        <v>937</v>
      </c>
      <c r="D260" s="87" t="s">
        <v>28</v>
      </c>
      <c r="E260" s="87" t="s">
        <v>918</v>
      </c>
      <c r="F260" s="74" t="s">
        <v>938</v>
      </c>
      <c r="G260" s="87" t="s">
        <v>939</v>
      </c>
      <c r="H260" s="74" t="s">
        <v>700</v>
      </c>
      <c r="I260" s="74"/>
      <c r="J260" s="74"/>
      <c r="K260" s="84">
        <v>4.3699999999928254</v>
      </c>
      <c r="L260" s="87" t="s">
        <v>158</v>
      </c>
      <c r="M260" s="88">
        <v>0</v>
      </c>
      <c r="N260" s="88">
        <v>1.5999999999999997E-2</v>
      </c>
      <c r="O260" s="84">
        <v>2163.8942999999999</v>
      </c>
      <c r="P260" s="86">
        <v>92.921000000000006</v>
      </c>
      <c r="Q260" s="74"/>
      <c r="R260" s="84">
        <v>6.9691285650000001</v>
      </c>
      <c r="S260" s="85">
        <v>3.7632944347826084E-6</v>
      </c>
      <c r="T260" s="85">
        <f t="shared" si="5"/>
        <v>3.3403809307128862E-4</v>
      </c>
      <c r="U260" s="85">
        <f>R260/'סכום נכסי הקרן'!$C$42</f>
        <v>1.0946315225083061E-4</v>
      </c>
    </row>
    <row r="261" spans="2:21">
      <c r="B261" s="73"/>
      <c r="C261" s="74"/>
      <c r="D261" s="74"/>
      <c r="E261" s="74"/>
      <c r="F261" s="74"/>
      <c r="G261" s="74"/>
      <c r="H261" s="74"/>
      <c r="I261" s="74"/>
      <c r="J261" s="74"/>
      <c r="K261" s="74"/>
      <c r="L261" s="74"/>
      <c r="M261" s="74"/>
      <c r="N261" s="74"/>
      <c r="O261" s="84"/>
      <c r="P261" s="86"/>
      <c r="Q261" s="74"/>
      <c r="R261" s="74"/>
      <c r="S261" s="74"/>
      <c r="T261" s="85"/>
      <c r="U261" s="74"/>
    </row>
    <row r="262" spans="2:21">
      <c r="B262" s="91" t="s">
        <v>63</v>
      </c>
      <c r="C262" s="72"/>
      <c r="D262" s="72"/>
      <c r="E262" s="72"/>
      <c r="F262" s="72"/>
      <c r="G262" s="72"/>
      <c r="H262" s="72"/>
      <c r="I262" s="72"/>
      <c r="J262" s="72"/>
      <c r="K262" s="81">
        <v>8.5820215342293071</v>
      </c>
      <c r="L262" s="72"/>
      <c r="M262" s="72"/>
      <c r="N262" s="93">
        <v>3.6700296334950491E-2</v>
      </c>
      <c r="O262" s="81"/>
      <c r="P262" s="83"/>
      <c r="Q262" s="72"/>
      <c r="R262" s="81">
        <v>3669.6888580199993</v>
      </c>
      <c r="S262" s="72"/>
      <c r="T262" s="82">
        <f t="shared" si="5"/>
        <v>0.175892273598479</v>
      </c>
      <c r="U262" s="82">
        <f>R262/'סכום נכסי הקרן'!$C$42</f>
        <v>5.7639302594587723E-2</v>
      </c>
    </row>
    <row r="263" spans="2:21">
      <c r="B263" s="77" t="s">
        <v>940</v>
      </c>
      <c r="C263" s="74" t="s">
        <v>941</v>
      </c>
      <c r="D263" s="87" t="s">
        <v>28</v>
      </c>
      <c r="E263" s="87" t="s">
        <v>918</v>
      </c>
      <c r="F263" s="74"/>
      <c r="G263" s="87" t="s">
        <v>942</v>
      </c>
      <c r="H263" s="74" t="s">
        <v>943</v>
      </c>
      <c r="I263" s="74" t="s">
        <v>926</v>
      </c>
      <c r="J263" s="74"/>
      <c r="K263" s="84">
        <v>8.2300000000436775</v>
      </c>
      <c r="L263" s="87" t="s">
        <v>158</v>
      </c>
      <c r="M263" s="88">
        <v>3.3750000000000002E-2</v>
      </c>
      <c r="N263" s="88">
        <v>2.2700000000267707E-2</v>
      </c>
      <c r="O263" s="84">
        <v>9334.4459999999999</v>
      </c>
      <c r="P263" s="86">
        <v>109.68510000000001</v>
      </c>
      <c r="Q263" s="74"/>
      <c r="R263" s="84">
        <v>35.486636715000003</v>
      </c>
      <c r="S263" s="85">
        <v>9.3344459999999991E-6</v>
      </c>
      <c r="T263" s="85">
        <f t="shared" si="5"/>
        <v>1.7009140163268288E-3</v>
      </c>
      <c r="U263" s="85">
        <f>R263/'סכום נכסי הקרן'!$C$42</f>
        <v>5.5738376489600043E-4</v>
      </c>
    </row>
    <row r="264" spans="2:21">
      <c r="B264" s="77" t="s">
        <v>1151</v>
      </c>
      <c r="C264" s="74" t="s">
        <v>1152</v>
      </c>
      <c r="D264" s="87" t="s">
        <v>28</v>
      </c>
      <c r="E264" s="87" t="s">
        <v>918</v>
      </c>
      <c r="F264" s="74"/>
      <c r="G264" s="87" t="s">
        <v>1038</v>
      </c>
      <c r="H264" s="74" t="s">
        <v>943</v>
      </c>
      <c r="I264" s="74" t="s">
        <v>926</v>
      </c>
      <c r="J264" s="74"/>
      <c r="K264" s="84">
        <v>8.0199999999478653</v>
      </c>
      <c r="L264" s="87" t="s">
        <v>158</v>
      </c>
      <c r="M264" s="88">
        <v>4.1500000000000002E-2</v>
      </c>
      <c r="N264" s="88">
        <v>2.3299999999854736E-2</v>
      </c>
      <c r="O264" s="84">
        <v>12516.6435</v>
      </c>
      <c r="P264" s="86">
        <v>115.8377</v>
      </c>
      <c r="Q264" s="74"/>
      <c r="R264" s="84">
        <v>50.253527780999995</v>
      </c>
      <c r="S264" s="85">
        <v>1.25166435E-5</v>
      </c>
      <c r="T264" s="85">
        <f t="shared" si="5"/>
        <v>2.408707549804007E-3</v>
      </c>
      <c r="U264" s="85">
        <f>R264/'סכום נכסי הקרן'!$C$42</f>
        <v>7.8932530966056987E-4</v>
      </c>
    </row>
    <row r="265" spans="2:21">
      <c r="B265" s="77" t="s">
        <v>944</v>
      </c>
      <c r="C265" s="74" t="s">
        <v>945</v>
      </c>
      <c r="D265" s="87" t="s">
        <v>28</v>
      </c>
      <c r="E265" s="87" t="s">
        <v>918</v>
      </c>
      <c r="F265" s="74"/>
      <c r="G265" s="87" t="s">
        <v>939</v>
      </c>
      <c r="H265" s="74" t="s">
        <v>946</v>
      </c>
      <c r="I265" s="74" t="s">
        <v>333</v>
      </c>
      <c r="J265" s="74"/>
      <c r="K265" s="84">
        <v>21.810000000106367</v>
      </c>
      <c r="L265" s="87" t="s">
        <v>158</v>
      </c>
      <c r="M265" s="88">
        <v>3.85E-2</v>
      </c>
      <c r="N265" s="88">
        <v>3.0800000000267544E-2</v>
      </c>
      <c r="O265" s="84">
        <v>11455.911</v>
      </c>
      <c r="P265" s="86">
        <v>116.72580000000001</v>
      </c>
      <c r="Q265" s="74"/>
      <c r="R265" s="84">
        <v>46.347367247000001</v>
      </c>
      <c r="S265" s="85">
        <v>3.2731174285714285E-6</v>
      </c>
      <c r="T265" s="85">
        <f t="shared" si="5"/>
        <v>2.2214809254365621E-3</v>
      </c>
      <c r="U265" s="85">
        <f>R265/'סכום נכסי הקרן'!$C$42</f>
        <v>7.2797177869016985E-4</v>
      </c>
    </row>
    <row r="266" spans="2:21">
      <c r="B266" s="77" t="s">
        <v>1157</v>
      </c>
      <c r="C266" s="74" t="s">
        <v>1158</v>
      </c>
      <c r="D266" s="87" t="s">
        <v>28</v>
      </c>
      <c r="E266" s="87" t="s">
        <v>918</v>
      </c>
      <c r="F266" s="74"/>
      <c r="G266" s="87" t="s">
        <v>1012</v>
      </c>
      <c r="H266" s="74" t="s">
        <v>946</v>
      </c>
      <c r="I266" s="74" t="s">
        <v>926</v>
      </c>
      <c r="J266" s="74"/>
      <c r="K266" s="84">
        <v>8.5099999999828135</v>
      </c>
      <c r="L266" s="87" t="s">
        <v>158</v>
      </c>
      <c r="M266" s="88">
        <v>2.9500000000000002E-2</v>
      </c>
      <c r="N266" s="88">
        <v>2.6299999999956195E-2</v>
      </c>
      <c r="O266" s="84">
        <v>16759.573499999999</v>
      </c>
      <c r="P266" s="86">
        <v>102.17529999999999</v>
      </c>
      <c r="Q266" s="74"/>
      <c r="R266" s="84">
        <v>59.352255802000002</v>
      </c>
      <c r="S266" s="85">
        <v>2.2346097999999997E-5</v>
      </c>
      <c r="T266" s="85">
        <f t="shared" si="5"/>
        <v>2.8448197163628312E-3</v>
      </c>
      <c r="U266" s="85">
        <f>R266/'סכום נכסי הקרן'!$C$42</f>
        <v>9.3223779023289847E-4</v>
      </c>
    </row>
    <row r="267" spans="2:21">
      <c r="B267" s="77" t="s">
        <v>1159</v>
      </c>
      <c r="C267" s="74" t="s">
        <v>1160</v>
      </c>
      <c r="D267" s="87" t="s">
        <v>28</v>
      </c>
      <c r="E267" s="87" t="s">
        <v>918</v>
      </c>
      <c r="F267" s="74"/>
      <c r="G267" s="87" t="s">
        <v>1012</v>
      </c>
      <c r="H267" s="74" t="s">
        <v>2337</v>
      </c>
      <c r="I267" s="74" t="s">
        <v>920</v>
      </c>
      <c r="J267" s="74"/>
      <c r="K267" s="84">
        <v>8.4000000000764459</v>
      </c>
      <c r="L267" s="87" t="s">
        <v>158</v>
      </c>
      <c r="M267" s="88">
        <v>2.9500000000000002E-2</v>
      </c>
      <c r="N267" s="88">
        <v>2.1500000000191109E-2</v>
      </c>
      <c r="O267" s="84">
        <v>10607.325000000001</v>
      </c>
      <c r="P267" s="86">
        <v>106.744</v>
      </c>
      <c r="Q267" s="74"/>
      <c r="R267" s="84">
        <v>39.244429474999997</v>
      </c>
      <c r="S267" s="85">
        <v>1.41431E-5</v>
      </c>
      <c r="T267" s="85">
        <f t="shared" si="5"/>
        <v>1.8810292080613483E-3</v>
      </c>
      <c r="U267" s="85">
        <f>R267/'סכום נכסי הקרן'!$C$42</f>
        <v>6.1640690346755121E-4</v>
      </c>
    </row>
    <row r="268" spans="2:21">
      <c r="B268" s="77" t="s">
        <v>947</v>
      </c>
      <c r="C268" s="74" t="s">
        <v>948</v>
      </c>
      <c r="D268" s="87" t="s">
        <v>28</v>
      </c>
      <c r="E268" s="87" t="s">
        <v>918</v>
      </c>
      <c r="F268" s="74"/>
      <c r="G268" s="87" t="s">
        <v>949</v>
      </c>
      <c r="H268" s="74" t="s">
        <v>946</v>
      </c>
      <c r="I268" s="74" t="s">
        <v>333</v>
      </c>
      <c r="J268" s="74"/>
      <c r="K268" s="84">
        <v>21.929999999787935</v>
      </c>
      <c r="L268" s="87" t="s">
        <v>158</v>
      </c>
      <c r="M268" s="88">
        <v>3.7999999999999999E-2</v>
      </c>
      <c r="N268" s="88">
        <v>3.1099999999665159E-2</v>
      </c>
      <c r="O268" s="84">
        <v>8910.1530000000002</v>
      </c>
      <c r="P268" s="86">
        <v>116.04510000000001</v>
      </c>
      <c r="Q268" s="74"/>
      <c r="R268" s="84">
        <v>35.837736219999996</v>
      </c>
      <c r="S268" s="85">
        <v>5.9401020000000006E-6</v>
      </c>
      <c r="T268" s="85">
        <f t="shared" si="5"/>
        <v>1.7177426065923995E-3</v>
      </c>
      <c r="U268" s="85">
        <f>R268/'סכום נכסי הקרן'!$C$42</f>
        <v>5.6289843695471649E-4</v>
      </c>
    </row>
    <row r="269" spans="2:21">
      <c r="B269" s="77" t="s">
        <v>950</v>
      </c>
      <c r="C269" s="74" t="s">
        <v>951</v>
      </c>
      <c r="D269" s="87" t="s">
        <v>28</v>
      </c>
      <c r="E269" s="87" t="s">
        <v>918</v>
      </c>
      <c r="F269" s="74"/>
      <c r="G269" s="87" t="s">
        <v>942</v>
      </c>
      <c r="H269" s="74" t="s">
        <v>946</v>
      </c>
      <c r="I269" s="74" t="s">
        <v>333</v>
      </c>
      <c r="J269" s="74"/>
      <c r="K269" s="84">
        <v>6.7399999999169573</v>
      </c>
      <c r="L269" s="87" t="s">
        <v>158</v>
      </c>
      <c r="M269" s="88">
        <v>5.1249999999999997E-2</v>
      </c>
      <c r="N269" s="88">
        <v>3.5799999999723185E-2</v>
      </c>
      <c r="O269" s="84">
        <v>5106.3662549999999</v>
      </c>
      <c r="P269" s="86">
        <v>110.22280000000001</v>
      </c>
      <c r="Q269" s="74"/>
      <c r="R269" s="84">
        <v>19.507972963</v>
      </c>
      <c r="S269" s="85">
        <v>1.021273251E-5</v>
      </c>
      <c r="T269" s="85">
        <f t="shared" si="5"/>
        <v>9.350388685571301E-4</v>
      </c>
      <c r="U269" s="85">
        <f>R269/'סכום נכסי הקרן'!$C$42</f>
        <v>3.064090717565857E-4</v>
      </c>
    </row>
    <row r="270" spans="2:21">
      <c r="B270" s="77" t="s">
        <v>955</v>
      </c>
      <c r="C270" s="74" t="s">
        <v>956</v>
      </c>
      <c r="D270" s="87" t="s">
        <v>28</v>
      </c>
      <c r="E270" s="87" t="s">
        <v>918</v>
      </c>
      <c r="F270" s="74"/>
      <c r="G270" s="87" t="s">
        <v>957</v>
      </c>
      <c r="H270" s="74" t="s">
        <v>954</v>
      </c>
      <c r="I270" s="74" t="s">
        <v>926</v>
      </c>
      <c r="J270" s="74"/>
      <c r="K270" s="84">
        <v>7.8800000000219619</v>
      </c>
      <c r="L270" s="87" t="s">
        <v>158</v>
      </c>
      <c r="M270" s="88">
        <v>3.61E-2</v>
      </c>
      <c r="N270" s="88">
        <v>2.7700000000033791E-2</v>
      </c>
      <c r="O270" s="84">
        <v>12728.79</v>
      </c>
      <c r="P270" s="86">
        <v>107.339</v>
      </c>
      <c r="Q270" s="74"/>
      <c r="R270" s="84">
        <v>47.355817391999999</v>
      </c>
      <c r="S270" s="85">
        <v>1.0183032000000001E-5</v>
      </c>
      <c r="T270" s="85">
        <f t="shared" si="5"/>
        <v>2.269817063915199E-3</v>
      </c>
      <c r="U270" s="85">
        <f>R270/'סכום נכסי הקרן'!$C$42</f>
        <v>7.4381136763302454E-4</v>
      </c>
    </row>
    <row r="271" spans="2:21">
      <c r="B271" s="77" t="s">
        <v>964</v>
      </c>
      <c r="C271" s="74" t="s">
        <v>965</v>
      </c>
      <c r="D271" s="87" t="s">
        <v>28</v>
      </c>
      <c r="E271" s="87" t="s">
        <v>918</v>
      </c>
      <c r="F271" s="74"/>
      <c r="G271" s="87" t="s">
        <v>966</v>
      </c>
      <c r="H271" s="74" t="s">
        <v>954</v>
      </c>
      <c r="I271" s="74" t="s">
        <v>926</v>
      </c>
      <c r="J271" s="74"/>
      <c r="K271" s="84">
        <v>17.390000000162022</v>
      </c>
      <c r="L271" s="87" t="s">
        <v>158</v>
      </c>
      <c r="M271" s="88">
        <v>5.1249999999999997E-2</v>
      </c>
      <c r="N271" s="88">
        <v>3.1100000000204981E-2</v>
      </c>
      <c r="O271" s="84">
        <v>7425.1274999999996</v>
      </c>
      <c r="P271" s="86">
        <v>138.3802</v>
      </c>
      <c r="Q271" s="74"/>
      <c r="R271" s="84">
        <v>35.612823757000001</v>
      </c>
      <c r="S271" s="85">
        <v>5.9401019999999997E-6</v>
      </c>
      <c r="T271" s="85">
        <f t="shared" si="5"/>
        <v>1.7069623017741192E-3</v>
      </c>
      <c r="U271" s="85">
        <f>R271/'סכום נכסי הקרן'!$C$42</f>
        <v>5.5936576756128312E-4</v>
      </c>
    </row>
    <row r="272" spans="2:21">
      <c r="B272" s="77" t="s">
        <v>970</v>
      </c>
      <c r="C272" s="74" t="s">
        <v>971</v>
      </c>
      <c r="D272" s="87" t="s">
        <v>28</v>
      </c>
      <c r="E272" s="87" t="s">
        <v>918</v>
      </c>
      <c r="F272" s="74"/>
      <c r="G272" s="87" t="s">
        <v>972</v>
      </c>
      <c r="H272" s="74" t="s">
        <v>954</v>
      </c>
      <c r="I272" s="74" t="s">
        <v>926</v>
      </c>
      <c r="J272" s="74"/>
      <c r="K272" s="84">
        <v>18.130000000077398</v>
      </c>
      <c r="L272" s="87" t="s">
        <v>158</v>
      </c>
      <c r="M272" s="88">
        <v>4.2000000000000003E-2</v>
      </c>
      <c r="N272" s="88">
        <v>3.0800000000098283E-2</v>
      </c>
      <c r="O272" s="84">
        <v>13577.376</v>
      </c>
      <c r="P272" s="86">
        <v>121.08199999999999</v>
      </c>
      <c r="Q272" s="74"/>
      <c r="R272" s="84">
        <v>56.980202642999998</v>
      </c>
      <c r="S272" s="85">
        <v>1.8103167999999999E-5</v>
      </c>
      <c r="T272" s="85">
        <f t="shared" si="5"/>
        <v>2.7311245668895645E-3</v>
      </c>
      <c r="U272" s="85">
        <f>R272/'סכום נכסי הקרן'!$C$42</f>
        <v>8.9498027465273044E-4</v>
      </c>
    </row>
    <row r="273" spans="2:21">
      <c r="B273" s="77" t="s">
        <v>973</v>
      </c>
      <c r="C273" s="74" t="s">
        <v>974</v>
      </c>
      <c r="D273" s="87" t="s">
        <v>28</v>
      </c>
      <c r="E273" s="87" t="s">
        <v>918</v>
      </c>
      <c r="F273" s="74"/>
      <c r="G273" s="87" t="s">
        <v>957</v>
      </c>
      <c r="H273" s="74" t="s">
        <v>954</v>
      </c>
      <c r="I273" s="74" t="s">
        <v>926</v>
      </c>
      <c r="J273" s="74"/>
      <c r="K273" s="84">
        <v>7.6799999999649833</v>
      </c>
      <c r="L273" s="87" t="s">
        <v>158</v>
      </c>
      <c r="M273" s="88">
        <v>3.9329999999999997E-2</v>
      </c>
      <c r="N273" s="88">
        <v>2.8199999999876969E-2</v>
      </c>
      <c r="O273" s="84">
        <v>11095.26195</v>
      </c>
      <c r="P273" s="86">
        <v>109.9049</v>
      </c>
      <c r="Q273" s="74"/>
      <c r="R273" s="84">
        <v>42.265223886000001</v>
      </c>
      <c r="S273" s="85">
        <v>7.3968413000000004E-6</v>
      </c>
      <c r="T273" s="85">
        <f t="shared" si="5"/>
        <v>2.0258192481932666E-3</v>
      </c>
      <c r="U273" s="85">
        <f>R273/'סכום נכסי הקרן'!$C$42</f>
        <v>6.6385410944828232E-4</v>
      </c>
    </row>
    <row r="274" spans="2:21">
      <c r="B274" s="77" t="s">
        <v>975</v>
      </c>
      <c r="C274" s="74" t="s">
        <v>976</v>
      </c>
      <c r="D274" s="87" t="s">
        <v>28</v>
      </c>
      <c r="E274" s="87" t="s">
        <v>918</v>
      </c>
      <c r="F274" s="74"/>
      <c r="G274" s="87" t="s">
        <v>942</v>
      </c>
      <c r="H274" s="74" t="s">
        <v>954</v>
      </c>
      <c r="I274" s="74" t="s">
        <v>333</v>
      </c>
      <c r="J274" s="74"/>
      <c r="K274" s="84">
        <v>3.7899999504010129</v>
      </c>
      <c r="L274" s="87" t="s">
        <v>158</v>
      </c>
      <c r="M274" s="88">
        <v>4.4999999999999998E-2</v>
      </c>
      <c r="N274" s="88">
        <v>3.6199999616958321E-2</v>
      </c>
      <c r="O274" s="84">
        <v>5.5158090000000009</v>
      </c>
      <c r="P274" s="86">
        <v>106.515</v>
      </c>
      <c r="Q274" s="74"/>
      <c r="R274" s="84">
        <v>2.0363319000000001E-2</v>
      </c>
      <c r="S274" s="85">
        <v>1.1031618000000001E-8</v>
      </c>
      <c r="T274" s="85">
        <f t="shared" si="5"/>
        <v>9.7603655663975265E-7</v>
      </c>
      <c r="U274" s="85">
        <f>R274/'סכום נכסי הקרן'!$C$42</f>
        <v>3.1984387534817015E-7</v>
      </c>
    </row>
    <row r="275" spans="2:21">
      <c r="B275" s="77" t="s">
        <v>980</v>
      </c>
      <c r="C275" s="74" t="s">
        <v>981</v>
      </c>
      <c r="D275" s="87" t="s">
        <v>28</v>
      </c>
      <c r="E275" s="87" t="s">
        <v>918</v>
      </c>
      <c r="F275" s="74"/>
      <c r="G275" s="87" t="s">
        <v>957</v>
      </c>
      <c r="H275" s="74" t="s">
        <v>954</v>
      </c>
      <c r="I275" s="74" t="s">
        <v>926</v>
      </c>
      <c r="J275" s="74"/>
      <c r="K275" s="84">
        <v>7.6099999999697898</v>
      </c>
      <c r="L275" s="87" t="s">
        <v>158</v>
      </c>
      <c r="M275" s="88">
        <v>4.1100000000000005E-2</v>
      </c>
      <c r="N275" s="88">
        <v>2.8400000000011083E-2</v>
      </c>
      <c r="O275" s="84">
        <v>9334.4459999999999</v>
      </c>
      <c r="P275" s="86">
        <v>111.52200000000001</v>
      </c>
      <c r="Q275" s="74"/>
      <c r="R275" s="84">
        <v>36.080924369000002</v>
      </c>
      <c r="S275" s="85">
        <v>7.4675568000000003E-6</v>
      </c>
      <c r="T275" s="85">
        <f t="shared" si="5"/>
        <v>1.7293988853928034E-3</v>
      </c>
      <c r="U275" s="85">
        <f>R275/'סכום נכסי הקרן'!$C$42</f>
        <v>5.6671816005657966E-4</v>
      </c>
    </row>
    <row r="276" spans="2:21">
      <c r="B276" s="77" t="s">
        <v>982</v>
      </c>
      <c r="C276" s="74" t="s">
        <v>983</v>
      </c>
      <c r="D276" s="87" t="s">
        <v>28</v>
      </c>
      <c r="E276" s="87" t="s">
        <v>918</v>
      </c>
      <c r="F276" s="74"/>
      <c r="G276" s="87" t="s">
        <v>984</v>
      </c>
      <c r="H276" s="74" t="s">
        <v>919</v>
      </c>
      <c r="I276" s="74" t="s">
        <v>920</v>
      </c>
      <c r="J276" s="74"/>
      <c r="K276" s="84">
        <v>16.399999999927481</v>
      </c>
      <c r="L276" s="87" t="s">
        <v>158</v>
      </c>
      <c r="M276" s="88">
        <v>4.4500000000000005E-2</v>
      </c>
      <c r="N276" s="88">
        <v>3.1499999999773369E-2</v>
      </c>
      <c r="O276" s="84">
        <v>13090.287635999999</v>
      </c>
      <c r="P276" s="86">
        <v>121.56659999999999</v>
      </c>
      <c r="Q276" s="74"/>
      <c r="R276" s="84">
        <v>55.155910474999999</v>
      </c>
      <c r="S276" s="85">
        <v>6.5451438179999997E-6</v>
      </c>
      <c r="T276" s="85">
        <f t="shared" si="5"/>
        <v>2.6436842117117279E-3</v>
      </c>
      <c r="U276" s="85">
        <f>R276/'סכום נכסי הקרן'!$C$42</f>
        <v>8.6632636628050316E-4</v>
      </c>
    </row>
    <row r="277" spans="2:21">
      <c r="B277" s="77" t="s">
        <v>985</v>
      </c>
      <c r="C277" s="74" t="s">
        <v>986</v>
      </c>
      <c r="D277" s="87" t="s">
        <v>28</v>
      </c>
      <c r="E277" s="87" t="s">
        <v>918</v>
      </c>
      <c r="F277" s="74"/>
      <c r="G277" s="87" t="s">
        <v>987</v>
      </c>
      <c r="H277" s="74" t="s">
        <v>988</v>
      </c>
      <c r="I277" s="74" t="s">
        <v>333</v>
      </c>
      <c r="J277" s="74"/>
      <c r="K277" s="84">
        <v>16.039999999876443</v>
      </c>
      <c r="L277" s="87" t="s">
        <v>158</v>
      </c>
      <c r="M277" s="88">
        <v>5.5500000000000001E-2</v>
      </c>
      <c r="N277" s="88">
        <v>3.6499999999729221E-2</v>
      </c>
      <c r="O277" s="84">
        <v>10607.325000000001</v>
      </c>
      <c r="P277" s="86">
        <v>135.6054</v>
      </c>
      <c r="Q277" s="74"/>
      <c r="R277" s="84">
        <v>49.855315778999994</v>
      </c>
      <c r="S277" s="85">
        <v>2.6518312500000002E-6</v>
      </c>
      <c r="T277" s="85">
        <f t="shared" si="5"/>
        <v>2.389620805091875E-3</v>
      </c>
      <c r="U277" s="85">
        <f>R277/'סכום נכסי הקרן'!$C$42</f>
        <v>7.830706480344453E-4</v>
      </c>
    </row>
    <row r="278" spans="2:21">
      <c r="B278" s="77" t="s">
        <v>1148</v>
      </c>
      <c r="C278" s="74" t="s">
        <v>1149</v>
      </c>
      <c r="D278" s="87" t="s">
        <v>28</v>
      </c>
      <c r="E278" s="87" t="s">
        <v>918</v>
      </c>
      <c r="F278" s="74"/>
      <c r="G278" s="87" t="s">
        <v>1150</v>
      </c>
      <c r="H278" s="74" t="s">
        <v>988</v>
      </c>
      <c r="I278" s="74" t="s">
        <v>926</v>
      </c>
      <c r="J278" s="74"/>
      <c r="K278" s="84">
        <v>8.6499999999750656</v>
      </c>
      <c r="L278" s="87" t="s">
        <v>158</v>
      </c>
      <c r="M278" s="88">
        <v>3.875E-2</v>
      </c>
      <c r="N278" s="88">
        <v>3.2399999999861241E-2</v>
      </c>
      <c r="O278" s="84">
        <v>12728.79</v>
      </c>
      <c r="P278" s="86">
        <v>104.54649999999999</v>
      </c>
      <c r="Q278" s="74"/>
      <c r="R278" s="84">
        <v>46.123816510999994</v>
      </c>
      <c r="S278" s="85">
        <v>3.1821975E-5</v>
      </c>
      <c r="T278" s="85">
        <f t="shared" si="5"/>
        <v>2.2107658897098353E-3</v>
      </c>
      <c r="U278" s="85">
        <f>R278/'סכום נכסי הקרן'!$C$42</f>
        <v>7.2446049775707743E-4</v>
      </c>
    </row>
    <row r="279" spans="2:21">
      <c r="B279" s="77" t="s">
        <v>989</v>
      </c>
      <c r="C279" s="74" t="s">
        <v>990</v>
      </c>
      <c r="D279" s="87" t="s">
        <v>28</v>
      </c>
      <c r="E279" s="87" t="s">
        <v>918</v>
      </c>
      <c r="F279" s="74"/>
      <c r="G279" s="87" t="s">
        <v>987</v>
      </c>
      <c r="H279" s="74" t="s">
        <v>988</v>
      </c>
      <c r="I279" s="74" t="s">
        <v>333</v>
      </c>
      <c r="J279" s="74"/>
      <c r="K279" s="84">
        <v>14.530000000020328</v>
      </c>
      <c r="L279" s="87" t="s">
        <v>160</v>
      </c>
      <c r="M279" s="88">
        <v>3.7000000000000005E-2</v>
      </c>
      <c r="N279" s="88">
        <v>2.31000000001189E-2</v>
      </c>
      <c r="O279" s="84">
        <v>5515.8090000000002</v>
      </c>
      <c r="P279" s="86">
        <v>121.7384</v>
      </c>
      <c r="Q279" s="74"/>
      <c r="R279" s="84">
        <v>26.072458698999998</v>
      </c>
      <c r="S279" s="85">
        <v>3.1518908571428572E-6</v>
      </c>
      <c r="T279" s="85">
        <f t="shared" si="5"/>
        <v>1.2496819802166887E-3</v>
      </c>
      <c r="U279" s="85">
        <f>R279/'סכום נכסי הקרן'!$C$42</f>
        <v>4.0951655425833428E-4</v>
      </c>
    </row>
    <row r="280" spans="2:21">
      <c r="B280" s="77" t="s">
        <v>991</v>
      </c>
      <c r="C280" s="74" t="s">
        <v>992</v>
      </c>
      <c r="D280" s="87" t="s">
        <v>28</v>
      </c>
      <c r="E280" s="87" t="s">
        <v>918</v>
      </c>
      <c r="F280" s="74"/>
      <c r="G280" s="87" t="s">
        <v>993</v>
      </c>
      <c r="H280" s="74" t="s">
        <v>988</v>
      </c>
      <c r="I280" s="74" t="s">
        <v>926</v>
      </c>
      <c r="J280" s="74"/>
      <c r="K280" s="84">
        <v>16.970000000096032</v>
      </c>
      <c r="L280" s="87" t="s">
        <v>158</v>
      </c>
      <c r="M280" s="88">
        <v>4.5499999999999999E-2</v>
      </c>
      <c r="N280" s="88">
        <v>3.5100000000120979E-2</v>
      </c>
      <c r="O280" s="84">
        <v>12728.79</v>
      </c>
      <c r="P280" s="86">
        <v>119.90389999999999</v>
      </c>
      <c r="Q280" s="74"/>
      <c r="R280" s="84">
        <v>52.899193335999996</v>
      </c>
      <c r="S280" s="85">
        <v>5.1027870360051284E-6</v>
      </c>
      <c r="T280" s="85">
        <f t="shared" si="5"/>
        <v>2.5355172461173927E-3</v>
      </c>
      <c r="U280" s="85">
        <f>R280/'סכום נכסי הקרן'!$C$42</f>
        <v>8.3088041784241235E-4</v>
      </c>
    </row>
    <row r="281" spans="2:21">
      <c r="B281" s="77" t="s">
        <v>952</v>
      </c>
      <c r="C281" s="74" t="s">
        <v>953</v>
      </c>
      <c r="D281" s="87" t="s">
        <v>28</v>
      </c>
      <c r="E281" s="87" t="s">
        <v>918</v>
      </c>
      <c r="F281" s="74"/>
      <c r="G281" s="87" t="s">
        <v>924</v>
      </c>
      <c r="H281" s="74" t="s">
        <v>988</v>
      </c>
      <c r="I281" s="74" t="s">
        <v>926</v>
      </c>
      <c r="J281" s="74"/>
      <c r="K281" s="84">
        <v>7.880000000025535</v>
      </c>
      <c r="L281" s="87" t="s">
        <v>158</v>
      </c>
      <c r="M281" s="88">
        <v>4.8750000000000002E-2</v>
      </c>
      <c r="N281" s="88">
        <v>4.4400000000230644E-2</v>
      </c>
      <c r="O281" s="84">
        <v>13577.376</v>
      </c>
      <c r="P281" s="86">
        <v>103.1893</v>
      </c>
      <c r="Q281" s="74"/>
      <c r="R281" s="84">
        <v>48.560059501999994</v>
      </c>
      <c r="S281" s="85">
        <v>5.4309503999999998E-6</v>
      </c>
      <c r="T281" s="85">
        <f t="shared" si="5"/>
        <v>2.3275377293138495E-3</v>
      </c>
      <c r="U281" s="85">
        <f>R281/'סכום נכסי הקרן'!$C$42</f>
        <v>7.6272623427730082E-4</v>
      </c>
    </row>
    <row r="282" spans="2:21">
      <c r="B282" s="77" t="s">
        <v>996</v>
      </c>
      <c r="C282" s="74" t="s">
        <v>997</v>
      </c>
      <c r="D282" s="87" t="s">
        <v>28</v>
      </c>
      <c r="E282" s="87" t="s">
        <v>918</v>
      </c>
      <c r="F282" s="74"/>
      <c r="G282" s="87" t="s">
        <v>969</v>
      </c>
      <c r="H282" s="74" t="s">
        <v>988</v>
      </c>
      <c r="I282" s="74" t="s">
        <v>333</v>
      </c>
      <c r="J282" s="74"/>
      <c r="K282" s="84">
        <v>2.8099999878245083</v>
      </c>
      <c r="L282" s="87" t="s">
        <v>158</v>
      </c>
      <c r="M282" s="88">
        <v>6.5000000000000002E-2</v>
      </c>
      <c r="N282" s="88">
        <v>3.1899999862701901E-2</v>
      </c>
      <c r="O282" s="84">
        <v>19.941770999999999</v>
      </c>
      <c r="P282" s="86">
        <v>111.69889999999999</v>
      </c>
      <c r="Q282" s="74"/>
      <c r="R282" s="84">
        <v>7.7204274000000003E-2</v>
      </c>
      <c r="S282" s="85">
        <v>7.9767083999999989E-9</v>
      </c>
      <c r="T282" s="85">
        <f t="shared" si="5"/>
        <v>3.7004868289315694E-6</v>
      </c>
      <c r="U282" s="85">
        <f>R282/'סכום נכסי הקרן'!$C$42</f>
        <v>1.212637006256297E-6</v>
      </c>
    </row>
    <row r="283" spans="2:21">
      <c r="B283" s="77" t="s">
        <v>1153</v>
      </c>
      <c r="C283" s="74" t="s">
        <v>1154</v>
      </c>
      <c r="D283" s="87" t="s">
        <v>28</v>
      </c>
      <c r="E283" s="87" t="s">
        <v>918</v>
      </c>
      <c r="F283" s="74"/>
      <c r="G283" s="87" t="s">
        <v>1007</v>
      </c>
      <c r="H283" s="74" t="s">
        <v>988</v>
      </c>
      <c r="I283" s="74" t="s">
        <v>926</v>
      </c>
      <c r="J283" s="74"/>
      <c r="K283" s="84">
        <v>8.3800000000777271</v>
      </c>
      <c r="L283" s="87" t="s">
        <v>158</v>
      </c>
      <c r="M283" s="88">
        <v>3.2500000000000001E-2</v>
      </c>
      <c r="N283" s="88">
        <v>2.6200000000234796E-2</v>
      </c>
      <c r="O283" s="84">
        <v>13577.376</v>
      </c>
      <c r="P283" s="86">
        <v>104.98090000000001</v>
      </c>
      <c r="Q283" s="74"/>
      <c r="R283" s="84">
        <v>49.403177081999999</v>
      </c>
      <c r="S283" s="85">
        <v>1.8103167999999999E-5</v>
      </c>
      <c r="T283" s="85">
        <f t="shared" si="5"/>
        <v>2.3679492938346257E-3</v>
      </c>
      <c r="U283" s="85">
        <f>R283/'סכום נכסי הקרן'!$C$42</f>
        <v>7.7596896716192393E-4</v>
      </c>
    </row>
    <row r="284" spans="2:21">
      <c r="B284" s="77" t="s">
        <v>998</v>
      </c>
      <c r="C284" s="74" t="s">
        <v>999</v>
      </c>
      <c r="D284" s="87" t="s">
        <v>28</v>
      </c>
      <c r="E284" s="87" t="s">
        <v>918</v>
      </c>
      <c r="F284" s="74"/>
      <c r="G284" s="87" t="s">
        <v>1000</v>
      </c>
      <c r="H284" s="74" t="s">
        <v>988</v>
      </c>
      <c r="I284" s="74" t="s">
        <v>926</v>
      </c>
      <c r="J284" s="74"/>
      <c r="K284" s="84">
        <v>14.429999999723355</v>
      </c>
      <c r="L284" s="87" t="s">
        <v>158</v>
      </c>
      <c r="M284" s="88">
        <v>5.0999999999999997E-2</v>
      </c>
      <c r="N284" s="88">
        <v>3.9799999999209593E-2</v>
      </c>
      <c r="O284" s="84">
        <v>5091.5159999999996</v>
      </c>
      <c r="P284" s="86">
        <v>117.57550000000001</v>
      </c>
      <c r="Q284" s="74"/>
      <c r="R284" s="84">
        <v>20.748777118000003</v>
      </c>
      <c r="S284" s="85">
        <v>6.7886879999999996E-6</v>
      </c>
      <c r="T284" s="85">
        <f t="shared" si="5"/>
        <v>9.9451199348880273E-4</v>
      </c>
      <c r="U284" s="85">
        <f>R284/'סכום נכסי הקרן'!$C$42</f>
        <v>3.2589821345707729E-4</v>
      </c>
    </row>
    <row r="285" spans="2:21">
      <c r="B285" s="77" t="s">
        <v>958</v>
      </c>
      <c r="C285" s="74" t="s">
        <v>959</v>
      </c>
      <c r="D285" s="87" t="s">
        <v>28</v>
      </c>
      <c r="E285" s="87" t="s">
        <v>918</v>
      </c>
      <c r="F285" s="74"/>
      <c r="G285" s="87" t="s">
        <v>960</v>
      </c>
      <c r="H285" s="74" t="s">
        <v>988</v>
      </c>
      <c r="I285" s="74" t="s">
        <v>926</v>
      </c>
      <c r="J285" s="74"/>
      <c r="K285" s="84">
        <v>8.3600000000619552</v>
      </c>
      <c r="L285" s="87" t="s">
        <v>158</v>
      </c>
      <c r="M285" s="88">
        <v>3.4000000000000002E-2</v>
      </c>
      <c r="N285" s="88">
        <v>3.0200000000183053E-2</v>
      </c>
      <c r="O285" s="84">
        <v>19941.771000000001</v>
      </c>
      <c r="P285" s="86">
        <v>102.7478</v>
      </c>
      <c r="Q285" s="74"/>
      <c r="R285" s="84">
        <v>71.017392235000003</v>
      </c>
      <c r="S285" s="85">
        <v>2.3460907058823531E-5</v>
      </c>
      <c r="T285" s="85">
        <f t="shared" si="5"/>
        <v>3.4039426961088269E-3</v>
      </c>
      <c r="U285" s="85">
        <f>R285/'סכום נכסי הקרן'!$C$42</f>
        <v>1.1154604978473031E-3</v>
      </c>
    </row>
    <row r="286" spans="2:21">
      <c r="B286" s="77" t="s">
        <v>961</v>
      </c>
      <c r="C286" s="74" t="s">
        <v>962</v>
      </c>
      <c r="D286" s="87" t="s">
        <v>28</v>
      </c>
      <c r="E286" s="87" t="s">
        <v>918</v>
      </c>
      <c r="F286" s="74"/>
      <c r="G286" s="87" t="s">
        <v>963</v>
      </c>
      <c r="H286" s="74" t="s">
        <v>988</v>
      </c>
      <c r="I286" s="74" t="s">
        <v>926</v>
      </c>
      <c r="J286" s="74"/>
      <c r="K286" s="84">
        <v>8.3900000000702519</v>
      </c>
      <c r="L286" s="87" t="s">
        <v>158</v>
      </c>
      <c r="M286" s="88">
        <v>0.03</v>
      </c>
      <c r="N286" s="88">
        <v>2.4000000000171346E-2</v>
      </c>
      <c r="O286" s="84">
        <v>16123.133999999998</v>
      </c>
      <c r="P286" s="86">
        <v>104.4383</v>
      </c>
      <c r="Q286" s="74"/>
      <c r="R286" s="84">
        <v>58.363046609999991</v>
      </c>
      <c r="S286" s="85">
        <v>3.2246267999999996E-5</v>
      </c>
      <c r="T286" s="85">
        <f t="shared" si="5"/>
        <v>2.7974058181885661E-3</v>
      </c>
      <c r="U286" s="85">
        <f>R286/'סכום נכסי הקרן'!$C$42</f>
        <v>9.1670041631564483E-4</v>
      </c>
    </row>
    <row r="287" spans="2:21">
      <c r="B287" s="77" t="s">
        <v>1001</v>
      </c>
      <c r="C287" s="74" t="s">
        <v>1002</v>
      </c>
      <c r="D287" s="87" t="s">
        <v>28</v>
      </c>
      <c r="E287" s="87" t="s">
        <v>918</v>
      </c>
      <c r="F287" s="74"/>
      <c r="G287" s="87" t="s">
        <v>987</v>
      </c>
      <c r="H287" s="74" t="s">
        <v>988</v>
      </c>
      <c r="I287" s="74" t="s">
        <v>926</v>
      </c>
      <c r="J287" s="74"/>
      <c r="K287" s="84">
        <v>18.519999999799136</v>
      </c>
      <c r="L287" s="87" t="s">
        <v>158</v>
      </c>
      <c r="M287" s="88">
        <v>3.7999999999999999E-2</v>
      </c>
      <c r="N287" s="88">
        <v>3.1199999999605453E-2</v>
      </c>
      <c r="O287" s="84">
        <v>8485.86</v>
      </c>
      <c r="P287" s="86">
        <v>113.74979999999999</v>
      </c>
      <c r="Q287" s="74"/>
      <c r="R287" s="84">
        <v>33.456074136000005</v>
      </c>
      <c r="S287" s="85">
        <v>1.131448E-5</v>
      </c>
      <c r="T287" s="85">
        <f t="shared" si="5"/>
        <v>1.6035868906432065E-3</v>
      </c>
      <c r="U287" s="85">
        <f>R287/'סכום נכסי הקרן'!$C$42</f>
        <v>5.2548999529958371E-4</v>
      </c>
    </row>
    <row r="288" spans="2:21">
      <c r="B288" s="77" t="s">
        <v>1003</v>
      </c>
      <c r="C288" s="74" t="s">
        <v>1004</v>
      </c>
      <c r="D288" s="87" t="s">
        <v>28</v>
      </c>
      <c r="E288" s="87" t="s">
        <v>918</v>
      </c>
      <c r="F288" s="74"/>
      <c r="G288" s="87" t="s">
        <v>942</v>
      </c>
      <c r="H288" s="74" t="s">
        <v>988</v>
      </c>
      <c r="I288" s="74" t="s">
        <v>333</v>
      </c>
      <c r="J288" s="74"/>
      <c r="K288" s="84">
        <v>6.1600000000938824</v>
      </c>
      <c r="L288" s="87" t="s">
        <v>158</v>
      </c>
      <c r="M288" s="88">
        <v>4.4999999999999998E-2</v>
      </c>
      <c r="N288" s="88">
        <v>4.3200000000410729E-2</v>
      </c>
      <c r="O288" s="84">
        <v>7679.7032999999992</v>
      </c>
      <c r="P288" s="86">
        <v>102.444</v>
      </c>
      <c r="Q288" s="74"/>
      <c r="R288" s="84">
        <v>27.268391934</v>
      </c>
      <c r="S288" s="85">
        <v>1.0239604399999998E-5</v>
      </c>
      <c r="T288" s="85">
        <f t="shared" si="5"/>
        <v>1.3070043919836724E-3</v>
      </c>
      <c r="U288" s="85">
        <f>R288/'סכום נכסי הקרן'!$C$42</f>
        <v>4.2830091453575637E-4</v>
      </c>
    </row>
    <row r="289" spans="2:21">
      <c r="B289" s="77" t="s">
        <v>1005</v>
      </c>
      <c r="C289" s="74" t="s">
        <v>1006</v>
      </c>
      <c r="D289" s="87" t="s">
        <v>28</v>
      </c>
      <c r="E289" s="87" t="s">
        <v>918</v>
      </c>
      <c r="F289" s="74"/>
      <c r="G289" s="87" t="s">
        <v>1007</v>
      </c>
      <c r="H289" s="74" t="s">
        <v>988</v>
      </c>
      <c r="I289" s="74" t="s">
        <v>333</v>
      </c>
      <c r="J289" s="74"/>
      <c r="K289" s="84">
        <v>9.369999999837237</v>
      </c>
      <c r="L289" s="87" t="s">
        <v>158</v>
      </c>
      <c r="M289" s="88">
        <v>2.7999999999999997E-2</v>
      </c>
      <c r="N289" s="88">
        <v>2.1999999999547885E-2</v>
      </c>
      <c r="O289" s="84">
        <v>8485.86</v>
      </c>
      <c r="P289" s="86">
        <v>105.2816</v>
      </c>
      <c r="Q289" s="74"/>
      <c r="R289" s="84">
        <v>30.965401392</v>
      </c>
      <c r="S289" s="85">
        <v>1.5428836363636366E-5</v>
      </c>
      <c r="T289" s="85">
        <f t="shared" si="5"/>
        <v>1.4842061723639196E-3</v>
      </c>
      <c r="U289" s="85">
        <f>R289/'סכום נכסי הקרן'!$C$42</f>
        <v>4.8636933806954068E-4</v>
      </c>
    </row>
    <row r="290" spans="2:21">
      <c r="B290" s="77" t="s">
        <v>1008</v>
      </c>
      <c r="C290" s="74" t="s">
        <v>1009</v>
      </c>
      <c r="D290" s="87" t="s">
        <v>28</v>
      </c>
      <c r="E290" s="87" t="s">
        <v>918</v>
      </c>
      <c r="F290" s="74"/>
      <c r="G290" s="87" t="s">
        <v>972</v>
      </c>
      <c r="H290" s="74" t="s">
        <v>988</v>
      </c>
      <c r="I290" s="74" t="s">
        <v>333</v>
      </c>
      <c r="J290" s="74"/>
      <c r="K290" s="84">
        <v>19.020000000150425</v>
      </c>
      <c r="L290" s="87" t="s">
        <v>158</v>
      </c>
      <c r="M290" s="88">
        <v>3.5000000000000003E-2</v>
      </c>
      <c r="N290" s="88">
        <v>3.1800000000303433E-2</v>
      </c>
      <c r="O290" s="84">
        <v>16971.72</v>
      </c>
      <c r="P290" s="86">
        <v>105.33029999999999</v>
      </c>
      <c r="Q290" s="74"/>
      <c r="R290" s="84">
        <v>61.959463133999989</v>
      </c>
      <c r="S290" s="85">
        <v>1.3577376000000001E-5</v>
      </c>
      <c r="T290" s="85">
        <f t="shared" si="5"/>
        <v>2.9697860672200363E-3</v>
      </c>
      <c r="U290" s="85">
        <f>R290/'סכום נכסי הקרן'!$C$42</f>
        <v>9.7318884034919035E-4</v>
      </c>
    </row>
    <row r="291" spans="2:21">
      <c r="B291" s="77" t="s">
        <v>977</v>
      </c>
      <c r="C291" s="74" t="s">
        <v>978</v>
      </c>
      <c r="D291" s="87" t="s">
        <v>28</v>
      </c>
      <c r="E291" s="87" t="s">
        <v>918</v>
      </c>
      <c r="F291" s="74"/>
      <c r="G291" s="87" t="s">
        <v>979</v>
      </c>
      <c r="H291" s="74" t="s">
        <v>988</v>
      </c>
      <c r="I291" s="74" t="s">
        <v>926</v>
      </c>
      <c r="J291" s="74"/>
      <c r="K291" s="84">
        <v>18.959999999907339</v>
      </c>
      <c r="L291" s="87" t="s">
        <v>158</v>
      </c>
      <c r="M291" s="88">
        <v>3.6249999999999998E-2</v>
      </c>
      <c r="N291" s="88">
        <v>2.9399999999884172E-2</v>
      </c>
      <c r="O291" s="84">
        <v>11086.776089999999</v>
      </c>
      <c r="P291" s="86">
        <v>112.34229999999999</v>
      </c>
      <c r="Q291" s="74"/>
      <c r="R291" s="84">
        <v>43.169498775000008</v>
      </c>
      <c r="S291" s="85">
        <v>2.217355218E-5</v>
      </c>
      <c r="T291" s="85">
        <f t="shared" si="5"/>
        <v>2.0691621506403264E-3</v>
      </c>
      <c r="U291" s="85">
        <f>R291/'סכום נכסי הקרן'!$C$42</f>
        <v>6.7805743184763179E-4</v>
      </c>
    </row>
    <row r="292" spans="2:21">
      <c r="B292" s="77" t="s">
        <v>1010</v>
      </c>
      <c r="C292" s="74" t="s">
        <v>1011</v>
      </c>
      <c r="D292" s="87" t="s">
        <v>28</v>
      </c>
      <c r="E292" s="87" t="s">
        <v>918</v>
      </c>
      <c r="F292" s="74"/>
      <c r="G292" s="87" t="s">
        <v>1012</v>
      </c>
      <c r="H292" s="74" t="s">
        <v>988</v>
      </c>
      <c r="I292" s="74" t="s">
        <v>333</v>
      </c>
      <c r="J292" s="74"/>
      <c r="K292" s="84">
        <v>17.15999999999212</v>
      </c>
      <c r="L292" s="87" t="s">
        <v>158</v>
      </c>
      <c r="M292" s="88">
        <v>4.5999999999999999E-2</v>
      </c>
      <c r="N292" s="88">
        <v>3.7800000000059085E-2</v>
      </c>
      <c r="O292" s="84">
        <v>12728.79</v>
      </c>
      <c r="P292" s="86">
        <v>115.0842</v>
      </c>
      <c r="Q292" s="74"/>
      <c r="R292" s="84">
        <v>50.772841215</v>
      </c>
      <c r="S292" s="85">
        <v>2.545758E-5</v>
      </c>
      <c r="T292" s="85">
        <f t="shared" si="5"/>
        <v>2.4335988210126996E-3</v>
      </c>
      <c r="U292" s="85">
        <f>R292/'סכום נכסי הקרן'!$C$42</f>
        <v>7.9748209496904182E-4</v>
      </c>
    </row>
    <row r="293" spans="2:21">
      <c r="B293" s="77" t="s">
        <v>1013</v>
      </c>
      <c r="C293" s="74" t="s">
        <v>1014</v>
      </c>
      <c r="D293" s="87" t="s">
        <v>28</v>
      </c>
      <c r="E293" s="87" t="s">
        <v>918</v>
      </c>
      <c r="F293" s="74"/>
      <c r="G293" s="87" t="s">
        <v>963</v>
      </c>
      <c r="H293" s="74" t="s">
        <v>925</v>
      </c>
      <c r="I293" s="74" t="s">
        <v>333</v>
      </c>
      <c r="J293" s="74"/>
      <c r="K293" s="84">
        <v>4.3200000000320458</v>
      </c>
      <c r="L293" s="87" t="s">
        <v>158</v>
      </c>
      <c r="M293" s="88">
        <v>6.5000000000000002E-2</v>
      </c>
      <c r="N293" s="88">
        <v>5.3400000000381073E-2</v>
      </c>
      <c r="O293" s="84">
        <v>12728.79</v>
      </c>
      <c r="P293" s="86">
        <v>104.68519999999999</v>
      </c>
      <c r="Q293" s="74"/>
      <c r="R293" s="84">
        <v>46.185011836000001</v>
      </c>
      <c r="S293" s="85">
        <v>1.0183032000000001E-5</v>
      </c>
      <c r="T293" s="85">
        <f t="shared" si="5"/>
        <v>2.2136990497853347E-3</v>
      </c>
      <c r="U293" s="85">
        <f>R293/'סכום נכסי הקרן'!$C$42</f>
        <v>7.2542168438393295E-4</v>
      </c>
    </row>
    <row r="294" spans="2:21">
      <c r="B294" s="77" t="s">
        <v>1015</v>
      </c>
      <c r="C294" s="74" t="s">
        <v>1016</v>
      </c>
      <c r="D294" s="87" t="s">
        <v>28</v>
      </c>
      <c r="E294" s="87" t="s">
        <v>918</v>
      </c>
      <c r="F294" s="74"/>
      <c r="G294" s="87" t="s">
        <v>963</v>
      </c>
      <c r="H294" s="74" t="s">
        <v>925</v>
      </c>
      <c r="I294" s="74" t="s">
        <v>333</v>
      </c>
      <c r="J294" s="74"/>
      <c r="K294" s="84">
        <v>6.329999999926831</v>
      </c>
      <c r="L294" s="87" t="s">
        <v>158</v>
      </c>
      <c r="M294" s="88">
        <v>4.2500000000000003E-2</v>
      </c>
      <c r="N294" s="88">
        <v>4.1899999999719058E-2</v>
      </c>
      <c r="O294" s="84">
        <v>9334.4459999999999</v>
      </c>
      <c r="P294" s="86">
        <v>100.1165</v>
      </c>
      <c r="Q294" s="74"/>
      <c r="R294" s="84">
        <v>32.390890288999998</v>
      </c>
      <c r="S294" s="85">
        <v>1.5557409999999998E-5</v>
      </c>
      <c r="T294" s="85">
        <f t="shared" si="5"/>
        <v>1.5525314426480061E-3</v>
      </c>
      <c r="U294" s="85">
        <f>R294/'סכום נכסי הקרן'!$C$42</f>
        <v>5.087592978340697E-4</v>
      </c>
    </row>
    <row r="295" spans="2:21">
      <c r="B295" s="77" t="s">
        <v>1017</v>
      </c>
      <c r="C295" s="74" t="s">
        <v>1018</v>
      </c>
      <c r="D295" s="87" t="s">
        <v>28</v>
      </c>
      <c r="E295" s="87" t="s">
        <v>918</v>
      </c>
      <c r="F295" s="74"/>
      <c r="G295" s="87" t="s">
        <v>963</v>
      </c>
      <c r="H295" s="74" t="s">
        <v>925</v>
      </c>
      <c r="I295" s="74" t="s">
        <v>333</v>
      </c>
      <c r="J295" s="74"/>
      <c r="K295" s="84">
        <v>1.0399999999972798</v>
      </c>
      <c r="L295" s="87" t="s">
        <v>158</v>
      </c>
      <c r="M295" s="88">
        <v>5.2499999999999998E-2</v>
      </c>
      <c r="N295" s="88">
        <v>3.6200000000258435E-2</v>
      </c>
      <c r="O295" s="84">
        <v>11820.378687</v>
      </c>
      <c r="P295" s="86">
        <v>107.6729</v>
      </c>
      <c r="Q295" s="74"/>
      <c r="R295" s="84">
        <v>44.112982952999992</v>
      </c>
      <c r="S295" s="85">
        <v>1.9700631145E-5</v>
      </c>
      <c r="T295" s="85">
        <f t="shared" si="5"/>
        <v>2.114384397973347E-3</v>
      </c>
      <c r="U295" s="85">
        <f>R295/'סכום נכסי הקרן'!$C$42</f>
        <v>6.9287660920379845E-4</v>
      </c>
    </row>
    <row r="296" spans="2:21">
      <c r="B296" s="77" t="s">
        <v>1019</v>
      </c>
      <c r="C296" s="74" t="s">
        <v>1020</v>
      </c>
      <c r="D296" s="87" t="s">
        <v>28</v>
      </c>
      <c r="E296" s="87" t="s">
        <v>918</v>
      </c>
      <c r="F296" s="74"/>
      <c r="G296" s="87" t="s">
        <v>1021</v>
      </c>
      <c r="H296" s="74" t="s">
        <v>925</v>
      </c>
      <c r="I296" s="74" t="s">
        <v>333</v>
      </c>
      <c r="J296" s="74"/>
      <c r="K296" s="84">
        <v>7.1600000000325492</v>
      </c>
      <c r="L296" s="87" t="s">
        <v>158</v>
      </c>
      <c r="M296" s="88">
        <v>4.7500000000000001E-2</v>
      </c>
      <c r="N296" s="88">
        <v>2.8900000000210379E-2</v>
      </c>
      <c r="O296" s="84">
        <v>12728.79</v>
      </c>
      <c r="P296" s="86">
        <v>114.2046</v>
      </c>
      <c r="Q296" s="74"/>
      <c r="R296" s="84">
        <v>50.384762246000008</v>
      </c>
      <c r="S296" s="85">
        <v>4.24293E-6</v>
      </c>
      <c r="T296" s="85">
        <f t="shared" si="5"/>
        <v>2.414997763856592E-3</v>
      </c>
      <c r="U296" s="85">
        <f>R296/'סכום נכסי הקרן'!$C$42</f>
        <v>7.9138659151078538E-4</v>
      </c>
    </row>
    <row r="297" spans="2:21">
      <c r="B297" s="77" t="s">
        <v>994</v>
      </c>
      <c r="C297" s="74" t="s">
        <v>995</v>
      </c>
      <c r="D297" s="87" t="s">
        <v>28</v>
      </c>
      <c r="E297" s="87" t="s">
        <v>918</v>
      </c>
      <c r="F297" s="74"/>
      <c r="G297" s="87" t="s">
        <v>963</v>
      </c>
      <c r="H297" s="74" t="s">
        <v>925</v>
      </c>
      <c r="I297" s="74" t="s">
        <v>926</v>
      </c>
      <c r="J297" s="74"/>
      <c r="K297" s="84">
        <v>17.160000000067448</v>
      </c>
      <c r="L297" s="87" t="s">
        <v>158</v>
      </c>
      <c r="M297" s="88">
        <v>5.9299999999999999E-2</v>
      </c>
      <c r="N297" s="88">
        <v>4.8600000000227128E-2</v>
      </c>
      <c r="O297" s="84">
        <v>21214.65</v>
      </c>
      <c r="P297" s="86">
        <v>118.5604</v>
      </c>
      <c r="Q297" s="74"/>
      <c r="R297" s="84">
        <v>87.177467407000009</v>
      </c>
      <c r="S297" s="85">
        <v>6.0613285714285719E-6</v>
      </c>
      <c r="T297" s="85">
        <f t="shared" si="5"/>
        <v>4.1785130952622478E-3</v>
      </c>
      <c r="U297" s="85">
        <f>R297/'סכום נכסי הקרן'!$C$42</f>
        <v>1.3692845954283619E-3</v>
      </c>
    </row>
    <row r="298" spans="2:21">
      <c r="B298" s="77" t="s">
        <v>1022</v>
      </c>
      <c r="C298" s="74" t="s">
        <v>1023</v>
      </c>
      <c r="D298" s="87" t="s">
        <v>28</v>
      </c>
      <c r="E298" s="87" t="s">
        <v>918</v>
      </c>
      <c r="F298" s="74"/>
      <c r="G298" s="87" t="s">
        <v>1021</v>
      </c>
      <c r="H298" s="74" t="s">
        <v>925</v>
      </c>
      <c r="I298" s="74" t="s">
        <v>333</v>
      </c>
      <c r="J298" s="74"/>
      <c r="K298" s="84">
        <v>7.7699999999765561</v>
      </c>
      <c r="L298" s="87" t="s">
        <v>158</v>
      </c>
      <c r="M298" s="88">
        <v>0.05</v>
      </c>
      <c r="N298" s="88">
        <v>3.1200000000058611E-2</v>
      </c>
      <c r="O298" s="84">
        <v>8485.86</v>
      </c>
      <c r="P298" s="86">
        <v>116.018</v>
      </c>
      <c r="Q298" s="74"/>
      <c r="R298" s="84">
        <v>34.123203439999997</v>
      </c>
      <c r="S298" s="85">
        <v>3.7714933333333338E-6</v>
      </c>
      <c r="T298" s="85">
        <f t="shared" si="5"/>
        <v>1.6355631411114934E-3</v>
      </c>
      <c r="U298" s="85">
        <f>R298/'סכום נכסי הקרן'!$C$42</f>
        <v>5.3596850432601915E-4</v>
      </c>
    </row>
    <row r="299" spans="2:21">
      <c r="B299" s="77" t="s">
        <v>1024</v>
      </c>
      <c r="C299" s="74" t="s">
        <v>1025</v>
      </c>
      <c r="D299" s="87" t="s">
        <v>28</v>
      </c>
      <c r="E299" s="87" t="s">
        <v>918</v>
      </c>
      <c r="F299" s="74"/>
      <c r="G299" s="87" t="s">
        <v>960</v>
      </c>
      <c r="H299" s="74" t="s">
        <v>925</v>
      </c>
      <c r="I299" s="74" t="s">
        <v>333</v>
      </c>
      <c r="J299" s="74"/>
      <c r="K299" s="84">
        <v>7.2900000000696501</v>
      </c>
      <c r="L299" s="87" t="s">
        <v>158</v>
      </c>
      <c r="M299" s="88">
        <v>5.2999999999999999E-2</v>
      </c>
      <c r="N299" s="88">
        <v>3.8400000000399219E-2</v>
      </c>
      <c r="O299" s="84">
        <v>12177.2091</v>
      </c>
      <c r="P299" s="86">
        <v>111.5763</v>
      </c>
      <c r="Q299" s="74"/>
      <c r="R299" s="84">
        <v>47.092114467999998</v>
      </c>
      <c r="S299" s="85">
        <v>6.9584052000000004E-6</v>
      </c>
      <c r="T299" s="85">
        <f t="shared" si="5"/>
        <v>2.2571774891034114E-3</v>
      </c>
      <c r="U299" s="85">
        <f>R299/'סכום נכסי הקרן'!$C$42</f>
        <v>7.3966942175706968E-4</v>
      </c>
    </row>
    <row r="300" spans="2:21">
      <c r="B300" s="77" t="s">
        <v>1026</v>
      </c>
      <c r="C300" s="74" t="s">
        <v>1027</v>
      </c>
      <c r="D300" s="87" t="s">
        <v>28</v>
      </c>
      <c r="E300" s="87" t="s">
        <v>918</v>
      </c>
      <c r="F300" s="74"/>
      <c r="G300" s="87" t="s">
        <v>960</v>
      </c>
      <c r="H300" s="74" t="s">
        <v>925</v>
      </c>
      <c r="I300" s="74" t="s">
        <v>333</v>
      </c>
      <c r="J300" s="74"/>
      <c r="K300" s="84">
        <v>7.5899999998542453</v>
      </c>
      <c r="L300" s="87" t="s">
        <v>158</v>
      </c>
      <c r="M300" s="88">
        <v>6.2E-2</v>
      </c>
      <c r="N300" s="88">
        <v>4.0299999999194515E-2</v>
      </c>
      <c r="O300" s="84">
        <v>5091.5159999999996</v>
      </c>
      <c r="P300" s="86">
        <v>118.18899999999999</v>
      </c>
      <c r="Q300" s="74"/>
      <c r="R300" s="84">
        <v>20.857042656000001</v>
      </c>
      <c r="S300" s="85">
        <v>6.7886879999999996E-6</v>
      </c>
      <c r="T300" s="85">
        <f t="shared" si="5"/>
        <v>9.9970128129165379E-4</v>
      </c>
      <c r="U300" s="85">
        <f>R300/'סכום נכסי הקרן'!$C$42</f>
        <v>3.2759872550231774E-4</v>
      </c>
    </row>
    <row r="301" spans="2:21">
      <c r="B301" s="77" t="s">
        <v>1028</v>
      </c>
      <c r="C301" s="74" t="s">
        <v>1029</v>
      </c>
      <c r="D301" s="87" t="s">
        <v>28</v>
      </c>
      <c r="E301" s="87" t="s">
        <v>918</v>
      </c>
      <c r="F301" s="74"/>
      <c r="G301" s="87" t="s">
        <v>924</v>
      </c>
      <c r="H301" s="74" t="s">
        <v>925</v>
      </c>
      <c r="I301" s="74" t="s">
        <v>333</v>
      </c>
      <c r="J301" s="74"/>
      <c r="K301" s="84">
        <v>7.0099999999387688</v>
      </c>
      <c r="L301" s="87" t="s">
        <v>158</v>
      </c>
      <c r="M301" s="88">
        <v>5.2499999999999998E-2</v>
      </c>
      <c r="N301" s="88">
        <v>3.7999999999783249E-2</v>
      </c>
      <c r="O301" s="84">
        <v>14364.863808</v>
      </c>
      <c r="P301" s="86">
        <v>111.19670000000001</v>
      </c>
      <c r="Q301" s="74"/>
      <c r="R301" s="84">
        <v>55.363325038999996</v>
      </c>
      <c r="S301" s="85">
        <v>9.5765758719999996E-6</v>
      </c>
      <c r="T301" s="85">
        <f t="shared" si="5"/>
        <v>2.6536258227449535E-3</v>
      </c>
      <c r="U301" s="85">
        <f>R301/'סכום נכסי הקרן'!$C$42</f>
        <v>8.6958419855987824E-4</v>
      </c>
    </row>
    <row r="302" spans="2:21">
      <c r="B302" s="77" t="s">
        <v>1030</v>
      </c>
      <c r="C302" s="74" t="s">
        <v>1031</v>
      </c>
      <c r="D302" s="87" t="s">
        <v>28</v>
      </c>
      <c r="E302" s="87" t="s">
        <v>918</v>
      </c>
      <c r="F302" s="74"/>
      <c r="G302" s="87" t="s">
        <v>966</v>
      </c>
      <c r="H302" s="74" t="s">
        <v>925</v>
      </c>
      <c r="I302" s="74" t="s">
        <v>333</v>
      </c>
      <c r="J302" s="74"/>
      <c r="K302" s="84">
        <v>4.0399999999731246</v>
      </c>
      <c r="L302" s="87" t="s">
        <v>158</v>
      </c>
      <c r="M302" s="88">
        <v>6.25E-2</v>
      </c>
      <c r="N302" s="88">
        <v>4.5399999999836238E-2</v>
      </c>
      <c r="O302" s="84">
        <v>12728.79</v>
      </c>
      <c r="P302" s="86">
        <v>107.95489999999999</v>
      </c>
      <c r="Q302" s="74"/>
      <c r="R302" s="84">
        <v>47.627510657000002</v>
      </c>
      <c r="S302" s="85">
        <v>6.3643950000000001E-6</v>
      </c>
      <c r="T302" s="85">
        <f t="shared" si="5"/>
        <v>2.2828396246693085E-3</v>
      </c>
      <c r="U302" s="85">
        <f>R302/'סכום נכסי הקרן'!$C$42</f>
        <v>7.4807881670572226E-4</v>
      </c>
    </row>
    <row r="303" spans="2:21">
      <c r="B303" s="77" t="s">
        <v>1032</v>
      </c>
      <c r="C303" s="74" t="s">
        <v>1033</v>
      </c>
      <c r="D303" s="87" t="s">
        <v>28</v>
      </c>
      <c r="E303" s="87" t="s">
        <v>918</v>
      </c>
      <c r="F303" s="74"/>
      <c r="G303" s="87" t="s">
        <v>960</v>
      </c>
      <c r="H303" s="74" t="s">
        <v>925</v>
      </c>
      <c r="I303" s="74" t="s">
        <v>333</v>
      </c>
      <c r="J303" s="74"/>
      <c r="K303" s="84">
        <v>7.8500000000295866</v>
      </c>
      <c r="L303" s="87" t="s">
        <v>158</v>
      </c>
      <c r="M303" s="88">
        <v>4.8750000000000002E-2</v>
      </c>
      <c r="N303" s="88">
        <v>3.4600000000044893E-2</v>
      </c>
      <c r="O303" s="84">
        <v>12728.79</v>
      </c>
      <c r="P303" s="86">
        <v>111.08799999999999</v>
      </c>
      <c r="Q303" s="74"/>
      <c r="R303" s="84">
        <v>49.009788442999998</v>
      </c>
      <c r="S303" s="85">
        <v>3.9165507692307697E-5</v>
      </c>
      <c r="T303" s="85">
        <f t="shared" si="5"/>
        <v>2.3490937382824703E-3</v>
      </c>
      <c r="U303" s="85">
        <f>R303/'סכום נכסי הקרן'!$C$42</f>
        <v>7.6979006544085858E-4</v>
      </c>
    </row>
    <row r="304" spans="2:21">
      <c r="B304" s="77" t="s">
        <v>1034</v>
      </c>
      <c r="C304" s="74" t="s">
        <v>1035</v>
      </c>
      <c r="D304" s="87" t="s">
        <v>28</v>
      </c>
      <c r="E304" s="87" t="s">
        <v>918</v>
      </c>
      <c r="F304" s="74"/>
      <c r="G304" s="87" t="s">
        <v>969</v>
      </c>
      <c r="H304" s="74" t="s">
        <v>925</v>
      </c>
      <c r="I304" s="74" t="s">
        <v>333</v>
      </c>
      <c r="J304" s="74"/>
      <c r="K304" s="84">
        <v>4.1099999999367771</v>
      </c>
      <c r="L304" s="87" t="s">
        <v>158</v>
      </c>
      <c r="M304" s="88">
        <v>4.1250000000000002E-2</v>
      </c>
      <c r="N304" s="88">
        <v>4.709999999900126E-2</v>
      </c>
      <c r="O304" s="84">
        <v>6364.3950000000004</v>
      </c>
      <c r="P304" s="86">
        <v>98.951800000000006</v>
      </c>
      <c r="Q304" s="74"/>
      <c r="R304" s="84">
        <v>21.827778058000003</v>
      </c>
      <c r="S304" s="85">
        <v>1.354126595744681E-5</v>
      </c>
      <c r="T304" s="85">
        <f t="shared" si="5"/>
        <v>1.0462297101384635E-3</v>
      </c>
      <c r="U304" s="85">
        <f>R304/'סכום נכסי הקרן'!$C$42</f>
        <v>3.4284593411862163E-4</v>
      </c>
    </row>
    <row r="305" spans="2:21">
      <c r="B305" s="77" t="s">
        <v>1036</v>
      </c>
      <c r="C305" s="74" t="s">
        <v>1037</v>
      </c>
      <c r="D305" s="87" t="s">
        <v>28</v>
      </c>
      <c r="E305" s="87" t="s">
        <v>918</v>
      </c>
      <c r="F305" s="74"/>
      <c r="G305" s="87" t="s">
        <v>1038</v>
      </c>
      <c r="H305" s="74" t="s">
        <v>925</v>
      </c>
      <c r="I305" s="74" t="s">
        <v>333</v>
      </c>
      <c r="J305" s="74"/>
      <c r="K305" s="84">
        <v>5.8000000000611731</v>
      </c>
      <c r="L305" s="87" t="s">
        <v>158</v>
      </c>
      <c r="M305" s="88">
        <v>6.8000000000000005E-2</v>
      </c>
      <c r="N305" s="88">
        <v>4.0600000000305878E-2</v>
      </c>
      <c r="O305" s="84">
        <v>12092.3505</v>
      </c>
      <c r="P305" s="86">
        <v>117.0087</v>
      </c>
      <c r="Q305" s="74"/>
      <c r="R305" s="84">
        <v>49.040773974999993</v>
      </c>
      <c r="S305" s="85">
        <v>1.2092350500000001E-5</v>
      </c>
      <c r="T305" s="85">
        <f t="shared" si="5"/>
        <v>2.3505789093372933E-3</v>
      </c>
      <c r="U305" s="85">
        <f>R305/'סכום נכסי הקרן'!$C$42</f>
        <v>7.7027675096764351E-4</v>
      </c>
    </row>
    <row r="306" spans="2:21">
      <c r="B306" s="77" t="s">
        <v>1039</v>
      </c>
      <c r="C306" s="74" t="s">
        <v>1040</v>
      </c>
      <c r="D306" s="87" t="s">
        <v>28</v>
      </c>
      <c r="E306" s="87" t="s">
        <v>918</v>
      </c>
      <c r="F306" s="74"/>
      <c r="G306" s="87" t="s">
        <v>969</v>
      </c>
      <c r="H306" s="74" t="s">
        <v>925</v>
      </c>
      <c r="I306" s="74" t="s">
        <v>333</v>
      </c>
      <c r="J306" s="74"/>
      <c r="K306" s="84">
        <v>4.1499999999810129</v>
      </c>
      <c r="L306" s="87" t="s">
        <v>158</v>
      </c>
      <c r="M306" s="88">
        <v>3.7499999999999999E-2</v>
      </c>
      <c r="N306" s="88">
        <v>2.619999999968536E-2</v>
      </c>
      <c r="O306" s="84">
        <v>5091.5159999999996</v>
      </c>
      <c r="P306" s="86">
        <v>104.45829999999999</v>
      </c>
      <c r="Q306" s="74"/>
      <c r="R306" s="84">
        <v>18.433965209</v>
      </c>
      <c r="S306" s="85">
        <v>1.4143099999999998E-5</v>
      </c>
      <c r="T306" s="85">
        <f t="shared" si="5"/>
        <v>8.8356048087295379E-4</v>
      </c>
      <c r="U306" s="85">
        <f>R306/'סכום נכסי הקרן'!$C$42</f>
        <v>2.8953977838680917E-4</v>
      </c>
    </row>
    <row r="307" spans="2:21">
      <c r="B307" s="77" t="s">
        <v>967</v>
      </c>
      <c r="C307" s="74" t="s">
        <v>968</v>
      </c>
      <c r="D307" s="87" t="s">
        <v>28</v>
      </c>
      <c r="E307" s="87" t="s">
        <v>918</v>
      </c>
      <c r="F307" s="74"/>
      <c r="G307" s="87" t="s">
        <v>969</v>
      </c>
      <c r="H307" s="74" t="s">
        <v>1043</v>
      </c>
      <c r="I307" s="74" t="s">
        <v>920</v>
      </c>
      <c r="J307" s="74"/>
      <c r="K307" s="84">
        <v>8.4399999999315849</v>
      </c>
      <c r="L307" s="87" t="s">
        <v>158</v>
      </c>
      <c r="M307" s="88">
        <v>3.6240000000000001E-2</v>
      </c>
      <c r="N307" s="88">
        <v>2.9999999999780716E-2</v>
      </c>
      <c r="O307" s="84">
        <v>12516.6435</v>
      </c>
      <c r="P307" s="86">
        <v>105.11879999999999</v>
      </c>
      <c r="Q307" s="74"/>
      <c r="R307" s="84">
        <v>45.603359322999999</v>
      </c>
      <c r="S307" s="85">
        <v>1.6688858000000001E-5</v>
      </c>
      <c r="T307" s="85">
        <f t="shared" si="5"/>
        <v>2.1858197970982172E-3</v>
      </c>
      <c r="U307" s="85">
        <f>R307/'סכום נכסי הקרן'!$C$42</f>
        <v>7.1628574766045871E-4</v>
      </c>
    </row>
    <row r="308" spans="2:21">
      <c r="B308" s="77" t="s">
        <v>1041</v>
      </c>
      <c r="C308" s="74" t="s">
        <v>1042</v>
      </c>
      <c r="D308" s="87" t="s">
        <v>28</v>
      </c>
      <c r="E308" s="87" t="s">
        <v>918</v>
      </c>
      <c r="F308" s="74"/>
      <c r="G308" s="87" t="s">
        <v>984</v>
      </c>
      <c r="H308" s="74" t="s">
        <v>1043</v>
      </c>
      <c r="I308" s="74" t="s">
        <v>920</v>
      </c>
      <c r="J308" s="74"/>
      <c r="K308" s="84">
        <v>7.8599999999790588</v>
      </c>
      <c r="L308" s="87" t="s">
        <v>160</v>
      </c>
      <c r="M308" s="88">
        <v>2.8750000000000001E-2</v>
      </c>
      <c r="N308" s="88">
        <v>2.2899999999968869E-2</v>
      </c>
      <c r="O308" s="84">
        <v>8740.4357999999993</v>
      </c>
      <c r="P308" s="86">
        <v>104.1294</v>
      </c>
      <c r="Q308" s="74"/>
      <c r="R308" s="84">
        <v>35.338768059000003</v>
      </c>
      <c r="S308" s="85">
        <v>8.7404357999999988E-6</v>
      </c>
      <c r="T308" s="85">
        <f t="shared" si="5"/>
        <v>1.6938265069754706E-3</v>
      </c>
      <c r="U308" s="85">
        <f>R308/'סכום נכסי הקרן'!$C$42</f>
        <v>5.550612120755311E-4</v>
      </c>
    </row>
    <row r="309" spans="2:21">
      <c r="B309" s="77" t="s">
        <v>1044</v>
      </c>
      <c r="C309" s="74" t="s">
        <v>1045</v>
      </c>
      <c r="D309" s="87" t="s">
        <v>28</v>
      </c>
      <c r="E309" s="87" t="s">
        <v>918</v>
      </c>
      <c r="F309" s="74"/>
      <c r="G309" s="87" t="s">
        <v>987</v>
      </c>
      <c r="H309" s="74" t="s">
        <v>925</v>
      </c>
      <c r="I309" s="74" t="s">
        <v>333</v>
      </c>
      <c r="J309" s="74"/>
      <c r="K309" s="84">
        <v>15.610000000042561</v>
      </c>
      <c r="L309" s="87" t="s">
        <v>158</v>
      </c>
      <c r="M309" s="88">
        <v>4.2000000000000003E-2</v>
      </c>
      <c r="N309" s="88">
        <v>4.1800000000212806E-2</v>
      </c>
      <c r="O309" s="84">
        <v>8485.86</v>
      </c>
      <c r="P309" s="86">
        <v>102.25</v>
      </c>
      <c r="Q309" s="74"/>
      <c r="R309" s="84">
        <v>30.073760552</v>
      </c>
      <c r="S309" s="85">
        <v>4.7143666666666667E-6</v>
      </c>
      <c r="T309" s="85">
        <f t="shared" ref="T309:T356" si="6">R309/$R$11</f>
        <v>1.4414688339549413E-3</v>
      </c>
      <c r="U309" s="85">
        <f>R309/'סכום נכסי הקרן'!$C$42</f>
        <v>4.7236445695540122E-4</v>
      </c>
    </row>
    <row r="310" spans="2:21">
      <c r="B310" s="77" t="s">
        <v>1046</v>
      </c>
      <c r="C310" s="74" t="s">
        <v>1047</v>
      </c>
      <c r="D310" s="87" t="s">
        <v>28</v>
      </c>
      <c r="E310" s="87" t="s">
        <v>918</v>
      </c>
      <c r="F310" s="74"/>
      <c r="G310" s="87" t="s">
        <v>960</v>
      </c>
      <c r="H310" s="74" t="s">
        <v>925</v>
      </c>
      <c r="I310" s="74" t="s">
        <v>333</v>
      </c>
      <c r="J310" s="74"/>
      <c r="K310" s="84">
        <v>7.3199999999999994</v>
      </c>
      <c r="L310" s="87" t="s">
        <v>158</v>
      </c>
      <c r="M310" s="88">
        <v>4.5999999999999999E-2</v>
      </c>
      <c r="N310" s="88">
        <v>2.5200000000000004E-2</v>
      </c>
      <c r="O310" s="84">
        <v>8247.8316269999996</v>
      </c>
      <c r="P310" s="86">
        <v>115.7758</v>
      </c>
      <c r="Q310" s="74"/>
      <c r="R310" s="84">
        <v>33.096803549999997</v>
      </c>
      <c r="S310" s="85">
        <v>1.0309789533749999E-5</v>
      </c>
      <c r="T310" s="85">
        <f t="shared" si="6"/>
        <v>1.5863666513658374E-3</v>
      </c>
      <c r="U310" s="85">
        <f>R310/'סכום נכסי הקרן'!$C$42</f>
        <v>5.1984698118558539E-4</v>
      </c>
    </row>
    <row r="311" spans="2:21">
      <c r="B311" s="77" t="s">
        <v>1048</v>
      </c>
      <c r="C311" s="74" t="s">
        <v>1049</v>
      </c>
      <c r="D311" s="87" t="s">
        <v>28</v>
      </c>
      <c r="E311" s="87" t="s">
        <v>918</v>
      </c>
      <c r="F311" s="74"/>
      <c r="G311" s="87" t="s">
        <v>1021</v>
      </c>
      <c r="H311" s="74" t="s">
        <v>925</v>
      </c>
      <c r="I311" s="74" t="s">
        <v>333</v>
      </c>
      <c r="J311" s="74"/>
      <c r="K311" s="84">
        <v>8.2700000000051261</v>
      </c>
      <c r="L311" s="87" t="s">
        <v>158</v>
      </c>
      <c r="M311" s="88">
        <v>5.5500000000000001E-2</v>
      </c>
      <c r="N311" s="88">
        <v>2.4800000000009766E-2</v>
      </c>
      <c r="O311" s="84">
        <v>10925.544749999999</v>
      </c>
      <c r="P311" s="86">
        <v>108.1786</v>
      </c>
      <c r="Q311" s="74"/>
      <c r="R311" s="84">
        <v>40.964998977</v>
      </c>
      <c r="S311" s="85">
        <v>1.092554475E-5</v>
      </c>
      <c r="T311" s="85">
        <f t="shared" si="6"/>
        <v>1.9634980203503201E-3</v>
      </c>
      <c r="U311" s="85">
        <f>R311/'סכום נכסי הקרן'!$C$42</f>
        <v>6.4343165406570044E-4</v>
      </c>
    </row>
    <row r="312" spans="2:21">
      <c r="B312" s="77" t="s">
        <v>1050</v>
      </c>
      <c r="C312" s="74" t="s">
        <v>1051</v>
      </c>
      <c r="D312" s="87" t="s">
        <v>28</v>
      </c>
      <c r="E312" s="87" t="s">
        <v>918</v>
      </c>
      <c r="F312" s="74"/>
      <c r="G312" s="87" t="s">
        <v>1021</v>
      </c>
      <c r="H312" s="74" t="s">
        <v>925</v>
      </c>
      <c r="I312" s="74" t="s">
        <v>333</v>
      </c>
      <c r="J312" s="74"/>
      <c r="K312" s="84">
        <v>7.4499999999559821</v>
      </c>
      <c r="L312" s="87" t="s">
        <v>158</v>
      </c>
      <c r="M312" s="88">
        <v>4.2999999999999997E-2</v>
      </c>
      <c r="N312" s="88">
        <v>2.4499999999791498E-2</v>
      </c>
      <c r="O312" s="84">
        <v>10946.759400000003</v>
      </c>
      <c r="P312" s="86">
        <v>113.76730000000001</v>
      </c>
      <c r="Q312" s="74"/>
      <c r="R312" s="84">
        <v>43.164996462000005</v>
      </c>
      <c r="S312" s="85">
        <v>1.0946759400000003E-5</v>
      </c>
      <c r="T312" s="85">
        <f t="shared" si="6"/>
        <v>2.0689463497643771E-3</v>
      </c>
      <c r="U312" s="85">
        <f>R312/'סכום נכסי הקרן'!$C$42</f>
        <v>6.7798671463115286E-4</v>
      </c>
    </row>
    <row r="313" spans="2:21">
      <c r="B313" s="77" t="s">
        <v>1052</v>
      </c>
      <c r="C313" s="74" t="s">
        <v>1053</v>
      </c>
      <c r="D313" s="87" t="s">
        <v>28</v>
      </c>
      <c r="E313" s="87" t="s">
        <v>918</v>
      </c>
      <c r="F313" s="74"/>
      <c r="G313" s="87" t="s">
        <v>969</v>
      </c>
      <c r="H313" s="74" t="s">
        <v>925</v>
      </c>
      <c r="I313" s="74" t="s">
        <v>333</v>
      </c>
      <c r="J313" s="74"/>
      <c r="K313" s="84">
        <v>4.570000000011702</v>
      </c>
      <c r="L313" s="87" t="s">
        <v>158</v>
      </c>
      <c r="M313" s="88">
        <v>3.7499999999999999E-2</v>
      </c>
      <c r="N313" s="88">
        <v>4.3100000000149713E-2</v>
      </c>
      <c r="O313" s="84">
        <v>23336.115000000002</v>
      </c>
      <c r="P313" s="86">
        <v>98.260800000000003</v>
      </c>
      <c r="Q313" s="74"/>
      <c r="R313" s="84">
        <v>79.476284851000003</v>
      </c>
      <c r="S313" s="85">
        <v>4.6672230000000006E-5</v>
      </c>
      <c r="T313" s="85">
        <f t="shared" si="6"/>
        <v>3.8093868391734257E-3</v>
      </c>
      <c r="U313" s="85">
        <f>R313/'סכום נכסי הקרן'!$C$42</f>
        <v>1.2483231709437398E-3</v>
      </c>
    </row>
    <row r="314" spans="2:21">
      <c r="B314" s="77" t="s">
        <v>1054</v>
      </c>
      <c r="C314" s="74" t="s">
        <v>1055</v>
      </c>
      <c r="D314" s="87" t="s">
        <v>28</v>
      </c>
      <c r="E314" s="87" t="s">
        <v>918</v>
      </c>
      <c r="F314" s="74"/>
      <c r="G314" s="87" t="s">
        <v>924</v>
      </c>
      <c r="H314" s="74" t="s">
        <v>925</v>
      </c>
      <c r="I314" s="74" t="s">
        <v>333</v>
      </c>
      <c r="J314" s="74"/>
      <c r="K314" s="84">
        <v>7.799999999928839</v>
      </c>
      <c r="L314" s="87" t="s">
        <v>158</v>
      </c>
      <c r="M314" s="88">
        <v>4.4999999999999998E-2</v>
      </c>
      <c r="N314" s="88">
        <v>3.1699999999679776E-2</v>
      </c>
      <c r="O314" s="84">
        <v>10989.188700000001</v>
      </c>
      <c r="P314" s="86">
        <v>110.685</v>
      </c>
      <c r="Q314" s="74"/>
      <c r="R314" s="84">
        <v>42.158287255000005</v>
      </c>
      <c r="S314" s="85">
        <v>5.4945943499999999E-6</v>
      </c>
      <c r="T314" s="85">
        <f t="shared" si="6"/>
        <v>2.020693656382821E-3</v>
      </c>
      <c r="U314" s="85">
        <f>R314/'סכום נכסי הקרן'!$C$42</f>
        <v>6.6217447036411752E-4</v>
      </c>
    </row>
    <row r="315" spans="2:21">
      <c r="B315" s="77" t="s">
        <v>1058</v>
      </c>
      <c r="C315" s="74" t="s">
        <v>1059</v>
      </c>
      <c r="D315" s="87" t="s">
        <v>28</v>
      </c>
      <c r="E315" s="87" t="s">
        <v>918</v>
      </c>
      <c r="F315" s="74"/>
      <c r="G315" s="87" t="s">
        <v>942</v>
      </c>
      <c r="H315" s="74" t="s">
        <v>925</v>
      </c>
      <c r="I315" s="74" t="s">
        <v>333</v>
      </c>
      <c r="J315" s="74"/>
      <c r="K315" s="84">
        <v>4.399999999971782</v>
      </c>
      <c r="L315" s="87" t="s">
        <v>158</v>
      </c>
      <c r="M315" s="88">
        <v>5.7500000000000002E-2</v>
      </c>
      <c r="N315" s="88">
        <v>3.7399999999901234E-2</v>
      </c>
      <c r="O315" s="84">
        <v>3595.8831749999999</v>
      </c>
      <c r="P315" s="86">
        <v>113.7372</v>
      </c>
      <c r="Q315" s="74"/>
      <c r="R315" s="84">
        <v>14.175446561000001</v>
      </c>
      <c r="S315" s="85">
        <v>5.1369759642857141E-6</v>
      </c>
      <c r="T315" s="85">
        <f t="shared" si="6"/>
        <v>6.7944493970895721E-4</v>
      </c>
      <c r="U315" s="85">
        <f>R315/'סכום נכסי הקרן'!$C$42</f>
        <v>2.2265180655771936E-4</v>
      </c>
    </row>
    <row r="316" spans="2:21">
      <c r="B316" s="77" t="s">
        <v>1060</v>
      </c>
      <c r="C316" s="74" t="s">
        <v>1061</v>
      </c>
      <c r="D316" s="87" t="s">
        <v>28</v>
      </c>
      <c r="E316" s="87" t="s">
        <v>918</v>
      </c>
      <c r="F316" s="74"/>
      <c r="G316" s="87" t="s">
        <v>1062</v>
      </c>
      <c r="H316" s="74" t="s">
        <v>925</v>
      </c>
      <c r="I316" s="74" t="s">
        <v>926</v>
      </c>
      <c r="J316" s="74"/>
      <c r="K316" s="84">
        <v>7.5700000000429029</v>
      </c>
      <c r="L316" s="87" t="s">
        <v>158</v>
      </c>
      <c r="M316" s="88">
        <v>5.9500000000000004E-2</v>
      </c>
      <c r="N316" s="88">
        <v>2.7900000000143012E-2</v>
      </c>
      <c r="O316" s="84">
        <v>12728.79</v>
      </c>
      <c r="P316" s="86">
        <v>126.79640000000001</v>
      </c>
      <c r="Q316" s="74"/>
      <c r="R316" s="84">
        <v>55.940037779999997</v>
      </c>
      <c r="S316" s="85">
        <v>1.0183032000000001E-5</v>
      </c>
      <c r="T316" s="85">
        <f t="shared" si="6"/>
        <v>2.6812683066590893E-3</v>
      </c>
      <c r="U316" s="85">
        <f>R316/'סכום נכסי הקרן'!$C$42</f>
        <v>8.786425469580006E-4</v>
      </c>
    </row>
    <row r="317" spans="2:21">
      <c r="B317" s="77" t="s">
        <v>1063</v>
      </c>
      <c r="C317" s="74" t="s">
        <v>1064</v>
      </c>
      <c r="D317" s="87" t="s">
        <v>28</v>
      </c>
      <c r="E317" s="87" t="s">
        <v>918</v>
      </c>
      <c r="F317" s="74"/>
      <c r="G317" s="87" t="s">
        <v>993</v>
      </c>
      <c r="H317" s="74" t="s">
        <v>925</v>
      </c>
      <c r="I317" s="74" t="s">
        <v>333</v>
      </c>
      <c r="J317" s="74"/>
      <c r="K317" s="84">
        <v>8.0899999999390921</v>
      </c>
      <c r="L317" s="87" t="s">
        <v>158</v>
      </c>
      <c r="M317" s="88">
        <v>3.875E-2</v>
      </c>
      <c r="N317" s="88">
        <v>2.5099999999706742E-2</v>
      </c>
      <c r="O317" s="84">
        <v>11455.911</v>
      </c>
      <c r="P317" s="86">
        <v>111.64490000000001</v>
      </c>
      <c r="Q317" s="74"/>
      <c r="R317" s="84">
        <v>44.329923430000001</v>
      </c>
      <c r="S317" s="85">
        <v>1.6365587142857143E-6</v>
      </c>
      <c r="T317" s="85">
        <f t="shared" si="6"/>
        <v>2.1247825966248962E-3</v>
      </c>
      <c r="U317" s="85">
        <f>R317/'סכום נכסי הקרן'!$C$42</f>
        <v>6.9628406369997176E-4</v>
      </c>
    </row>
    <row r="318" spans="2:21">
      <c r="B318" s="77" t="s">
        <v>1065</v>
      </c>
      <c r="C318" s="74" t="s">
        <v>1066</v>
      </c>
      <c r="D318" s="87" t="s">
        <v>28</v>
      </c>
      <c r="E318" s="87" t="s">
        <v>918</v>
      </c>
      <c r="F318" s="74"/>
      <c r="G318" s="87" t="s">
        <v>924</v>
      </c>
      <c r="H318" s="74" t="s">
        <v>925</v>
      </c>
      <c r="I318" s="74" t="s">
        <v>926</v>
      </c>
      <c r="J318" s="74"/>
      <c r="K318" s="84">
        <v>5.6299999999409245</v>
      </c>
      <c r="L318" s="87" t="s">
        <v>158</v>
      </c>
      <c r="M318" s="88">
        <v>5.2999999999999999E-2</v>
      </c>
      <c r="N318" s="88">
        <v>5.5799999999287551E-2</v>
      </c>
      <c r="O318" s="84">
        <v>13131.868349999999</v>
      </c>
      <c r="P318" s="86">
        <v>99.2988</v>
      </c>
      <c r="Q318" s="74"/>
      <c r="R318" s="84">
        <v>45.195919308999997</v>
      </c>
      <c r="S318" s="85">
        <v>8.7545788999999984E-6</v>
      </c>
      <c r="T318" s="85">
        <f t="shared" si="6"/>
        <v>2.16629074349444E-3</v>
      </c>
      <c r="U318" s="85">
        <f>R318/'סכום נכסי הקרן'!$C$42</f>
        <v>7.0988614290792916E-4</v>
      </c>
    </row>
    <row r="319" spans="2:21">
      <c r="B319" s="77" t="s">
        <v>1067</v>
      </c>
      <c r="C319" s="74" t="s">
        <v>1068</v>
      </c>
      <c r="D319" s="87" t="s">
        <v>28</v>
      </c>
      <c r="E319" s="87" t="s">
        <v>918</v>
      </c>
      <c r="F319" s="74"/>
      <c r="G319" s="87" t="s">
        <v>924</v>
      </c>
      <c r="H319" s="74" t="s">
        <v>925</v>
      </c>
      <c r="I319" s="74" t="s">
        <v>926</v>
      </c>
      <c r="J319" s="74"/>
      <c r="K319" s="84">
        <v>5.1499999998500172</v>
      </c>
      <c r="L319" s="87" t="s">
        <v>158</v>
      </c>
      <c r="M319" s="88">
        <v>5.8749999999999997E-2</v>
      </c>
      <c r="N319" s="88">
        <v>4.8399999998872859E-2</v>
      </c>
      <c r="O319" s="84">
        <v>2970.0509999999999</v>
      </c>
      <c r="P319" s="86">
        <v>106.8691</v>
      </c>
      <c r="Q319" s="74"/>
      <c r="R319" s="84">
        <v>11.001318011</v>
      </c>
      <c r="S319" s="85">
        <v>2.4750425E-6</v>
      </c>
      <c r="T319" s="85">
        <f t="shared" si="6"/>
        <v>5.2730542353902779E-4</v>
      </c>
      <c r="U319" s="85">
        <f>R319/'סכום נכסי הקרן'!$C$42</f>
        <v>1.7279620216016176E-4</v>
      </c>
    </row>
    <row r="320" spans="2:21">
      <c r="B320" s="77" t="s">
        <v>1069</v>
      </c>
      <c r="C320" s="74" t="s">
        <v>1070</v>
      </c>
      <c r="D320" s="87" t="s">
        <v>28</v>
      </c>
      <c r="E320" s="87" t="s">
        <v>918</v>
      </c>
      <c r="F320" s="74"/>
      <c r="G320" s="87" t="s">
        <v>1038</v>
      </c>
      <c r="H320" s="74" t="s">
        <v>925</v>
      </c>
      <c r="I320" s="74" t="s">
        <v>333</v>
      </c>
      <c r="J320" s="74"/>
      <c r="K320" s="84">
        <v>6.8799999998729122</v>
      </c>
      <c r="L320" s="87" t="s">
        <v>160</v>
      </c>
      <c r="M320" s="88">
        <v>4.6249999999999999E-2</v>
      </c>
      <c r="N320" s="88">
        <v>3.9999999999225079E-2</v>
      </c>
      <c r="O320" s="84">
        <v>6406.8243000000002</v>
      </c>
      <c r="P320" s="86">
        <v>103.75</v>
      </c>
      <c r="Q320" s="74"/>
      <c r="R320" s="84">
        <v>25.809286456000006</v>
      </c>
      <c r="S320" s="85">
        <v>4.2712162000000002E-6</v>
      </c>
      <c r="T320" s="85">
        <f t="shared" si="6"/>
        <v>1.2370678415362076E-3</v>
      </c>
      <c r="U320" s="85">
        <f>R320/'סכום נכסי הקרן'!$C$42</f>
        <v>4.0538294371649734E-4</v>
      </c>
    </row>
    <row r="321" spans="2:21">
      <c r="B321" s="77" t="s">
        <v>1071</v>
      </c>
      <c r="C321" s="74" t="s">
        <v>1072</v>
      </c>
      <c r="D321" s="87" t="s">
        <v>28</v>
      </c>
      <c r="E321" s="87" t="s">
        <v>918</v>
      </c>
      <c r="F321" s="74"/>
      <c r="G321" s="87" t="s">
        <v>987</v>
      </c>
      <c r="H321" s="74" t="s">
        <v>925</v>
      </c>
      <c r="I321" s="74" t="s">
        <v>333</v>
      </c>
      <c r="J321" s="74"/>
      <c r="K321" s="84">
        <v>17.25</v>
      </c>
      <c r="L321" s="87" t="s">
        <v>158</v>
      </c>
      <c r="M321" s="88">
        <v>4.0999999999999995E-2</v>
      </c>
      <c r="N321" s="88">
        <v>4.009999999993559E-2</v>
      </c>
      <c r="O321" s="84">
        <v>19517.477999999999</v>
      </c>
      <c r="P321" s="86">
        <v>100.9772</v>
      </c>
      <c r="Q321" s="74"/>
      <c r="R321" s="84">
        <v>68.308608343999992</v>
      </c>
      <c r="S321" s="85">
        <v>1.9517478000000001E-5</v>
      </c>
      <c r="T321" s="85">
        <f t="shared" si="6"/>
        <v>3.2741076676612107E-3</v>
      </c>
      <c r="U321" s="85">
        <f>R321/'סכום נכסי הקרן'!$C$42</f>
        <v>1.0729139985669973E-3</v>
      </c>
    </row>
    <row r="322" spans="2:21">
      <c r="B322" s="77" t="s">
        <v>1073</v>
      </c>
      <c r="C322" s="74" t="s">
        <v>1074</v>
      </c>
      <c r="D322" s="87" t="s">
        <v>28</v>
      </c>
      <c r="E322" s="87" t="s">
        <v>918</v>
      </c>
      <c r="F322" s="74"/>
      <c r="G322" s="87" t="s">
        <v>984</v>
      </c>
      <c r="H322" s="74" t="s">
        <v>1075</v>
      </c>
      <c r="I322" s="74" t="s">
        <v>926</v>
      </c>
      <c r="J322" s="74"/>
      <c r="K322" s="84">
        <v>6.5600000000080048</v>
      </c>
      <c r="L322" s="87" t="s">
        <v>160</v>
      </c>
      <c r="M322" s="88">
        <v>3.125E-2</v>
      </c>
      <c r="N322" s="88">
        <v>3.1900000000020017E-2</v>
      </c>
      <c r="O322" s="84">
        <v>12728.79</v>
      </c>
      <c r="P322" s="86">
        <v>101.1033</v>
      </c>
      <c r="Q322" s="74"/>
      <c r="R322" s="84">
        <v>49.96865141</v>
      </c>
      <c r="S322" s="85">
        <v>1.697172E-5</v>
      </c>
      <c r="T322" s="85">
        <f t="shared" si="6"/>
        <v>2.395053108098366E-3</v>
      </c>
      <c r="U322" s="85">
        <f>R322/'סכום נכסי הקרן'!$C$42</f>
        <v>7.8485079533921779E-4</v>
      </c>
    </row>
    <row r="323" spans="2:21">
      <c r="B323" s="77" t="s">
        <v>1076</v>
      </c>
      <c r="C323" s="74" t="s">
        <v>1077</v>
      </c>
      <c r="D323" s="87" t="s">
        <v>28</v>
      </c>
      <c r="E323" s="87" t="s">
        <v>918</v>
      </c>
      <c r="F323" s="74"/>
      <c r="G323" s="87" t="s">
        <v>924</v>
      </c>
      <c r="H323" s="74" t="s">
        <v>1078</v>
      </c>
      <c r="I323" s="74" t="s">
        <v>920</v>
      </c>
      <c r="J323" s="74"/>
      <c r="K323" s="84">
        <v>7.630000000034765</v>
      </c>
      <c r="L323" s="87" t="s">
        <v>158</v>
      </c>
      <c r="M323" s="88">
        <v>3.7000000000000005E-2</v>
      </c>
      <c r="N323" s="88">
        <v>3.4100000000287567E-2</v>
      </c>
      <c r="O323" s="84">
        <v>6576.5415000000003</v>
      </c>
      <c r="P323" s="86">
        <v>102.2135</v>
      </c>
      <c r="Q323" s="74"/>
      <c r="R323" s="84">
        <v>23.298844512999999</v>
      </c>
      <c r="S323" s="85">
        <v>4.3843609999999999E-6</v>
      </c>
      <c r="T323" s="85">
        <f t="shared" si="6"/>
        <v>1.116739563533504E-3</v>
      </c>
      <c r="U323" s="85">
        <f>R323/'סכום נכסי הקרן'!$C$42</f>
        <v>3.6595177437294819E-4</v>
      </c>
    </row>
    <row r="324" spans="2:21">
      <c r="B324" s="77" t="s">
        <v>1079</v>
      </c>
      <c r="C324" s="74" t="s">
        <v>1080</v>
      </c>
      <c r="D324" s="87" t="s">
        <v>28</v>
      </c>
      <c r="E324" s="87" t="s">
        <v>918</v>
      </c>
      <c r="F324" s="74"/>
      <c r="G324" s="87" t="s">
        <v>924</v>
      </c>
      <c r="H324" s="74" t="s">
        <v>1078</v>
      </c>
      <c r="I324" s="74" t="s">
        <v>920</v>
      </c>
      <c r="J324" s="74"/>
      <c r="K324" s="84">
        <v>3.1899999999908926</v>
      </c>
      <c r="L324" s="87" t="s">
        <v>158</v>
      </c>
      <c r="M324" s="88">
        <v>7.0000000000000007E-2</v>
      </c>
      <c r="N324" s="88">
        <v>2.7299999999900647E-2</v>
      </c>
      <c r="O324" s="84">
        <v>12256.976184000001</v>
      </c>
      <c r="P324" s="86">
        <v>113.72</v>
      </c>
      <c r="Q324" s="74"/>
      <c r="R324" s="84">
        <v>48.311303075999994</v>
      </c>
      <c r="S324" s="85">
        <v>9.8061300904850684E-6</v>
      </c>
      <c r="T324" s="85">
        <f t="shared" si="6"/>
        <v>2.3156145567958994E-3</v>
      </c>
      <c r="U324" s="85">
        <f>R324/'סכום נכסי הקרן'!$C$42</f>
        <v>7.5881905100773654E-4</v>
      </c>
    </row>
    <row r="325" spans="2:21">
      <c r="B325" s="77" t="s">
        <v>1081</v>
      </c>
      <c r="C325" s="74" t="s">
        <v>1082</v>
      </c>
      <c r="D325" s="87" t="s">
        <v>28</v>
      </c>
      <c r="E325" s="87" t="s">
        <v>918</v>
      </c>
      <c r="F325" s="74"/>
      <c r="G325" s="87" t="s">
        <v>924</v>
      </c>
      <c r="H325" s="74" t="s">
        <v>1078</v>
      </c>
      <c r="I325" s="74" t="s">
        <v>920</v>
      </c>
      <c r="J325" s="74"/>
      <c r="K325" s="84">
        <v>5.6600000000339934</v>
      </c>
      <c r="L325" s="87" t="s">
        <v>158</v>
      </c>
      <c r="M325" s="88">
        <v>5.1249999999999997E-2</v>
      </c>
      <c r="N325" s="88">
        <v>3.4000000000275615E-2</v>
      </c>
      <c r="O325" s="84">
        <v>5727.9555</v>
      </c>
      <c r="P325" s="86">
        <v>109.65</v>
      </c>
      <c r="Q325" s="74"/>
      <c r="R325" s="84">
        <v>21.768917311000003</v>
      </c>
      <c r="S325" s="85">
        <v>3.8186369999999997E-6</v>
      </c>
      <c r="T325" s="85">
        <f t="shared" si="6"/>
        <v>1.0434084489863338E-3</v>
      </c>
      <c r="U325" s="85">
        <f>R325/'סכום נכסי הקרן'!$C$42</f>
        <v>3.4192141639013306E-4</v>
      </c>
    </row>
    <row r="326" spans="2:21">
      <c r="B326" s="77" t="s">
        <v>1083</v>
      </c>
      <c r="C326" s="74" t="s">
        <v>1084</v>
      </c>
      <c r="D326" s="87" t="s">
        <v>28</v>
      </c>
      <c r="E326" s="87" t="s">
        <v>918</v>
      </c>
      <c r="F326" s="74"/>
      <c r="G326" s="87" t="s">
        <v>1007</v>
      </c>
      <c r="H326" s="74" t="s">
        <v>1075</v>
      </c>
      <c r="I326" s="74" t="s">
        <v>333</v>
      </c>
      <c r="J326" s="74"/>
      <c r="K326" s="84">
        <v>4.0899999999925107</v>
      </c>
      <c r="L326" s="87" t="s">
        <v>158</v>
      </c>
      <c r="M326" s="88">
        <v>4.6249999999999999E-2</v>
      </c>
      <c r="N326" s="88">
        <v>3.0000000000000006E-2</v>
      </c>
      <c r="O326" s="84">
        <v>2121.4650000000001</v>
      </c>
      <c r="P326" s="86">
        <v>108.9427</v>
      </c>
      <c r="Q326" s="74"/>
      <c r="R326" s="84">
        <v>8.0105548339999988</v>
      </c>
      <c r="S326" s="88">
        <f>O326/3500000</f>
        <v>6.0613285714285724E-4</v>
      </c>
      <c r="T326" s="85">
        <f t="shared" si="6"/>
        <v>3.8395481389606886E-4</v>
      </c>
      <c r="U326" s="85">
        <f>R326/'סכום נכסי הקרן'!$C$42</f>
        <v>1.2582069267763163E-4</v>
      </c>
    </row>
    <row r="327" spans="2:21">
      <c r="B327" s="77" t="s">
        <v>1085</v>
      </c>
      <c r="C327" s="74" t="s">
        <v>1086</v>
      </c>
      <c r="D327" s="87" t="s">
        <v>28</v>
      </c>
      <c r="E327" s="87" t="s">
        <v>918</v>
      </c>
      <c r="F327" s="74"/>
      <c r="G327" s="87" t="s">
        <v>924</v>
      </c>
      <c r="H327" s="74" t="s">
        <v>1078</v>
      </c>
      <c r="I327" s="74" t="s">
        <v>920</v>
      </c>
      <c r="J327" s="74"/>
      <c r="K327" s="84">
        <v>5.35000000001929</v>
      </c>
      <c r="L327" s="87" t="s">
        <v>158</v>
      </c>
      <c r="M327" s="88">
        <v>0.06</v>
      </c>
      <c r="N327" s="88">
        <v>6.2000000000171467E-2</v>
      </c>
      <c r="O327" s="84">
        <v>13369.47243</v>
      </c>
      <c r="P327" s="86">
        <v>100.6887</v>
      </c>
      <c r="Q327" s="74"/>
      <c r="R327" s="84">
        <v>46.657709865999998</v>
      </c>
      <c r="S327" s="85">
        <v>1.782596324E-5</v>
      </c>
      <c r="T327" s="85">
        <f t="shared" si="6"/>
        <v>2.236355992768529E-3</v>
      </c>
      <c r="U327" s="85">
        <f>R327/'סכום נכסי הקרן'!$C$42</f>
        <v>7.3284628789697741E-4</v>
      </c>
    </row>
    <row r="328" spans="2:21">
      <c r="B328" s="77" t="s">
        <v>1089</v>
      </c>
      <c r="C328" s="74" t="s">
        <v>1090</v>
      </c>
      <c r="D328" s="87" t="s">
        <v>28</v>
      </c>
      <c r="E328" s="87" t="s">
        <v>918</v>
      </c>
      <c r="F328" s="74"/>
      <c r="G328" s="87" t="s">
        <v>987</v>
      </c>
      <c r="H328" s="74" t="s">
        <v>1075</v>
      </c>
      <c r="I328" s="74" t="s">
        <v>333</v>
      </c>
      <c r="J328" s="74"/>
      <c r="K328" s="84">
        <v>8.5400000000243743</v>
      </c>
      <c r="L328" s="87" t="s">
        <v>158</v>
      </c>
      <c r="M328" s="88">
        <v>4.2500000000000003E-2</v>
      </c>
      <c r="N328" s="88">
        <v>3.540000000003362E-2</v>
      </c>
      <c r="O328" s="84">
        <v>12940.9365</v>
      </c>
      <c r="P328" s="86">
        <v>106.1028</v>
      </c>
      <c r="Q328" s="74"/>
      <c r="R328" s="84">
        <v>47.590607196000001</v>
      </c>
      <c r="S328" s="85">
        <v>9.5858788888888896E-6</v>
      </c>
      <c r="T328" s="85">
        <f t="shared" si="6"/>
        <v>2.2810708006871998E-3</v>
      </c>
      <c r="U328" s="85">
        <f>R328/'סכום נכסי הקרן'!$C$42</f>
        <v>7.4749917907494118E-4</v>
      </c>
    </row>
    <row r="329" spans="2:21">
      <c r="B329" s="77" t="s">
        <v>1091</v>
      </c>
      <c r="C329" s="74" t="s">
        <v>1092</v>
      </c>
      <c r="D329" s="87" t="s">
        <v>28</v>
      </c>
      <c r="E329" s="87" t="s">
        <v>918</v>
      </c>
      <c r="F329" s="74"/>
      <c r="G329" s="87" t="s">
        <v>1093</v>
      </c>
      <c r="H329" s="74" t="s">
        <v>1075</v>
      </c>
      <c r="I329" s="74" t="s">
        <v>926</v>
      </c>
      <c r="J329" s="74"/>
      <c r="K329" s="84">
        <v>3.7300000000042792</v>
      </c>
      <c r="L329" s="87" t="s">
        <v>160</v>
      </c>
      <c r="M329" s="88">
        <v>0.03</v>
      </c>
      <c r="N329" s="88">
        <v>2.7099999999966724E-2</v>
      </c>
      <c r="O329" s="84">
        <v>10480.0371</v>
      </c>
      <c r="P329" s="86">
        <v>103.38500000000001</v>
      </c>
      <c r="Q329" s="74"/>
      <c r="R329" s="84">
        <v>42.069315134</v>
      </c>
      <c r="S329" s="85">
        <v>2.0960074199999998E-5</v>
      </c>
      <c r="T329" s="85">
        <f t="shared" si="6"/>
        <v>2.0164291235422863E-3</v>
      </c>
      <c r="U329" s="85">
        <f>R329/'סכום נכסי הקרן'!$C$42</f>
        <v>6.6077699738937364E-4</v>
      </c>
    </row>
    <row r="330" spans="2:21">
      <c r="B330" s="77" t="s">
        <v>1094</v>
      </c>
      <c r="C330" s="74" t="s">
        <v>1095</v>
      </c>
      <c r="D330" s="87" t="s">
        <v>28</v>
      </c>
      <c r="E330" s="87" t="s">
        <v>918</v>
      </c>
      <c r="F330" s="74"/>
      <c r="G330" s="87" t="s">
        <v>957</v>
      </c>
      <c r="H330" s="74" t="s">
        <v>1075</v>
      </c>
      <c r="I330" s="74" t="s">
        <v>926</v>
      </c>
      <c r="J330" s="74"/>
      <c r="K330" s="84">
        <v>4.0199999999969389</v>
      </c>
      <c r="L330" s="87" t="s">
        <v>158</v>
      </c>
      <c r="M330" s="88">
        <v>3.7539999999999997E-2</v>
      </c>
      <c r="N330" s="88">
        <v>2.9099999999946433E-2</v>
      </c>
      <c r="O330" s="84">
        <v>14553.249900000001</v>
      </c>
      <c r="P330" s="86">
        <v>103.62220000000001</v>
      </c>
      <c r="Q330" s="74"/>
      <c r="R330" s="84">
        <v>52.268678108000003</v>
      </c>
      <c r="S330" s="85">
        <v>1.94043332E-5</v>
      </c>
      <c r="T330" s="85">
        <f t="shared" si="6"/>
        <v>2.5052959490859E-3</v>
      </c>
      <c r="U330" s="85">
        <f>R330/'סכום נכסי הקרן'!$C$42</f>
        <v>8.2097700111601556E-4</v>
      </c>
    </row>
    <row r="331" spans="2:21">
      <c r="B331" s="77" t="s">
        <v>1056</v>
      </c>
      <c r="C331" s="74" t="s">
        <v>1057</v>
      </c>
      <c r="D331" s="87" t="s">
        <v>28</v>
      </c>
      <c r="E331" s="87" t="s">
        <v>918</v>
      </c>
      <c r="F331" s="74"/>
      <c r="G331" s="87" t="s">
        <v>960</v>
      </c>
      <c r="H331" s="74" t="s">
        <v>1075</v>
      </c>
      <c r="I331" s="74" t="s">
        <v>926</v>
      </c>
      <c r="J331" s="74"/>
      <c r="K331" s="84">
        <v>8.5199999999562479</v>
      </c>
      <c r="L331" s="87" t="s">
        <v>158</v>
      </c>
      <c r="M331" s="88">
        <v>4.1250000000000002E-2</v>
      </c>
      <c r="N331" s="88">
        <v>3.5100000000069083E-2</v>
      </c>
      <c r="O331" s="84">
        <v>4773.2962500000003</v>
      </c>
      <c r="P331" s="86">
        <v>104.99720000000001</v>
      </c>
      <c r="Q331" s="74"/>
      <c r="R331" s="84">
        <v>17.370988287999999</v>
      </c>
      <c r="S331" s="85">
        <v>9.5465925000000005E-6</v>
      </c>
      <c r="T331" s="85">
        <f t="shared" si="6"/>
        <v>8.3261081329860762E-4</v>
      </c>
      <c r="U331" s="85">
        <f>R331/'סכום נכסי הקרן'!$C$42</f>
        <v>2.7284374480710118E-4</v>
      </c>
    </row>
    <row r="332" spans="2:21">
      <c r="B332" s="77" t="s">
        <v>1096</v>
      </c>
      <c r="C332" s="74" t="s">
        <v>1097</v>
      </c>
      <c r="D332" s="87" t="s">
        <v>28</v>
      </c>
      <c r="E332" s="87" t="s">
        <v>918</v>
      </c>
      <c r="F332" s="74"/>
      <c r="G332" s="87" t="s">
        <v>960</v>
      </c>
      <c r="H332" s="74" t="s">
        <v>1075</v>
      </c>
      <c r="I332" s="74" t="s">
        <v>926</v>
      </c>
      <c r="J332" s="74"/>
      <c r="K332" s="84">
        <v>4.1199999998264909</v>
      </c>
      <c r="L332" s="87" t="s">
        <v>158</v>
      </c>
      <c r="M332" s="88">
        <v>4.7500000000000001E-2</v>
      </c>
      <c r="N332" s="88">
        <v>3.0499999998619819E-2</v>
      </c>
      <c r="O332" s="84">
        <v>3394.3440000000001</v>
      </c>
      <c r="P332" s="86">
        <v>107.7748</v>
      </c>
      <c r="Q332" s="74"/>
      <c r="R332" s="84">
        <v>12.679486335</v>
      </c>
      <c r="S332" s="85">
        <v>7.0830895333647739E-6</v>
      </c>
      <c r="T332" s="85">
        <f t="shared" si="6"/>
        <v>6.077419001477213E-4</v>
      </c>
      <c r="U332" s="85">
        <f>R332/'סכום נכסי הקרן'!$C$42</f>
        <v>1.9915496323612896E-4</v>
      </c>
    </row>
    <row r="333" spans="2:21">
      <c r="B333" s="77" t="s">
        <v>1098</v>
      </c>
      <c r="C333" s="74" t="s">
        <v>1099</v>
      </c>
      <c r="D333" s="87" t="s">
        <v>28</v>
      </c>
      <c r="E333" s="87" t="s">
        <v>918</v>
      </c>
      <c r="F333" s="74"/>
      <c r="G333" s="87" t="s">
        <v>960</v>
      </c>
      <c r="H333" s="74" t="s">
        <v>1075</v>
      </c>
      <c r="I333" s="74" t="s">
        <v>926</v>
      </c>
      <c r="J333" s="74"/>
      <c r="K333" s="84">
        <v>5.7900000000344436</v>
      </c>
      <c r="L333" s="87" t="s">
        <v>158</v>
      </c>
      <c r="M333" s="88">
        <v>4.8750000000000002E-2</v>
      </c>
      <c r="N333" s="88">
        <v>3.3900000000205266E-2</v>
      </c>
      <c r="O333" s="84">
        <v>7637.2740000000003</v>
      </c>
      <c r="P333" s="86">
        <v>108.5842</v>
      </c>
      <c r="Q333" s="74"/>
      <c r="R333" s="84">
        <v>28.743110618999999</v>
      </c>
      <c r="S333" s="85">
        <v>1.5122176945101162E-5</v>
      </c>
      <c r="T333" s="85">
        <f t="shared" si="6"/>
        <v>1.3776893008298041E-3</v>
      </c>
      <c r="U333" s="85">
        <f>R333/'סכום נכסי הקרן'!$C$42</f>
        <v>4.5146411986877484E-4</v>
      </c>
    </row>
    <row r="334" spans="2:21">
      <c r="B334" s="77" t="s">
        <v>1100</v>
      </c>
      <c r="C334" s="74" t="s">
        <v>1101</v>
      </c>
      <c r="D334" s="87" t="s">
        <v>28</v>
      </c>
      <c r="E334" s="87" t="s">
        <v>918</v>
      </c>
      <c r="F334" s="74"/>
      <c r="G334" s="87" t="s">
        <v>1093</v>
      </c>
      <c r="H334" s="74" t="s">
        <v>1075</v>
      </c>
      <c r="I334" s="74" t="s">
        <v>926</v>
      </c>
      <c r="J334" s="74"/>
      <c r="K334" s="84">
        <v>3.4399999999651198</v>
      </c>
      <c r="L334" s="87" t="s">
        <v>160</v>
      </c>
      <c r="M334" s="88">
        <v>4.2500000000000003E-2</v>
      </c>
      <c r="N334" s="88">
        <v>3.2000000000000001E-2</v>
      </c>
      <c r="O334" s="84">
        <v>4242.93</v>
      </c>
      <c r="P334" s="86">
        <v>104.416</v>
      </c>
      <c r="Q334" s="74"/>
      <c r="R334" s="84">
        <v>17.201955740000002</v>
      </c>
      <c r="S334" s="85">
        <v>1.41431E-5</v>
      </c>
      <c r="T334" s="85">
        <f t="shared" si="6"/>
        <v>8.2450889503518697E-4</v>
      </c>
      <c r="U334" s="85">
        <f>R334/'סכום נכסי הקרן'!$C$42</f>
        <v>2.7018877362031704E-4</v>
      </c>
    </row>
    <row r="335" spans="2:21">
      <c r="B335" s="77" t="s">
        <v>1102</v>
      </c>
      <c r="C335" s="74" t="s">
        <v>1103</v>
      </c>
      <c r="D335" s="87" t="s">
        <v>28</v>
      </c>
      <c r="E335" s="87" t="s">
        <v>918</v>
      </c>
      <c r="F335" s="74"/>
      <c r="G335" s="87" t="s">
        <v>1104</v>
      </c>
      <c r="H335" s="74" t="s">
        <v>1075</v>
      </c>
      <c r="I335" s="74" t="s">
        <v>333</v>
      </c>
      <c r="J335" s="74"/>
      <c r="K335" s="84">
        <v>2.0899999999940673</v>
      </c>
      <c r="L335" s="87" t="s">
        <v>158</v>
      </c>
      <c r="M335" s="88">
        <v>4.7500000000000001E-2</v>
      </c>
      <c r="N335" s="88">
        <v>4.0399999999973638E-2</v>
      </c>
      <c r="O335" s="84">
        <v>17097.310728</v>
      </c>
      <c r="P335" s="86">
        <v>102.3952</v>
      </c>
      <c r="Q335" s="74"/>
      <c r="R335" s="84">
        <v>60.678670403999995</v>
      </c>
      <c r="S335" s="85">
        <v>1.8997011919999999E-5</v>
      </c>
      <c r="T335" s="85">
        <f t="shared" si="6"/>
        <v>2.908396245356595E-3</v>
      </c>
      <c r="U335" s="85">
        <f>R335/'סכום נכסי הקרן'!$C$42</f>
        <v>9.530716035529215E-4</v>
      </c>
    </row>
    <row r="336" spans="2:21">
      <c r="B336" s="77" t="s">
        <v>1105</v>
      </c>
      <c r="C336" s="74" t="s">
        <v>1106</v>
      </c>
      <c r="D336" s="87" t="s">
        <v>28</v>
      </c>
      <c r="E336" s="87" t="s">
        <v>918</v>
      </c>
      <c r="F336" s="74"/>
      <c r="G336" s="87" t="s">
        <v>939</v>
      </c>
      <c r="H336" s="74" t="s">
        <v>1078</v>
      </c>
      <c r="I336" s="74" t="s">
        <v>920</v>
      </c>
      <c r="J336" s="74"/>
      <c r="K336" s="84">
        <v>8.0000000009115932E-2</v>
      </c>
      <c r="L336" s="87" t="s">
        <v>158</v>
      </c>
      <c r="M336" s="88">
        <v>4.6249999999999999E-2</v>
      </c>
      <c r="N336" s="88">
        <v>1.1999999999088404E-3</v>
      </c>
      <c r="O336" s="84">
        <v>12468.274098</v>
      </c>
      <c r="P336" s="86">
        <v>101.5368</v>
      </c>
      <c r="Q336" s="74"/>
      <c r="R336" s="84">
        <v>43.879181145000004</v>
      </c>
      <c r="S336" s="85">
        <v>1.6624365464000001E-5</v>
      </c>
      <c r="T336" s="85">
        <f t="shared" si="6"/>
        <v>2.1031780169498771E-3</v>
      </c>
      <c r="U336" s="85">
        <f>R336/'סכום נכסי הקרן'!$C$42</f>
        <v>6.8920431608035797E-4</v>
      </c>
    </row>
    <row r="337" spans="2:21">
      <c r="B337" s="77" t="s">
        <v>1107</v>
      </c>
      <c r="C337" s="74" t="s">
        <v>1108</v>
      </c>
      <c r="D337" s="87" t="s">
        <v>28</v>
      </c>
      <c r="E337" s="87" t="s">
        <v>918</v>
      </c>
      <c r="F337" s="74"/>
      <c r="G337" s="87" t="s">
        <v>993</v>
      </c>
      <c r="H337" s="74" t="s">
        <v>1075</v>
      </c>
      <c r="I337" s="74" t="s">
        <v>333</v>
      </c>
      <c r="J337" s="74"/>
      <c r="K337" s="84">
        <v>3.5199999999940923</v>
      </c>
      <c r="L337" s="87" t="s">
        <v>158</v>
      </c>
      <c r="M337" s="88">
        <v>6.2539999999999998E-2</v>
      </c>
      <c r="N337" s="88">
        <v>4.1699999999913223E-2</v>
      </c>
      <c r="O337" s="84">
        <v>14001.669</v>
      </c>
      <c r="P337" s="86">
        <v>111.61239999999999</v>
      </c>
      <c r="Q337" s="74"/>
      <c r="R337" s="84">
        <v>54.165249390999996</v>
      </c>
      <c r="S337" s="85">
        <v>1.0770514615384615E-5</v>
      </c>
      <c r="T337" s="85">
        <f t="shared" si="6"/>
        <v>2.5962007227370494E-3</v>
      </c>
      <c r="U337" s="85">
        <f>R337/'סכום נכסי הקרן'!$C$42</f>
        <v>8.5076618769354591E-4</v>
      </c>
    </row>
    <row r="338" spans="2:21">
      <c r="B338" s="77" t="s">
        <v>1109</v>
      </c>
      <c r="C338" s="74" t="s">
        <v>1110</v>
      </c>
      <c r="D338" s="87" t="s">
        <v>28</v>
      </c>
      <c r="E338" s="87" t="s">
        <v>918</v>
      </c>
      <c r="F338" s="74"/>
      <c r="G338" s="87" t="s">
        <v>924</v>
      </c>
      <c r="H338" s="74" t="s">
        <v>1111</v>
      </c>
      <c r="I338" s="74" t="s">
        <v>333</v>
      </c>
      <c r="J338" s="74"/>
      <c r="K338" s="84">
        <v>7.559999999928106</v>
      </c>
      <c r="L338" s="87" t="s">
        <v>158</v>
      </c>
      <c r="M338" s="88">
        <v>4.4999999999999998E-2</v>
      </c>
      <c r="N338" s="88">
        <v>4.8199999999558242E-2</v>
      </c>
      <c r="O338" s="84">
        <v>13619.8053</v>
      </c>
      <c r="P338" s="86">
        <v>97.825500000000005</v>
      </c>
      <c r="Q338" s="74"/>
      <c r="R338" s="84">
        <v>46.179745372000006</v>
      </c>
      <c r="S338" s="85">
        <v>9.0798702000000004E-6</v>
      </c>
      <c r="T338" s="85">
        <f t="shared" si="6"/>
        <v>2.2134466223009833E-3</v>
      </c>
      <c r="U338" s="85">
        <f>R338/'סכום נכסי הקרן'!$C$42</f>
        <v>7.25338964751876E-4</v>
      </c>
    </row>
    <row r="339" spans="2:21">
      <c r="B339" s="77" t="s">
        <v>1087</v>
      </c>
      <c r="C339" s="74" t="s">
        <v>1088</v>
      </c>
      <c r="D339" s="87" t="s">
        <v>28</v>
      </c>
      <c r="E339" s="87" t="s">
        <v>918</v>
      </c>
      <c r="F339" s="74"/>
      <c r="G339" s="87" t="s">
        <v>1038</v>
      </c>
      <c r="H339" s="74" t="s">
        <v>1114</v>
      </c>
      <c r="I339" s="74" t="s">
        <v>920</v>
      </c>
      <c r="J339" s="74"/>
      <c r="K339" s="84">
        <v>6.6299999999976151</v>
      </c>
      <c r="L339" s="87" t="s">
        <v>158</v>
      </c>
      <c r="M339" s="88">
        <v>9.6250000000000002E-2</v>
      </c>
      <c r="N339" s="88">
        <v>6.8799999999976144E-2</v>
      </c>
      <c r="O339" s="84">
        <v>12092.3505</v>
      </c>
      <c r="P339" s="86">
        <v>120.0501</v>
      </c>
      <c r="Q339" s="74"/>
      <c r="R339" s="84">
        <v>50.315483524000001</v>
      </c>
      <c r="S339" s="85">
        <v>1.2092350500000001E-5</v>
      </c>
      <c r="T339" s="85">
        <f t="shared" si="6"/>
        <v>2.4116771575610615E-3</v>
      </c>
      <c r="U339" s="85">
        <f>R339/'סכום נכסי הקרן'!$C$42</f>
        <v>7.9029844006928162E-4</v>
      </c>
    </row>
    <row r="340" spans="2:21">
      <c r="B340" s="77" t="s">
        <v>1112</v>
      </c>
      <c r="C340" s="74" t="s">
        <v>1113</v>
      </c>
      <c r="D340" s="87" t="s">
        <v>28</v>
      </c>
      <c r="E340" s="87" t="s">
        <v>918</v>
      </c>
      <c r="F340" s="74"/>
      <c r="G340" s="87" t="s">
        <v>969</v>
      </c>
      <c r="H340" s="74" t="s">
        <v>1114</v>
      </c>
      <c r="I340" s="74" t="s">
        <v>920</v>
      </c>
      <c r="J340" s="74"/>
      <c r="K340" s="84">
        <v>6.6899999999651385</v>
      </c>
      <c r="L340" s="87" t="s">
        <v>158</v>
      </c>
      <c r="M340" s="88">
        <v>3.6249999999999998E-2</v>
      </c>
      <c r="N340" s="88">
        <v>3.4499999999789296E-2</v>
      </c>
      <c r="O340" s="84">
        <v>14850.254999999999</v>
      </c>
      <c r="P340" s="86">
        <v>101.42910000000001</v>
      </c>
      <c r="Q340" s="74"/>
      <c r="R340" s="84">
        <v>52.206532778000003</v>
      </c>
      <c r="S340" s="85">
        <v>3.7125637499999995E-5</v>
      </c>
      <c r="T340" s="85">
        <f t="shared" si="6"/>
        <v>2.5023172542128075E-3</v>
      </c>
      <c r="U340" s="85">
        <f>R340/'סכום נכסי הקרן'!$C$42</f>
        <v>8.2000089289014191E-4</v>
      </c>
    </row>
    <row r="341" spans="2:21">
      <c r="B341" s="77" t="s">
        <v>1115</v>
      </c>
      <c r="C341" s="74" t="s">
        <v>1116</v>
      </c>
      <c r="D341" s="87" t="s">
        <v>28</v>
      </c>
      <c r="E341" s="87" t="s">
        <v>918</v>
      </c>
      <c r="F341" s="74"/>
      <c r="G341" s="87" t="s">
        <v>963</v>
      </c>
      <c r="H341" s="74" t="s">
        <v>1117</v>
      </c>
      <c r="I341" s="74" t="s">
        <v>920</v>
      </c>
      <c r="J341" s="74"/>
      <c r="K341" s="84">
        <v>1.2099999999968671</v>
      </c>
      <c r="L341" s="87" t="s">
        <v>158</v>
      </c>
      <c r="M341" s="88">
        <v>0.05</v>
      </c>
      <c r="N341" s="88">
        <v>4.8400000000187973E-2</v>
      </c>
      <c r="O341" s="84">
        <v>9079.8701999999994</v>
      </c>
      <c r="P341" s="86">
        <v>101.4241</v>
      </c>
      <c r="Q341" s="74"/>
      <c r="R341" s="84">
        <v>31.919009709999997</v>
      </c>
      <c r="S341" s="85">
        <v>9.0798701999999987E-6</v>
      </c>
      <c r="T341" s="85">
        <f t="shared" si="6"/>
        <v>1.5299136810015706E-3</v>
      </c>
      <c r="U341" s="85">
        <f>R341/'סכום נכסי הקרן'!$C$42</f>
        <v>5.0134753391243691E-4</v>
      </c>
    </row>
    <row r="342" spans="2:21">
      <c r="B342" s="77" t="s">
        <v>1118</v>
      </c>
      <c r="C342" s="74" t="s">
        <v>1119</v>
      </c>
      <c r="D342" s="87" t="s">
        <v>28</v>
      </c>
      <c r="E342" s="87" t="s">
        <v>918</v>
      </c>
      <c r="F342" s="74"/>
      <c r="G342" s="87" t="s">
        <v>993</v>
      </c>
      <c r="H342" s="74" t="s">
        <v>1117</v>
      </c>
      <c r="I342" s="74" t="s">
        <v>920</v>
      </c>
      <c r="J342" s="74"/>
      <c r="K342" s="84">
        <v>5.7700000000262719</v>
      </c>
      <c r="L342" s="87" t="s">
        <v>158</v>
      </c>
      <c r="M342" s="88">
        <v>0.04</v>
      </c>
      <c r="N342" s="88">
        <v>4.420000000028499E-2</v>
      </c>
      <c r="O342" s="84">
        <v>13153.083000000001</v>
      </c>
      <c r="P342" s="86">
        <v>98.520300000000006</v>
      </c>
      <c r="Q342" s="74"/>
      <c r="R342" s="84">
        <v>44.914026566000004</v>
      </c>
      <c r="S342" s="85">
        <v>1.05224664E-5</v>
      </c>
      <c r="T342" s="85">
        <f t="shared" si="6"/>
        <v>2.1527793104014633E-3</v>
      </c>
      <c r="U342" s="85">
        <f>R342/'סכום נכסי הקרן'!$C$42</f>
        <v>7.0545849202480724E-4</v>
      </c>
    </row>
    <row r="343" spans="2:21">
      <c r="B343" s="77" t="s">
        <v>1120</v>
      </c>
      <c r="C343" s="74" t="s">
        <v>1121</v>
      </c>
      <c r="D343" s="87" t="s">
        <v>28</v>
      </c>
      <c r="E343" s="87" t="s">
        <v>918</v>
      </c>
      <c r="F343" s="74"/>
      <c r="G343" s="87" t="s">
        <v>1104</v>
      </c>
      <c r="H343" s="74" t="s">
        <v>935</v>
      </c>
      <c r="I343" s="74" t="s">
        <v>926</v>
      </c>
      <c r="J343" s="74"/>
      <c r="K343" s="84">
        <v>6.429999999869235</v>
      </c>
      <c r="L343" s="87" t="s">
        <v>160</v>
      </c>
      <c r="M343" s="88">
        <v>0.03</v>
      </c>
      <c r="N343" s="88">
        <v>3.689999999890109E-2</v>
      </c>
      <c r="O343" s="84">
        <v>4327.7885999999999</v>
      </c>
      <c r="P343" s="86">
        <v>96.934299999999993</v>
      </c>
      <c r="Q343" s="74"/>
      <c r="R343" s="84">
        <v>16.288781191000002</v>
      </c>
      <c r="S343" s="85">
        <v>8.6555771999999992E-6</v>
      </c>
      <c r="T343" s="85">
        <f t="shared" si="6"/>
        <v>7.8073942197350087E-4</v>
      </c>
      <c r="U343" s="85">
        <f>R343/'סכום נכסי הקרן'!$C$42</f>
        <v>2.5584566547466169E-4</v>
      </c>
    </row>
    <row r="344" spans="2:21">
      <c r="B344" s="77" t="s">
        <v>1122</v>
      </c>
      <c r="C344" s="74" t="s">
        <v>1123</v>
      </c>
      <c r="D344" s="87" t="s">
        <v>28</v>
      </c>
      <c r="E344" s="87" t="s">
        <v>918</v>
      </c>
      <c r="F344" s="74"/>
      <c r="G344" s="87" t="s">
        <v>1104</v>
      </c>
      <c r="H344" s="74" t="s">
        <v>935</v>
      </c>
      <c r="I344" s="74" t="s">
        <v>926</v>
      </c>
      <c r="J344" s="74"/>
      <c r="K344" s="84">
        <v>4.7299999999651812</v>
      </c>
      <c r="L344" s="87" t="s">
        <v>161</v>
      </c>
      <c r="M344" s="88">
        <v>0.06</v>
      </c>
      <c r="N344" s="88">
        <v>4.7599999999498259E-2</v>
      </c>
      <c r="O344" s="84">
        <v>10055.7441</v>
      </c>
      <c r="P344" s="86">
        <v>108.0913</v>
      </c>
      <c r="Q344" s="74"/>
      <c r="R344" s="84">
        <v>46.239462957000001</v>
      </c>
      <c r="S344" s="85">
        <v>8.0445952800000007E-6</v>
      </c>
      <c r="T344" s="85">
        <f t="shared" si="6"/>
        <v>2.2163089526526431E-3</v>
      </c>
      <c r="U344" s="85">
        <f>R344/'סכום נכסי הקרן'!$C$42</f>
        <v>7.2627694071801551E-4</v>
      </c>
    </row>
    <row r="345" spans="2:21">
      <c r="B345" s="77" t="s">
        <v>1124</v>
      </c>
      <c r="C345" s="74" t="s">
        <v>1125</v>
      </c>
      <c r="D345" s="87" t="s">
        <v>28</v>
      </c>
      <c r="E345" s="87" t="s">
        <v>918</v>
      </c>
      <c r="F345" s="74"/>
      <c r="G345" s="87" t="s">
        <v>1104</v>
      </c>
      <c r="H345" s="74" t="s">
        <v>935</v>
      </c>
      <c r="I345" s="74" t="s">
        <v>926</v>
      </c>
      <c r="J345" s="74"/>
      <c r="K345" s="84">
        <v>4.920000000118355</v>
      </c>
      <c r="L345" s="87" t="s">
        <v>160</v>
      </c>
      <c r="M345" s="88">
        <v>0.05</v>
      </c>
      <c r="N345" s="88">
        <v>3.5700000001127725E-2</v>
      </c>
      <c r="O345" s="84">
        <v>4242.93</v>
      </c>
      <c r="P345" s="86">
        <v>108.7268</v>
      </c>
      <c r="Q345" s="74"/>
      <c r="R345" s="84">
        <v>17.912139514</v>
      </c>
      <c r="S345" s="85">
        <v>4.24293E-6</v>
      </c>
      <c r="T345" s="85">
        <f t="shared" si="6"/>
        <v>8.5854879419683058E-4</v>
      </c>
      <c r="U345" s="85">
        <f>R345/'סכום נכסי הקרן'!$C$42</f>
        <v>2.8134353333731347E-4</v>
      </c>
    </row>
    <row r="346" spans="2:21">
      <c r="B346" s="77" t="s">
        <v>1126</v>
      </c>
      <c r="C346" s="74" t="s">
        <v>1127</v>
      </c>
      <c r="D346" s="87" t="s">
        <v>28</v>
      </c>
      <c r="E346" s="87" t="s">
        <v>918</v>
      </c>
      <c r="F346" s="74"/>
      <c r="G346" s="87" t="s">
        <v>1007</v>
      </c>
      <c r="H346" s="74" t="s">
        <v>935</v>
      </c>
      <c r="I346" s="74" t="s">
        <v>926</v>
      </c>
      <c r="J346" s="74"/>
      <c r="K346" s="84">
        <v>6.520000000071728</v>
      </c>
      <c r="L346" s="87" t="s">
        <v>158</v>
      </c>
      <c r="M346" s="88">
        <v>5.8749999999999997E-2</v>
      </c>
      <c r="N346" s="88">
        <v>3.9200000000283758E-2</v>
      </c>
      <c r="O346" s="84">
        <v>12728.79</v>
      </c>
      <c r="P346" s="86">
        <v>115.0256</v>
      </c>
      <c r="Q346" s="74"/>
      <c r="R346" s="84">
        <v>50.746977043000008</v>
      </c>
      <c r="S346" s="85">
        <v>1.272879E-5</v>
      </c>
      <c r="T346" s="85">
        <f t="shared" si="6"/>
        <v>2.4323591224459182E-3</v>
      </c>
      <c r="U346" s="85">
        <f>R346/'סכום נכסי הקרן'!$C$42</f>
        <v>7.9707584994556852E-4</v>
      </c>
    </row>
    <row r="347" spans="2:21">
      <c r="B347" s="77" t="s">
        <v>1128</v>
      </c>
      <c r="C347" s="74" t="s">
        <v>1129</v>
      </c>
      <c r="D347" s="87" t="s">
        <v>28</v>
      </c>
      <c r="E347" s="87" t="s">
        <v>918</v>
      </c>
      <c r="F347" s="74"/>
      <c r="G347" s="87" t="s">
        <v>924</v>
      </c>
      <c r="H347" s="74" t="s">
        <v>1117</v>
      </c>
      <c r="I347" s="74" t="s">
        <v>920</v>
      </c>
      <c r="J347" s="74"/>
      <c r="K347" s="84">
        <v>6.5899999999336591</v>
      </c>
      <c r="L347" s="87" t="s">
        <v>158</v>
      </c>
      <c r="M347" s="88">
        <v>5.1249999999999997E-2</v>
      </c>
      <c r="N347" s="88">
        <v>5.6899999999508913E-2</v>
      </c>
      <c r="O347" s="84">
        <v>13860.379431000001</v>
      </c>
      <c r="P347" s="86">
        <v>96.643500000000003</v>
      </c>
      <c r="Q347" s="74"/>
      <c r="R347" s="84">
        <v>46.427630012000002</v>
      </c>
      <c r="S347" s="85">
        <v>2.5200689874545456E-5</v>
      </c>
      <c r="T347" s="85">
        <f t="shared" si="6"/>
        <v>2.225328009145116E-3</v>
      </c>
      <c r="U347" s="85">
        <f>R347/'סכום נכסי הקרן'!$C$42</f>
        <v>7.2923245499759105E-4</v>
      </c>
    </row>
    <row r="348" spans="2:21">
      <c r="B348" s="77" t="s">
        <v>1130</v>
      </c>
      <c r="C348" s="74" t="s">
        <v>1131</v>
      </c>
      <c r="D348" s="87" t="s">
        <v>28</v>
      </c>
      <c r="E348" s="87" t="s">
        <v>918</v>
      </c>
      <c r="F348" s="74"/>
      <c r="G348" s="87" t="s">
        <v>924</v>
      </c>
      <c r="H348" s="74" t="s">
        <v>1117</v>
      </c>
      <c r="I348" s="74" t="s">
        <v>920</v>
      </c>
      <c r="J348" s="74"/>
      <c r="K348" s="84">
        <v>4.25</v>
      </c>
      <c r="L348" s="87" t="s">
        <v>158</v>
      </c>
      <c r="M348" s="88">
        <v>6.5000000000000002E-2</v>
      </c>
      <c r="N348" s="88">
        <v>6.3399999997338946E-2</v>
      </c>
      <c r="O348" s="84">
        <v>848.58600000000001</v>
      </c>
      <c r="P348" s="86">
        <v>102.21420000000001</v>
      </c>
      <c r="Q348" s="74"/>
      <c r="R348" s="84">
        <v>3.0063221199999997</v>
      </c>
      <c r="S348" s="85">
        <v>1.2034018004526658E-6</v>
      </c>
      <c r="T348" s="85">
        <f t="shared" si="6"/>
        <v>1.4409636710767634E-4</v>
      </c>
      <c r="U348" s="85">
        <f>R348/'סכום נכסי הקרן'!$C$42</f>
        <v>4.7219891679039473E-5</v>
      </c>
    </row>
    <row r="349" spans="2:21">
      <c r="B349" s="77" t="s">
        <v>1132</v>
      </c>
      <c r="C349" s="74" t="s">
        <v>1133</v>
      </c>
      <c r="D349" s="87" t="s">
        <v>28</v>
      </c>
      <c r="E349" s="87" t="s">
        <v>918</v>
      </c>
      <c r="F349" s="74"/>
      <c r="G349" s="87" t="s">
        <v>924</v>
      </c>
      <c r="H349" s="74" t="s">
        <v>1117</v>
      </c>
      <c r="I349" s="74" t="s">
        <v>920</v>
      </c>
      <c r="J349" s="74"/>
      <c r="K349" s="84">
        <v>5.2399999999922304</v>
      </c>
      <c r="L349" s="87" t="s">
        <v>158</v>
      </c>
      <c r="M349" s="88">
        <v>6.8750000000000006E-2</v>
      </c>
      <c r="N349" s="88">
        <v>6.01999999998779E-2</v>
      </c>
      <c r="O349" s="84">
        <v>9758.7389999999996</v>
      </c>
      <c r="P349" s="86">
        <v>106.53700000000001</v>
      </c>
      <c r="Q349" s="74"/>
      <c r="R349" s="84">
        <v>36.034864571999996</v>
      </c>
      <c r="S349" s="85">
        <v>1.4365156167658324E-5</v>
      </c>
      <c r="T349" s="85">
        <f t="shared" si="6"/>
        <v>1.7271911880295488E-3</v>
      </c>
      <c r="U349" s="85">
        <f>R349/'סכום נכסי הקרן'!$C$42</f>
        <v>5.6599470510455385E-4</v>
      </c>
    </row>
    <row r="350" spans="2:21">
      <c r="B350" s="77" t="s">
        <v>1134</v>
      </c>
      <c r="C350" s="74" t="s">
        <v>1135</v>
      </c>
      <c r="D350" s="87" t="s">
        <v>28</v>
      </c>
      <c r="E350" s="87" t="s">
        <v>918</v>
      </c>
      <c r="F350" s="74"/>
      <c r="G350" s="87" t="s">
        <v>949</v>
      </c>
      <c r="H350" s="74" t="s">
        <v>1117</v>
      </c>
      <c r="I350" s="74" t="s">
        <v>920</v>
      </c>
      <c r="J350" s="74"/>
      <c r="K350" s="84">
        <v>2.8099999999712715</v>
      </c>
      <c r="L350" s="87" t="s">
        <v>158</v>
      </c>
      <c r="M350" s="88">
        <v>4.6249999999999999E-2</v>
      </c>
      <c r="N350" s="88">
        <v>3.5899999999725207E-2</v>
      </c>
      <c r="O350" s="84">
        <v>8835.9017249999997</v>
      </c>
      <c r="P350" s="86">
        <v>104.56780000000001</v>
      </c>
      <c r="Q350" s="74"/>
      <c r="R350" s="84">
        <v>32.024132332000001</v>
      </c>
      <c r="S350" s="85">
        <v>5.8906011500000001E-6</v>
      </c>
      <c r="T350" s="85">
        <f t="shared" si="6"/>
        <v>1.5349523253405325E-3</v>
      </c>
      <c r="U350" s="85">
        <f>R350/'סכום נכסי הקרן'!$C$42</f>
        <v>5.0299868060454749E-4</v>
      </c>
    </row>
    <row r="351" spans="2:21">
      <c r="B351" s="77" t="s">
        <v>1136</v>
      </c>
      <c r="C351" s="74" t="s">
        <v>1137</v>
      </c>
      <c r="D351" s="87" t="s">
        <v>28</v>
      </c>
      <c r="E351" s="87" t="s">
        <v>918</v>
      </c>
      <c r="F351" s="74"/>
      <c r="G351" s="87" t="s">
        <v>949</v>
      </c>
      <c r="H351" s="74" t="s">
        <v>1117</v>
      </c>
      <c r="I351" s="74" t="s">
        <v>920</v>
      </c>
      <c r="J351" s="74"/>
      <c r="K351" s="84">
        <v>2.0000000010226008E-2</v>
      </c>
      <c r="L351" s="87" t="s">
        <v>158</v>
      </c>
      <c r="M351" s="88">
        <v>4.6249999999999999E-2</v>
      </c>
      <c r="N351" s="88">
        <v>5.6300000002369031E-2</v>
      </c>
      <c r="O351" s="84">
        <v>1670.4415409999999</v>
      </c>
      <c r="P351" s="86">
        <v>101.34099999999999</v>
      </c>
      <c r="Q351" s="74"/>
      <c r="R351" s="84">
        <v>5.8673893470000005</v>
      </c>
      <c r="S351" s="85">
        <v>3.3408830819999999E-6</v>
      </c>
      <c r="T351" s="85">
        <f t="shared" si="6"/>
        <v>2.8123050543531956E-4</v>
      </c>
      <c r="U351" s="85">
        <f>R351/'סכום נכסי הקרן'!$C$42</f>
        <v>9.2158284556709516E-5</v>
      </c>
    </row>
    <row r="352" spans="2:21">
      <c r="B352" s="77" t="s">
        <v>1138</v>
      </c>
      <c r="C352" s="74" t="s">
        <v>1139</v>
      </c>
      <c r="D352" s="87" t="s">
        <v>28</v>
      </c>
      <c r="E352" s="87" t="s">
        <v>918</v>
      </c>
      <c r="F352" s="74"/>
      <c r="G352" s="87" t="s">
        <v>963</v>
      </c>
      <c r="H352" s="74" t="s">
        <v>935</v>
      </c>
      <c r="I352" s="74" t="s">
        <v>926</v>
      </c>
      <c r="J352" s="74"/>
      <c r="K352" s="84">
        <v>8.2200000000620754</v>
      </c>
      <c r="L352" s="87" t="s">
        <v>158</v>
      </c>
      <c r="M352" s="88">
        <v>0.04</v>
      </c>
      <c r="N352" s="88">
        <v>4.2900000000188433E-2</v>
      </c>
      <c r="O352" s="84">
        <v>10607.325000000001</v>
      </c>
      <c r="P352" s="86">
        <v>98.151899999999998</v>
      </c>
      <c r="Q352" s="74"/>
      <c r="R352" s="84">
        <v>36.085530607999999</v>
      </c>
      <c r="S352" s="85">
        <v>1.41431E-5</v>
      </c>
      <c r="T352" s="85">
        <f t="shared" si="6"/>
        <v>1.7296196675576664E-3</v>
      </c>
      <c r="U352" s="85">
        <f>R352/'סכום נכסי הקרן'!$C$42</f>
        <v>5.6679050962457199E-4</v>
      </c>
    </row>
    <row r="353" spans="2:21">
      <c r="B353" s="77" t="s">
        <v>1140</v>
      </c>
      <c r="C353" s="74" t="s">
        <v>1141</v>
      </c>
      <c r="D353" s="87" t="s">
        <v>28</v>
      </c>
      <c r="E353" s="87" t="s">
        <v>918</v>
      </c>
      <c r="F353" s="74"/>
      <c r="G353" s="87" t="s">
        <v>949</v>
      </c>
      <c r="H353" s="74" t="s">
        <v>1142</v>
      </c>
      <c r="I353" s="74" t="s">
        <v>920</v>
      </c>
      <c r="J353" s="74"/>
      <c r="K353" s="84">
        <v>6.44</v>
      </c>
      <c r="L353" s="87" t="s">
        <v>158</v>
      </c>
      <c r="M353" s="88">
        <v>4.4999999999999998E-2</v>
      </c>
      <c r="N353" s="88">
        <v>4.220000000047186E-2</v>
      </c>
      <c r="O353" s="84">
        <v>2970.0509999999999</v>
      </c>
      <c r="P353" s="86">
        <v>102.937</v>
      </c>
      <c r="Q353" s="74"/>
      <c r="R353" s="84">
        <v>10.596537325</v>
      </c>
      <c r="S353" s="85">
        <v>1.0800185454545455E-6</v>
      </c>
      <c r="T353" s="85">
        <f t="shared" si="6"/>
        <v>5.079038344877676E-4</v>
      </c>
      <c r="U353" s="85">
        <f>R353/'סכום נכסי הקרן'!$C$42</f>
        <v>1.6643836710997516E-4</v>
      </c>
    </row>
    <row r="354" spans="2:21">
      <c r="B354" s="77" t="s">
        <v>1143</v>
      </c>
      <c r="C354" s="74" t="s">
        <v>1144</v>
      </c>
      <c r="D354" s="87" t="s">
        <v>28</v>
      </c>
      <c r="E354" s="87" t="s">
        <v>918</v>
      </c>
      <c r="F354" s="74"/>
      <c r="G354" s="87" t="s">
        <v>949</v>
      </c>
      <c r="H354" s="74" t="s">
        <v>1142</v>
      </c>
      <c r="I354" s="74" t="s">
        <v>920</v>
      </c>
      <c r="J354" s="74"/>
      <c r="K354" s="84">
        <v>6.0799999999926868</v>
      </c>
      <c r="L354" s="87" t="s">
        <v>158</v>
      </c>
      <c r="M354" s="88">
        <v>4.7500000000000001E-2</v>
      </c>
      <c r="N354" s="88">
        <v>4.2399999999983749E-2</v>
      </c>
      <c r="O354" s="84">
        <v>13577.376</v>
      </c>
      <c r="P354" s="86">
        <v>104.6121</v>
      </c>
      <c r="Q354" s="74"/>
      <c r="R354" s="84">
        <v>49.229620191999999</v>
      </c>
      <c r="S354" s="85">
        <v>4.4515986885245906E-6</v>
      </c>
      <c r="T354" s="85">
        <f t="shared" si="6"/>
        <v>2.3596305188207534E-3</v>
      </c>
      <c r="U354" s="85">
        <f>R354/'סכום נכסי הקרן'!$C$42</f>
        <v>7.7324293275216115E-4</v>
      </c>
    </row>
    <row r="355" spans="2:21">
      <c r="B355" s="77" t="s">
        <v>1145</v>
      </c>
      <c r="C355" s="74" t="s">
        <v>1146</v>
      </c>
      <c r="D355" s="87" t="s">
        <v>28</v>
      </c>
      <c r="E355" s="87" t="s">
        <v>918</v>
      </c>
      <c r="F355" s="74"/>
      <c r="G355" s="87" t="s">
        <v>924</v>
      </c>
      <c r="H355" s="74" t="s">
        <v>2338</v>
      </c>
      <c r="I355" s="74" t="s">
        <v>926</v>
      </c>
      <c r="J355" s="74"/>
      <c r="K355" s="84">
        <v>2.5000000000237335</v>
      </c>
      <c r="L355" s="87" t="s">
        <v>158</v>
      </c>
      <c r="M355" s="88">
        <v>7.7499999999999999E-2</v>
      </c>
      <c r="N355" s="88">
        <v>0.10260000000139552</v>
      </c>
      <c r="O355" s="84">
        <v>6355.5909199999996</v>
      </c>
      <c r="P355" s="86">
        <v>95.636099999999999</v>
      </c>
      <c r="Q355" s="74"/>
      <c r="R355" s="84">
        <v>21.067179831000001</v>
      </c>
      <c r="S355" s="85">
        <v>1.6296386974358974E-5</v>
      </c>
      <c r="T355" s="85">
        <f t="shared" si="6"/>
        <v>1.0097733901020596E-3</v>
      </c>
      <c r="U355" s="85">
        <f>R355/'סכום נכסי הקרן'!$C$42</f>
        <v>3.3089932146148905E-4</v>
      </c>
    </row>
    <row r="356" spans="2:21">
      <c r="B356" s="77" t="s">
        <v>1155</v>
      </c>
      <c r="C356" s="74" t="s">
        <v>1156</v>
      </c>
      <c r="D356" s="87" t="s">
        <v>28</v>
      </c>
      <c r="E356" s="87" t="s">
        <v>918</v>
      </c>
      <c r="F356" s="74"/>
      <c r="G356" s="87" t="s">
        <v>969</v>
      </c>
      <c r="H356" s="74" t="s">
        <v>700</v>
      </c>
      <c r="I356" s="74"/>
      <c r="J356" s="74"/>
      <c r="K356" s="84">
        <v>4.1399999999644344</v>
      </c>
      <c r="L356" s="87" t="s">
        <v>158</v>
      </c>
      <c r="M356" s="88">
        <v>4.2500000000000003E-2</v>
      </c>
      <c r="N356" s="88">
        <v>6.9899999999361431E-2</v>
      </c>
      <c r="O356" s="84">
        <v>15698.841</v>
      </c>
      <c r="P356" s="86">
        <v>90.947599999999994</v>
      </c>
      <c r="Q356" s="74"/>
      <c r="R356" s="84">
        <v>49.486550284000003</v>
      </c>
      <c r="S356" s="85">
        <v>3.3050191578947371E-5</v>
      </c>
      <c r="T356" s="85">
        <f t="shared" si="6"/>
        <v>2.3719454642524302E-3</v>
      </c>
      <c r="U356" s="85">
        <f>R356/'סכום נכסי הקרן'!$C$42</f>
        <v>7.7727849867925019E-4</v>
      </c>
    </row>
    <row r="357" spans="2:21">
      <c r="B357" s="123"/>
      <c r="C357" s="116"/>
      <c r="D357" s="116"/>
      <c r="E357" s="116"/>
      <c r="F357" s="116"/>
      <c r="G357" s="116"/>
      <c r="H357" s="116"/>
      <c r="I357" s="116"/>
      <c r="J357" s="116"/>
      <c r="K357" s="116"/>
      <c r="L357" s="116"/>
      <c r="M357" s="116"/>
      <c r="N357" s="116"/>
      <c r="O357" s="116"/>
      <c r="P357" s="116"/>
      <c r="Q357" s="116"/>
      <c r="R357" s="116"/>
      <c r="S357" s="116"/>
      <c r="T357" s="116"/>
      <c r="U357" s="116"/>
    </row>
    <row r="358" spans="2:21">
      <c r="B358" s="123"/>
      <c r="C358" s="116"/>
      <c r="D358" s="116"/>
      <c r="E358" s="116"/>
      <c r="F358" s="116"/>
      <c r="G358" s="116"/>
      <c r="H358" s="116"/>
      <c r="I358" s="116"/>
      <c r="J358" s="116"/>
      <c r="K358" s="116"/>
      <c r="L358" s="116"/>
      <c r="M358" s="116"/>
      <c r="N358" s="116"/>
      <c r="O358" s="116"/>
      <c r="P358" s="116"/>
      <c r="Q358" s="116"/>
      <c r="R358" s="116"/>
      <c r="S358" s="116"/>
      <c r="T358" s="116"/>
      <c r="U358" s="116"/>
    </row>
    <row r="359" spans="2:21">
      <c r="B359" s="123"/>
      <c r="C359" s="116"/>
      <c r="D359" s="116"/>
      <c r="E359" s="116"/>
      <c r="F359" s="116"/>
      <c r="G359" s="116"/>
      <c r="H359" s="116"/>
      <c r="I359" s="116"/>
      <c r="J359" s="116"/>
      <c r="K359" s="116"/>
      <c r="L359" s="116"/>
      <c r="M359" s="116"/>
      <c r="N359" s="116"/>
      <c r="O359" s="116"/>
      <c r="P359" s="116"/>
      <c r="Q359" s="116"/>
      <c r="R359" s="116"/>
      <c r="S359" s="116"/>
      <c r="T359" s="116"/>
      <c r="U359" s="116"/>
    </row>
    <row r="360" spans="2:21">
      <c r="B360" s="124" t="s">
        <v>249</v>
      </c>
      <c r="C360" s="125"/>
      <c r="D360" s="125"/>
      <c r="E360" s="125"/>
      <c r="F360" s="125"/>
      <c r="G360" s="125"/>
      <c r="H360" s="125"/>
      <c r="I360" s="125"/>
      <c r="J360" s="125"/>
      <c r="K360" s="125"/>
      <c r="L360" s="116"/>
      <c r="M360" s="116"/>
      <c r="N360" s="116"/>
      <c r="O360" s="116"/>
      <c r="P360" s="116"/>
      <c r="Q360" s="116"/>
      <c r="R360" s="116"/>
      <c r="S360" s="116"/>
      <c r="T360" s="116"/>
      <c r="U360" s="116"/>
    </row>
    <row r="361" spans="2:21">
      <c r="B361" s="124" t="s">
        <v>107</v>
      </c>
      <c r="C361" s="125"/>
      <c r="D361" s="125"/>
      <c r="E361" s="125"/>
      <c r="F361" s="125"/>
      <c r="G361" s="125"/>
      <c r="H361" s="125"/>
      <c r="I361" s="125"/>
      <c r="J361" s="125"/>
      <c r="K361" s="125"/>
      <c r="L361" s="116"/>
      <c r="M361" s="116"/>
      <c r="N361" s="116"/>
      <c r="O361" s="116"/>
      <c r="P361" s="116"/>
      <c r="Q361" s="116"/>
      <c r="R361" s="116"/>
      <c r="S361" s="116"/>
      <c r="T361" s="116"/>
      <c r="U361" s="116"/>
    </row>
    <row r="362" spans="2:21">
      <c r="B362" s="124" t="s">
        <v>231</v>
      </c>
      <c r="C362" s="125"/>
      <c r="D362" s="125"/>
      <c r="E362" s="125"/>
      <c r="F362" s="125"/>
      <c r="G362" s="125"/>
      <c r="H362" s="125"/>
      <c r="I362" s="125"/>
      <c r="J362" s="125"/>
      <c r="K362" s="125"/>
      <c r="L362" s="116"/>
      <c r="M362" s="116"/>
      <c r="N362" s="116"/>
      <c r="O362" s="116"/>
      <c r="P362" s="116"/>
      <c r="Q362" s="116"/>
      <c r="R362" s="116"/>
      <c r="S362" s="116"/>
      <c r="T362" s="116"/>
      <c r="U362" s="116"/>
    </row>
    <row r="363" spans="2:21">
      <c r="B363" s="124" t="s">
        <v>239</v>
      </c>
      <c r="C363" s="125"/>
      <c r="D363" s="125"/>
      <c r="E363" s="125"/>
      <c r="F363" s="125"/>
      <c r="G363" s="125"/>
      <c r="H363" s="125"/>
      <c r="I363" s="125"/>
      <c r="J363" s="125"/>
      <c r="K363" s="125"/>
      <c r="L363" s="116"/>
      <c r="M363" s="116"/>
      <c r="N363" s="116"/>
      <c r="O363" s="116"/>
      <c r="P363" s="116"/>
      <c r="Q363" s="116"/>
      <c r="R363" s="116"/>
      <c r="S363" s="116"/>
      <c r="T363" s="116"/>
      <c r="U363" s="116"/>
    </row>
    <row r="364" spans="2:21">
      <c r="B364" s="143" t="s">
        <v>245</v>
      </c>
      <c r="C364" s="143"/>
      <c r="D364" s="143"/>
      <c r="E364" s="143"/>
      <c r="F364" s="143"/>
      <c r="G364" s="143"/>
      <c r="H364" s="143"/>
      <c r="I364" s="143"/>
      <c r="J364" s="143"/>
      <c r="K364" s="143"/>
      <c r="L364" s="116"/>
      <c r="M364" s="116"/>
      <c r="N364" s="116"/>
      <c r="O364" s="116"/>
      <c r="P364" s="116"/>
      <c r="Q364" s="116"/>
      <c r="R364" s="116"/>
      <c r="S364" s="116"/>
      <c r="T364" s="116"/>
      <c r="U364" s="116"/>
    </row>
    <row r="365" spans="2:21">
      <c r="B365" s="123"/>
      <c r="C365" s="116"/>
      <c r="D365" s="116"/>
      <c r="E365" s="116"/>
      <c r="F365" s="116"/>
      <c r="G365" s="116"/>
      <c r="H365" s="116"/>
      <c r="I365" s="116"/>
      <c r="J365" s="116"/>
      <c r="K365" s="116"/>
      <c r="L365" s="116"/>
      <c r="M365" s="116"/>
      <c r="N365" s="116"/>
      <c r="O365" s="116"/>
      <c r="P365" s="116"/>
      <c r="Q365" s="116"/>
      <c r="R365" s="116"/>
      <c r="S365" s="116"/>
      <c r="T365" s="116"/>
      <c r="U365" s="116"/>
    </row>
    <row r="366" spans="2:21">
      <c r="B366" s="123"/>
      <c r="C366" s="116"/>
      <c r="D366" s="116"/>
      <c r="E366" s="116"/>
      <c r="F366" s="116"/>
      <c r="G366" s="116"/>
      <c r="H366" s="116"/>
      <c r="I366" s="116"/>
      <c r="J366" s="116"/>
      <c r="K366" s="116"/>
      <c r="L366" s="116"/>
      <c r="M366" s="116"/>
      <c r="N366" s="116"/>
      <c r="O366" s="116"/>
      <c r="P366" s="116"/>
      <c r="Q366" s="116"/>
      <c r="R366" s="116"/>
      <c r="S366" s="116"/>
      <c r="T366" s="116"/>
      <c r="U366" s="116"/>
    </row>
    <row r="367" spans="2:21">
      <c r="B367" s="123"/>
      <c r="C367" s="116"/>
      <c r="D367" s="116"/>
      <c r="E367" s="116"/>
      <c r="F367" s="116"/>
      <c r="G367" s="116"/>
      <c r="H367" s="116"/>
      <c r="I367" s="116"/>
      <c r="J367" s="116"/>
      <c r="K367" s="116"/>
      <c r="L367" s="116"/>
      <c r="M367" s="116"/>
      <c r="N367" s="116"/>
      <c r="O367" s="116"/>
      <c r="P367" s="116"/>
      <c r="Q367" s="116"/>
      <c r="R367" s="116"/>
      <c r="S367" s="116"/>
      <c r="T367" s="116"/>
      <c r="U367" s="116"/>
    </row>
    <row r="368" spans="2:21">
      <c r="B368" s="123"/>
      <c r="C368" s="116"/>
      <c r="D368" s="116"/>
      <c r="E368" s="116"/>
      <c r="F368" s="116"/>
      <c r="G368" s="116"/>
      <c r="H368" s="116"/>
      <c r="I368" s="116"/>
      <c r="J368" s="116"/>
      <c r="K368" s="116"/>
      <c r="L368" s="116"/>
      <c r="M368" s="116"/>
      <c r="N368" s="116"/>
      <c r="O368" s="116"/>
      <c r="P368" s="116"/>
      <c r="Q368" s="116"/>
      <c r="R368" s="116"/>
      <c r="S368" s="116"/>
      <c r="T368" s="116"/>
      <c r="U368" s="116"/>
    </row>
    <row r="369" spans="2:21">
      <c r="B369" s="123"/>
      <c r="C369" s="116"/>
      <c r="D369" s="116"/>
      <c r="E369" s="116"/>
      <c r="F369" s="116"/>
      <c r="G369" s="116"/>
      <c r="H369" s="116"/>
      <c r="I369" s="116"/>
      <c r="J369" s="116"/>
      <c r="K369" s="116"/>
      <c r="L369" s="116"/>
      <c r="M369" s="116"/>
      <c r="N369" s="116"/>
      <c r="O369" s="116"/>
      <c r="P369" s="116"/>
      <c r="Q369" s="116"/>
      <c r="R369" s="116"/>
      <c r="S369" s="116"/>
      <c r="T369" s="116"/>
      <c r="U369" s="116"/>
    </row>
    <row r="370" spans="2:21">
      <c r="B370" s="123"/>
      <c r="C370" s="116"/>
      <c r="D370" s="116"/>
      <c r="E370" s="116"/>
      <c r="F370" s="116"/>
      <c r="G370" s="116"/>
      <c r="H370" s="116"/>
      <c r="I370" s="116"/>
      <c r="J370" s="116"/>
      <c r="K370" s="116"/>
      <c r="L370" s="116"/>
      <c r="M370" s="116"/>
      <c r="N370" s="116"/>
      <c r="O370" s="116"/>
      <c r="P370" s="116"/>
      <c r="Q370" s="116"/>
      <c r="R370" s="116"/>
      <c r="S370" s="116"/>
      <c r="T370" s="116"/>
      <c r="U370" s="116"/>
    </row>
    <row r="371" spans="2:21">
      <c r="B371" s="123"/>
      <c r="C371" s="116"/>
      <c r="D371" s="116"/>
      <c r="E371" s="116"/>
      <c r="F371" s="116"/>
      <c r="G371" s="116"/>
      <c r="H371" s="116"/>
      <c r="I371" s="116"/>
      <c r="J371" s="116"/>
      <c r="K371" s="116"/>
      <c r="L371" s="116"/>
      <c r="M371" s="116"/>
      <c r="N371" s="116"/>
      <c r="O371" s="116"/>
      <c r="P371" s="116"/>
      <c r="Q371" s="116"/>
      <c r="R371" s="116"/>
      <c r="S371" s="116"/>
      <c r="T371" s="116"/>
      <c r="U371" s="116"/>
    </row>
    <row r="372" spans="2:21">
      <c r="B372" s="123"/>
      <c r="C372" s="116"/>
      <c r="D372" s="116"/>
      <c r="E372" s="116"/>
      <c r="F372" s="116"/>
      <c r="G372" s="116"/>
      <c r="H372" s="116"/>
      <c r="I372" s="116"/>
      <c r="J372" s="116"/>
      <c r="K372" s="116"/>
      <c r="L372" s="116"/>
      <c r="M372" s="116"/>
      <c r="N372" s="116"/>
      <c r="O372" s="116"/>
      <c r="P372" s="116"/>
      <c r="Q372" s="116"/>
      <c r="R372" s="116"/>
      <c r="S372" s="116"/>
      <c r="T372" s="116"/>
      <c r="U372" s="116"/>
    </row>
    <row r="373" spans="2:21">
      <c r="B373" s="123"/>
      <c r="C373" s="116"/>
      <c r="D373" s="116"/>
      <c r="E373" s="116"/>
      <c r="F373" s="116"/>
      <c r="G373" s="116"/>
      <c r="H373" s="116"/>
      <c r="I373" s="116"/>
      <c r="J373" s="116"/>
      <c r="K373" s="116"/>
      <c r="L373" s="116"/>
      <c r="M373" s="116"/>
      <c r="N373" s="116"/>
      <c r="O373" s="116"/>
      <c r="P373" s="116"/>
      <c r="Q373" s="116"/>
      <c r="R373" s="116"/>
      <c r="S373" s="116"/>
      <c r="T373" s="116"/>
      <c r="U373" s="116"/>
    </row>
    <row r="374" spans="2:21">
      <c r="B374" s="123"/>
      <c r="C374" s="116"/>
      <c r="D374" s="116"/>
      <c r="E374" s="116"/>
      <c r="F374" s="116"/>
      <c r="G374" s="116"/>
      <c r="H374" s="116"/>
      <c r="I374" s="116"/>
      <c r="J374" s="116"/>
      <c r="K374" s="116"/>
      <c r="L374" s="116"/>
      <c r="M374" s="116"/>
      <c r="N374" s="116"/>
      <c r="O374" s="116"/>
      <c r="P374" s="116"/>
      <c r="Q374" s="116"/>
      <c r="R374" s="116"/>
      <c r="S374" s="116"/>
      <c r="T374" s="116"/>
      <c r="U374" s="116"/>
    </row>
    <row r="375" spans="2:21">
      <c r="B375" s="123"/>
      <c r="C375" s="116"/>
      <c r="D375" s="116"/>
      <c r="E375" s="116"/>
      <c r="F375" s="116"/>
      <c r="G375" s="116"/>
      <c r="H375" s="116"/>
      <c r="I375" s="116"/>
      <c r="J375" s="116"/>
      <c r="K375" s="116"/>
      <c r="L375" s="116"/>
      <c r="M375" s="116"/>
      <c r="N375" s="116"/>
      <c r="O375" s="116"/>
      <c r="P375" s="116"/>
      <c r="Q375" s="116"/>
      <c r="R375" s="116"/>
      <c r="S375" s="116"/>
      <c r="T375" s="116"/>
      <c r="U375" s="116"/>
    </row>
    <row r="376" spans="2:21">
      <c r="B376" s="123"/>
      <c r="C376" s="116"/>
      <c r="D376" s="116"/>
      <c r="E376" s="116"/>
      <c r="F376" s="116"/>
      <c r="G376" s="116"/>
      <c r="H376" s="116"/>
      <c r="I376" s="116"/>
      <c r="J376" s="116"/>
      <c r="K376" s="116"/>
      <c r="L376" s="116"/>
      <c r="M376" s="116"/>
      <c r="N376" s="116"/>
      <c r="O376" s="116"/>
      <c r="P376" s="116"/>
      <c r="Q376" s="116"/>
      <c r="R376" s="116"/>
      <c r="S376" s="116"/>
      <c r="T376" s="116"/>
      <c r="U376" s="116"/>
    </row>
    <row r="377" spans="2:21">
      <c r="B377" s="123"/>
      <c r="C377" s="116"/>
      <c r="D377" s="116"/>
      <c r="E377" s="116"/>
      <c r="F377" s="116"/>
      <c r="G377" s="116"/>
      <c r="H377" s="116"/>
      <c r="I377" s="116"/>
      <c r="J377" s="116"/>
      <c r="K377" s="116"/>
      <c r="L377" s="116"/>
      <c r="M377" s="116"/>
      <c r="N377" s="116"/>
      <c r="O377" s="116"/>
      <c r="P377" s="116"/>
      <c r="Q377" s="116"/>
      <c r="R377" s="116"/>
      <c r="S377" s="116"/>
      <c r="T377" s="116"/>
      <c r="U377" s="116"/>
    </row>
    <row r="378" spans="2:21">
      <c r="B378" s="123"/>
      <c r="C378" s="116"/>
      <c r="D378" s="116"/>
      <c r="E378" s="116"/>
      <c r="F378" s="116"/>
      <c r="G378" s="116"/>
      <c r="H378" s="116"/>
      <c r="I378" s="116"/>
      <c r="J378" s="116"/>
      <c r="K378" s="116"/>
      <c r="L378" s="116"/>
      <c r="M378" s="116"/>
      <c r="N378" s="116"/>
      <c r="O378" s="116"/>
      <c r="P378" s="116"/>
      <c r="Q378" s="116"/>
      <c r="R378" s="116"/>
      <c r="S378" s="116"/>
      <c r="T378" s="116"/>
      <c r="U378" s="116"/>
    </row>
    <row r="379" spans="2:21">
      <c r="B379" s="123"/>
      <c r="C379" s="116"/>
      <c r="D379" s="116"/>
      <c r="E379" s="116"/>
      <c r="F379" s="116"/>
      <c r="G379" s="116"/>
      <c r="H379" s="116"/>
      <c r="I379" s="116"/>
      <c r="J379" s="116"/>
      <c r="K379" s="116"/>
      <c r="L379" s="116"/>
      <c r="M379" s="116"/>
      <c r="N379" s="116"/>
      <c r="O379" s="116"/>
      <c r="P379" s="116"/>
      <c r="Q379" s="116"/>
      <c r="R379" s="116"/>
      <c r="S379" s="116"/>
      <c r="T379" s="116"/>
      <c r="U379" s="116"/>
    </row>
    <row r="380" spans="2:21">
      <c r="B380" s="123"/>
      <c r="C380" s="116"/>
      <c r="D380" s="116"/>
      <c r="E380" s="116"/>
      <c r="F380" s="116"/>
      <c r="G380" s="116"/>
      <c r="H380" s="116"/>
      <c r="I380" s="116"/>
      <c r="J380" s="116"/>
      <c r="K380" s="116"/>
      <c r="L380" s="116"/>
      <c r="M380" s="116"/>
      <c r="N380" s="116"/>
      <c r="O380" s="116"/>
      <c r="P380" s="116"/>
      <c r="Q380" s="116"/>
      <c r="R380" s="116"/>
      <c r="S380" s="116"/>
      <c r="T380" s="116"/>
      <c r="U380" s="116"/>
    </row>
    <row r="381" spans="2:21">
      <c r="B381" s="123"/>
      <c r="C381" s="116"/>
      <c r="D381" s="116"/>
      <c r="E381" s="116"/>
      <c r="F381" s="116"/>
      <c r="G381" s="116"/>
      <c r="H381" s="116"/>
      <c r="I381" s="116"/>
      <c r="J381" s="116"/>
      <c r="K381" s="116"/>
      <c r="L381" s="116"/>
      <c r="M381" s="116"/>
      <c r="N381" s="116"/>
      <c r="O381" s="116"/>
      <c r="P381" s="116"/>
      <c r="Q381" s="116"/>
      <c r="R381" s="116"/>
      <c r="S381" s="116"/>
      <c r="T381" s="116"/>
      <c r="U381" s="116"/>
    </row>
    <row r="382" spans="2:21">
      <c r="B382" s="123"/>
      <c r="C382" s="116"/>
      <c r="D382" s="116"/>
      <c r="E382" s="116"/>
      <c r="F382" s="116"/>
      <c r="G382" s="116"/>
      <c r="H382" s="116"/>
      <c r="I382" s="116"/>
      <c r="J382" s="116"/>
      <c r="K382" s="116"/>
      <c r="L382" s="116"/>
      <c r="M382" s="116"/>
      <c r="N382" s="116"/>
      <c r="O382" s="116"/>
      <c r="P382" s="116"/>
      <c r="Q382" s="116"/>
      <c r="R382" s="116"/>
      <c r="S382" s="116"/>
      <c r="T382" s="116"/>
      <c r="U382" s="116"/>
    </row>
    <row r="383" spans="2:21">
      <c r="B383" s="123"/>
      <c r="C383" s="116"/>
      <c r="D383" s="116"/>
      <c r="E383" s="116"/>
      <c r="F383" s="116"/>
      <c r="G383" s="116"/>
      <c r="H383" s="116"/>
      <c r="I383" s="116"/>
      <c r="J383" s="116"/>
      <c r="K383" s="116"/>
      <c r="L383" s="116"/>
      <c r="M383" s="116"/>
      <c r="N383" s="116"/>
      <c r="O383" s="116"/>
      <c r="P383" s="116"/>
      <c r="Q383" s="116"/>
      <c r="R383" s="116"/>
      <c r="S383" s="116"/>
      <c r="T383" s="116"/>
      <c r="U383" s="116"/>
    </row>
    <row r="384" spans="2:21">
      <c r="B384" s="123"/>
      <c r="C384" s="116"/>
      <c r="D384" s="116"/>
      <c r="E384" s="116"/>
      <c r="F384" s="116"/>
      <c r="G384" s="116"/>
      <c r="H384" s="116"/>
      <c r="I384" s="116"/>
      <c r="J384" s="116"/>
      <c r="K384" s="116"/>
      <c r="L384" s="116"/>
      <c r="M384" s="116"/>
      <c r="N384" s="116"/>
      <c r="O384" s="116"/>
      <c r="P384" s="116"/>
      <c r="Q384" s="116"/>
      <c r="R384" s="116"/>
      <c r="S384" s="116"/>
      <c r="T384" s="116"/>
      <c r="U384" s="116"/>
    </row>
    <row r="385" spans="2:21">
      <c r="B385" s="123"/>
      <c r="C385" s="116"/>
      <c r="D385" s="116"/>
      <c r="E385" s="116"/>
      <c r="F385" s="116"/>
      <c r="G385" s="116"/>
      <c r="H385" s="116"/>
      <c r="I385" s="116"/>
      <c r="J385" s="116"/>
      <c r="K385" s="116"/>
      <c r="L385" s="116"/>
      <c r="M385" s="116"/>
      <c r="N385" s="116"/>
      <c r="O385" s="116"/>
      <c r="P385" s="116"/>
      <c r="Q385" s="116"/>
      <c r="R385" s="116"/>
      <c r="S385" s="116"/>
      <c r="T385" s="116"/>
      <c r="U385" s="116"/>
    </row>
    <row r="386" spans="2:21">
      <c r="B386" s="123"/>
      <c r="C386" s="116"/>
      <c r="D386" s="116"/>
      <c r="E386" s="116"/>
      <c r="F386" s="116"/>
      <c r="G386" s="116"/>
      <c r="H386" s="116"/>
      <c r="I386" s="116"/>
      <c r="J386" s="116"/>
      <c r="K386" s="116"/>
      <c r="L386" s="116"/>
      <c r="M386" s="116"/>
      <c r="N386" s="116"/>
      <c r="O386" s="116"/>
      <c r="P386" s="116"/>
      <c r="Q386" s="116"/>
      <c r="R386" s="116"/>
      <c r="S386" s="116"/>
      <c r="T386" s="116"/>
      <c r="U386" s="116"/>
    </row>
    <row r="387" spans="2:21">
      <c r="B387" s="123"/>
      <c r="C387" s="116"/>
      <c r="D387" s="116"/>
      <c r="E387" s="116"/>
      <c r="F387" s="116"/>
      <c r="G387" s="116"/>
      <c r="H387" s="116"/>
      <c r="I387" s="116"/>
      <c r="J387" s="116"/>
      <c r="K387" s="116"/>
      <c r="L387" s="116"/>
      <c r="M387" s="116"/>
      <c r="N387" s="116"/>
      <c r="O387" s="116"/>
      <c r="P387" s="116"/>
      <c r="Q387" s="116"/>
      <c r="R387" s="116"/>
      <c r="S387" s="116"/>
      <c r="T387" s="116"/>
      <c r="U387" s="116"/>
    </row>
    <row r="388" spans="2:21">
      <c r="B388" s="123"/>
      <c r="C388" s="116"/>
      <c r="D388" s="116"/>
      <c r="E388" s="116"/>
      <c r="F388" s="116"/>
      <c r="G388" s="116"/>
      <c r="H388" s="116"/>
      <c r="I388" s="116"/>
      <c r="J388" s="116"/>
      <c r="K388" s="116"/>
      <c r="L388" s="116"/>
      <c r="M388" s="116"/>
      <c r="N388" s="116"/>
      <c r="O388" s="116"/>
      <c r="P388" s="116"/>
      <c r="Q388" s="116"/>
      <c r="R388" s="116"/>
      <c r="S388" s="116"/>
      <c r="T388" s="116"/>
      <c r="U388" s="116"/>
    </row>
    <row r="389" spans="2:21">
      <c r="B389" s="123"/>
      <c r="C389" s="116"/>
      <c r="D389" s="116"/>
      <c r="E389" s="116"/>
      <c r="F389" s="116"/>
      <c r="G389" s="116"/>
      <c r="H389" s="116"/>
      <c r="I389" s="116"/>
      <c r="J389" s="116"/>
      <c r="K389" s="116"/>
      <c r="L389" s="116"/>
      <c r="M389" s="116"/>
      <c r="N389" s="116"/>
      <c r="O389" s="116"/>
      <c r="P389" s="116"/>
      <c r="Q389" s="116"/>
      <c r="R389" s="116"/>
      <c r="S389" s="116"/>
      <c r="T389" s="116"/>
      <c r="U389" s="116"/>
    </row>
    <row r="390" spans="2:21">
      <c r="B390" s="123"/>
      <c r="C390" s="116"/>
      <c r="D390" s="116"/>
      <c r="E390" s="116"/>
      <c r="F390" s="116"/>
      <c r="G390" s="116"/>
      <c r="H390" s="116"/>
      <c r="I390" s="116"/>
      <c r="J390" s="116"/>
      <c r="K390" s="116"/>
      <c r="L390" s="116"/>
      <c r="M390" s="116"/>
      <c r="N390" s="116"/>
      <c r="O390" s="116"/>
      <c r="P390" s="116"/>
      <c r="Q390" s="116"/>
      <c r="R390" s="116"/>
      <c r="S390" s="116"/>
      <c r="T390" s="116"/>
      <c r="U390" s="116"/>
    </row>
    <row r="391" spans="2:21">
      <c r="B391" s="123"/>
      <c r="C391" s="116"/>
      <c r="D391" s="116"/>
      <c r="E391" s="116"/>
      <c r="F391" s="116"/>
      <c r="G391" s="116"/>
      <c r="H391" s="116"/>
      <c r="I391" s="116"/>
      <c r="J391" s="116"/>
      <c r="K391" s="116"/>
      <c r="L391" s="116"/>
      <c r="M391" s="116"/>
      <c r="N391" s="116"/>
      <c r="O391" s="116"/>
      <c r="P391" s="116"/>
      <c r="Q391" s="116"/>
      <c r="R391" s="116"/>
      <c r="S391" s="116"/>
      <c r="T391" s="116"/>
      <c r="U391" s="116"/>
    </row>
    <row r="392" spans="2:21">
      <c r="B392" s="123"/>
      <c r="C392" s="116"/>
      <c r="D392" s="116"/>
      <c r="E392" s="116"/>
      <c r="F392" s="116"/>
      <c r="G392" s="116"/>
      <c r="H392" s="116"/>
      <c r="I392" s="116"/>
      <c r="J392" s="116"/>
      <c r="K392" s="116"/>
      <c r="L392" s="116"/>
      <c r="M392" s="116"/>
      <c r="N392" s="116"/>
      <c r="O392" s="116"/>
      <c r="P392" s="116"/>
      <c r="Q392" s="116"/>
      <c r="R392" s="116"/>
      <c r="S392" s="116"/>
      <c r="T392" s="116"/>
      <c r="U392" s="116"/>
    </row>
    <row r="393" spans="2:21">
      <c r="B393" s="123"/>
      <c r="C393" s="116"/>
      <c r="D393" s="116"/>
      <c r="E393" s="116"/>
      <c r="F393" s="116"/>
      <c r="G393" s="116"/>
      <c r="H393" s="116"/>
      <c r="I393" s="116"/>
      <c r="J393" s="116"/>
      <c r="K393" s="116"/>
      <c r="L393" s="116"/>
      <c r="M393" s="116"/>
      <c r="N393" s="116"/>
      <c r="O393" s="116"/>
      <c r="P393" s="116"/>
      <c r="Q393" s="116"/>
      <c r="R393" s="116"/>
      <c r="S393" s="116"/>
      <c r="T393" s="116"/>
      <c r="U393" s="116"/>
    </row>
    <row r="394" spans="2:21">
      <c r="B394" s="123"/>
      <c r="C394" s="116"/>
      <c r="D394" s="116"/>
      <c r="E394" s="116"/>
      <c r="F394" s="116"/>
      <c r="G394" s="116"/>
      <c r="H394" s="116"/>
      <c r="I394" s="116"/>
      <c r="J394" s="116"/>
      <c r="K394" s="116"/>
      <c r="L394" s="116"/>
      <c r="M394" s="116"/>
      <c r="N394" s="116"/>
      <c r="O394" s="116"/>
      <c r="P394" s="116"/>
      <c r="Q394" s="116"/>
      <c r="R394" s="116"/>
      <c r="S394" s="116"/>
      <c r="T394" s="116"/>
      <c r="U394" s="116"/>
    </row>
    <row r="395" spans="2:21">
      <c r="B395" s="123"/>
      <c r="C395" s="116"/>
      <c r="D395" s="116"/>
      <c r="E395" s="116"/>
      <c r="F395" s="116"/>
      <c r="G395" s="116"/>
      <c r="H395" s="116"/>
      <c r="I395" s="116"/>
      <c r="J395" s="116"/>
      <c r="K395" s="116"/>
      <c r="L395" s="116"/>
      <c r="M395" s="116"/>
      <c r="N395" s="116"/>
      <c r="O395" s="116"/>
      <c r="P395" s="116"/>
      <c r="Q395" s="116"/>
      <c r="R395" s="116"/>
      <c r="S395" s="116"/>
      <c r="T395" s="116"/>
      <c r="U395" s="116"/>
    </row>
    <row r="396" spans="2:21">
      <c r="B396" s="123"/>
      <c r="C396" s="116"/>
      <c r="D396" s="116"/>
      <c r="E396" s="116"/>
      <c r="F396" s="116"/>
      <c r="G396" s="116"/>
      <c r="H396" s="116"/>
      <c r="I396" s="116"/>
      <c r="J396" s="116"/>
      <c r="K396" s="116"/>
      <c r="L396" s="116"/>
      <c r="M396" s="116"/>
      <c r="N396" s="116"/>
      <c r="O396" s="116"/>
      <c r="P396" s="116"/>
      <c r="Q396" s="116"/>
      <c r="R396" s="116"/>
      <c r="S396" s="116"/>
      <c r="T396" s="116"/>
      <c r="U396" s="116"/>
    </row>
    <row r="397" spans="2:21">
      <c r="B397" s="123"/>
      <c r="C397" s="116"/>
      <c r="D397" s="116"/>
      <c r="E397" s="116"/>
      <c r="F397" s="116"/>
      <c r="G397" s="116"/>
      <c r="H397" s="116"/>
      <c r="I397" s="116"/>
      <c r="J397" s="116"/>
      <c r="K397" s="116"/>
      <c r="L397" s="116"/>
      <c r="M397" s="116"/>
      <c r="N397" s="116"/>
      <c r="O397" s="116"/>
      <c r="P397" s="116"/>
      <c r="Q397" s="116"/>
      <c r="R397" s="116"/>
      <c r="S397" s="116"/>
      <c r="T397" s="116"/>
      <c r="U397" s="116"/>
    </row>
    <row r="398" spans="2:21">
      <c r="B398" s="123"/>
      <c r="C398" s="116"/>
      <c r="D398" s="116"/>
      <c r="E398" s="116"/>
      <c r="F398" s="116"/>
      <c r="G398" s="116"/>
      <c r="H398" s="116"/>
      <c r="I398" s="116"/>
      <c r="J398" s="116"/>
      <c r="K398" s="116"/>
      <c r="L398" s="116"/>
      <c r="M398" s="116"/>
      <c r="N398" s="116"/>
      <c r="O398" s="116"/>
      <c r="P398" s="116"/>
      <c r="Q398" s="116"/>
      <c r="R398" s="116"/>
      <c r="S398" s="116"/>
      <c r="T398" s="116"/>
      <c r="U398" s="116"/>
    </row>
    <row r="399" spans="2:21">
      <c r="B399" s="123"/>
      <c r="C399" s="116"/>
      <c r="D399" s="116"/>
      <c r="E399" s="116"/>
      <c r="F399" s="116"/>
      <c r="G399" s="116"/>
      <c r="H399" s="116"/>
      <c r="I399" s="116"/>
      <c r="J399" s="116"/>
      <c r="K399" s="116"/>
      <c r="L399" s="116"/>
      <c r="M399" s="116"/>
      <c r="N399" s="116"/>
      <c r="O399" s="116"/>
      <c r="P399" s="116"/>
      <c r="Q399" s="116"/>
      <c r="R399" s="116"/>
      <c r="S399" s="116"/>
      <c r="T399" s="116"/>
      <c r="U399" s="116"/>
    </row>
    <row r="400" spans="2:21">
      <c r="B400" s="123"/>
      <c r="C400" s="116"/>
      <c r="D400" s="116"/>
      <c r="E400" s="116"/>
      <c r="F400" s="116"/>
      <c r="G400" s="116"/>
      <c r="H400" s="116"/>
      <c r="I400" s="116"/>
      <c r="J400" s="116"/>
      <c r="K400" s="116"/>
      <c r="L400" s="116"/>
      <c r="M400" s="116"/>
      <c r="N400" s="116"/>
      <c r="O400" s="116"/>
      <c r="P400" s="116"/>
      <c r="Q400" s="116"/>
      <c r="R400" s="116"/>
      <c r="S400" s="116"/>
      <c r="T400" s="116"/>
      <c r="U400" s="116"/>
    </row>
    <row r="401" spans="2:21">
      <c r="B401" s="123"/>
      <c r="C401" s="116"/>
      <c r="D401" s="116"/>
      <c r="E401" s="116"/>
      <c r="F401" s="116"/>
      <c r="G401" s="116"/>
      <c r="H401" s="116"/>
      <c r="I401" s="116"/>
      <c r="J401" s="116"/>
      <c r="K401" s="116"/>
      <c r="L401" s="116"/>
      <c r="M401" s="116"/>
      <c r="N401" s="116"/>
      <c r="O401" s="116"/>
      <c r="P401" s="116"/>
      <c r="Q401" s="116"/>
      <c r="R401" s="116"/>
      <c r="S401" s="116"/>
      <c r="T401" s="116"/>
      <c r="U401" s="116"/>
    </row>
    <row r="402" spans="2:21">
      <c r="B402" s="123"/>
      <c r="C402" s="116"/>
      <c r="D402" s="116"/>
      <c r="E402" s="116"/>
      <c r="F402" s="116"/>
      <c r="G402" s="116"/>
      <c r="H402" s="116"/>
      <c r="I402" s="116"/>
      <c r="J402" s="116"/>
      <c r="K402" s="116"/>
      <c r="L402" s="116"/>
      <c r="M402" s="116"/>
      <c r="N402" s="116"/>
      <c r="O402" s="116"/>
      <c r="P402" s="116"/>
      <c r="Q402" s="116"/>
      <c r="R402" s="116"/>
      <c r="S402" s="116"/>
      <c r="T402" s="116"/>
      <c r="U402" s="116"/>
    </row>
    <row r="403" spans="2:21">
      <c r="B403" s="123"/>
      <c r="C403" s="116"/>
      <c r="D403" s="116"/>
      <c r="E403" s="116"/>
      <c r="F403" s="116"/>
      <c r="G403" s="116"/>
      <c r="H403" s="116"/>
      <c r="I403" s="116"/>
      <c r="J403" s="116"/>
      <c r="K403" s="116"/>
      <c r="L403" s="116"/>
      <c r="M403" s="116"/>
      <c r="N403" s="116"/>
      <c r="O403" s="116"/>
      <c r="P403" s="116"/>
      <c r="Q403" s="116"/>
      <c r="R403" s="116"/>
      <c r="S403" s="116"/>
      <c r="T403" s="116"/>
      <c r="U403" s="116"/>
    </row>
    <row r="404" spans="2:21">
      <c r="B404" s="123"/>
      <c r="C404" s="116"/>
      <c r="D404" s="116"/>
      <c r="E404" s="116"/>
      <c r="F404" s="116"/>
      <c r="G404" s="116"/>
      <c r="H404" s="116"/>
      <c r="I404" s="116"/>
      <c r="J404" s="116"/>
      <c r="K404" s="116"/>
      <c r="L404" s="116"/>
      <c r="M404" s="116"/>
      <c r="N404" s="116"/>
      <c r="O404" s="116"/>
      <c r="P404" s="116"/>
      <c r="Q404" s="116"/>
      <c r="R404" s="116"/>
      <c r="S404" s="116"/>
      <c r="T404" s="116"/>
      <c r="U404" s="116"/>
    </row>
    <row r="405" spans="2:21">
      <c r="B405" s="123"/>
      <c r="C405" s="116"/>
      <c r="D405" s="116"/>
      <c r="E405" s="116"/>
      <c r="F405" s="116"/>
      <c r="G405" s="116"/>
      <c r="H405" s="116"/>
      <c r="I405" s="116"/>
      <c r="J405" s="116"/>
      <c r="K405" s="116"/>
      <c r="L405" s="116"/>
      <c r="M405" s="116"/>
      <c r="N405" s="116"/>
      <c r="O405" s="116"/>
      <c r="P405" s="116"/>
      <c r="Q405" s="116"/>
      <c r="R405" s="116"/>
      <c r="S405" s="116"/>
      <c r="T405" s="116"/>
      <c r="U405" s="116"/>
    </row>
    <row r="406" spans="2:21">
      <c r="B406" s="123"/>
      <c r="C406" s="116"/>
      <c r="D406" s="116"/>
      <c r="E406" s="116"/>
      <c r="F406" s="116"/>
      <c r="G406" s="116"/>
      <c r="H406" s="116"/>
      <c r="I406" s="116"/>
      <c r="J406" s="116"/>
      <c r="K406" s="116"/>
      <c r="L406" s="116"/>
      <c r="M406" s="116"/>
      <c r="N406" s="116"/>
      <c r="O406" s="116"/>
      <c r="P406" s="116"/>
      <c r="Q406" s="116"/>
      <c r="R406" s="116"/>
      <c r="S406" s="116"/>
      <c r="T406" s="116"/>
      <c r="U406" s="116"/>
    </row>
    <row r="407" spans="2:21">
      <c r="B407" s="123"/>
      <c r="C407" s="116"/>
      <c r="D407" s="116"/>
      <c r="E407" s="116"/>
      <c r="F407" s="116"/>
      <c r="G407" s="116"/>
      <c r="H407" s="116"/>
      <c r="I407" s="116"/>
      <c r="J407" s="116"/>
      <c r="K407" s="116"/>
      <c r="L407" s="116"/>
      <c r="M407" s="116"/>
      <c r="N407" s="116"/>
      <c r="O407" s="116"/>
      <c r="P407" s="116"/>
      <c r="Q407" s="116"/>
      <c r="R407" s="116"/>
      <c r="S407" s="116"/>
      <c r="T407" s="116"/>
      <c r="U407" s="116"/>
    </row>
    <row r="408" spans="2:21">
      <c r="B408" s="123"/>
      <c r="C408" s="116"/>
      <c r="D408" s="116"/>
      <c r="E408" s="116"/>
      <c r="F408" s="116"/>
      <c r="G408" s="116"/>
      <c r="H408" s="116"/>
      <c r="I408" s="116"/>
      <c r="J408" s="116"/>
      <c r="K408" s="116"/>
      <c r="L408" s="116"/>
      <c r="M408" s="116"/>
      <c r="N408" s="116"/>
      <c r="O408" s="116"/>
      <c r="P408" s="116"/>
      <c r="Q408" s="116"/>
      <c r="R408" s="116"/>
      <c r="S408" s="116"/>
      <c r="T408" s="116"/>
      <c r="U408" s="116"/>
    </row>
    <row r="409" spans="2:21">
      <c r="B409" s="123"/>
      <c r="C409" s="116"/>
      <c r="D409" s="116"/>
      <c r="E409" s="116"/>
      <c r="F409" s="116"/>
      <c r="G409" s="116"/>
      <c r="H409" s="116"/>
      <c r="I409" s="116"/>
      <c r="J409" s="116"/>
      <c r="K409" s="116"/>
      <c r="L409" s="116"/>
      <c r="M409" s="116"/>
      <c r="N409" s="116"/>
      <c r="O409" s="116"/>
      <c r="P409" s="116"/>
      <c r="Q409" s="116"/>
      <c r="R409" s="116"/>
      <c r="S409" s="116"/>
      <c r="T409" s="116"/>
      <c r="U409" s="116"/>
    </row>
    <row r="410" spans="2:21">
      <c r="B410" s="123"/>
      <c r="C410" s="116"/>
      <c r="D410" s="116"/>
      <c r="E410" s="116"/>
      <c r="F410" s="116"/>
      <c r="G410" s="116"/>
      <c r="H410" s="116"/>
      <c r="I410" s="116"/>
      <c r="J410" s="116"/>
      <c r="K410" s="116"/>
      <c r="L410" s="116"/>
      <c r="M410" s="116"/>
      <c r="N410" s="116"/>
      <c r="O410" s="116"/>
      <c r="P410" s="116"/>
      <c r="Q410" s="116"/>
      <c r="R410" s="116"/>
      <c r="S410" s="116"/>
      <c r="T410" s="116"/>
      <c r="U410" s="116"/>
    </row>
    <row r="411" spans="2:21">
      <c r="B411" s="123"/>
      <c r="C411" s="116"/>
      <c r="D411" s="116"/>
      <c r="E411" s="116"/>
      <c r="F411" s="116"/>
      <c r="G411" s="116"/>
      <c r="H411" s="116"/>
      <c r="I411" s="116"/>
      <c r="J411" s="116"/>
      <c r="K411" s="116"/>
      <c r="L411" s="116"/>
      <c r="M411" s="116"/>
      <c r="N411" s="116"/>
      <c r="O411" s="116"/>
      <c r="P411" s="116"/>
      <c r="Q411" s="116"/>
      <c r="R411" s="116"/>
      <c r="S411" s="116"/>
      <c r="T411" s="116"/>
      <c r="U411" s="116"/>
    </row>
    <row r="412" spans="2:21">
      <c r="B412" s="123"/>
      <c r="C412" s="116"/>
      <c r="D412" s="116"/>
      <c r="E412" s="116"/>
      <c r="F412" s="116"/>
      <c r="G412" s="116"/>
      <c r="H412" s="116"/>
      <c r="I412" s="116"/>
      <c r="J412" s="116"/>
      <c r="K412" s="116"/>
      <c r="L412" s="116"/>
      <c r="M412" s="116"/>
      <c r="N412" s="116"/>
      <c r="O412" s="116"/>
      <c r="P412" s="116"/>
      <c r="Q412" s="116"/>
      <c r="R412" s="116"/>
      <c r="S412" s="116"/>
      <c r="T412" s="116"/>
      <c r="U412" s="116"/>
    </row>
    <row r="413" spans="2:21">
      <c r="B413" s="123"/>
      <c r="C413" s="116"/>
      <c r="D413" s="116"/>
      <c r="E413" s="116"/>
      <c r="F413" s="116"/>
      <c r="G413" s="116"/>
      <c r="H413" s="116"/>
      <c r="I413" s="116"/>
      <c r="J413" s="116"/>
      <c r="K413" s="116"/>
      <c r="L413" s="116"/>
      <c r="M413" s="116"/>
      <c r="N413" s="116"/>
      <c r="O413" s="116"/>
      <c r="P413" s="116"/>
      <c r="Q413" s="116"/>
      <c r="R413" s="116"/>
      <c r="S413" s="116"/>
      <c r="T413" s="116"/>
      <c r="U413" s="116"/>
    </row>
    <row r="414" spans="2:21">
      <c r="B414" s="123"/>
      <c r="C414" s="116"/>
      <c r="D414" s="116"/>
      <c r="E414" s="116"/>
      <c r="F414" s="116"/>
      <c r="G414" s="116"/>
      <c r="H414" s="116"/>
      <c r="I414" s="116"/>
      <c r="J414" s="116"/>
      <c r="K414" s="116"/>
      <c r="L414" s="116"/>
      <c r="M414" s="116"/>
      <c r="N414" s="116"/>
      <c r="O414" s="116"/>
      <c r="P414" s="116"/>
      <c r="Q414" s="116"/>
      <c r="R414" s="116"/>
      <c r="S414" s="116"/>
      <c r="T414" s="116"/>
      <c r="U414" s="116"/>
    </row>
    <row r="415" spans="2:21">
      <c r="B415" s="123"/>
      <c r="C415" s="116"/>
      <c r="D415" s="116"/>
      <c r="E415" s="116"/>
      <c r="F415" s="116"/>
      <c r="G415" s="116"/>
      <c r="H415" s="116"/>
      <c r="I415" s="116"/>
      <c r="J415" s="116"/>
      <c r="K415" s="116"/>
      <c r="L415" s="116"/>
      <c r="M415" s="116"/>
      <c r="N415" s="116"/>
      <c r="O415" s="116"/>
      <c r="P415" s="116"/>
      <c r="Q415" s="116"/>
      <c r="R415" s="116"/>
      <c r="S415" s="116"/>
      <c r="T415" s="116"/>
      <c r="U415" s="116"/>
    </row>
    <row r="416" spans="2:21">
      <c r="B416" s="123"/>
      <c r="C416" s="116"/>
      <c r="D416" s="116"/>
      <c r="E416" s="116"/>
      <c r="F416" s="116"/>
      <c r="G416" s="116"/>
      <c r="H416" s="116"/>
      <c r="I416" s="116"/>
      <c r="J416" s="116"/>
      <c r="K416" s="116"/>
      <c r="L416" s="116"/>
      <c r="M416" s="116"/>
      <c r="N416" s="116"/>
      <c r="O416" s="116"/>
      <c r="P416" s="116"/>
      <c r="Q416" s="116"/>
      <c r="R416" s="116"/>
      <c r="S416" s="116"/>
      <c r="T416" s="116"/>
      <c r="U416" s="116"/>
    </row>
    <row r="417" spans="2:21">
      <c r="B417" s="123"/>
      <c r="C417" s="116"/>
      <c r="D417" s="116"/>
      <c r="E417" s="116"/>
      <c r="F417" s="116"/>
      <c r="G417" s="116"/>
      <c r="H417" s="116"/>
      <c r="I417" s="116"/>
      <c r="J417" s="116"/>
      <c r="K417" s="116"/>
      <c r="L417" s="116"/>
      <c r="M417" s="116"/>
      <c r="N417" s="116"/>
      <c r="O417" s="116"/>
      <c r="P417" s="116"/>
      <c r="Q417" s="116"/>
      <c r="R417" s="116"/>
      <c r="S417" s="116"/>
      <c r="T417" s="116"/>
      <c r="U417" s="116"/>
    </row>
    <row r="418" spans="2:21">
      <c r="B418" s="123"/>
      <c r="C418" s="116"/>
      <c r="D418" s="116"/>
      <c r="E418" s="116"/>
      <c r="F418" s="116"/>
      <c r="G418" s="116"/>
      <c r="H418" s="116"/>
      <c r="I418" s="116"/>
      <c r="J418" s="116"/>
      <c r="K418" s="116"/>
      <c r="L418" s="116"/>
      <c r="M418" s="116"/>
      <c r="N418" s="116"/>
      <c r="O418" s="116"/>
      <c r="P418" s="116"/>
      <c r="Q418" s="116"/>
      <c r="R418" s="116"/>
      <c r="S418" s="116"/>
      <c r="T418" s="116"/>
      <c r="U418" s="116"/>
    </row>
    <row r="419" spans="2:21">
      <c r="B419" s="123"/>
      <c r="C419" s="116"/>
      <c r="D419" s="116"/>
      <c r="E419" s="116"/>
      <c r="F419" s="116"/>
      <c r="G419" s="116"/>
      <c r="H419" s="116"/>
      <c r="I419" s="116"/>
      <c r="J419" s="116"/>
      <c r="K419" s="116"/>
      <c r="L419" s="116"/>
      <c r="M419" s="116"/>
      <c r="N419" s="116"/>
      <c r="O419" s="116"/>
      <c r="P419" s="116"/>
      <c r="Q419" s="116"/>
      <c r="R419" s="116"/>
      <c r="S419" s="116"/>
      <c r="T419" s="116"/>
      <c r="U419" s="116"/>
    </row>
    <row r="420" spans="2:21">
      <c r="B420" s="123"/>
      <c r="C420" s="116"/>
      <c r="D420" s="116"/>
      <c r="E420" s="116"/>
      <c r="F420" s="116"/>
      <c r="G420" s="116"/>
      <c r="H420" s="116"/>
      <c r="I420" s="116"/>
      <c r="J420" s="116"/>
      <c r="K420" s="116"/>
      <c r="L420" s="116"/>
      <c r="M420" s="116"/>
      <c r="N420" s="116"/>
      <c r="O420" s="116"/>
      <c r="P420" s="116"/>
      <c r="Q420" s="116"/>
      <c r="R420" s="116"/>
      <c r="S420" s="116"/>
      <c r="T420" s="116"/>
      <c r="U420" s="116"/>
    </row>
    <row r="421" spans="2:21">
      <c r="B421" s="123"/>
      <c r="C421" s="116"/>
      <c r="D421" s="116"/>
      <c r="E421" s="116"/>
      <c r="F421" s="116"/>
      <c r="G421" s="116"/>
      <c r="H421" s="116"/>
      <c r="I421" s="116"/>
      <c r="J421" s="116"/>
      <c r="K421" s="116"/>
      <c r="L421" s="116"/>
      <c r="M421" s="116"/>
      <c r="N421" s="116"/>
      <c r="O421" s="116"/>
      <c r="P421" s="116"/>
      <c r="Q421" s="116"/>
      <c r="R421" s="116"/>
      <c r="S421" s="116"/>
      <c r="T421" s="116"/>
      <c r="U421" s="116"/>
    </row>
    <row r="422" spans="2:21">
      <c r="B422" s="123"/>
      <c r="C422" s="116"/>
      <c r="D422" s="116"/>
      <c r="E422" s="116"/>
      <c r="F422" s="116"/>
      <c r="G422" s="116"/>
      <c r="H422" s="116"/>
      <c r="I422" s="116"/>
      <c r="J422" s="116"/>
      <c r="K422" s="116"/>
      <c r="L422" s="116"/>
      <c r="M422" s="116"/>
      <c r="N422" s="116"/>
      <c r="O422" s="116"/>
      <c r="P422" s="116"/>
      <c r="Q422" s="116"/>
      <c r="R422" s="116"/>
      <c r="S422" s="116"/>
      <c r="T422" s="116"/>
      <c r="U422" s="116"/>
    </row>
    <row r="423" spans="2:21">
      <c r="B423" s="123"/>
      <c r="C423" s="116"/>
      <c r="D423" s="116"/>
      <c r="E423" s="116"/>
      <c r="F423" s="116"/>
      <c r="G423" s="116"/>
      <c r="H423" s="116"/>
      <c r="I423" s="116"/>
      <c r="J423" s="116"/>
      <c r="K423" s="116"/>
      <c r="L423" s="116"/>
      <c r="M423" s="116"/>
      <c r="N423" s="116"/>
      <c r="O423" s="116"/>
      <c r="P423" s="116"/>
      <c r="Q423" s="116"/>
      <c r="R423" s="116"/>
      <c r="S423" s="116"/>
      <c r="T423" s="116"/>
      <c r="U423" s="116"/>
    </row>
    <row r="424" spans="2:21">
      <c r="B424" s="123"/>
      <c r="C424" s="116"/>
      <c r="D424" s="116"/>
      <c r="E424" s="116"/>
      <c r="F424" s="116"/>
      <c r="G424" s="116"/>
      <c r="H424" s="116"/>
      <c r="I424" s="116"/>
      <c r="J424" s="116"/>
      <c r="K424" s="116"/>
      <c r="L424" s="116"/>
      <c r="M424" s="116"/>
      <c r="N424" s="116"/>
      <c r="O424" s="116"/>
      <c r="P424" s="116"/>
      <c r="Q424" s="116"/>
      <c r="R424" s="116"/>
      <c r="S424" s="116"/>
      <c r="T424" s="116"/>
      <c r="U424" s="116"/>
    </row>
    <row r="425" spans="2:21">
      <c r="B425" s="123"/>
      <c r="C425" s="116"/>
      <c r="D425" s="116"/>
      <c r="E425" s="116"/>
      <c r="F425" s="116"/>
      <c r="G425" s="116"/>
      <c r="H425" s="116"/>
      <c r="I425" s="116"/>
      <c r="J425" s="116"/>
      <c r="K425" s="116"/>
      <c r="L425" s="116"/>
      <c r="M425" s="116"/>
      <c r="N425" s="116"/>
      <c r="O425" s="116"/>
      <c r="P425" s="116"/>
      <c r="Q425" s="116"/>
      <c r="R425" s="116"/>
      <c r="S425" s="116"/>
      <c r="T425" s="116"/>
      <c r="U425" s="116"/>
    </row>
    <row r="426" spans="2:21">
      <c r="B426" s="123"/>
      <c r="C426" s="116"/>
      <c r="D426" s="116"/>
      <c r="E426" s="116"/>
      <c r="F426" s="116"/>
      <c r="G426" s="116"/>
      <c r="H426" s="116"/>
      <c r="I426" s="116"/>
      <c r="J426" s="116"/>
      <c r="K426" s="116"/>
      <c r="L426" s="116"/>
      <c r="M426" s="116"/>
      <c r="N426" s="116"/>
      <c r="O426" s="116"/>
      <c r="P426" s="116"/>
      <c r="Q426" s="116"/>
      <c r="R426" s="116"/>
      <c r="S426" s="116"/>
      <c r="T426" s="116"/>
      <c r="U426" s="116"/>
    </row>
    <row r="427" spans="2:21">
      <c r="B427" s="123"/>
      <c r="C427" s="116"/>
      <c r="D427" s="116"/>
      <c r="E427" s="116"/>
      <c r="F427" s="116"/>
      <c r="G427" s="116"/>
      <c r="H427" s="116"/>
      <c r="I427" s="116"/>
      <c r="J427" s="116"/>
      <c r="K427" s="116"/>
      <c r="L427" s="116"/>
      <c r="M427" s="116"/>
      <c r="N427" s="116"/>
      <c r="O427" s="116"/>
      <c r="P427" s="116"/>
      <c r="Q427" s="116"/>
      <c r="R427" s="116"/>
      <c r="S427" s="116"/>
      <c r="T427" s="116"/>
      <c r="U427" s="116"/>
    </row>
    <row r="428" spans="2:21">
      <c r="B428" s="123"/>
      <c r="C428" s="116"/>
      <c r="D428" s="116"/>
      <c r="E428" s="116"/>
      <c r="F428" s="116"/>
      <c r="G428" s="116"/>
      <c r="H428" s="116"/>
      <c r="I428" s="116"/>
      <c r="J428" s="116"/>
      <c r="K428" s="116"/>
      <c r="L428" s="116"/>
      <c r="M428" s="116"/>
      <c r="N428" s="116"/>
      <c r="O428" s="116"/>
      <c r="P428" s="116"/>
      <c r="Q428" s="116"/>
      <c r="R428" s="116"/>
      <c r="S428" s="116"/>
      <c r="T428" s="116"/>
      <c r="U428" s="116"/>
    </row>
    <row r="429" spans="2:21">
      <c r="B429" s="123"/>
      <c r="C429" s="116"/>
      <c r="D429" s="116"/>
      <c r="E429" s="116"/>
      <c r="F429" s="116"/>
      <c r="G429" s="116"/>
      <c r="H429" s="116"/>
      <c r="I429" s="116"/>
      <c r="J429" s="116"/>
      <c r="K429" s="116"/>
      <c r="L429" s="116"/>
      <c r="M429" s="116"/>
      <c r="N429" s="116"/>
      <c r="O429" s="116"/>
      <c r="P429" s="116"/>
      <c r="Q429" s="116"/>
      <c r="R429" s="116"/>
      <c r="S429" s="116"/>
      <c r="T429" s="116"/>
      <c r="U429" s="116"/>
    </row>
    <row r="430" spans="2:21">
      <c r="B430" s="123"/>
      <c r="C430" s="116"/>
      <c r="D430" s="116"/>
      <c r="E430" s="116"/>
      <c r="F430" s="116"/>
      <c r="G430" s="116"/>
      <c r="H430" s="116"/>
      <c r="I430" s="116"/>
      <c r="J430" s="116"/>
      <c r="K430" s="116"/>
      <c r="L430" s="116"/>
      <c r="M430" s="116"/>
      <c r="N430" s="116"/>
      <c r="O430" s="116"/>
      <c r="P430" s="116"/>
      <c r="Q430" s="116"/>
      <c r="R430" s="116"/>
      <c r="S430" s="116"/>
      <c r="T430" s="116"/>
      <c r="U430" s="116"/>
    </row>
    <row r="431" spans="2:21">
      <c r="B431" s="123"/>
      <c r="C431" s="116"/>
      <c r="D431" s="116"/>
      <c r="E431" s="116"/>
      <c r="F431" s="116"/>
      <c r="G431" s="116"/>
      <c r="H431" s="116"/>
      <c r="I431" s="116"/>
      <c r="J431" s="116"/>
      <c r="K431" s="116"/>
      <c r="L431" s="116"/>
      <c r="M431" s="116"/>
      <c r="N431" s="116"/>
      <c r="O431" s="116"/>
      <c r="P431" s="116"/>
      <c r="Q431" s="116"/>
      <c r="R431" s="116"/>
      <c r="S431" s="116"/>
      <c r="T431" s="116"/>
      <c r="U431" s="116"/>
    </row>
    <row r="432" spans="2:21">
      <c r="B432" s="123"/>
      <c r="C432" s="116"/>
      <c r="D432" s="116"/>
      <c r="E432" s="116"/>
      <c r="F432" s="116"/>
      <c r="G432" s="116"/>
      <c r="H432" s="116"/>
      <c r="I432" s="116"/>
      <c r="J432" s="116"/>
      <c r="K432" s="116"/>
      <c r="L432" s="116"/>
      <c r="M432" s="116"/>
      <c r="N432" s="116"/>
      <c r="O432" s="116"/>
      <c r="P432" s="116"/>
      <c r="Q432" s="116"/>
      <c r="R432" s="116"/>
      <c r="S432" s="116"/>
      <c r="T432" s="116"/>
      <c r="U432" s="116"/>
    </row>
    <row r="433" spans="2:21">
      <c r="B433" s="123"/>
      <c r="C433" s="116"/>
      <c r="D433" s="116"/>
      <c r="E433" s="116"/>
      <c r="F433" s="116"/>
      <c r="G433" s="116"/>
      <c r="H433" s="116"/>
      <c r="I433" s="116"/>
      <c r="J433" s="116"/>
      <c r="K433" s="116"/>
      <c r="L433" s="116"/>
      <c r="M433" s="116"/>
      <c r="N433" s="116"/>
      <c r="O433" s="116"/>
      <c r="P433" s="116"/>
      <c r="Q433" s="116"/>
      <c r="R433" s="116"/>
      <c r="S433" s="116"/>
      <c r="T433" s="116"/>
      <c r="U433" s="116"/>
    </row>
    <row r="434" spans="2:21">
      <c r="B434" s="123"/>
      <c r="C434" s="116"/>
      <c r="D434" s="116"/>
      <c r="E434" s="116"/>
      <c r="F434" s="116"/>
      <c r="G434" s="116"/>
      <c r="H434" s="116"/>
      <c r="I434" s="116"/>
      <c r="J434" s="116"/>
      <c r="K434" s="116"/>
      <c r="L434" s="116"/>
      <c r="M434" s="116"/>
      <c r="N434" s="116"/>
      <c r="O434" s="116"/>
      <c r="P434" s="116"/>
      <c r="Q434" s="116"/>
      <c r="R434" s="116"/>
      <c r="S434" s="116"/>
      <c r="T434" s="116"/>
      <c r="U434" s="116"/>
    </row>
    <row r="435" spans="2:21">
      <c r="B435" s="123"/>
      <c r="C435" s="116"/>
      <c r="D435" s="116"/>
      <c r="E435" s="116"/>
      <c r="F435" s="116"/>
      <c r="G435" s="116"/>
      <c r="H435" s="116"/>
      <c r="I435" s="116"/>
      <c r="J435" s="116"/>
      <c r="K435" s="116"/>
      <c r="L435" s="116"/>
      <c r="M435" s="116"/>
      <c r="N435" s="116"/>
      <c r="O435" s="116"/>
      <c r="P435" s="116"/>
      <c r="Q435" s="116"/>
      <c r="R435" s="116"/>
      <c r="S435" s="116"/>
      <c r="T435" s="116"/>
      <c r="U435" s="116"/>
    </row>
    <row r="436" spans="2:21">
      <c r="B436" s="123"/>
      <c r="C436" s="116"/>
      <c r="D436" s="116"/>
      <c r="E436" s="116"/>
      <c r="F436" s="116"/>
      <c r="G436" s="116"/>
      <c r="H436" s="116"/>
      <c r="I436" s="116"/>
      <c r="J436" s="116"/>
      <c r="K436" s="116"/>
      <c r="L436" s="116"/>
      <c r="M436" s="116"/>
      <c r="N436" s="116"/>
      <c r="O436" s="116"/>
      <c r="P436" s="116"/>
      <c r="Q436" s="116"/>
      <c r="R436" s="116"/>
      <c r="S436" s="116"/>
      <c r="T436" s="116"/>
      <c r="U436" s="116"/>
    </row>
    <row r="437" spans="2:21">
      <c r="B437" s="123"/>
      <c r="C437" s="116"/>
      <c r="D437" s="116"/>
      <c r="E437" s="116"/>
      <c r="F437" s="116"/>
      <c r="G437" s="116"/>
      <c r="H437" s="116"/>
      <c r="I437" s="116"/>
      <c r="J437" s="116"/>
      <c r="K437" s="116"/>
      <c r="L437" s="116"/>
      <c r="M437" s="116"/>
      <c r="N437" s="116"/>
      <c r="O437" s="116"/>
      <c r="P437" s="116"/>
      <c r="Q437" s="116"/>
      <c r="R437" s="116"/>
      <c r="S437" s="116"/>
      <c r="T437" s="116"/>
      <c r="U437" s="116"/>
    </row>
    <row r="438" spans="2:21">
      <c r="B438" s="123"/>
      <c r="C438" s="116"/>
      <c r="D438" s="116"/>
      <c r="E438" s="116"/>
      <c r="F438" s="116"/>
      <c r="G438" s="116"/>
      <c r="H438" s="116"/>
      <c r="I438" s="116"/>
      <c r="J438" s="116"/>
      <c r="K438" s="116"/>
      <c r="L438" s="116"/>
      <c r="M438" s="116"/>
      <c r="N438" s="116"/>
      <c r="O438" s="116"/>
      <c r="P438" s="116"/>
      <c r="Q438" s="116"/>
      <c r="R438" s="116"/>
      <c r="S438" s="116"/>
      <c r="T438" s="116"/>
      <c r="U438" s="116"/>
    </row>
    <row r="439" spans="2:21">
      <c r="B439" s="123"/>
      <c r="C439" s="116"/>
      <c r="D439" s="116"/>
      <c r="E439" s="116"/>
      <c r="F439" s="116"/>
      <c r="G439" s="116"/>
      <c r="H439" s="116"/>
      <c r="I439" s="116"/>
      <c r="J439" s="116"/>
      <c r="K439" s="116"/>
      <c r="L439" s="116"/>
      <c r="M439" s="116"/>
      <c r="N439" s="116"/>
      <c r="O439" s="116"/>
      <c r="P439" s="116"/>
      <c r="Q439" s="116"/>
      <c r="R439" s="116"/>
      <c r="S439" s="116"/>
      <c r="T439" s="116"/>
      <c r="U439" s="116"/>
    </row>
    <row r="440" spans="2:21">
      <c r="B440" s="123"/>
      <c r="C440" s="116"/>
      <c r="D440" s="116"/>
      <c r="E440" s="116"/>
      <c r="F440" s="116"/>
      <c r="G440" s="116"/>
      <c r="H440" s="116"/>
      <c r="I440" s="116"/>
      <c r="J440" s="116"/>
      <c r="K440" s="116"/>
      <c r="L440" s="116"/>
      <c r="M440" s="116"/>
      <c r="N440" s="116"/>
      <c r="O440" s="116"/>
      <c r="P440" s="116"/>
      <c r="Q440" s="116"/>
      <c r="R440" s="116"/>
      <c r="S440" s="116"/>
      <c r="T440" s="116"/>
      <c r="U440" s="116"/>
    </row>
    <row r="441" spans="2:21">
      <c r="B441" s="123"/>
      <c r="C441" s="116"/>
      <c r="D441" s="116"/>
      <c r="E441" s="116"/>
      <c r="F441" s="116"/>
      <c r="G441" s="116"/>
      <c r="H441" s="116"/>
      <c r="I441" s="116"/>
      <c r="J441" s="116"/>
      <c r="K441" s="116"/>
      <c r="L441" s="116"/>
      <c r="M441" s="116"/>
      <c r="N441" s="116"/>
      <c r="O441" s="116"/>
      <c r="P441" s="116"/>
      <c r="Q441" s="116"/>
      <c r="R441" s="116"/>
      <c r="S441" s="116"/>
      <c r="T441" s="116"/>
      <c r="U441" s="116"/>
    </row>
    <row r="442" spans="2:21">
      <c r="B442" s="123"/>
      <c r="C442" s="116"/>
      <c r="D442" s="116"/>
      <c r="E442" s="116"/>
      <c r="F442" s="116"/>
      <c r="G442" s="116"/>
      <c r="H442" s="116"/>
      <c r="I442" s="116"/>
      <c r="J442" s="116"/>
      <c r="K442" s="116"/>
      <c r="L442" s="116"/>
      <c r="M442" s="116"/>
      <c r="N442" s="116"/>
      <c r="O442" s="116"/>
      <c r="P442" s="116"/>
      <c r="Q442" s="116"/>
      <c r="R442" s="116"/>
      <c r="S442" s="116"/>
      <c r="T442" s="116"/>
      <c r="U442" s="116"/>
    </row>
    <row r="443" spans="2:21">
      <c r="B443" s="123"/>
      <c r="C443" s="116"/>
      <c r="D443" s="116"/>
      <c r="E443" s="116"/>
      <c r="F443" s="116"/>
      <c r="G443" s="116"/>
      <c r="H443" s="116"/>
      <c r="I443" s="116"/>
      <c r="J443" s="116"/>
      <c r="K443" s="116"/>
      <c r="L443" s="116"/>
      <c r="M443" s="116"/>
      <c r="N443" s="116"/>
      <c r="O443" s="116"/>
      <c r="P443" s="116"/>
      <c r="Q443" s="116"/>
      <c r="R443" s="116"/>
      <c r="S443" s="116"/>
      <c r="T443" s="116"/>
      <c r="U443" s="116"/>
    </row>
    <row r="444" spans="2:21">
      <c r="B444" s="123"/>
      <c r="C444" s="116"/>
      <c r="D444" s="116"/>
      <c r="E444" s="116"/>
      <c r="F444" s="116"/>
      <c r="G444" s="116"/>
      <c r="H444" s="116"/>
      <c r="I444" s="116"/>
      <c r="J444" s="116"/>
      <c r="K444" s="116"/>
      <c r="L444" s="116"/>
      <c r="M444" s="116"/>
      <c r="N444" s="116"/>
      <c r="O444" s="116"/>
      <c r="P444" s="116"/>
      <c r="Q444" s="116"/>
      <c r="R444" s="116"/>
      <c r="S444" s="116"/>
      <c r="T444" s="116"/>
      <c r="U444" s="116"/>
    </row>
    <row r="445" spans="2:21">
      <c r="B445" s="123"/>
      <c r="C445" s="116"/>
      <c r="D445" s="116"/>
      <c r="E445" s="116"/>
      <c r="F445" s="116"/>
      <c r="G445" s="116"/>
      <c r="H445" s="116"/>
      <c r="I445" s="116"/>
      <c r="J445" s="116"/>
      <c r="K445" s="116"/>
      <c r="L445" s="116"/>
      <c r="M445" s="116"/>
      <c r="N445" s="116"/>
      <c r="O445" s="116"/>
      <c r="P445" s="116"/>
      <c r="Q445" s="116"/>
      <c r="R445" s="116"/>
      <c r="S445" s="116"/>
      <c r="T445" s="116"/>
      <c r="U445" s="116"/>
    </row>
    <row r="446" spans="2:21">
      <c r="B446" s="123"/>
      <c r="C446" s="116"/>
      <c r="D446" s="116"/>
      <c r="E446" s="116"/>
      <c r="F446" s="116"/>
      <c r="G446" s="116"/>
      <c r="H446" s="116"/>
      <c r="I446" s="116"/>
      <c r="J446" s="116"/>
      <c r="K446" s="116"/>
      <c r="L446" s="116"/>
      <c r="M446" s="116"/>
      <c r="N446" s="116"/>
      <c r="O446" s="116"/>
      <c r="P446" s="116"/>
      <c r="Q446" s="116"/>
      <c r="R446" s="116"/>
      <c r="S446" s="116"/>
      <c r="T446" s="116"/>
      <c r="U446" s="116"/>
    </row>
    <row r="447" spans="2:21">
      <c r="B447" s="123"/>
      <c r="C447" s="116"/>
      <c r="D447" s="116"/>
      <c r="E447" s="116"/>
      <c r="F447" s="116"/>
      <c r="G447" s="116"/>
      <c r="H447" s="116"/>
      <c r="I447" s="116"/>
      <c r="J447" s="116"/>
      <c r="K447" s="116"/>
      <c r="L447" s="116"/>
      <c r="M447" s="116"/>
      <c r="N447" s="116"/>
      <c r="O447" s="116"/>
      <c r="P447" s="116"/>
      <c r="Q447" s="116"/>
      <c r="R447" s="116"/>
      <c r="S447" s="116"/>
      <c r="T447" s="116"/>
      <c r="U447" s="116"/>
    </row>
    <row r="448" spans="2:21">
      <c r="B448" s="123"/>
      <c r="C448" s="116"/>
      <c r="D448" s="116"/>
      <c r="E448" s="116"/>
      <c r="F448" s="116"/>
      <c r="G448" s="116"/>
      <c r="H448" s="116"/>
      <c r="I448" s="116"/>
      <c r="J448" s="116"/>
      <c r="K448" s="116"/>
      <c r="L448" s="116"/>
      <c r="M448" s="116"/>
      <c r="N448" s="116"/>
      <c r="O448" s="116"/>
      <c r="P448" s="116"/>
      <c r="Q448" s="116"/>
      <c r="R448" s="116"/>
      <c r="S448" s="116"/>
      <c r="T448" s="116"/>
      <c r="U448" s="116"/>
    </row>
    <row r="449" spans="2:21">
      <c r="B449" s="123"/>
      <c r="C449" s="116"/>
      <c r="D449" s="116"/>
      <c r="E449" s="116"/>
      <c r="F449" s="116"/>
      <c r="G449" s="116"/>
      <c r="H449" s="116"/>
      <c r="I449" s="116"/>
      <c r="J449" s="116"/>
      <c r="K449" s="116"/>
      <c r="L449" s="116"/>
      <c r="M449" s="116"/>
      <c r="N449" s="116"/>
      <c r="O449" s="116"/>
      <c r="P449" s="116"/>
      <c r="Q449" s="116"/>
      <c r="R449" s="116"/>
      <c r="S449" s="116"/>
      <c r="T449" s="116"/>
      <c r="U449" s="116"/>
    </row>
    <row r="450" spans="2:21">
      <c r="B450" s="123"/>
      <c r="C450" s="116"/>
      <c r="D450" s="116"/>
      <c r="E450" s="116"/>
      <c r="F450" s="116"/>
      <c r="G450" s="116"/>
      <c r="H450" s="116"/>
      <c r="I450" s="116"/>
      <c r="J450" s="116"/>
      <c r="K450" s="116"/>
      <c r="L450" s="116"/>
      <c r="M450" s="116"/>
      <c r="N450" s="116"/>
      <c r="O450" s="116"/>
      <c r="P450" s="116"/>
      <c r="Q450" s="116"/>
      <c r="R450" s="116"/>
      <c r="S450" s="116"/>
      <c r="T450" s="116"/>
      <c r="U450" s="116"/>
    </row>
    <row r="451" spans="2:21">
      <c r="B451" s="123"/>
      <c r="C451" s="116"/>
      <c r="D451" s="116"/>
      <c r="E451" s="116"/>
      <c r="F451" s="116"/>
      <c r="G451" s="116"/>
      <c r="H451" s="116"/>
      <c r="I451" s="116"/>
      <c r="J451" s="116"/>
      <c r="K451" s="116"/>
      <c r="L451" s="116"/>
      <c r="M451" s="116"/>
      <c r="N451" s="116"/>
      <c r="O451" s="116"/>
      <c r="P451" s="116"/>
      <c r="Q451" s="116"/>
      <c r="R451" s="116"/>
      <c r="S451" s="116"/>
      <c r="T451" s="116"/>
      <c r="U451" s="116"/>
    </row>
    <row r="452" spans="2:21">
      <c r="B452" s="123"/>
      <c r="C452" s="116"/>
      <c r="D452" s="116"/>
      <c r="E452" s="116"/>
      <c r="F452" s="116"/>
      <c r="G452" s="116"/>
      <c r="H452" s="116"/>
      <c r="I452" s="116"/>
      <c r="J452" s="116"/>
      <c r="K452" s="116"/>
      <c r="L452" s="116"/>
      <c r="M452" s="116"/>
      <c r="N452" s="116"/>
      <c r="O452" s="116"/>
      <c r="P452" s="116"/>
      <c r="Q452" s="116"/>
      <c r="R452" s="116"/>
      <c r="S452" s="116"/>
      <c r="T452" s="116"/>
      <c r="U452" s="116"/>
    </row>
    <row r="453" spans="2:21">
      <c r="B453" s="123"/>
      <c r="C453" s="116"/>
      <c r="D453" s="116"/>
      <c r="E453" s="116"/>
      <c r="F453" s="116"/>
      <c r="G453" s="116"/>
      <c r="H453" s="116"/>
      <c r="I453" s="116"/>
      <c r="J453" s="116"/>
      <c r="K453" s="116"/>
      <c r="L453" s="116"/>
      <c r="M453" s="116"/>
      <c r="N453" s="116"/>
      <c r="O453" s="116"/>
      <c r="P453" s="116"/>
      <c r="Q453" s="116"/>
      <c r="R453" s="116"/>
      <c r="S453" s="116"/>
      <c r="T453" s="116"/>
      <c r="U453" s="116"/>
    </row>
    <row r="454" spans="2:21">
      <c r="B454" s="123"/>
      <c r="C454" s="116"/>
      <c r="D454" s="116"/>
      <c r="E454" s="116"/>
      <c r="F454" s="116"/>
      <c r="G454" s="116"/>
      <c r="H454" s="116"/>
      <c r="I454" s="116"/>
      <c r="J454" s="116"/>
      <c r="K454" s="116"/>
      <c r="L454" s="116"/>
      <c r="M454" s="116"/>
      <c r="N454" s="116"/>
      <c r="O454" s="116"/>
      <c r="P454" s="116"/>
      <c r="Q454" s="116"/>
      <c r="R454" s="116"/>
      <c r="S454" s="116"/>
      <c r="T454" s="116"/>
      <c r="U454" s="116"/>
    </row>
    <row r="455" spans="2:21">
      <c r="B455" s="123"/>
      <c r="C455" s="116"/>
      <c r="D455" s="116"/>
      <c r="E455" s="116"/>
      <c r="F455" s="116"/>
      <c r="G455" s="116"/>
      <c r="H455" s="116"/>
      <c r="I455" s="116"/>
      <c r="J455" s="116"/>
      <c r="K455" s="116"/>
      <c r="L455" s="116"/>
      <c r="M455" s="116"/>
      <c r="N455" s="116"/>
      <c r="O455" s="116"/>
      <c r="P455" s="116"/>
      <c r="Q455" s="116"/>
      <c r="R455" s="116"/>
      <c r="S455" s="116"/>
      <c r="T455" s="116"/>
      <c r="U455" s="116"/>
    </row>
    <row r="456" spans="2:21">
      <c r="B456" s="123"/>
      <c r="C456" s="116"/>
      <c r="D456" s="116"/>
      <c r="E456" s="116"/>
      <c r="F456" s="116"/>
      <c r="G456" s="116"/>
      <c r="H456" s="116"/>
      <c r="I456" s="116"/>
      <c r="J456" s="116"/>
      <c r="K456" s="116"/>
      <c r="L456" s="116"/>
      <c r="M456" s="116"/>
      <c r="N456" s="116"/>
      <c r="O456" s="116"/>
      <c r="P456" s="116"/>
      <c r="Q456" s="116"/>
      <c r="R456" s="116"/>
      <c r="S456" s="116"/>
      <c r="T456" s="116"/>
      <c r="U456" s="116"/>
    </row>
    <row r="457" spans="2:21">
      <c r="B457" s="123"/>
      <c r="C457" s="116"/>
      <c r="D457" s="116"/>
      <c r="E457" s="116"/>
      <c r="F457" s="116"/>
      <c r="G457" s="116"/>
      <c r="H457" s="116"/>
      <c r="I457" s="116"/>
      <c r="J457" s="116"/>
      <c r="K457" s="116"/>
      <c r="L457" s="116"/>
      <c r="M457" s="116"/>
      <c r="N457" s="116"/>
      <c r="O457" s="116"/>
      <c r="P457" s="116"/>
      <c r="Q457" s="116"/>
      <c r="R457" s="116"/>
      <c r="S457" s="116"/>
      <c r="T457" s="116"/>
      <c r="U457" s="116"/>
    </row>
    <row r="458" spans="2:21">
      <c r="B458" s="123"/>
      <c r="C458" s="116"/>
      <c r="D458" s="116"/>
      <c r="E458" s="116"/>
      <c r="F458" s="116"/>
      <c r="G458" s="116"/>
      <c r="H458" s="116"/>
      <c r="I458" s="116"/>
      <c r="J458" s="116"/>
      <c r="K458" s="116"/>
      <c r="L458" s="116"/>
      <c r="M458" s="116"/>
      <c r="N458" s="116"/>
      <c r="O458" s="116"/>
      <c r="P458" s="116"/>
      <c r="Q458" s="116"/>
      <c r="R458" s="116"/>
      <c r="S458" s="116"/>
      <c r="T458" s="116"/>
      <c r="U458" s="116"/>
    </row>
    <row r="459" spans="2:21">
      <c r="B459" s="123"/>
      <c r="C459" s="116"/>
      <c r="D459" s="116"/>
      <c r="E459" s="116"/>
      <c r="F459" s="116"/>
      <c r="G459" s="116"/>
      <c r="H459" s="116"/>
      <c r="I459" s="116"/>
      <c r="J459" s="116"/>
      <c r="K459" s="116"/>
      <c r="L459" s="116"/>
      <c r="M459" s="116"/>
      <c r="N459" s="116"/>
      <c r="O459" s="116"/>
      <c r="P459" s="116"/>
      <c r="Q459" s="116"/>
      <c r="R459" s="116"/>
      <c r="S459" s="116"/>
      <c r="T459" s="116"/>
      <c r="U459" s="116"/>
    </row>
    <row r="460" spans="2:21">
      <c r="B460" s="123"/>
      <c r="C460" s="116"/>
      <c r="D460" s="116"/>
      <c r="E460" s="116"/>
      <c r="F460" s="116"/>
      <c r="G460" s="116"/>
      <c r="H460" s="116"/>
      <c r="I460" s="116"/>
      <c r="J460" s="116"/>
      <c r="K460" s="116"/>
      <c r="L460" s="116"/>
      <c r="M460" s="116"/>
      <c r="N460" s="116"/>
      <c r="O460" s="116"/>
      <c r="P460" s="116"/>
      <c r="Q460" s="116"/>
      <c r="R460" s="116"/>
      <c r="S460" s="116"/>
      <c r="T460" s="116"/>
      <c r="U460" s="116"/>
    </row>
    <row r="461" spans="2:21">
      <c r="B461" s="123"/>
      <c r="C461" s="116"/>
      <c r="D461" s="116"/>
      <c r="E461" s="116"/>
      <c r="F461" s="116"/>
      <c r="G461" s="116"/>
      <c r="H461" s="116"/>
      <c r="I461" s="116"/>
      <c r="J461" s="116"/>
      <c r="K461" s="116"/>
      <c r="L461" s="116"/>
      <c r="M461" s="116"/>
      <c r="N461" s="116"/>
      <c r="O461" s="116"/>
      <c r="P461" s="116"/>
      <c r="Q461" s="116"/>
      <c r="R461" s="116"/>
      <c r="S461" s="116"/>
      <c r="T461" s="116"/>
      <c r="U461" s="116"/>
    </row>
    <row r="462" spans="2:21">
      <c r="B462" s="123"/>
      <c r="C462" s="116"/>
      <c r="D462" s="116"/>
      <c r="E462" s="116"/>
      <c r="F462" s="116"/>
      <c r="G462" s="116"/>
      <c r="H462" s="116"/>
      <c r="I462" s="116"/>
      <c r="J462" s="116"/>
      <c r="K462" s="116"/>
      <c r="L462" s="116"/>
      <c r="M462" s="116"/>
      <c r="N462" s="116"/>
      <c r="O462" s="116"/>
      <c r="P462" s="116"/>
      <c r="Q462" s="116"/>
      <c r="R462" s="116"/>
      <c r="S462" s="116"/>
      <c r="T462" s="116"/>
      <c r="U462" s="116"/>
    </row>
    <row r="463" spans="2:21">
      <c r="B463" s="123"/>
      <c r="C463" s="116"/>
      <c r="D463" s="116"/>
      <c r="E463" s="116"/>
      <c r="F463" s="116"/>
      <c r="G463" s="116"/>
      <c r="H463" s="116"/>
      <c r="I463" s="116"/>
      <c r="J463" s="116"/>
      <c r="K463" s="116"/>
      <c r="L463" s="116"/>
      <c r="M463" s="116"/>
      <c r="N463" s="116"/>
      <c r="O463" s="116"/>
      <c r="P463" s="116"/>
      <c r="Q463" s="116"/>
      <c r="R463" s="116"/>
      <c r="S463" s="116"/>
      <c r="T463" s="116"/>
      <c r="U463" s="116"/>
    </row>
    <row r="464" spans="2:21">
      <c r="B464" s="123"/>
      <c r="C464" s="116"/>
      <c r="D464" s="116"/>
      <c r="E464" s="116"/>
      <c r="F464" s="116"/>
      <c r="G464" s="116"/>
      <c r="H464" s="116"/>
      <c r="I464" s="116"/>
      <c r="J464" s="116"/>
      <c r="K464" s="116"/>
      <c r="L464" s="116"/>
      <c r="M464" s="116"/>
      <c r="N464" s="116"/>
      <c r="O464" s="116"/>
      <c r="P464" s="116"/>
      <c r="Q464" s="116"/>
      <c r="R464" s="116"/>
      <c r="S464" s="116"/>
      <c r="T464" s="116"/>
      <c r="U464" s="116"/>
    </row>
    <row r="465" spans="2:21">
      <c r="B465" s="123"/>
      <c r="C465" s="116"/>
      <c r="D465" s="116"/>
      <c r="E465" s="116"/>
      <c r="F465" s="116"/>
      <c r="G465" s="116"/>
      <c r="H465" s="116"/>
      <c r="I465" s="116"/>
      <c r="J465" s="116"/>
      <c r="K465" s="116"/>
      <c r="L465" s="116"/>
      <c r="M465" s="116"/>
      <c r="N465" s="116"/>
      <c r="O465" s="116"/>
      <c r="P465" s="116"/>
      <c r="Q465" s="116"/>
      <c r="R465" s="116"/>
      <c r="S465" s="116"/>
      <c r="T465" s="116"/>
      <c r="U465" s="116"/>
    </row>
    <row r="466" spans="2:21">
      <c r="B466" s="123"/>
      <c r="C466" s="116"/>
      <c r="D466" s="116"/>
      <c r="E466" s="116"/>
      <c r="F466" s="116"/>
      <c r="G466" s="116"/>
      <c r="H466" s="116"/>
      <c r="I466" s="116"/>
      <c r="J466" s="116"/>
      <c r="K466" s="116"/>
      <c r="L466" s="116"/>
      <c r="M466" s="116"/>
      <c r="N466" s="116"/>
      <c r="O466" s="116"/>
      <c r="P466" s="116"/>
      <c r="Q466" s="116"/>
      <c r="R466" s="116"/>
      <c r="S466" s="116"/>
      <c r="T466" s="116"/>
      <c r="U466" s="116"/>
    </row>
    <row r="467" spans="2:21">
      <c r="B467" s="123"/>
      <c r="C467" s="116"/>
      <c r="D467" s="116"/>
      <c r="E467" s="116"/>
      <c r="F467" s="116"/>
      <c r="G467" s="116"/>
      <c r="H467" s="116"/>
      <c r="I467" s="116"/>
      <c r="J467" s="116"/>
      <c r="K467" s="116"/>
      <c r="L467" s="116"/>
      <c r="M467" s="116"/>
      <c r="N467" s="116"/>
      <c r="O467" s="116"/>
      <c r="P467" s="116"/>
      <c r="Q467" s="116"/>
      <c r="R467" s="116"/>
      <c r="S467" s="116"/>
      <c r="T467" s="116"/>
      <c r="U467" s="116"/>
    </row>
    <row r="468" spans="2:21">
      <c r="B468" s="123"/>
      <c r="C468" s="116"/>
      <c r="D468" s="116"/>
      <c r="E468" s="116"/>
      <c r="F468" s="116"/>
      <c r="G468" s="116"/>
      <c r="H468" s="116"/>
      <c r="I468" s="116"/>
      <c r="J468" s="116"/>
      <c r="K468" s="116"/>
      <c r="L468" s="116"/>
      <c r="M468" s="116"/>
      <c r="N468" s="116"/>
      <c r="O468" s="116"/>
      <c r="P468" s="116"/>
      <c r="Q468" s="116"/>
      <c r="R468" s="116"/>
      <c r="S468" s="116"/>
      <c r="T468" s="116"/>
      <c r="U468" s="116"/>
    </row>
    <row r="469" spans="2:21">
      <c r="B469" s="123"/>
      <c r="C469" s="116"/>
      <c r="D469" s="116"/>
      <c r="E469" s="116"/>
      <c r="F469" s="116"/>
      <c r="G469" s="116"/>
      <c r="H469" s="116"/>
      <c r="I469" s="116"/>
      <c r="J469" s="116"/>
      <c r="K469" s="116"/>
      <c r="L469" s="116"/>
      <c r="M469" s="116"/>
      <c r="N469" s="116"/>
      <c r="O469" s="116"/>
      <c r="P469" s="116"/>
      <c r="Q469" s="116"/>
      <c r="R469" s="116"/>
      <c r="S469" s="116"/>
      <c r="T469" s="116"/>
      <c r="U469" s="116"/>
    </row>
    <row r="470" spans="2:21">
      <c r="B470" s="123"/>
      <c r="C470" s="116"/>
      <c r="D470" s="116"/>
      <c r="E470" s="116"/>
      <c r="F470" s="116"/>
      <c r="G470" s="116"/>
      <c r="H470" s="116"/>
      <c r="I470" s="116"/>
      <c r="J470" s="116"/>
      <c r="K470" s="116"/>
      <c r="L470" s="116"/>
      <c r="M470" s="116"/>
      <c r="N470" s="116"/>
      <c r="O470" s="116"/>
      <c r="P470" s="116"/>
      <c r="Q470" s="116"/>
      <c r="R470" s="116"/>
      <c r="S470" s="116"/>
      <c r="T470" s="116"/>
      <c r="U470" s="116"/>
    </row>
    <row r="471" spans="2:21">
      <c r="B471" s="123"/>
      <c r="C471" s="116"/>
      <c r="D471" s="116"/>
      <c r="E471" s="116"/>
      <c r="F471" s="116"/>
      <c r="G471" s="116"/>
      <c r="H471" s="116"/>
      <c r="I471" s="116"/>
      <c r="J471" s="116"/>
      <c r="K471" s="116"/>
      <c r="L471" s="116"/>
      <c r="M471" s="116"/>
      <c r="N471" s="116"/>
      <c r="O471" s="116"/>
      <c r="P471" s="116"/>
      <c r="Q471" s="116"/>
      <c r="R471" s="116"/>
      <c r="S471" s="116"/>
      <c r="T471" s="116"/>
      <c r="U471" s="116"/>
    </row>
    <row r="472" spans="2:21">
      <c r="B472" s="123"/>
      <c r="C472" s="116"/>
      <c r="D472" s="116"/>
      <c r="E472" s="116"/>
      <c r="F472" s="116"/>
      <c r="G472" s="116"/>
      <c r="H472" s="116"/>
      <c r="I472" s="116"/>
      <c r="J472" s="116"/>
      <c r="K472" s="116"/>
      <c r="L472" s="116"/>
      <c r="M472" s="116"/>
      <c r="N472" s="116"/>
      <c r="O472" s="116"/>
      <c r="P472" s="116"/>
      <c r="Q472" s="116"/>
      <c r="R472" s="116"/>
      <c r="S472" s="116"/>
      <c r="T472" s="116"/>
      <c r="U472" s="116"/>
    </row>
    <row r="473" spans="2:21">
      <c r="B473" s="123"/>
      <c r="C473" s="116"/>
      <c r="D473" s="116"/>
      <c r="E473" s="116"/>
      <c r="F473" s="116"/>
      <c r="G473" s="116"/>
      <c r="H473" s="116"/>
      <c r="I473" s="116"/>
      <c r="J473" s="116"/>
      <c r="K473" s="116"/>
      <c r="L473" s="116"/>
      <c r="M473" s="116"/>
      <c r="N473" s="116"/>
      <c r="O473" s="116"/>
      <c r="P473" s="116"/>
      <c r="Q473" s="116"/>
      <c r="R473" s="116"/>
      <c r="S473" s="116"/>
      <c r="T473" s="116"/>
      <c r="U473" s="116"/>
    </row>
    <row r="474" spans="2:21">
      <c r="B474" s="123"/>
      <c r="C474" s="116"/>
      <c r="D474" s="116"/>
      <c r="E474" s="116"/>
      <c r="F474" s="116"/>
      <c r="G474" s="116"/>
      <c r="H474" s="116"/>
      <c r="I474" s="116"/>
      <c r="J474" s="116"/>
      <c r="K474" s="116"/>
      <c r="L474" s="116"/>
      <c r="M474" s="116"/>
      <c r="N474" s="116"/>
      <c r="O474" s="116"/>
      <c r="P474" s="116"/>
      <c r="Q474" s="116"/>
      <c r="R474" s="116"/>
      <c r="S474" s="116"/>
      <c r="T474" s="116"/>
      <c r="U474" s="116"/>
    </row>
    <row r="475" spans="2:21">
      <c r="B475" s="123"/>
      <c r="C475" s="116"/>
      <c r="D475" s="116"/>
      <c r="E475" s="116"/>
      <c r="F475" s="116"/>
      <c r="G475" s="116"/>
      <c r="H475" s="116"/>
      <c r="I475" s="116"/>
      <c r="J475" s="116"/>
      <c r="K475" s="116"/>
      <c r="L475" s="116"/>
      <c r="M475" s="116"/>
      <c r="N475" s="116"/>
      <c r="O475" s="116"/>
      <c r="P475" s="116"/>
      <c r="Q475" s="116"/>
      <c r="R475" s="116"/>
      <c r="S475" s="116"/>
      <c r="T475" s="116"/>
      <c r="U475" s="116"/>
    </row>
    <row r="476" spans="2:21">
      <c r="B476" s="123"/>
      <c r="C476" s="116"/>
      <c r="D476" s="116"/>
      <c r="E476" s="116"/>
      <c r="F476" s="116"/>
      <c r="G476" s="116"/>
      <c r="H476" s="116"/>
      <c r="I476" s="116"/>
      <c r="J476" s="116"/>
      <c r="K476" s="116"/>
      <c r="L476" s="116"/>
      <c r="M476" s="116"/>
      <c r="N476" s="116"/>
      <c r="O476" s="116"/>
      <c r="P476" s="116"/>
      <c r="Q476" s="116"/>
      <c r="R476" s="116"/>
      <c r="S476" s="116"/>
      <c r="T476" s="116"/>
      <c r="U476" s="116"/>
    </row>
    <row r="477" spans="2:21">
      <c r="B477" s="123"/>
      <c r="C477" s="116"/>
      <c r="D477" s="116"/>
      <c r="E477" s="116"/>
      <c r="F477" s="116"/>
      <c r="G477" s="116"/>
      <c r="H477" s="116"/>
      <c r="I477" s="116"/>
      <c r="J477" s="116"/>
      <c r="K477" s="116"/>
      <c r="L477" s="116"/>
      <c r="M477" s="116"/>
      <c r="N477" s="116"/>
      <c r="O477" s="116"/>
      <c r="P477" s="116"/>
      <c r="Q477" s="116"/>
      <c r="R477" s="116"/>
      <c r="S477" s="116"/>
      <c r="T477" s="116"/>
      <c r="U477" s="116"/>
    </row>
    <row r="478" spans="2:21">
      <c r="B478" s="123"/>
      <c r="C478" s="116"/>
      <c r="D478" s="116"/>
      <c r="E478" s="116"/>
      <c r="F478" s="116"/>
      <c r="G478" s="116"/>
      <c r="H478" s="116"/>
      <c r="I478" s="116"/>
      <c r="J478" s="116"/>
      <c r="K478" s="116"/>
      <c r="L478" s="116"/>
      <c r="M478" s="116"/>
      <c r="N478" s="116"/>
      <c r="O478" s="116"/>
      <c r="P478" s="116"/>
      <c r="Q478" s="116"/>
      <c r="R478" s="116"/>
      <c r="S478" s="116"/>
      <c r="T478" s="116"/>
      <c r="U478" s="116"/>
    </row>
    <row r="479" spans="2:21">
      <c r="B479" s="123"/>
      <c r="C479" s="116"/>
      <c r="D479" s="116"/>
      <c r="E479" s="116"/>
      <c r="F479" s="116"/>
      <c r="G479" s="116"/>
      <c r="H479" s="116"/>
      <c r="I479" s="116"/>
      <c r="J479" s="116"/>
      <c r="K479" s="116"/>
      <c r="L479" s="116"/>
      <c r="M479" s="116"/>
      <c r="N479" s="116"/>
      <c r="O479" s="116"/>
      <c r="P479" s="116"/>
      <c r="Q479" s="116"/>
      <c r="R479" s="116"/>
      <c r="S479" s="116"/>
      <c r="T479" s="116"/>
      <c r="U479" s="116"/>
    </row>
    <row r="480" spans="2:21">
      <c r="B480" s="123"/>
      <c r="C480" s="116"/>
      <c r="D480" s="116"/>
      <c r="E480" s="116"/>
      <c r="F480" s="116"/>
      <c r="G480" s="116"/>
      <c r="H480" s="116"/>
      <c r="I480" s="116"/>
      <c r="J480" s="116"/>
      <c r="K480" s="116"/>
      <c r="L480" s="116"/>
      <c r="M480" s="116"/>
      <c r="N480" s="116"/>
      <c r="O480" s="116"/>
      <c r="P480" s="116"/>
      <c r="Q480" s="116"/>
      <c r="R480" s="116"/>
      <c r="S480" s="116"/>
      <c r="T480" s="116"/>
      <c r="U480" s="116"/>
    </row>
    <row r="481" spans="2:21">
      <c r="B481" s="123"/>
      <c r="C481" s="116"/>
      <c r="D481" s="116"/>
      <c r="E481" s="116"/>
      <c r="F481" s="116"/>
      <c r="G481" s="116"/>
      <c r="H481" s="116"/>
      <c r="I481" s="116"/>
      <c r="J481" s="116"/>
      <c r="K481" s="116"/>
      <c r="L481" s="116"/>
      <c r="M481" s="116"/>
      <c r="N481" s="116"/>
      <c r="O481" s="116"/>
      <c r="P481" s="116"/>
      <c r="Q481" s="116"/>
      <c r="R481" s="116"/>
      <c r="S481" s="116"/>
      <c r="T481" s="116"/>
      <c r="U481" s="116"/>
    </row>
    <row r="482" spans="2:21">
      <c r="B482" s="123"/>
      <c r="C482" s="116"/>
      <c r="D482" s="116"/>
      <c r="E482" s="116"/>
      <c r="F482" s="116"/>
      <c r="G482" s="116"/>
      <c r="H482" s="116"/>
      <c r="I482" s="116"/>
      <c r="J482" s="116"/>
      <c r="K482" s="116"/>
      <c r="L482" s="116"/>
      <c r="M482" s="116"/>
      <c r="N482" s="116"/>
      <c r="O482" s="116"/>
      <c r="P482" s="116"/>
      <c r="Q482" s="116"/>
      <c r="R482" s="116"/>
      <c r="S482" s="116"/>
      <c r="T482" s="116"/>
      <c r="U482" s="116"/>
    </row>
    <row r="483" spans="2:21">
      <c r="B483" s="123"/>
      <c r="C483" s="116"/>
      <c r="D483" s="116"/>
      <c r="E483" s="116"/>
      <c r="F483" s="116"/>
      <c r="G483" s="116"/>
      <c r="H483" s="116"/>
      <c r="I483" s="116"/>
      <c r="J483" s="116"/>
      <c r="K483" s="116"/>
      <c r="L483" s="116"/>
      <c r="M483" s="116"/>
      <c r="N483" s="116"/>
      <c r="O483" s="116"/>
      <c r="P483" s="116"/>
      <c r="Q483" s="116"/>
      <c r="R483" s="116"/>
      <c r="S483" s="116"/>
      <c r="T483" s="116"/>
      <c r="U483" s="116"/>
    </row>
    <row r="484" spans="2:21">
      <c r="B484" s="123"/>
      <c r="C484" s="116"/>
      <c r="D484" s="116"/>
      <c r="E484" s="116"/>
      <c r="F484" s="116"/>
      <c r="G484" s="116"/>
      <c r="H484" s="116"/>
      <c r="I484" s="116"/>
      <c r="J484" s="116"/>
      <c r="K484" s="116"/>
      <c r="L484" s="116"/>
      <c r="M484" s="116"/>
      <c r="N484" s="116"/>
      <c r="O484" s="116"/>
      <c r="P484" s="116"/>
      <c r="Q484" s="116"/>
      <c r="R484" s="116"/>
      <c r="S484" s="116"/>
      <c r="T484" s="116"/>
      <c r="U484" s="116"/>
    </row>
    <row r="485" spans="2:21">
      <c r="B485" s="123"/>
      <c r="C485" s="116"/>
      <c r="D485" s="116"/>
      <c r="E485" s="116"/>
      <c r="F485" s="116"/>
      <c r="G485" s="116"/>
      <c r="H485" s="116"/>
      <c r="I485" s="116"/>
      <c r="J485" s="116"/>
      <c r="K485" s="116"/>
      <c r="L485" s="116"/>
      <c r="M485" s="116"/>
      <c r="N485" s="116"/>
      <c r="O485" s="116"/>
      <c r="P485" s="116"/>
      <c r="Q485" s="116"/>
      <c r="R485" s="116"/>
      <c r="S485" s="116"/>
      <c r="T485" s="116"/>
      <c r="U485" s="116"/>
    </row>
    <row r="486" spans="2:21">
      <c r="B486" s="123"/>
      <c r="C486" s="116"/>
      <c r="D486" s="116"/>
      <c r="E486" s="116"/>
      <c r="F486" s="116"/>
      <c r="G486" s="116"/>
      <c r="H486" s="116"/>
      <c r="I486" s="116"/>
      <c r="J486" s="116"/>
      <c r="K486" s="116"/>
      <c r="L486" s="116"/>
      <c r="M486" s="116"/>
      <c r="N486" s="116"/>
      <c r="O486" s="116"/>
      <c r="P486" s="116"/>
      <c r="Q486" s="116"/>
      <c r="R486" s="116"/>
      <c r="S486" s="116"/>
      <c r="T486" s="116"/>
      <c r="U486" s="116"/>
    </row>
    <row r="487" spans="2:21">
      <c r="B487" s="123"/>
      <c r="C487" s="116"/>
      <c r="D487" s="116"/>
      <c r="E487" s="116"/>
      <c r="F487" s="116"/>
      <c r="G487" s="116"/>
      <c r="H487" s="116"/>
      <c r="I487" s="116"/>
      <c r="J487" s="116"/>
      <c r="K487" s="116"/>
      <c r="L487" s="116"/>
      <c r="M487" s="116"/>
      <c r="N487" s="116"/>
      <c r="O487" s="116"/>
      <c r="P487" s="116"/>
      <c r="Q487" s="116"/>
      <c r="R487" s="116"/>
      <c r="S487" s="116"/>
      <c r="T487" s="116"/>
      <c r="U487" s="116"/>
    </row>
    <row r="488" spans="2:21">
      <c r="B488" s="123"/>
      <c r="C488" s="116"/>
      <c r="D488" s="116"/>
      <c r="E488" s="116"/>
      <c r="F488" s="116"/>
      <c r="G488" s="116"/>
      <c r="H488" s="116"/>
      <c r="I488" s="116"/>
      <c r="J488" s="116"/>
      <c r="K488" s="116"/>
      <c r="L488" s="116"/>
      <c r="M488" s="116"/>
      <c r="N488" s="116"/>
      <c r="O488" s="116"/>
      <c r="P488" s="116"/>
      <c r="Q488" s="116"/>
      <c r="R488" s="116"/>
      <c r="S488" s="116"/>
      <c r="T488" s="116"/>
      <c r="U488" s="116"/>
    </row>
    <row r="489" spans="2:21">
      <c r="B489" s="123"/>
      <c r="C489" s="116"/>
      <c r="D489" s="116"/>
      <c r="E489" s="116"/>
      <c r="F489" s="116"/>
      <c r="G489" s="116"/>
      <c r="H489" s="116"/>
      <c r="I489" s="116"/>
      <c r="J489" s="116"/>
      <c r="K489" s="116"/>
      <c r="L489" s="116"/>
      <c r="M489" s="116"/>
      <c r="N489" s="116"/>
      <c r="O489" s="116"/>
      <c r="P489" s="116"/>
      <c r="Q489" s="116"/>
      <c r="R489" s="116"/>
      <c r="S489" s="116"/>
      <c r="T489" s="116"/>
      <c r="U489" s="116"/>
    </row>
    <row r="490" spans="2:21">
      <c r="B490" s="123"/>
      <c r="C490" s="116"/>
      <c r="D490" s="116"/>
      <c r="E490" s="116"/>
      <c r="F490" s="116"/>
      <c r="G490" s="116"/>
      <c r="H490" s="116"/>
      <c r="I490" s="116"/>
      <c r="J490" s="116"/>
      <c r="K490" s="116"/>
      <c r="L490" s="116"/>
      <c r="M490" s="116"/>
      <c r="N490" s="116"/>
      <c r="O490" s="116"/>
      <c r="P490" s="116"/>
      <c r="Q490" s="116"/>
      <c r="R490" s="116"/>
      <c r="S490" s="116"/>
      <c r="T490" s="116"/>
      <c r="U490" s="116"/>
    </row>
    <row r="491" spans="2:21">
      <c r="B491" s="123"/>
      <c r="C491" s="116"/>
      <c r="D491" s="116"/>
      <c r="E491" s="116"/>
      <c r="F491" s="116"/>
      <c r="G491" s="116"/>
      <c r="H491" s="116"/>
      <c r="I491" s="116"/>
      <c r="J491" s="116"/>
      <c r="K491" s="116"/>
      <c r="L491" s="116"/>
      <c r="M491" s="116"/>
      <c r="N491" s="116"/>
      <c r="O491" s="116"/>
      <c r="P491" s="116"/>
      <c r="Q491" s="116"/>
      <c r="R491" s="116"/>
      <c r="S491" s="116"/>
      <c r="T491" s="116"/>
      <c r="U491" s="116"/>
    </row>
    <row r="492" spans="2:21">
      <c r="B492" s="123"/>
      <c r="C492" s="116"/>
      <c r="D492" s="116"/>
      <c r="E492" s="116"/>
      <c r="F492" s="116"/>
      <c r="G492" s="116"/>
      <c r="H492" s="116"/>
      <c r="I492" s="116"/>
      <c r="J492" s="116"/>
      <c r="K492" s="116"/>
      <c r="L492" s="116"/>
      <c r="M492" s="116"/>
      <c r="N492" s="116"/>
      <c r="O492" s="116"/>
      <c r="P492" s="116"/>
      <c r="Q492" s="116"/>
      <c r="R492" s="116"/>
      <c r="S492" s="116"/>
      <c r="T492" s="116"/>
      <c r="U492" s="116"/>
    </row>
    <row r="493" spans="2:21">
      <c r="B493" s="123"/>
      <c r="C493" s="116"/>
      <c r="D493" s="116"/>
      <c r="E493" s="116"/>
      <c r="F493" s="116"/>
      <c r="G493" s="116"/>
      <c r="H493" s="116"/>
      <c r="I493" s="116"/>
      <c r="J493" s="116"/>
      <c r="K493" s="116"/>
      <c r="L493" s="116"/>
      <c r="M493" s="116"/>
      <c r="N493" s="116"/>
      <c r="O493" s="116"/>
      <c r="P493" s="116"/>
      <c r="Q493" s="116"/>
      <c r="R493" s="116"/>
      <c r="S493" s="116"/>
      <c r="T493" s="116"/>
      <c r="U493" s="116"/>
    </row>
    <row r="494" spans="2:21">
      <c r="B494" s="123"/>
      <c r="C494" s="116"/>
      <c r="D494" s="116"/>
      <c r="E494" s="116"/>
      <c r="F494" s="116"/>
      <c r="G494" s="116"/>
      <c r="H494" s="116"/>
      <c r="I494" s="116"/>
      <c r="J494" s="116"/>
      <c r="K494" s="116"/>
      <c r="L494" s="116"/>
      <c r="M494" s="116"/>
      <c r="N494" s="116"/>
      <c r="O494" s="116"/>
      <c r="P494" s="116"/>
      <c r="Q494" s="116"/>
      <c r="R494" s="116"/>
      <c r="S494" s="116"/>
      <c r="T494" s="116"/>
      <c r="U494" s="116"/>
    </row>
    <row r="495" spans="2:21">
      <c r="B495" s="123"/>
      <c r="C495" s="116"/>
      <c r="D495" s="116"/>
      <c r="E495" s="116"/>
      <c r="F495" s="116"/>
      <c r="G495" s="116"/>
      <c r="H495" s="116"/>
      <c r="I495" s="116"/>
      <c r="J495" s="116"/>
      <c r="K495" s="116"/>
      <c r="L495" s="116"/>
      <c r="M495" s="116"/>
      <c r="N495" s="116"/>
      <c r="O495" s="116"/>
      <c r="P495" s="116"/>
      <c r="Q495" s="116"/>
      <c r="R495" s="116"/>
      <c r="S495" s="116"/>
      <c r="T495" s="116"/>
      <c r="U495" s="116"/>
    </row>
    <row r="496" spans="2:21">
      <c r="B496" s="123"/>
      <c r="C496" s="116"/>
      <c r="D496" s="116"/>
      <c r="E496" s="116"/>
      <c r="F496" s="116"/>
      <c r="G496" s="116"/>
      <c r="H496" s="116"/>
      <c r="I496" s="116"/>
      <c r="J496" s="116"/>
      <c r="K496" s="116"/>
      <c r="L496" s="116"/>
      <c r="M496" s="116"/>
      <c r="N496" s="116"/>
      <c r="O496" s="116"/>
      <c r="P496" s="116"/>
      <c r="Q496" s="116"/>
      <c r="R496" s="116"/>
      <c r="S496" s="116"/>
      <c r="T496" s="116"/>
      <c r="U496" s="116"/>
    </row>
    <row r="497" spans="2:21">
      <c r="B497" s="123"/>
      <c r="C497" s="116"/>
      <c r="D497" s="116"/>
      <c r="E497" s="116"/>
      <c r="F497" s="116"/>
      <c r="G497" s="116"/>
      <c r="H497" s="116"/>
      <c r="I497" s="116"/>
      <c r="J497" s="116"/>
      <c r="K497" s="116"/>
      <c r="L497" s="116"/>
      <c r="M497" s="116"/>
      <c r="N497" s="116"/>
      <c r="O497" s="116"/>
      <c r="P497" s="116"/>
      <c r="Q497" s="116"/>
      <c r="R497" s="116"/>
      <c r="S497" s="116"/>
      <c r="T497" s="116"/>
      <c r="U497" s="116"/>
    </row>
    <row r="498" spans="2:21">
      <c r="C498" s="1"/>
      <c r="D498" s="1"/>
      <c r="E498" s="1"/>
      <c r="F498" s="1"/>
    </row>
    <row r="499" spans="2:21">
      <c r="C499" s="1"/>
      <c r="D499" s="1"/>
      <c r="E499" s="1"/>
      <c r="F499" s="1"/>
    </row>
    <row r="500" spans="2:21">
      <c r="C500" s="1"/>
      <c r="D500" s="1"/>
      <c r="E500" s="1"/>
      <c r="F500" s="1"/>
    </row>
    <row r="501" spans="2:21">
      <c r="C501" s="1"/>
      <c r="D501" s="1"/>
      <c r="E501" s="1"/>
      <c r="F501" s="1"/>
    </row>
    <row r="502" spans="2:21">
      <c r="C502" s="1"/>
      <c r="D502" s="1"/>
      <c r="E502" s="1"/>
      <c r="F502" s="1"/>
    </row>
    <row r="503" spans="2:21">
      <c r="C503" s="1"/>
      <c r="D503" s="1"/>
      <c r="E503" s="1"/>
      <c r="F503" s="1"/>
    </row>
    <row r="504" spans="2:21">
      <c r="C504" s="1"/>
      <c r="D504" s="1"/>
      <c r="E504" s="1"/>
      <c r="F504" s="1"/>
    </row>
    <row r="505" spans="2:21">
      <c r="C505" s="1"/>
      <c r="D505" s="1"/>
      <c r="E505" s="1"/>
      <c r="F505" s="1"/>
    </row>
    <row r="506" spans="2:21">
      <c r="C506" s="1"/>
      <c r="D506" s="1"/>
      <c r="E506" s="1"/>
      <c r="F506" s="1"/>
    </row>
    <row r="507" spans="2:21">
      <c r="C507" s="1"/>
      <c r="D507" s="1"/>
      <c r="E507" s="1"/>
      <c r="F507" s="1"/>
    </row>
    <row r="508" spans="2:21">
      <c r="C508" s="1"/>
      <c r="D508" s="1"/>
      <c r="E508" s="1"/>
      <c r="F508" s="1"/>
    </row>
    <row r="509" spans="2:21">
      <c r="C509" s="1"/>
      <c r="D509" s="1"/>
      <c r="E509" s="1"/>
      <c r="F509" s="1"/>
    </row>
    <row r="510" spans="2:21">
      <c r="C510" s="1"/>
      <c r="D510" s="1"/>
      <c r="E510" s="1"/>
      <c r="F510" s="1"/>
    </row>
    <row r="511" spans="2:21">
      <c r="C511" s="1"/>
      <c r="D511" s="1"/>
      <c r="E511" s="1"/>
      <c r="F511" s="1"/>
    </row>
    <row r="512" spans="2:21">
      <c r="C512" s="1"/>
      <c r="D512" s="1"/>
      <c r="E512" s="1"/>
      <c r="F512" s="1"/>
    </row>
    <row r="513" spans="3:6">
      <c r="C513" s="1"/>
      <c r="D513" s="1"/>
      <c r="E513" s="1"/>
      <c r="F513" s="1"/>
    </row>
    <row r="514" spans="3:6">
      <c r="C514" s="1"/>
      <c r="D514" s="1"/>
      <c r="E514" s="1"/>
      <c r="F514" s="1"/>
    </row>
    <row r="515" spans="3:6">
      <c r="C515" s="1"/>
      <c r="D515" s="1"/>
      <c r="E515" s="1"/>
      <c r="F515" s="1"/>
    </row>
    <row r="516" spans="3:6">
      <c r="C516" s="1"/>
      <c r="D516" s="1"/>
      <c r="E516" s="1"/>
      <c r="F516" s="1"/>
    </row>
    <row r="517" spans="3:6">
      <c r="C517" s="1"/>
      <c r="D517" s="1"/>
      <c r="E517" s="1"/>
      <c r="F517" s="1"/>
    </row>
    <row r="518" spans="3:6">
      <c r="C518" s="1"/>
      <c r="D518" s="1"/>
      <c r="E518" s="1"/>
      <c r="F518" s="1"/>
    </row>
    <row r="519" spans="3:6">
      <c r="C519" s="1"/>
      <c r="D519" s="1"/>
      <c r="E519" s="1"/>
      <c r="F519" s="1"/>
    </row>
    <row r="520" spans="3:6">
      <c r="C520" s="1"/>
      <c r="D520" s="1"/>
      <c r="E520" s="1"/>
      <c r="F520" s="1"/>
    </row>
    <row r="521" spans="3:6">
      <c r="C521" s="1"/>
      <c r="D521" s="1"/>
      <c r="E521" s="1"/>
      <c r="F521" s="1"/>
    </row>
    <row r="522" spans="3:6">
      <c r="C522" s="1"/>
      <c r="D522" s="1"/>
      <c r="E522" s="1"/>
      <c r="F522" s="1"/>
    </row>
    <row r="523" spans="3:6">
      <c r="C523" s="1"/>
      <c r="D523" s="1"/>
      <c r="E523" s="1"/>
      <c r="F523" s="1"/>
    </row>
    <row r="524" spans="3:6">
      <c r="C524" s="1"/>
      <c r="D524" s="1"/>
      <c r="E524" s="1"/>
      <c r="F524" s="1"/>
    </row>
    <row r="525" spans="3:6">
      <c r="C525" s="1"/>
      <c r="D525" s="1"/>
      <c r="E525" s="1"/>
      <c r="F525" s="1"/>
    </row>
    <row r="526" spans="3:6">
      <c r="C526" s="1"/>
      <c r="D526" s="1"/>
      <c r="E526" s="1"/>
      <c r="F526" s="1"/>
    </row>
    <row r="527" spans="3:6">
      <c r="C527" s="1"/>
      <c r="D527" s="1"/>
      <c r="E527" s="1"/>
      <c r="F527" s="1"/>
    </row>
    <row r="528" spans="3:6">
      <c r="C528" s="1"/>
      <c r="D528" s="1"/>
      <c r="E528" s="1"/>
      <c r="F528" s="1"/>
    </row>
    <row r="529" spans="3:6">
      <c r="C529" s="1"/>
      <c r="D529" s="1"/>
      <c r="E529" s="1"/>
      <c r="F529" s="1"/>
    </row>
    <row r="530" spans="3:6">
      <c r="C530" s="1"/>
      <c r="D530" s="1"/>
      <c r="E530" s="1"/>
      <c r="F530" s="1"/>
    </row>
    <row r="531" spans="3:6">
      <c r="C531" s="1"/>
      <c r="D531" s="1"/>
      <c r="E531" s="1"/>
      <c r="F531" s="1"/>
    </row>
    <row r="532" spans="3:6">
      <c r="C532" s="1"/>
      <c r="D532" s="1"/>
      <c r="E532" s="1"/>
      <c r="F532" s="1"/>
    </row>
    <row r="533" spans="3:6">
      <c r="C533" s="1"/>
      <c r="D533" s="1"/>
      <c r="E533" s="1"/>
      <c r="F533" s="1"/>
    </row>
    <row r="534" spans="3:6">
      <c r="C534" s="1"/>
      <c r="D534" s="1"/>
      <c r="E534" s="1"/>
      <c r="F534" s="1"/>
    </row>
    <row r="535" spans="3:6">
      <c r="C535" s="1"/>
      <c r="D535" s="1"/>
      <c r="E535" s="1"/>
      <c r="F535" s="1"/>
    </row>
    <row r="536" spans="3:6">
      <c r="C536" s="1"/>
      <c r="D536" s="1"/>
      <c r="E536" s="1"/>
      <c r="F536" s="1"/>
    </row>
    <row r="537" spans="3:6">
      <c r="C537" s="1"/>
      <c r="D537" s="1"/>
      <c r="E537" s="1"/>
      <c r="F537" s="1"/>
    </row>
    <row r="538" spans="3:6">
      <c r="C538" s="1"/>
      <c r="D538" s="1"/>
      <c r="E538" s="1"/>
      <c r="F538" s="1"/>
    </row>
    <row r="539" spans="3:6">
      <c r="C539" s="1"/>
      <c r="D539" s="1"/>
      <c r="E539" s="1"/>
      <c r="F539" s="1"/>
    </row>
    <row r="540" spans="3:6">
      <c r="C540" s="1"/>
      <c r="D540" s="1"/>
      <c r="E540" s="1"/>
      <c r="F540" s="1"/>
    </row>
    <row r="541" spans="3:6">
      <c r="C541" s="1"/>
      <c r="D541" s="1"/>
      <c r="E541" s="1"/>
      <c r="F541" s="1"/>
    </row>
    <row r="542" spans="3:6">
      <c r="C542" s="1"/>
      <c r="D542" s="1"/>
      <c r="E542" s="1"/>
      <c r="F542" s="1"/>
    </row>
    <row r="543" spans="3:6">
      <c r="C543" s="1"/>
      <c r="D543" s="1"/>
      <c r="E543" s="1"/>
      <c r="F543" s="1"/>
    </row>
    <row r="544" spans="3:6">
      <c r="C544" s="1"/>
      <c r="D544" s="1"/>
      <c r="E544" s="1"/>
      <c r="F544" s="1"/>
    </row>
    <row r="545" spans="3:6">
      <c r="C545" s="1"/>
      <c r="D545" s="1"/>
      <c r="E545" s="1"/>
      <c r="F545" s="1"/>
    </row>
    <row r="546" spans="3:6">
      <c r="C546" s="1"/>
      <c r="D546" s="1"/>
      <c r="E546" s="1"/>
      <c r="F546" s="1"/>
    </row>
    <row r="547" spans="3:6">
      <c r="C547" s="1"/>
      <c r="D547" s="1"/>
      <c r="E547" s="1"/>
      <c r="F547" s="1"/>
    </row>
    <row r="548" spans="3:6">
      <c r="C548" s="1"/>
      <c r="D548" s="1"/>
      <c r="E548" s="1"/>
      <c r="F548" s="1"/>
    </row>
    <row r="549" spans="3:6">
      <c r="C549" s="1"/>
      <c r="D549" s="1"/>
      <c r="E549" s="1"/>
      <c r="F549" s="1"/>
    </row>
    <row r="550" spans="3:6">
      <c r="C550" s="1"/>
      <c r="D550" s="1"/>
      <c r="E550" s="1"/>
      <c r="F550" s="1"/>
    </row>
    <row r="551" spans="3:6">
      <c r="C551" s="1"/>
      <c r="D551" s="1"/>
      <c r="E551" s="1"/>
      <c r="F551" s="1"/>
    </row>
    <row r="552" spans="3:6">
      <c r="C552" s="1"/>
      <c r="D552" s="1"/>
      <c r="E552" s="1"/>
      <c r="F552" s="1"/>
    </row>
    <row r="553" spans="3:6">
      <c r="C553" s="1"/>
      <c r="D553" s="1"/>
      <c r="E553" s="1"/>
      <c r="F553" s="1"/>
    </row>
    <row r="554" spans="3:6">
      <c r="C554" s="1"/>
      <c r="D554" s="1"/>
      <c r="E554" s="1"/>
      <c r="F554" s="1"/>
    </row>
    <row r="555" spans="3:6">
      <c r="C555" s="1"/>
      <c r="D555" s="1"/>
      <c r="E555" s="1"/>
      <c r="F555" s="1"/>
    </row>
    <row r="556" spans="3:6">
      <c r="C556" s="1"/>
      <c r="D556" s="1"/>
      <c r="E556" s="1"/>
      <c r="F556" s="1"/>
    </row>
    <row r="557" spans="3:6">
      <c r="C557" s="1"/>
      <c r="D557" s="1"/>
      <c r="E557" s="1"/>
      <c r="F557" s="1"/>
    </row>
    <row r="558" spans="3:6">
      <c r="C558" s="1"/>
      <c r="D558" s="1"/>
      <c r="E558" s="1"/>
      <c r="F558" s="1"/>
    </row>
    <row r="559" spans="3:6">
      <c r="C559" s="1"/>
      <c r="D559" s="1"/>
      <c r="E559" s="1"/>
      <c r="F559" s="1"/>
    </row>
    <row r="560" spans="3:6">
      <c r="C560" s="1"/>
      <c r="D560" s="1"/>
      <c r="E560" s="1"/>
      <c r="F560" s="1"/>
    </row>
    <row r="561" spans="3:6">
      <c r="C561" s="1"/>
      <c r="D561" s="1"/>
      <c r="E561" s="1"/>
      <c r="F561" s="1"/>
    </row>
    <row r="562" spans="3:6">
      <c r="C562" s="1"/>
      <c r="D562" s="1"/>
      <c r="E562" s="1"/>
      <c r="F562" s="1"/>
    </row>
    <row r="563" spans="3:6">
      <c r="C563" s="1"/>
      <c r="D563" s="1"/>
      <c r="E563" s="1"/>
      <c r="F563" s="1"/>
    </row>
    <row r="564" spans="3:6">
      <c r="C564" s="1"/>
      <c r="D564" s="1"/>
      <c r="E564" s="1"/>
      <c r="F564" s="1"/>
    </row>
    <row r="565" spans="3:6">
      <c r="C565" s="1"/>
      <c r="D565" s="1"/>
      <c r="E565" s="1"/>
      <c r="F565" s="1"/>
    </row>
    <row r="566" spans="3:6">
      <c r="C566" s="1"/>
      <c r="D566" s="1"/>
      <c r="E566" s="1"/>
      <c r="F566" s="1"/>
    </row>
    <row r="567" spans="3:6">
      <c r="C567" s="1"/>
      <c r="D567" s="1"/>
      <c r="E567" s="1"/>
      <c r="F567" s="1"/>
    </row>
    <row r="568" spans="3:6">
      <c r="C568" s="1"/>
      <c r="D568" s="1"/>
      <c r="E568" s="1"/>
      <c r="F568" s="1"/>
    </row>
    <row r="569" spans="3:6">
      <c r="C569" s="1"/>
      <c r="D569" s="1"/>
      <c r="E569" s="1"/>
      <c r="F569" s="1"/>
    </row>
    <row r="570" spans="3:6">
      <c r="C570" s="1"/>
      <c r="D570" s="1"/>
      <c r="E570" s="1"/>
      <c r="F570" s="1"/>
    </row>
    <row r="571" spans="3:6">
      <c r="C571" s="1"/>
      <c r="D571" s="1"/>
      <c r="E571" s="1"/>
      <c r="F571" s="1"/>
    </row>
    <row r="572" spans="3:6">
      <c r="C572" s="1"/>
      <c r="D572" s="1"/>
      <c r="E572" s="1"/>
      <c r="F572" s="1"/>
    </row>
    <row r="573" spans="3:6">
      <c r="C573" s="1"/>
      <c r="D573" s="1"/>
      <c r="E573" s="1"/>
      <c r="F573" s="1"/>
    </row>
    <row r="574" spans="3:6">
      <c r="C574" s="1"/>
      <c r="D574" s="1"/>
      <c r="E574" s="1"/>
      <c r="F574" s="1"/>
    </row>
    <row r="575" spans="3:6">
      <c r="C575" s="1"/>
      <c r="D575" s="1"/>
      <c r="E575" s="1"/>
      <c r="F575" s="1"/>
    </row>
    <row r="576" spans="3:6">
      <c r="C576" s="1"/>
      <c r="D576" s="1"/>
      <c r="E576" s="1"/>
      <c r="F576" s="1"/>
    </row>
    <row r="577" spans="3:6">
      <c r="C577" s="1"/>
      <c r="D577" s="1"/>
      <c r="E577" s="1"/>
      <c r="F577" s="1"/>
    </row>
    <row r="578" spans="3:6">
      <c r="C578" s="1"/>
      <c r="D578" s="1"/>
      <c r="E578" s="1"/>
      <c r="F578" s="1"/>
    </row>
    <row r="579" spans="3:6">
      <c r="C579" s="1"/>
      <c r="D579" s="1"/>
      <c r="E579" s="1"/>
      <c r="F579" s="1"/>
    </row>
    <row r="580" spans="3:6">
      <c r="C580" s="1"/>
      <c r="D580" s="1"/>
      <c r="E580" s="1"/>
      <c r="F580" s="1"/>
    </row>
    <row r="581" spans="3:6">
      <c r="C581" s="1"/>
      <c r="D581" s="1"/>
      <c r="E581" s="1"/>
      <c r="F581" s="1"/>
    </row>
    <row r="582" spans="3:6">
      <c r="C582" s="1"/>
      <c r="D582" s="1"/>
      <c r="E582" s="1"/>
      <c r="F582" s="1"/>
    </row>
    <row r="583" spans="3:6">
      <c r="C583" s="1"/>
      <c r="D583" s="1"/>
      <c r="E583" s="1"/>
      <c r="F583" s="1"/>
    </row>
    <row r="584" spans="3:6">
      <c r="C584" s="1"/>
      <c r="D584" s="1"/>
      <c r="E584" s="1"/>
      <c r="F584" s="1"/>
    </row>
    <row r="585" spans="3:6">
      <c r="C585" s="1"/>
      <c r="D585" s="1"/>
      <c r="E585" s="1"/>
      <c r="F585" s="1"/>
    </row>
    <row r="586" spans="3:6">
      <c r="C586" s="1"/>
      <c r="D586" s="1"/>
      <c r="E586" s="1"/>
      <c r="F586" s="1"/>
    </row>
    <row r="587" spans="3:6">
      <c r="C587" s="1"/>
      <c r="D587" s="1"/>
      <c r="E587" s="1"/>
      <c r="F587" s="1"/>
    </row>
    <row r="588" spans="3:6">
      <c r="C588" s="1"/>
      <c r="D588" s="1"/>
      <c r="E588" s="1"/>
      <c r="F588" s="1"/>
    </row>
    <row r="589" spans="3:6">
      <c r="C589" s="1"/>
      <c r="D589" s="1"/>
      <c r="E589" s="1"/>
      <c r="F589" s="1"/>
    </row>
    <row r="590" spans="3:6">
      <c r="C590" s="1"/>
      <c r="D590" s="1"/>
      <c r="E590" s="1"/>
      <c r="F590" s="1"/>
    </row>
    <row r="591" spans="3:6">
      <c r="C591" s="1"/>
      <c r="D591" s="1"/>
      <c r="E591" s="1"/>
      <c r="F591" s="1"/>
    </row>
    <row r="592" spans="3:6">
      <c r="C592" s="1"/>
      <c r="D592" s="1"/>
      <c r="E592" s="1"/>
      <c r="F592" s="1"/>
    </row>
    <row r="593" spans="3:6">
      <c r="C593" s="1"/>
      <c r="D593" s="1"/>
      <c r="E593" s="1"/>
      <c r="F593" s="1"/>
    </row>
    <row r="594" spans="3:6">
      <c r="C594" s="1"/>
      <c r="D594" s="1"/>
      <c r="E594" s="1"/>
      <c r="F594" s="1"/>
    </row>
    <row r="595" spans="3:6">
      <c r="C595" s="1"/>
      <c r="D595" s="1"/>
      <c r="E595" s="1"/>
      <c r="F595" s="1"/>
    </row>
    <row r="596" spans="3:6">
      <c r="C596" s="1"/>
      <c r="D596" s="1"/>
      <c r="E596" s="1"/>
      <c r="F596" s="1"/>
    </row>
    <row r="597" spans="3:6">
      <c r="C597" s="1"/>
      <c r="D597" s="1"/>
      <c r="E597" s="1"/>
      <c r="F597" s="1"/>
    </row>
    <row r="598" spans="3:6">
      <c r="C598" s="1"/>
      <c r="D598" s="1"/>
      <c r="E598" s="1"/>
      <c r="F598" s="1"/>
    </row>
    <row r="599" spans="3:6">
      <c r="C599" s="1"/>
      <c r="D599" s="1"/>
      <c r="E599" s="1"/>
      <c r="F599" s="1"/>
    </row>
    <row r="600" spans="3:6">
      <c r="C600" s="1"/>
      <c r="D600" s="1"/>
      <c r="E600" s="1"/>
      <c r="F600" s="1"/>
    </row>
    <row r="601" spans="3:6">
      <c r="C601" s="1"/>
      <c r="D601" s="1"/>
      <c r="E601" s="1"/>
      <c r="F601" s="1"/>
    </row>
    <row r="602" spans="3:6">
      <c r="C602" s="1"/>
      <c r="D602" s="1"/>
      <c r="E602" s="1"/>
      <c r="F602" s="1"/>
    </row>
    <row r="603" spans="3:6">
      <c r="C603" s="1"/>
      <c r="D603" s="1"/>
      <c r="E603" s="1"/>
      <c r="F603" s="1"/>
    </row>
    <row r="604" spans="3:6">
      <c r="C604" s="1"/>
      <c r="D604" s="1"/>
      <c r="E604" s="1"/>
      <c r="F604" s="1"/>
    </row>
    <row r="605" spans="3:6">
      <c r="C605" s="1"/>
      <c r="D605" s="1"/>
      <c r="E605" s="1"/>
      <c r="F605" s="1"/>
    </row>
    <row r="606" spans="3:6">
      <c r="C606" s="1"/>
      <c r="D606" s="1"/>
      <c r="E606" s="1"/>
      <c r="F606" s="1"/>
    </row>
    <row r="607" spans="3:6">
      <c r="C607" s="1"/>
      <c r="D607" s="1"/>
      <c r="E607" s="1"/>
      <c r="F607" s="1"/>
    </row>
    <row r="608" spans="3:6">
      <c r="C608" s="1"/>
      <c r="D608" s="1"/>
      <c r="E608" s="1"/>
      <c r="F608" s="1"/>
    </row>
    <row r="609" spans="3:6">
      <c r="C609" s="1"/>
      <c r="D609" s="1"/>
      <c r="E609" s="1"/>
      <c r="F609" s="1"/>
    </row>
    <row r="610" spans="3:6">
      <c r="C610" s="1"/>
      <c r="D610" s="1"/>
      <c r="E610" s="1"/>
      <c r="F610" s="1"/>
    </row>
    <row r="611" spans="3:6">
      <c r="C611" s="1"/>
      <c r="D611" s="1"/>
      <c r="E611" s="1"/>
      <c r="F611" s="1"/>
    </row>
    <row r="612" spans="3:6">
      <c r="C612" s="1"/>
      <c r="D612" s="1"/>
      <c r="E612" s="1"/>
      <c r="F612" s="1"/>
    </row>
    <row r="613" spans="3:6">
      <c r="C613" s="1"/>
      <c r="D613" s="1"/>
      <c r="E613" s="1"/>
      <c r="F613" s="1"/>
    </row>
    <row r="614" spans="3:6">
      <c r="C614" s="1"/>
      <c r="D614" s="1"/>
      <c r="E614" s="1"/>
      <c r="F614" s="1"/>
    </row>
    <row r="615" spans="3:6">
      <c r="C615" s="1"/>
      <c r="D615" s="1"/>
      <c r="E615" s="1"/>
      <c r="F615" s="1"/>
    </row>
    <row r="616" spans="3:6">
      <c r="C616" s="1"/>
      <c r="D616" s="1"/>
      <c r="E616" s="1"/>
      <c r="F616" s="1"/>
    </row>
    <row r="617" spans="3:6">
      <c r="C617" s="1"/>
      <c r="D617" s="1"/>
      <c r="E617" s="1"/>
      <c r="F617" s="1"/>
    </row>
    <row r="618" spans="3:6">
      <c r="C618" s="1"/>
      <c r="D618" s="1"/>
      <c r="E618" s="1"/>
      <c r="F618" s="1"/>
    </row>
    <row r="619" spans="3:6">
      <c r="C619" s="1"/>
      <c r="D619" s="1"/>
      <c r="E619" s="1"/>
      <c r="F619" s="1"/>
    </row>
    <row r="620" spans="3:6">
      <c r="C620" s="1"/>
      <c r="D620" s="1"/>
      <c r="E620" s="1"/>
      <c r="F620" s="1"/>
    </row>
    <row r="621" spans="3:6">
      <c r="C621" s="1"/>
      <c r="D621" s="1"/>
      <c r="E621" s="1"/>
      <c r="F621" s="1"/>
    </row>
    <row r="622" spans="3:6">
      <c r="C622" s="1"/>
      <c r="D622" s="1"/>
      <c r="E622" s="1"/>
      <c r="F622" s="1"/>
    </row>
    <row r="623" spans="3:6">
      <c r="C623" s="1"/>
      <c r="D623" s="1"/>
      <c r="E623" s="1"/>
      <c r="F623" s="1"/>
    </row>
    <row r="624" spans="3:6">
      <c r="C624" s="1"/>
      <c r="D624" s="1"/>
      <c r="E624" s="1"/>
      <c r="F624" s="1"/>
    </row>
    <row r="625" spans="3:6">
      <c r="C625" s="1"/>
      <c r="D625" s="1"/>
      <c r="E625" s="1"/>
      <c r="F625" s="1"/>
    </row>
    <row r="626" spans="3:6">
      <c r="C626" s="1"/>
      <c r="D626" s="1"/>
      <c r="E626" s="1"/>
      <c r="F626" s="1"/>
    </row>
    <row r="627" spans="3:6">
      <c r="C627" s="1"/>
      <c r="D627" s="1"/>
      <c r="E627" s="1"/>
      <c r="F627" s="1"/>
    </row>
    <row r="628" spans="3:6">
      <c r="C628" s="1"/>
      <c r="D628" s="1"/>
      <c r="E628" s="1"/>
      <c r="F628" s="1"/>
    </row>
    <row r="629" spans="3:6">
      <c r="C629" s="1"/>
      <c r="D629" s="1"/>
      <c r="E629" s="1"/>
      <c r="F629" s="1"/>
    </row>
    <row r="630" spans="3:6">
      <c r="C630" s="1"/>
      <c r="D630" s="1"/>
      <c r="E630" s="1"/>
      <c r="F630" s="1"/>
    </row>
    <row r="631" spans="3:6">
      <c r="C631" s="1"/>
      <c r="D631" s="1"/>
      <c r="E631" s="1"/>
      <c r="F631" s="1"/>
    </row>
    <row r="632" spans="3:6">
      <c r="C632" s="1"/>
      <c r="D632" s="1"/>
      <c r="E632" s="1"/>
      <c r="F632" s="1"/>
    </row>
    <row r="633" spans="3:6">
      <c r="C633" s="1"/>
      <c r="D633" s="1"/>
      <c r="E633" s="1"/>
      <c r="F633" s="1"/>
    </row>
    <row r="634" spans="3:6">
      <c r="C634" s="1"/>
      <c r="D634" s="1"/>
      <c r="E634" s="1"/>
      <c r="F634" s="1"/>
    </row>
    <row r="635" spans="3:6">
      <c r="C635" s="1"/>
      <c r="D635" s="1"/>
      <c r="E635" s="1"/>
      <c r="F635" s="1"/>
    </row>
    <row r="636" spans="3:6">
      <c r="C636" s="1"/>
      <c r="D636" s="1"/>
      <c r="E636" s="1"/>
      <c r="F636" s="1"/>
    </row>
    <row r="637" spans="3:6">
      <c r="C637" s="1"/>
      <c r="D637" s="1"/>
      <c r="E637" s="1"/>
      <c r="F637" s="1"/>
    </row>
    <row r="638" spans="3:6">
      <c r="C638" s="1"/>
      <c r="D638" s="1"/>
      <c r="E638" s="1"/>
      <c r="F638" s="1"/>
    </row>
    <row r="639" spans="3:6">
      <c r="C639" s="1"/>
      <c r="D639" s="1"/>
      <c r="E639" s="1"/>
      <c r="F639" s="1"/>
    </row>
    <row r="640" spans="3:6">
      <c r="C640" s="1"/>
      <c r="D640" s="1"/>
      <c r="E640" s="1"/>
      <c r="F640" s="1"/>
    </row>
    <row r="641" spans="3:6">
      <c r="C641" s="1"/>
      <c r="D641" s="1"/>
      <c r="E641" s="1"/>
      <c r="F641" s="1"/>
    </row>
    <row r="642" spans="3:6">
      <c r="C642" s="1"/>
      <c r="D642" s="1"/>
      <c r="E642" s="1"/>
      <c r="F642" s="1"/>
    </row>
    <row r="643" spans="3:6">
      <c r="C643" s="1"/>
      <c r="D643" s="1"/>
      <c r="E643" s="1"/>
      <c r="F643" s="1"/>
    </row>
    <row r="644" spans="3:6">
      <c r="C644" s="1"/>
      <c r="D644" s="1"/>
      <c r="E644" s="1"/>
      <c r="F644" s="1"/>
    </row>
    <row r="645" spans="3:6">
      <c r="C645" s="1"/>
      <c r="D645" s="1"/>
      <c r="E645" s="1"/>
      <c r="F645" s="1"/>
    </row>
    <row r="646" spans="3:6">
      <c r="C646" s="1"/>
      <c r="D646" s="1"/>
      <c r="E646" s="1"/>
      <c r="F646" s="1"/>
    </row>
    <row r="647" spans="3:6">
      <c r="C647" s="1"/>
      <c r="D647" s="1"/>
      <c r="E647" s="1"/>
      <c r="F647" s="1"/>
    </row>
    <row r="648" spans="3:6">
      <c r="C648" s="1"/>
      <c r="D648" s="1"/>
      <c r="E648" s="1"/>
      <c r="F648" s="1"/>
    </row>
    <row r="649" spans="3:6">
      <c r="C649" s="1"/>
      <c r="D649" s="1"/>
      <c r="E649" s="1"/>
      <c r="F649" s="1"/>
    </row>
    <row r="650" spans="3:6">
      <c r="C650" s="1"/>
      <c r="D650" s="1"/>
      <c r="E650" s="1"/>
      <c r="F650" s="1"/>
    </row>
    <row r="651" spans="3:6">
      <c r="C651" s="1"/>
      <c r="D651" s="1"/>
      <c r="E651" s="1"/>
      <c r="F651" s="1"/>
    </row>
    <row r="652" spans="3:6">
      <c r="C652" s="1"/>
      <c r="D652" s="1"/>
      <c r="E652" s="1"/>
      <c r="F652" s="1"/>
    </row>
    <row r="653" spans="3:6">
      <c r="C653" s="1"/>
      <c r="D653" s="1"/>
      <c r="E653" s="1"/>
      <c r="F653" s="1"/>
    </row>
    <row r="654" spans="3:6">
      <c r="C654" s="1"/>
      <c r="D654" s="1"/>
      <c r="E654" s="1"/>
      <c r="F654" s="1"/>
    </row>
    <row r="655" spans="3:6">
      <c r="C655" s="1"/>
      <c r="D655" s="1"/>
      <c r="E655" s="1"/>
      <c r="F655" s="1"/>
    </row>
    <row r="656" spans="3:6">
      <c r="C656" s="1"/>
      <c r="D656" s="1"/>
      <c r="E656" s="1"/>
      <c r="F656" s="1"/>
    </row>
    <row r="657" spans="3:6">
      <c r="C657" s="1"/>
      <c r="D657" s="1"/>
      <c r="E657" s="1"/>
      <c r="F657" s="1"/>
    </row>
    <row r="658" spans="3:6">
      <c r="C658" s="1"/>
      <c r="D658" s="1"/>
      <c r="E658" s="1"/>
      <c r="F658" s="1"/>
    </row>
    <row r="659" spans="3:6">
      <c r="C659" s="1"/>
      <c r="D659" s="1"/>
      <c r="E659" s="1"/>
      <c r="F659" s="1"/>
    </row>
    <row r="660" spans="3:6">
      <c r="C660" s="1"/>
      <c r="D660" s="1"/>
      <c r="E660" s="1"/>
      <c r="F660" s="1"/>
    </row>
    <row r="661" spans="3:6">
      <c r="C661" s="1"/>
      <c r="D661" s="1"/>
      <c r="E661" s="1"/>
      <c r="F661" s="1"/>
    </row>
    <row r="662" spans="3:6">
      <c r="C662" s="1"/>
      <c r="D662" s="1"/>
      <c r="E662" s="1"/>
      <c r="F662" s="1"/>
    </row>
    <row r="663" spans="3:6">
      <c r="C663" s="1"/>
      <c r="D663" s="1"/>
      <c r="E663" s="1"/>
      <c r="F663" s="1"/>
    </row>
    <row r="664" spans="3:6">
      <c r="C664" s="1"/>
      <c r="D664" s="1"/>
      <c r="E664" s="1"/>
      <c r="F664" s="1"/>
    </row>
    <row r="665" spans="3:6">
      <c r="C665" s="1"/>
      <c r="D665" s="1"/>
      <c r="E665" s="1"/>
      <c r="F665" s="1"/>
    </row>
    <row r="666" spans="3:6">
      <c r="C666" s="1"/>
      <c r="D666" s="1"/>
      <c r="E666" s="1"/>
      <c r="F666" s="1"/>
    </row>
    <row r="667" spans="3:6">
      <c r="C667" s="1"/>
      <c r="D667" s="1"/>
      <c r="E667" s="1"/>
      <c r="F667" s="1"/>
    </row>
    <row r="668" spans="3:6">
      <c r="C668" s="1"/>
      <c r="D668" s="1"/>
      <c r="E668" s="1"/>
      <c r="F668" s="1"/>
    </row>
    <row r="669" spans="3:6">
      <c r="C669" s="1"/>
      <c r="D669" s="1"/>
      <c r="E669" s="1"/>
      <c r="F669" s="1"/>
    </row>
    <row r="670" spans="3:6">
      <c r="C670" s="1"/>
      <c r="D670" s="1"/>
      <c r="E670" s="1"/>
      <c r="F670" s="1"/>
    </row>
    <row r="671" spans="3:6">
      <c r="C671" s="1"/>
      <c r="D671" s="1"/>
      <c r="E671" s="1"/>
      <c r="F671" s="1"/>
    </row>
    <row r="672" spans="3:6">
      <c r="C672" s="1"/>
      <c r="D672" s="1"/>
      <c r="E672" s="1"/>
      <c r="F672" s="1"/>
    </row>
    <row r="673" spans="3:6">
      <c r="C673" s="1"/>
      <c r="D673" s="1"/>
      <c r="E673" s="1"/>
      <c r="F673" s="1"/>
    </row>
    <row r="674" spans="3:6">
      <c r="C674" s="1"/>
      <c r="D674" s="1"/>
      <c r="E674" s="1"/>
      <c r="F674" s="1"/>
    </row>
    <row r="675" spans="3:6">
      <c r="C675" s="1"/>
      <c r="D675" s="1"/>
      <c r="E675" s="1"/>
      <c r="F675" s="1"/>
    </row>
    <row r="676" spans="3:6">
      <c r="C676" s="1"/>
      <c r="D676" s="1"/>
      <c r="E676" s="1"/>
      <c r="F676" s="1"/>
    </row>
    <row r="677" spans="3:6">
      <c r="C677" s="1"/>
      <c r="D677" s="1"/>
      <c r="E677" s="1"/>
      <c r="F677" s="1"/>
    </row>
    <row r="678" spans="3:6">
      <c r="C678" s="1"/>
      <c r="D678" s="1"/>
      <c r="E678" s="1"/>
      <c r="F678" s="1"/>
    </row>
    <row r="679" spans="3:6">
      <c r="C679" s="1"/>
      <c r="D679" s="1"/>
      <c r="E679" s="1"/>
      <c r="F679" s="1"/>
    </row>
    <row r="680" spans="3:6">
      <c r="C680" s="1"/>
      <c r="D680" s="1"/>
      <c r="E680" s="1"/>
      <c r="F680" s="1"/>
    </row>
    <row r="681" spans="3:6">
      <c r="C681" s="1"/>
      <c r="D681" s="1"/>
      <c r="E681" s="1"/>
      <c r="F681" s="1"/>
    </row>
    <row r="682" spans="3:6">
      <c r="C682" s="1"/>
      <c r="D682" s="1"/>
      <c r="E682" s="1"/>
      <c r="F682" s="1"/>
    </row>
    <row r="683" spans="3:6">
      <c r="C683" s="1"/>
      <c r="D683" s="1"/>
      <c r="E683" s="1"/>
      <c r="F683" s="1"/>
    </row>
    <row r="684" spans="3:6">
      <c r="C684" s="1"/>
      <c r="D684" s="1"/>
      <c r="E684" s="1"/>
      <c r="F684" s="1"/>
    </row>
    <row r="685" spans="3:6">
      <c r="C685" s="1"/>
      <c r="D685" s="1"/>
      <c r="E685" s="1"/>
      <c r="F685" s="1"/>
    </row>
    <row r="686" spans="3:6">
      <c r="C686" s="1"/>
      <c r="D686" s="1"/>
      <c r="E686" s="1"/>
      <c r="F686" s="1"/>
    </row>
    <row r="687" spans="3:6">
      <c r="C687" s="1"/>
      <c r="D687" s="1"/>
      <c r="E687" s="1"/>
      <c r="F687" s="1"/>
    </row>
    <row r="688" spans="3:6">
      <c r="C688" s="1"/>
      <c r="D688" s="1"/>
      <c r="E688" s="1"/>
      <c r="F688" s="1"/>
    </row>
    <row r="689" spans="3:6">
      <c r="C689" s="1"/>
      <c r="D689" s="1"/>
      <c r="E689" s="1"/>
      <c r="F689" s="1"/>
    </row>
    <row r="690" spans="3:6">
      <c r="C690" s="1"/>
      <c r="D690" s="1"/>
      <c r="E690" s="1"/>
      <c r="F690" s="1"/>
    </row>
    <row r="691" spans="3:6">
      <c r="C691" s="1"/>
      <c r="D691" s="1"/>
      <c r="E691" s="1"/>
      <c r="F691" s="1"/>
    </row>
    <row r="692" spans="3:6">
      <c r="C692" s="1"/>
      <c r="D692" s="1"/>
      <c r="E692" s="1"/>
      <c r="F692" s="1"/>
    </row>
    <row r="693" spans="3:6">
      <c r="C693" s="1"/>
      <c r="D693" s="1"/>
      <c r="E693" s="1"/>
      <c r="F693" s="1"/>
    </row>
    <row r="694" spans="3:6">
      <c r="C694" s="1"/>
      <c r="D694" s="1"/>
      <c r="E694" s="1"/>
      <c r="F694" s="1"/>
    </row>
    <row r="695" spans="3:6">
      <c r="C695" s="1"/>
      <c r="D695" s="1"/>
      <c r="E695" s="1"/>
      <c r="F695" s="1"/>
    </row>
    <row r="696" spans="3:6">
      <c r="C696" s="1"/>
      <c r="D696" s="1"/>
      <c r="E696" s="1"/>
      <c r="F696" s="1"/>
    </row>
    <row r="697" spans="3:6">
      <c r="C697" s="1"/>
      <c r="D697" s="1"/>
      <c r="E697" s="1"/>
      <c r="F697" s="1"/>
    </row>
    <row r="698" spans="3:6">
      <c r="C698" s="1"/>
      <c r="D698" s="1"/>
      <c r="E698" s="1"/>
      <c r="F698" s="1"/>
    </row>
    <row r="699" spans="3:6">
      <c r="C699" s="1"/>
      <c r="D699" s="1"/>
      <c r="E699" s="1"/>
      <c r="F699" s="1"/>
    </row>
    <row r="700" spans="3:6">
      <c r="C700" s="1"/>
      <c r="D700" s="1"/>
      <c r="E700" s="1"/>
      <c r="F700" s="1"/>
    </row>
    <row r="701" spans="3:6">
      <c r="C701" s="1"/>
      <c r="D701" s="1"/>
      <c r="E701" s="1"/>
      <c r="F701" s="1"/>
    </row>
    <row r="702" spans="3:6">
      <c r="C702" s="1"/>
      <c r="D702" s="1"/>
      <c r="E702" s="1"/>
      <c r="F702" s="1"/>
    </row>
    <row r="703" spans="3:6">
      <c r="C703" s="1"/>
      <c r="D703" s="1"/>
      <c r="E703" s="1"/>
      <c r="F703" s="1"/>
    </row>
    <row r="704" spans="3:6">
      <c r="C704" s="1"/>
      <c r="D704" s="1"/>
      <c r="E704" s="1"/>
      <c r="F704" s="1"/>
    </row>
    <row r="705" spans="3:6">
      <c r="C705" s="1"/>
      <c r="D705" s="1"/>
      <c r="E705" s="1"/>
      <c r="F705" s="1"/>
    </row>
    <row r="706" spans="3:6">
      <c r="C706" s="1"/>
      <c r="D706" s="1"/>
      <c r="E706" s="1"/>
      <c r="F706" s="1"/>
    </row>
    <row r="707" spans="3:6">
      <c r="C707" s="1"/>
      <c r="D707" s="1"/>
      <c r="E707" s="1"/>
      <c r="F707" s="1"/>
    </row>
    <row r="708" spans="3:6">
      <c r="C708" s="1"/>
      <c r="D708" s="1"/>
      <c r="E708" s="1"/>
      <c r="F708" s="1"/>
    </row>
    <row r="709" spans="3:6">
      <c r="C709" s="1"/>
      <c r="D709" s="1"/>
      <c r="E709" s="1"/>
      <c r="F709" s="1"/>
    </row>
    <row r="710" spans="3:6">
      <c r="C710" s="1"/>
      <c r="D710" s="1"/>
      <c r="E710" s="1"/>
      <c r="F710" s="1"/>
    </row>
    <row r="711" spans="3:6">
      <c r="C711" s="1"/>
      <c r="D711" s="1"/>
      <c r="E711" s="1"/>
      <c r="F711" s="1"/>
    </row>
    <row r="712" spans="3:6">
      <c r="C712" s="1"/>
      <c r="D712" s="1"/>
      <c r="E712" s="1"/>
      <c r="F712" s="1"/>
    </row>
    <row r="713" spans="3:6">
      <c r="C713" s="1"/>
      <c r="D713" s="1"/>
      <c r="E713" s="1"/>
      <c r="F713" s="1"/>
    </row>
    <row r="714" spans="3:6">
      <c r="C714" s="1"/>
      <c r="D714" s="1"/>
      <c r="E714" s="1"/>
      <c r="F714" s="1"/>
    </row>
    <row r="715" spans="3:6">
      <c r="C715" s="1"/>
      <c r="D715" s="1"/>
      <c r="E715" s="1"/>
      <c r="F715" s="1"/>
    </row>
    <row r="716" spans="3:6">
      <c r="C716" s="1"/>
      <c r="D716" s="1"/>
      <c r="E716" s="1"/>
      <c r="F716" s="1"/>
    </row>
    <row r="717" spans="3:6">
      <c r="C717" s="1"/>
      <c r="D717" s="1"/>
      <c r="E717" s="1"/>
      <c r="F717" s="1"/>
    </row>
    <row r="718" spans="3:6">
      <c r="C718" s="1"/>
      <c r="D718" s="1"/>
      <c r="E718" s="1"/>
      <c r="F718" s="1"/>
    </row>
    <row r="719" spans="3:6">
      <c r="C719" s="1"/>
      <c r="D719" s="1"/>
      <c r="E719" s="1"/>
      <c r="F719" s="1"/>
    </row>
    <row r="720" spans="3:6">
      <c r="C720" s="1"/>
      <c r="D720" s="1"/>
      <c r="E720" s="1"/>
      <c r="F720" s="1"/>
    </row>
    <row r="721" spans="3:6">
      <c r="C721" s="1"/>
      <c r="D721" s="1"/>
      <c r="E721" s="1"/>
      <c r="F721" s="1"/>
    </row>
    <row r="722" spans="3:6">
      <c r="C722" s="1"/>
      <c r="D722" s="1"/>
      <c r="E722" s="1"/>
      <c r="F722" s="1"/>
    </row>
    <row r="723" spans="3:6">
      <c r="C723" s="1"/>
      <c r="D723" s="1"/>
      <c r="E723" s="1"/>
      <c r="F723" s="1"/>
    </row>
    <row r="724" spans="3:6">
      <c r="C724" s="1"/>
      <c r="D724" s="1"/>
      <c r="E724" s="1"/>
      <c r="F724" s="1"/>
    </row>
    <row r="725" spans="3:6">
      <c r="C725" s="1"/>
      <c r="D725" s="1"/>
      <c r="E725" s="1"/>
      <c r="F725" s="1"/>
    </row>
    <row r="726" spans="3:6">
      <c r="C726" s="1"/>
      <c r="D726" s="1"/>
      <c r="E726" s="1"/>
      <c r="F726" s="1"/>
    </row>
    <row r="727" spans="3:6">
      <c r="C727" s="1"/>
      <c r="D727" s="1"/>
      <c r="E727" s="1"/>
      <c r="F727" s="1"/>
    </row>
    <row r="728" spans="3:6">
      <c r="C728" s="1"/>
      <c r="D728" s="1"/>
      <c r="E728" s="1"/>
      <c r="F728" s="1"/>
    </row>
    <row r="729" spans="3:6">
      <c r="C729" s="1"/>
      <c r="D729" s="1"/>
      <c r="E729" s="1"/>
      <c r="F729" s="1"/>
    </row>
    <row r="730" spans="3:6">
      <c r="C730" s="1"/>
      <c r="D730" s="1"/>
      <c r="E730" s="1"/>
      <c r="F730" s="1"/>
    </row>
    <row r="731" spans="3:6">
      <c r="C731" s="1"/>
      <c r="D731" s="1"/>
      <c r="E731" s="1"/>
      <c r="F731" s="1"/>
    </row>
    <row r="732" spans="3:6">
      <c r="C732" s="1"/>
      <c r="D732" s="1"/>
      <c r="E732" s="1"/>
      <c r="F732" s="1"/>
    </row>
    <row r="733" spans="3:6">
      <c r="C733" s="1"/>
      <c r="D733" s="1"/>
      <c r="E733" s="1"/>
      <c r="F733" s="1"/>
    </row>
    <row r="734" spans="3:6">
      <c r="C734" s="1"/>
      <c r="D734" s="1"/>
      <c r="E734" s="1"/>
      <c r="F734" s="1"/>
    </row>
    <row r="735" spans="3:6">
      <c r="C735" s="1"/>
      <c r="D735" s="1"/>
      <c r="E735" s="1"/>
      <c r="F735" s="1"/>
    </row>
    <row r="736" spans="3:6">
      <c r="C736" s="1"/>
      <c r="D736" s="1"/>
      <c r="E736" s="1"/>
      <c r="F736" s="1"/>
    </row>
    <row r="737" spans="3:6">
      <c r="C737" s="1"/>
      <c r="D737" s="1"/>
      <c r="E737" s="1"/>
      <c r="F737" s="1"/>
    </row>
    <row r="738" spans="3:6">
      <c r="C738" s="1"/>
      <c r="D738" s="1"/>
      <c r="E738" s="1"/>
      <c r="F738" s="1"/>
    </row>
    <row r="739" spans="3:6">
      <c r="C739" s="1"/>
      <c r="D739" s="1"/>
      <c r="E739" s="1"/>
      <c r="F739" s="1"/>
    </row>
    <row r="740" spans="3:6">
      <c r="C740" s="1"/>
      <c r="D740" s="1"/>
      <c r="E740" s="1"/>
      <c r="F740" s="1"/>
    </row>
    <row r="741" spans="3:6">
      <c r="C741" s="1"/>
      <c r="D741" s="1"/>
      <c r="E741" s="1"/>
      <c r="F741" s="1"/>
    </row>
    <row r="742" spans="3:6">
      <c r="C742" s="1"/>
      <c r="D742" s="1"/>
      <c r="E742" s="1"/>
      <c r="F742" s="1"/>
    </row>
    <row r="743" spans="3:6">
      <c r="C743" s="1"/>
      <c r="D743" s="1"/>
      <c r="E743" s="1"/>
      <c r="F743" s="1"/>
    </row>
    <row r="744" spans="3:6">
      <c r="C744" s="1"/>
      <c r="D744" s="1"/>
      <c r="E744" s="1"/>
      <c r="F744" s="1"/>
    </row>
    <row r="745" spans="3:6">
      <c r="C745" s="1"/>
      <c r="D745" s="1"/>
      <c r="E745" s="1"/>
      <c r="F745" s="1"/>
    </row>
    <row r="746" spans="3:6">
      <c r="C746" s="1"/>
      <c r="D746" s="1"/>
      <c r="E746" s="1"/>
      <c r="F746" s="1"/>
    </row>
    <row r="747" spans="3:6">
      <c r="C747" s="1"/>
      <c r="D747" s="1"/>
      <c r="E747" s="1"/>
      <c r="F747" s="1"/>
    </row>
    <row r="748" spans="3:6">
      <c r="C748" s="1"/>
      <c r="D748" s="1"/>
      <c r="E748" s="1"/>
      <c r="F748" s="1"/>
    </row>
    <row r="749" spans="3:6">
      <c r="C749" s="1"/>
      <c r="D749" s="1"/>
      <c r="E749" s="1"/>
      <c r="F749" s="1"/>
    </row>
    <row r="750" spans="3:6">
      <c r="C750" s="1"/>
      <c r="D750" s="1"/>
      <c r="E750" s="1"/>
      <c r="F750" s="1"/>
    </row>
    <row r="751" spans="3:6">
      <c r="C751" s="1"/>
      <c r="D751" s="1"/>
      <c r="E751" s="1"/>
      <c r="F751" s="1"/>
    </row>
    <row r="752" spans="3:6">
      <c r="C752" s="1"/>
      <c r="D752" s="1"/>
      <c r="E752" s="1"/>
      <c r="F752" s="1"/>
    </row>
    <row r="753" spans="3:6">
      <c r="C753" s="1"/>
      <c r="D753" s="1"/>
      <c r="E753" s="1"/>
      <c r="F753" s="1"/>
    </row>
    <row r="754" spans="3:6">
      <c r="C754" s="1"/>
      <c r="D754" s="1"/>
      <c r="E754" s="1"/>
      <c r="F754" s="1"/>
    </row>
    <row r="755" spans="3:6">
      <c r="C755" s="1"/>
      <c r="D755" s="1"/>
      <c r="E755" s="1"/>
      <c r="F755" s="1"/>
    </row>
    <row r="756" spans="3:6">
      <c r="C756" s="1"/>
      <c r="D756" s="1"/>
      <c r="E756" s="1"/>
      <c r="F756" s="1"/>
    </row>
    <row r="757" spans="3:6">
      <c r="C757" s="1"/>
      <c r="D757" s="1"/>
      <c r="E757" s="1"/>
      <c r="F757" s="1"/>
    </row>
    <row r="758" spans="3:6">
      <c r="C758" s="1"/>
      <c r="D758" s="1"/>
      <c r="E758" s="1"/>
      <c r="F758" s="1"/>
    </row>
    <row r="759" spans="3:6">
      <c r="C759" s="1"/>
      <c r="D759" s="1"/>
      <c r="E759" s="1"/>
      <c r="F759" s="1"/>
    </row>
    <row r="760" spans="3:6">
      <c r="C760" s="1"/>
      <c r="D760" s="1"/>
      <c r="E760" s="1"/>
      <c r="F760" s="1"/>
    </row>
    <row r="761" spans="3:6">
      <c r="C761" s="1"/>
      <c r="D761" s="1"/>
      <c r="E761" s="1"/>
      <c r="F761" s="1"/>
    </row>
    <row r="762" spans="3:6">
      <c r="C762" s="1"/>
      <c r="D762" s="1"/>
      <c r="E762" s="1"/>
      <c r="F762" s="1"/>
    </row>
    <row r="763" spans="3:6">
      <c r="C763" s="1"/>
      <c r="D763" s="1"/>
      <c r="E763" s="1"/>
      <c r="F763" s="1"/>
    </row>
    <row r="764" spans="3:6">
      <c r="C764" s="1"/>
      <c r="D764" s="1"/>
      <c r="E764" s="1"/>
      <c r="F764" s="1"/>
    </row>
    <row r="765" spans="3:6">
      <c r="C765" s="1"/>
      <c r="D765" s="1"/>
      <c r="E765" s="1"/>
      <c r="F765" s="1"/>
    </row>
    <row r="766" spans="3:6">
      <c r="C766" s="1"/>
      <c r="D766" s="1"/>
      <c r="E766" s="1"/>
      <c r="F766" s="1"/>
    </row>
    <row r="767" spans="3:6">
      <c r="C767" s="1"/>
      <c r="D767" s="1"/>
      <c r="E767" s="1"/>
      <c r="F767" s="1"/>
    </row>
    <row r="768" spans="3:6">
      <c r="C768" s="1"/>
      <c r="D768" s="1"/>
      <c r="E768" s="1"/>
      <c r="F768" s="1"/>
    </row>
    <row r="769" spans="3:6">
      <c r="C769" s="1"/>
      <c r="D769" s="1"/>
      <c r="E769" s="1"/>
      <c r="F769" s="1"/>
    </row>
    <row r="770" spans="3:6">
      <c r="C770" s="1"/>
      <c r="D770" s="1"/>
      <c r="E770" s="1"/>
      <c r="F770" s="1"/>
    </row>
    <row r="771" spans="3:6">
      <c r="C771" s="1"/>
      <c r="D771" s="1"/>
      <c r="E771" s="1"/>
      <c r="F771" s="1"/>
    </row>
    <row r="772" spans="3:6">
      <c r="C772" s="1"/>
      <c r="D772" s="1"/>
      <c r="E772" s="1"/>
      <c r="F772" s="1"/>
    </row>
    <row r="773" spans="3:6">
      <c r="C773" s="1"/>
      <c r="D773" s="1"/>
      <c r="E773" s="1"/>
      <c r="F773" s="1"/>
    </row>
    <row r="774" spans="3:6">
      <c r="C774" s="1"/>
      <c r="D774" s="1"/>
      <c r="E774" s="1"/>
      <c r="F774" s="1"/>
    </row>
    <row r="775" spans="3:6">
      <c r="C775" s="1"/>
      <c r="D775" s="1"/>
      <c r="E775" s="1"/>
      <c r="F775" s="1"/>
    </row>
    <row r="776" spans="3:6">
      <c r="C776" s="1"/>
      <c r="D776" s="1"/>
      <c r="E776" s="1"/>
      <c r="F776" s="1"/>
    </row>
    <row r="777" spans="3:6">
      <c r="C777" s="1"/>
      <c r="D777" s="1"/>
      <c r="E777" s="1"/>
      <c r="F777" s="1"/>
    </row>
    <row r="778" spans="3:6">
      <c r="C778" s="1"/>
      <c r="D778" s="1"/>
      <c r="E778" s="1"/>
      <c r="F778" s="1"/>
    </row>
    <row r="779" spans="3:6">
      <c r="C779" s="1"/>
      <c r="D779" s="1"/>
      <c r="E779" s="1"/>
      <c r="F779" s="1"/>
    </row>
    <row r="780" spans="3:6">
      <c r="C780" s="1"/>
      <c r="D780" s="1"/>
      <c r="E780" s="1"/>
      <c r="F780" s="1"/>
    </row>
    <row r="781" spans="3:6">
      <c r="C781" s="1"/>
      <c r="D781" s="1"/>
      <c r="E781" s="1"/>
      <c r="F781" s="1"/>
    </row>
    <row r="782" spans="3:6">
      <c r="C782" s="1"/>
      <c r="D782" s="1"/>
      <c r="E782" s="1"/>
      <c r="F782" s="1"/>
    </row>
    <row r="783" spans="3:6">
      <c r="C783" s="1"/>
      <c r="D783" s="1"/>
      <c r="E783" s="1"/>
      <c r="F783" s="1"/>
    </row>
    <row r="784" spans="3:6">
      <c r="C784" s="1"/>
      <c r="D784" s="1"/>
      <c r="E784" s="1"/>
      <c r="F784" s="1"/>
    </row>
    <row r="785" spans="2:6">
      <c r="C785" s="1"/>
      <c r="D785" s="1"/>
      <c r="E785" s="1"/>
      <c r="F785" s="1"/>
    </row>
    <row r="786" spans="2:6">
      <c r="C786" s="1"/>
      <c r="D786" s="1"/>
      <c r="E786" s="1"/>
      <c r="F786" s="1"/>
    </row>
    <row r="787" spans="2:6">
      <c r="C787" s="1"/>
      <c r="D787" s="1"/>
      <c r="E787" s="1"/>
      <c r="F787" s="1"/>
    </row>
    <row r="788" spans="2:6">
      <c r="C788" s="1"/>
      <c r="D788" s="1"/>
      <c r="E788" s="1"/>
      <c r="F788" s="1"/>
    </row>
    <row r="789" spans="2:6">
      <c r="C789" s="1"/>
      <c r="D789" s="1"/>
      <c r="E789" s="1"/>
      <c r="F789" s="1"/>
    </row>
    <row r="790" spans="2:6">
      <c r="C790" s="1"/>
      <c r="D790" s="1"/>
      <c r="E790" s="1"/>
      <c r="F790" s="1"/>
    </row>
    <row r="791" spans="2:6">
      <c r="C791" s="1"/>
      <c r="D791" s="1"/>
      <c r="E791" s="1"/>
      <c r="F791" s="1"/>
    </row>
    <row r="792" spans="2:6">
      <c r="C792" s="1"/>
      <c r="D792" s="1"/>
      <c r="E792" s="1"/>
      <c r="F792" s="1"/>
    </row>
    <row r="793" spans="2:6">
      <c r="C793" s="1"/>
      <c r="D793" s="1"/>
      <c r="E793" s="1"/>
      <c r="F793" s="1"/>
    </row>
    <row r="794" spans="2:6">
      <c r="C794" s="1"/>
      <c r="D794" s="1"/>
      <c r="E794" s="1"/>
      <c r="F794" s="1"/>
    </row>
    <row r="795" spans="2:6">
      <c r="B795" s="42"/>
      <c r="C795" s="1"/>
      <c r="D795" s="1"/>
      <c r="E795" s="1"/>
      <c r="F795" s="1"/>
    </row>
    <row r="796" spans="2:6">
      <c r="B796" s="42"/>
      <c r="C796" s="1"/>
      <c r="D796" s="1"/>
      <c r="E796" s="1"/>
      <c r="F796" s="1"/>
    </row>
    <row r="797" spans="2:6">
      <c r="B797" s="3"/>
      <c r="C797" s="1"/>
      <c r="D797" s="1"/>
      <c r="E797" s="1"/>
      <c r="F797" s="1"/>
    </row>
    <row r="798" spans="2:6">
      <c r="C798" s="1"/>
      <c r="D798" s="1"/>
      <c r="E798" s="1"/>
      <c r="F798" s="1"/>
    </row>
    <row r="799" spans="2:6">
      <c r="C799" s="1"/>
      <c r="D799" s="1"/>
      <c r="E799" s="1"/>
      <c r="F799" s="1"/>
    </row>
    <row r="800" spans="2:6">
      <c r="C800" s="1"/>
      <c r="D800" s="1"/>
      <c r="E800" s="1"/>
      <c r="F800" s="1"/>
    </row>
    <row r="801" spans="3:6">
      <c r="C801" s="1"/>
      <c r="D801" s="1"/>
      <c r="E801" s="1"/>
      <c r="F801" s="1"/>
    </row>
    <row r="802" spans="3:6">
      <c r="C802" s="1"/>
      <c r="D802" s="1"/>
      <c r="E802" s="1"/>
      <c r="F802" s="1"/>
    </row>
    <row r="803" spans="3:6">
      <c r="C803" s="1"/>
      <c r="D803" s="1"/>
      <c r="E803" s="1"/>
      <c r="F803" s="1"/>
    </row>
    <row r="804" spans="3:6">
      <c r="C804" s="1"/>
      <c r="D804" s="1"/>
      <c r="E804" s="1"/>
      <c r="F804" s="1"/>
    </row>
    <row r="805" spans="3:6">
      <c r="C805" s="1"/>
      <c r="D805" s="1"/>
      <c r="E805" s="1"/>
      <c r="F805" s="1"/>
    </row>
    <row r="806" spans="3:6">
      <c r="C806" s="1"/>
      <c r="D806" s="1"/>
      <c r="E806" s="1"/>
      <c r="F806" s="1"/>
    </row>
    <row r="807" spans="3:6">
      <c r="C807" s="1"/>
      <c r="D807" s="1"/>
      <c r="E807" s="1"/>
      <c r="F807" s="1"/>
    </row>
    <row r="808" spans="3:6">
      <c r="C808" s="1"/>
      <c r="D808" s="1"/>
      <c r="E808" s="1"/>
      <c r="F808" s="1"/>
    </row>
    <row r="809" spans="3:6">
      <c r="C809" s="1"/>
      <c r="D809" s="1"/>
      <c r="E809" s="1"/>
      <c r="F809" s="1"/>
    </row>
    <row r="810" spans="3:6">
      <c r="C810" s="1"/>
      <c r="D810" s="1"/>
      <c r="E810" s="1"/>
      <c r="F810" s="1"/>
    </row>
    <row r="811" spans="3:6">
      <c r="C811" s="1"/>
      <c r="D811" s="1"/>
      <c r="E811" s="1"/>
      <c r="F811" s="1"/>
    </row>
    <row r="812" spans="3:6">
      <c r="C812" s="1"/>
      <c r="D812" s="1"/>
      <c r="E812" s="1"/>
      <c r="F812" s="1"/>
    </row>
    <row r="813" spans="3:6">
      <c r="C813" s="1"/>
      <c r="D813" s="1"/>
      <c r="E813" s="1"/>
      <c r="F813" s="1"/>
    </row>
    <row r="814" spans="3:6">
      <c r="C814" s="1"/>
      <c r="D814" s="1"/>
      <c r="E814" s="1"/>
      <c r="F814" s="1"/>
    </row>
    <row r="815" spans="3:6">
      <c r="C815" s="1"/>
      <c r="D815" s="1"/>
      <c r="E815" s="1"/>
      <c r="F815" s="1"/>
    </row>
    <row r="816" spans="3:6">
      <c r="C816" s="1"/>
      <c r="D816" s="1"/>
      <c r="E816" s="1"/>
      <c r="F816" s="1"/>
    </row>
    <row r="817" spans="3:6">
      <c r="C817" s="1"/>
      <c r="D817" s="1"/>
      <c r="E817" s="1"/>
      <c r="F817" s="1"/>
    </row>
    <row r="818" spans="3:6">
      <c r="C818" s="1"/>
      <c r="D818" s="1"/>
      <c r="E818" s="1"/>
      <c r="F818" s="1"/>
    </row>
    <row r="819" spans="3:6">
      <c r="C819" s="1"/>
      <c r="D819" s="1"/>
      <c r="E819" s="1"/>
      <c r="F819" s="1"/>
    </row>
    <row r="820" spans="3:6">
      <c r="C820" s="1"/>
      <c r="D820" s="1"/>
      <c r="E820" s="1"/>
      <c r="F820" s="1"/>
    </row>
    <row r="821" spans="3:6">
      <c r="C821" s="1"/>
      <c r="D821" s="1"/>
      <c r="E821" s="1"/>
      <c r="F821" s="1"/>
    </row>
    <row r="822" spans="3:6">
      <c r="C822" s="1"/>
      <c r="D822" s="1"/>
      <c r="E822" s="1"/>
      <c r="F822" s="1"/>
    </row>
    <row r="823" spans="3:6">
      <c r="C823" s="1"/>
      <c r="D823" s="1"/>
      <c r="E823" s="1"/>
      <c r="F823" s="1"/>
    </row>
    <row r="824" spans="3:6">
      <c r="C824" s="1"/>
      <c r="D824" s="1"/>
      <c r="E824" s="1"/>
      <c r="F824" s="1"/>
    </row>
    <row r="825" spans="3:6">
      <c r="C825" s="1"/>
      <c r="D825" s="1"/>
      <c r="E825" s="1"/>
      <c r="F825" s="1"/>
    </row>
    <row r="826" spans="3:6">
      <c r="C826" s="1"/>
      <c r="D826" s="1"/>
      <c r="E826" s="1"/>
      <c r="F826" s="1"/>
    </row>
    <row r="827" spans="3:6">
      <c r="C827" s="1"/>
      <c r="D827" s="1"/>
      <c r="E827" s="1"/>
      <c r="F827" s="1"/>
    </row>
    <row r="828" spans="3:6">
      <c r="C828" s="1"/>
      <c r="D828" s="1"/>
      <c r="E828" s="1"/>
      <c r="F828" s="1"/>
    </row>
    <row r="829" spans="3:6">
      <c r="C829" s="1"/>
      <c r="D829" s="1"/>
      <c r="E829" s="1"/>
      <c r="F829" s="1"/>
    </row>
  </sheetData>
  <sheetProtection sheet="1" objects="1" scenarios="1"/>
  <mergeCells count="3">
    <mergeCell ref="B6:U6"/>
    <mergeCell ref="B7:U7"/>
    <mergeCell ref="B364:K364"/>
  </mergeCells>
  <phoneticPr fontId="4" type="noConversion"/>
  <conditionalFormatting sqref="B12:B356">
    <cfRule type="cellIs" dxfId="66" priority="2" operator="equal">
      <formula>"NR3"</formula>
    </cfRule>
  </conditionalFormatting>
  <conditionalFormatting sqref="B12:B356">
    <cfRule type="containsText" dxfId="65" priority="1" operator="containsText" text="הפרשה ">
      <formula>NOT(ISERROR(SEARCH("הפרשה ",B12)))</formula>
    </cfRule>
  </conditionalFormatting>
  <dataValidations count="6">
    <dataValidation type="list" allowBlank="1" showInputMessage="1" showErrorMessage="1" sqref="G555:G827">
      <formula1>$AF$7:$AF$24</formula1>
    </dataValidation>
    <dataValidation allowBlank="1" showInputMessage="1" showErrorMessage="1" sqref="H2 B34 Q9 B36 B362 B364"/>
    <dataValidation type="list" allowBlank="1" showInputMessage="1" showErrorMessage="1" sqref="I12:I35 I37:I254 I357:I363 I256:I262 I365:I827">
      <formula1>$AH$7:$AH$10</formula1>
    </dataValidation>
    <dataValidation type="list" allowBlank="1" showInputMessage="1" showErrorMessage="1" sqref="E12:E35 E37:E363 E365:E821">
      <formula1>$AD$7:$AD$24</formula1>
    </dataValidation>
    <dataValidation type="list" allowBlank="1" showInputMessage="1" showErrorMessage="1" sqref="G12:G35 G37:G363 G365:G554">
      <formula1>$AF$7:$AF$29</formula1>
    </dataValidation>
    <dataValidation type="list" allowBlank="1" showInputMessage="1" showErrorMessage="1" sqref="L12:L827">
      <formula1>$AI$7:$AI$20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6">
    <tabColor indexed="44"/>
    <pageSetUpPr fitToPage="1"/>
  </sheetPr>
  <dimension ref="B1:BJ362"/>
  <sheetViews>
    <sheetView rightToLeft="1" zoomScale="70" zoomScaleNormal="70" workbookViewId="0"/>
  </sheetViews>
  <sheetFormatPr defaultColWidth="9.140625" defaultRowHeight="18"/>
  <cols>
    <col min="1" max="1" width="6.28515625" style="1" customWidth="1"/>
    <col min="2" max="2" width="43.85546875" style="2" bestFit="1" customWidth="1"/>
    <col min="3" max="3" width="60.140625" style="2" bestFit="1" customWidth="1"/>
    <col min="4" max="4" width="9.7109375" style="2" bestFit="1" customWidth="1"/>
    <col min="5" max="5" width="8" style="2" bestFit="1" customWidth="1"/>
    <col min="6" max="6" width="12" style="2" bestFit="1" customWidth="1"/>
    <col min="7" max="7" width="44.7109375" style="2" bestFit="1" customWidth="1"/>
    <col min="8" max="8" width="12.28515625" style="1" bestFit="1" customWidth="1"/>
    <col min="9" max="9" width="11.28515625" style="1" bestFit="1" customWidth="1"/>
    <col min="10" max="10" width="11.7109375" style="1" bestFit="1" customWidth="1"/>
    <col min="11" max="12" width="11.140625" style="1" bestFit="1" customWidth="1"/>
    <col min="13" max="13" width="9" style="1" bestFit="1" customWidth="1"/>
    <col min="14" max="14" width="9.7109375" style="1" customWidth="1"/>
    <col min="15" max="15" width="10.42578125" style="1" bestFit="1" customWidth="1"/>
    <col min="16" max="16" width="7.7109375" style="1" customWidth="1"/>
    <col min="17" max="17" width="7.140625" style="1" customWidth="1"/>
    <col min="18" max="18" width="6" style="1" customWidth="1"/>
    <col min="19" max="19" width="7.85546875" style="1" customWidth="1"/>
    <col min="20" max="20" width="8.140625" style="1" customWidth="1"/>
    <col min="21" max="21" width="6.28515625" style="1" customWidth="1"/>
    <col min="22" max="22" width="8" style="1" customWidth="1"/>
    <col min="23" max="23" width="8.7109375" style="1" customWidth="1"/>
    <col min="24" max="24" width="10" style="1" customWidth="1"/>
    <col min="25" max="25" width="9.5703125" style="1" customWidth="1"/>
    <col min="26" max="26" width="6.140625" style="1" customWidth="1"/>
    <col min="27" max="28" width="5.7109375" style="1" customWidth="1"/>
    <col min="29" max="29" width="6.85546875" style="1" customWidth="1"/>
    <col min="30" max="30" width="6.42578125" style="1" customWidth="1"/>
    <col min="31" max="31" width="6.7109375" style="1" customWidth="1"/>
    <col min="32" max="32" width="7.28515625" style="1" customWidth="1"/>
    <col min="33" max="44" width="5.7109375" style="1" customWidth="1"/>
    <col min="45" max="16384" width="9.140625" style="1"/>
  </cols>
  <sheetData>
    <row r="1" spans="2:62">
      <c r="B1" s="47" t="s">
        <v>174</v>
      </c>
      <c r="C1" s="68" t="s" vm="1">
        <v>258</v>
      </c>
    </row>
    <row r="2" spans="2:62">
      <c r="B2" s="47" t="s">
        <v>173</v>
      </c>
      <c r="C2" s="68" t="s">
        <v>259</v>
      </c>
    </row>
    <row r="3" spans="2:62">
      <c r="B3" s="47" t="s">
        <v>175</v>
      </c>
      <c r="C3" s="68" t="s">
        <v>260</v>
      </c>
    </row>
    <row r="4" spans="2:62">
      <c r="B4" s="47" t="s">
        <v>176</v>
      </c>
      <c r="C4" s="68">
        <v>9454</v>
      </c>
    </row>
    <row r="6" spans="2:62" ht="26.25" customHeight="1">
      <c r="B6" s="134" t="s">
        <v>204</v>
      </c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6"/>
      <c r="BJ6" s="3"/>
    </row>
    <row r="7" spans="2:62" ht="26.25" customHeight="1">
      <c r="B7" s="134" t="s">
        <v>87</v>
      </c>
      <c r="C7" s="135"/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5"/>
      <c r="O7" s="136"/>
      <c r="BF7" s="3"/>
      <c r="BJ7" s="3"/>
    </row>
    <row r="8" spans="2:62" s="3" customFormat="1" ht="63">
      <c r="B8" s="22" t="s">
        <v>110</v>
      </c>
      <c r="C8" s="30" t="s">
        <v>44</v>
      </c>
      <c r="D8" s="30" t="s">
        <v>114</v>
      </c>
      <c r="E8" s="30" t="s">
        <v>220</v>
      </c>
      <c r="F8" s="30" t="s">
        <v>112</v>
      </c>
      <c r="G8" s="30" t="s">
        <v>65</v>
      </c>
      <c r="H8" s="30" t="s">
        <v>98</v>
      </c>
      <c r="I8" s="13" t="s">
        <v>233</v>
      </c>
      <c r="J8" s="13" t="s">
        <v>232</v>
      </c>
      <c r="K8" s="30" t="s">
        <v>248</v>
      </c>
      <c r="L8" s="13" t="s">
        <v>61</v>
      </c>
      <c r="M8" s="13" t="s">
        <v>58</v>
      </c>
      <c r="N8" s="13" t="s">
        <v>177</v>
      </c>
      <c r="O8" s="14" t="s">
        <v>179</v>
      </c>
      <c r="BF8" s="1"/>
      <c r="BG8" s="1"/>
      <c r="BH8" s="1"/>
      <c r="BJ8" s="4"/>
    </row>
    <row r="9" spans="2:62" s="3" customFormat="1" ht="24" customHeight="1">
      <c r="B9" s="15"/>
      <c r="C9" s="16"/>
      <c r="D9" s="16"/>
      <c r="E9" s="16"/>
      <c r="F9" s="16"/>
      <c r="G9" s="16"/>
      <c r="H9" s="16"/>
      <c r="I9" s="16" t="s">
        <v>240</v>
      </c>
      <c r="J9" s="16"/>
      <c r="K9" s="16" t="s">
        <v>236</v>
      </c>
      <c r="L9" s="16" t="s">
        <v>236</v>
      </c>
      <c r="M9" s="16" t="s">
        <v>19</v>
      </c>
      <c r="N9" s="16" t="s">
        <v>19</v>
      </c>
      <c r="O9" s="17" t="s">
        <v>19</v>
      </c>
      <c r="BF9" s="1"/>
      <c r="BH9" s="1"/>
      <c r="BJ9" s="4"/>
    </row>
    <row r="10" spans="2:62" s="4" customFormat="1" ht="18" customHeight="1">
      <c r="B10" s="18"/>
      <c r="C10" s="19" t="s">
        <v>0</v>
      </c>
      <c r="D10" s="19" t="s">
        <v>1</v>
      </c>
      <c r="E10" s="19" t="s">
        <v>2</v>
      </c>
      <c r="F10" s="19" t="s">
        <v>3</v>
      </c>
      <c r="G10" s="19" t="s">
        <v>4</v>
      </c>
      <c r="H10" s="19" t="s">
        <v>5</v>
      </c>
      <c r="I10" s="19" t="s">
        <v>6</v>
      </c>
      <c r="J10" s="19" t="s">
        <v>7</v>
      </c>
      <c r="K10" s="19" t="s">
        <v>8</v>
      </c>
      <c r="L10" s="19" t="s">
        <v>9</v>
      </c>
      <c r="M10" s="19" t="s">
        <v>10</v>
      </c>
      <c r="N10" s="19" t="s">
        <v>11</v>
      </c>
      <c r="O10" s="20" t="s">
        <v>12</v>
      </c>
      <c r="BF10" s="1"/>
      <c r="BG10" s="3"/>
      <c r="BH10" s="1"/>
      <c r="BJ10" s="1"/>
    </row>
    <row r="11" spans="2:62" s="4" customFormat="1" ht="18" customHeight="1">
      <c r="B11" s="69" t="s">
        <v>30</v>
      </c>
      <c r="C11" s="70"/>
      <c r="D11" s="70"/>
      <c r="E11" s="70"/>
      <c r="F11" s="70"/>
      <c r="G11" s="70"/>
      <c r="H11" s="70"/>
      <c r="I11" s="78"/>
      <c r="J11" s="80"/>
      <c r="K11" s="78">
        <f>K12+K131</f>
        <v>15.769727560999996</v>
      </c>
      <c r="L11" s="78">
        <f>L12+L131</f>
        <v>10310.681426165998</v>
      </c>
      <c r="M11" s="70"/>
      <c r="N11" s="79">
        <f t="shared" ref="N11:N42" si="0">L11/$L$11</f>
        <v>1</v>
      </c>
      <c r="O11" s="79">
        <f>L11/'סכום נכסי הקרן'!$C$42</f>
        <v>0.16194846747847591</v>
      </c>
      <c r="P11" s="118"/>
      <c r="BF11" s="1"/>
      <c r="BG11" s="3"/>
      <c r="BH11" s="1"/>
      <c r="BJ11" s="1"/>
    </row>
    <row r="12" spans="2:62" ht="20.25">
      <c r="B12" s="71" t="s">
        <v>227</v>
      </c>
      <c r="C12" s="72"/>
      <c r="D12" s="72"/>
      <c r="E12" s="72"/>
      <c r="F12" s="72"/>
      <c r="G12" s="72"/>
      <c r="H12" s="72"/>
      <c r="I12" s="81"/>
      <c r="J12" s="83"/>
      <c r="K12" s="81">
        <f>K13+K87+K44</f>
        <v>14.414943783999997</v>
      </c>
      <c r="L12" s="81">
        <f>L13+L87+L44</f>
        <v>5886.2790261859991</v>
      </c>
      <c r="M12" s="72"/>
      <c r="N12" s="82">
        <f t="shared" si="0"/>
        <v>0.57089136817359676</v>
      </c>
      <c r="O12" s="82">
        <f>L12/'סכום נכסי הקרן'!$C$42</f>
        <v>9.245498217240436E-2</v>
      </c>
      <c r="P12" s="116"/>
      <c r="BG12" s="4"/>
    </row>
    <row r="13" spans="2:62">
      <c r="B13" s="91" t="s">
        <v>1161</v>
      </c>
      <c r="C13" s="72"/>
      <c r="D13" s="72"/>
      <c r="E13" s="72"/>
      <c r="F13" s="72"/>
      <c r="G13" s="72"/>
      <c r="H13" s="72"/>
      <c r="I13" s="81"/>
      <c r="J13" s="83"/>
      <c r="K13" s="81"/>
      <c r="L13" s="81">
        <v>3600.4986607959995</v>
      </c>
      <c r="M13" s="72"/>
      <c r="N13" s="82">
        <f t="shared" si="0"/>
        <v>0.34920084444261956</v>
      </c>
      <c r="O13" s="82">
        <f>L13/'סכום נכסי הקרן'!$C$42</f>
        <v>5.6552541599671893E-2</v>
      </c>
      <c r="P13" s="116"/>
    </row>
    <row r="14" spans="2:62">
      <c r="B14" s="77" t="s">
        <v>1162</v>
      </c>
      <c r="C14" s="74" t="s">
        <v>1163</v>
      </c>
      <c r="D14" s="87" t="s">
        <v>115</v>
      </c>
      <c r="E14" s="87" t="s">
        <v>340</v>
      </c>
      <c r="F14" s="74" t="s">
        <v>1164</v>
      </c>
      <c r="G14" s="87" t="s">
        <v>185</v>
      </c>
      <c r="H14" s="87" t="s">
        <v>159</v>
      </c>
      <c r="I14" s="84">
        <v>681.31735000000003</v>
      </c>
      <c r="J14" s="86">
        <v>22090</v>
      </c>
      <c r="K14" s="74"/>
      <c r="L14" s="84">
        <v>150.50300285399999</v>
      </c>
      <c r="M14" s="85">
        <v>1.3349814143890364E-5</v>
      </c>
      <c r="N14" s="85">
        <f t="shared" si="0"/>
        <v>1.4596804675980001E-2</v>
      </c>
      <c r="O14" s="85">
        <f>L14/'סכום נכסי הקרן'!$C$42</f>
        <v>2.363930147357612E-3</v>
      </c>
      <c r="P14" s="116"/>
    </row>
    <row r="15" spans="2:62">
      <c r="B15" s="77" t="s">
        <v>1165</v>
      </c>
      <c r="C15" s="74" t="s">
        <v>1166</v>
      </c>
      <c r="D15" s="87" t="s">
        <v>115</v>
      </c>
      <c r="E15" s="87" t="s">
        <v>340</v>
      </c>
      <c r="F15" s="74" t="s">
        <v>728</v>
      </c>
      <c r="G15" s="87" t="s">
        <v>525</v>
      </c>
      <c r="H15" s="87" t="s">
        <v>159</v>
      </c>
      <c r="I15" s="84">
        <v>19165.275159000001</v>
      </c>
      <c r="J15" s="86">
        <v>1026</v>
      </c>
      <c r="K15" s="74"/>
      <c r="L15" s="84">
        <v>196.63572312700001</v>
      </c>
      <c r="M15" s="85">
        <v>1.4966426920079905E-5</v>
      </c>
      <c r="N15" s="85">
        <f t="shared" si="0"/>
        <v>1.9071069602440285E-2</v>
      </c>
      <c r="O15" s="85">
        <f>L15/'סכום נכסי הקרן'!$C$42</f>
        <v>3.0885304952905507E-3</v>
      </c>
      <c r="P15" s="116"/>
    </row>
    <row r="16" spans="2:62" ht="20.25">
      <c r="B16" s="77" t="s">
        <v>1167</v>
      </c>
      <c r="C16" s="74" t="s">
        <v>1168</v>
      </c>
      <c r="D16" s="87" t="s">
        <v>115</v>
      </c>
      <c r="E16" s="87" t="s">
        <v>340</v>
      </c>
      <c r="F16" s="74">
        <v>1760</v>
      </c>
      <c r="G16" s="87" t="s">
        <v>725</v>
      </c>
      <c r="H16" s="87" t="s">
        <v>159</v>
      </c>
      <c r="I16" s="84">
        <v>42.235422999999997</v>
      </c>
      <c r="J16" s="86">
        <v>42220</v>
      </c>
      <c r="K16" s="84">
        <v>0.10941087100000001</v>
      </c>
      <c r="L16" s="84">
        <v>17.941206486999999</v>
      </c>
      <c r="M16" s="85">
        <v>3.9541738173363377E-7</v>
      </c>
      <c r="N16" s="85">
        <f t="shared" si="0"/>
        <v>1.7400602099362304E-3</v>
      </c>
      <c r="O16" s="85">
        <f>L16/'סכום נכסי הקרן'!$C$42</f>
        <v>2.8180008431944755E-4</v>
      </c>
      <c r="P16" s="116"/>
      <c r="BF16" s="4"/>
    </row>
    <row r="17" spans="2:16">
      <c r="B17" s="77" t="s">
        <v>1169</v>
      </c>
      <c r="C17" s="74" t="s">
        <v>1170</v>
      </c>
      <c r="D17" s="87" t="s">
        <v>115</v>
      </c>
      <c r="E17" s="87" t="s">
        <v>340</v>
      </c>
      <c r="F17" s="74" t="s">
        <v>434</v>
      </c>
      <c r="G17" s="87" t="s">
        <v>405</v>
      </c>
      <c r="H17" s="87" t="s">
        <v>159</v>
      </c>
      <c r="I17" s="84">
        <v>1633.9781709999997</v>
      </c>
      <c r="J17" s="86">
        <v>3713</v>
      </c>
      <c r="K17" s="74"/>
      <c r="L17" s="84">
        <v>60.669609496999996</v>
      </c>
      <c r="M17" s="85">
        <v>1.2813568509737527E-5</v>
      </c>
      <c r="N17" s="85">
        <f t="shared" si="0"/>
        <v>5.8841512979962022E-3</v>
      </c>
      <c r="O17" s="85">
        <f>L17/'סכום נכסי הקרן'!$C$42</f>
        <v>9.529292851219698E-4</v>
      </c>
      <c r="P17" s="116"/>
    </row>
    <row r="18" spans="2:16">
      <c r="B18" s="77" t="s">
        <v>1171</v>
      </c>
      <c r="C18" s="74" t="s">
        <v>1172</v>
      </c>
      <c r="D18" s="87" t="s">
        <v>115</v>
      </c>
      <c r="E18" s="87" t="s">
        <v>340</v>
      </c>
      <c r="F18" s="74" t="s">
        <v>1173</v>
      </c>
      <c r="G18" s="87" t="s">
        <v>761</v>
      </c>
      <c r="H18" s="87" t="s">
        <v>159</v>
      </c>
      <c r="I18" s="84">
        <v>465.66406699999999</v>
      </c>
      <c r="J18" s="86">
        <v>47400</v>
      </c>
      <c r="K18" s="74"/>
      <c r="L18" s="84">
        <v>220.72476790800002</v>
      </c>
      <c r="M18" s="85">
        <v>1.0535784202706302E-5</v>
      </c>
      <c r="N18" s="85">
        <f t="shared" si="0"/>
        <v>2.140738897701313E-2</v>
      </c>
      <c r="O18" s="85">
        <f>L18/'סכום נכסי הקרן'!$C$42</f>
        <v>3.4668938375428944E-3</v>
      </c>
      <c r="P18" s="116"/>
    </row>
    <row r="19" spans="2:16">
      <c r="B19" s="77" t="s">
        <v>1174</v>
      </c>
      <c r="C19" s="74" t="s">
        <v>1175</v>
      </c>
      <c r="D19" s="87" t="s">
        <v>115</v>
      </c>
      <c r="E19" s="87" t="s">
        <v>340</v>
      </c>
      <c r="F19" s="74" t="s">
        <v>823</v>
      </c>
      <c r="G19" s="87" t="s">
        <v>695</v>
      </c>
      <c r="H19" s="87" t="s">
        <v>159</v>
      </c>
      <c r="I19" s="84">
        <v>119.926179</v>
      </c>
      <c r="J19" s="86">
        <v>147300</v>
      </c>
      <c r="K19" s="74"/>
      <c r="L19" s="84">
        <v>176.65126167599999</v>
      </c>
      <c r="M19" s="85">
        <v>3.1921723141231711E-5</v>
      </c>
      <c r="N19" s="85">
        <f t="shared" si="0"/>
        <v>1.7132840631435099E-2</v>
      </c>
      <c r="O19" s="85">
        <f>L19/'סכום נכסי הקרן'!$C$42</f>
        <v>2.7746372838138773E-3</v>
      </c>
      <c r="P19" s="116"/>
    </row>
    <row r="20" spans="2:16">
      <c r="B20" s="77" t="s">
        <v>1176</v>
      </c>
      <c r="C20" s="74" t="s">
        <v>1177</v>
      </c>
      <c r="D20" s="87" t="s">
        <v>115</v>
      </c>
      <c r="E20" s="87" t="s">
        <v>340</v>
      </c>
      <c r="F20" s="74" t="s">
        <v>440</v>
      </c>
      <c r="G20" s="87" t="s">
        <v>405</v>
      </c>
      <c r="H20" s="87" t="s">
        <v>159</v>
      </c>
      <c r="I20" s="84">
        <v>3938.1550630000002</v>
      </c>
      <c r="J20" s="86">
        <v>1569</v>
      </c>
      <c r="K20" s="74"/>
      <c r="L20" s="84">
        <v>61.789652939</v>
      </c>
      <c r="M20" s="85">
        <v>1.0323085929742796E-5</v>
      </c>
      <c r="N20" s="85">
        <f t="shared" si="0"/>
        <v>5.9927807275853666E-3</v>
      </c>
      <c r="O20" s="85">
        <f>L20/'סכום נכסי הקרן'!$C$42</f>
        <v>9.7052165476699595E-4</v>
      </c>
      <c r="P20" s="116"/>
    </row>
    <row r="21" spans="2:16">
      <c r="B21" s="77" t="s">
        <v>1178</v>
      </c>
      <c r="C21" s="74" t="s">
        <v>1179</v>
      </c>
      <c r="D21" s="87" t="s">
        <v>115</v>
      </c>
      <c r="E21" s="87" t="s">
        <v>340</v>
      </c>
      <c r="F21" s="74" t="s">
        <v>1180</v>
      </c>
      <c r="G21" s="87" t="s">
        <v>141</v>
      </c>
      <c r="H21" s="87" t="s">
        <v>159</v>
      </c>
      <c r="I21" s="84">
        <v>385.29404</v>
      </c>
      <c r="J21" s="86">
        <v>2644</v>
      </c>
      <c r="K21" s="74"/>
      <c r="L21" s="84">
        <v>10.187174427</v>
      </c>
      <c r="M21" s="85">
        <v>2.1757034974751678E-6</v>
      </c>
      <c r="N21" s="85">
        <f t="shared" si="0"/>
        <v>9.880214513414635E-4</v>
      </c>
      <c r="O21" s="85">
        <f>L21/'סכום נכסי הקרן'!$C$42</f>
        <v>1.6000855988060957E-4</v>
      </c>
      <c r="P21" s="116"/>
    </row>
    <row r="22" spans="2:16">
      <c r="B22" s="77" t="s">
        <v>1181</v>
      </c>
      <c r="C22" s="74" t="s">
        <v>1182</v>
      </c>
      <c r="D22" s="87" t="s">
        <v>115</v>
      </c>
      <c r="E22" s="87" t="s">
        <v>340</v>
      </c>
      <c r="F22" s="74" t="s">
        <v>529</v>
      </c>
      <c r="G22" s="87" t="s">
        <v>186</v>
      </c>
      <c r="H22" s="87" t="s">
        <v>159</v>
      </c>
      <c r="I22" s="84">
        <v>40336.276808000002</v>
      </c>
      <c r="J22" s="86">
        <v>314</v>
      </c>
      <c r="K22" s="74"/>
      <c r="L22" s="84">
        <v>126.655909177</v>
      </c>
      <c r="M22" s="85">
        <v>1.4585602823751015E-5</v>
      </c>
      <c r="N22" s="85">
        <f t="shared" si="0"/>
        <v>1.2283951364802927E-2</v>
      </c>
      <c r="O22" s="85">
        <f>L22/'סכום נכסי הקרן'!$C$42</f>
        <v>1.9893670981099665E-3</v>
      </c>
      <c r="P22" s="116"/>
    </row>
    <row r="23" spans="2:16">
      <c r="B23" s="77" t="s">
        <v>1183</v>
      </c>
      <c r="C23" s="74" t="s">
        <v>1184</v>
      </c>
      <c r="D23" s="87" t="s">
        <v>115</v>
      </c>
      <c r="E23" s="87" t="s">
        <v>340</v>
      </c>
      <c r="F23" s="74" t="s">
        <v>1185</v>
      </c>
      <c r="G23" s="87" t="s">
        <v>350</v>
      </c>
      <c r="H23" s="87" t="s">
        <v>159</v>
      </c>
      <c r="I23" s="84">
        <v>982.43517899999995</v>
      </c>
      <c r="J23" s="86">
        <v>7310</v>
      </c>
      <c r="K23" s="74"/>
      <c r="L23" s="84">
        <v>71.816011559000003</v>
      </c>
      <c r="M23" s="85">
        <v>9.7920341604568276E-6</v>
      </c>
      <c r="N23" s="85">
        <f t="shared" si="0"/>
        <v>6.965205168375046E-3</v>
      </c>
      <c r="O23" s="85">
        <f>L23/'סכום נכסי הקרן'!$C$42</f>
        <v>1.1280043026914985E-3</v>
      </c>
      <c r="P23" s="116"/>
    </row>
    <row r="24" spans="2:16">
      <c r="B24" s="77" t="s">
        <v>1186</v>
      </c>
      <c r="C24" s="74" t="s">
        <v>1187</v>
      </c>
      <c r="D24" s="87" t="s">
        <v>115</v>
      </c>
      <c r="E24" s="87" t="s">
        <v>340</v>
      </c>
      <c r="F24" s="74" t="s">
        <v>885</v>
      </c>
      <c r="G24" s="87" t="s">
        <v>469</v>
      </c>
      <c r="H24" s="87" t="s">
        <v>159</v>
      </c>
      <c r="I24" s="84">
        <v>39644.400257000001</v>
      </c>
      <c r="J24" s="86">
        <v>63.9</v>
      </c>
      <c r="K24" s="74"/>
      <c r="L24" s="84">
        <v>25.332771764</v>
      </c>
      <c r="M24" s="85">
        <v>1.2366795889873308E-5</v>
      </c>
      <c r="N24" s="85">
        <f t="shared" si="0"/>
        <v>2.4569444750481375E-3</v>
      </c>
      <c r="O24" s="85">
        <f>L24/'סכום נכסי הקרן'!$C$42</f>
        <v>3.9789839241375437E-4</v>
      </c>
      <c r="P24" s="116"/>
    </row>
    <row r="25" spans="2:16">
      <c r="B25" s="77" t="s">
        <v>1188</v>
      </c>
      <c r="C25" s="74" t="s">
        <v>1189</v>
      </c>
      <c r="D25" s="87" t="s">
        <v>115</v>
      </c>
      <c r="E25" s="87" t="s">
        <v>340</v>
      </c>
      <c r="F25" s="74" t="s">
        <v>398</v>
      </c>
      <c r="G25" s="87" t="s">
        <v>350</v>
      </c>
      <c r="H25" s="87" t="s">
        <v>159</v>
      </c>
      <c r="I25" s="84">
        <v>14766.829679</v>
      </c>
      <c r="J25" s="86">
        <v>1050</v>
      </c>
      <c r="K25" s="74"/>
      <c r="L25" s="84">
        <v>155.05171163199998</v>
      </c>
      <c r="M25" s="85">
        <v>1.2686094591232484E-5</v>
      </c>
      <c r="N25" s="85">
        <f t="shared" si="0"/>
        <v>1.5037969385662183E-2</v>
      </c>
      <c r="O25" s="85">
        <f>L25/'סכום נכסי הקרן'!$C$42</f>
        <v>2.4353760959962283E-3</v>
      </c>
      <c r="P25" s="116"/>
    </row>
    <row r="26" spans="2:16">
      <c r="B26" s="77" t="s">
        <v>1190</v>
      </c>
      <c r="C26" s="74" t="s">
        <v>1191</v>
      </c>
      <c r="D26" s="87" t="s">
        <v>115</v>
      </c>
      <c r="E26" s="87" t="s">
        <v>340</v>
      </c>
      <c r="F26" s="74" t="s">
        <v>911</v>
      </c>
      <c r="G26" s="87" t="s">
        <v>141</v>
      </c>
      <c r="H26" s="87" t="s">
        <v>159</v>
      </c>
      <c r="I26" s="84">
        <v>20671.377617999999</v>
      </c>
      <c r="J26" s="86">
        <v>252</v>
      </c>
      <c r="K26" s="74"/>
      <c r="L26" s="84">
        <v>52.091871601999998</v>
      </c>
      <c r="M26" s="85">
        <v>1.7610426736429385E-5</v>
      </c>
      <c r="N26" s="85">
        <f t="shared" si="0"/>
        <v>5.0522239461112161E-3</v>
      </c>
      <c r="O26" s="85">
        <f>L26/'סכום נכסי הקרן'!$C$42</f>
        <v>8.1819992543076937E-4</v>
      </c>
      <c r="P26" s="116"/>
    </row>
    <row r="27" spans="2:16">
      <c r="B27" s="77" t="s">
        <v>1192</v>
      </c>
      <c r="C27" s="74" t="s">
        <v>1193</v>
      </c>
      <c r="D27" s="87" t="s">
        <v>115</v>
      </c>
      <c r="E27" s="87" t="s">
        <v>340</v>
      </c>
      <c r="F27" s="74" t="s">
        <v>1194</v>
      </c>
      <c r="G27" s="87" t="s">
        <v>465</v>
      </c>
      <c r="H27" s="87" t="s">
        <v>159</v>
      </c>
      <c r="I27" s="84">
        <v>3443.2009149999999</v>
      </c>
      <c r="J27" s="86">
        <v>1280</v>
      </c>
      <c r="K27" s="74"/>
      <c r="L27" s="84">
        <v>44.072971713000001</v>
      </c>
      <c r="M27" s="85">
        <v>1.3441956620398648E-5</v>
      </c>
      <c r="N27" s="85">
        <f t="shared" si="0"/>
        <v>4.2744965042905442E-3</v>
      </c>
      <c r="O27" s="85">
        <f>L27/'סכום נכסי הקרן'!$C$42</f>
        <v>6.9224815811195616E-4</v>
      </c>
      <c r="P27" s="116"/>
    </row>
    <row r="28" spans="2:16">
      <c r="B28" s="77" t="s">
        <v>1195</v>
      </c>
      <c r="C28" s="74" t="s">
        <v>1196</v>
      </c>
      <c r="D28" s="87" t="s">
        <v>115</v>
      </c>
      <c r="E28" s="87" t="s">
        <v>340</v>
      </c>
      <c r="F28" s="74" t="s">
        <v>1197</v>
      </c>
      <c r="G28" s="87" t="s">
        <v>465</v>
      </c>
      <c r="H28" s="87" t="s">
        <v>159</v>
      </c>
      <c r="I28" s="84">
        <v>2595.8651110000001</v>
      </c>
      <c r="J28" s="86">
        <v>1870</v>
      </c>
      <c r="K28" s="74"/>
      <c r="L28" s="84">
        <v>48.542677569000006</v>
      </c>
      <c r="M28" s="85">
        <v>1.210877865692421E-5</v>
      </c>
      <c r="N28" s="85">
        <f t="shared" si="0"/>
        <v>4.7079989733569416E-3</v>
      </c>
      <c r="O28" s="85">
        <f>L28/'סכום נכסי הקרן'!$C$42</f>
        <v>7.6245321862539455E-4</v>
      </c>
      <c r="P28" s="116"/>
    </row>
    <row r="29" spans="2:16">
      <c r="B29" s="77" t="s">
        <v>1198</v>
      </c>
      <c r="C29" s="74" t="s">
        <v>1199</v>
      </c>
      <c r="D29" s="87" t="s">
        <v>115</v>
      </c>
      <c r="E29" s="87" t="s">
        <v>340</v>
      </c>
      <c r="F29" s="74" t="s">
        <v>1200</v>
      </c>
      <c r="G29" s="87" t="s">
        <v>1201</v>
      </c>
      <c r="H29" s="87" t="s">
        <v>159</v>
      </c>
      <c r="I29" s="84">
        <v>823.77558699999997</v>
      </c>
      <c r="J29" s="86">
        <v>6606</v>
      </c>
      <c r="K29" s="74"/>
      <c r="L29" s="84">
        <v>54.418615230999997</v>
      </c>
      <c r="M29" s="85">
        <v>7.7100113018001438E-6</v>
      </c>
      <c r="N29" s="85">
        <f t="shared" si="0"/>
        <v>5.2778873657078383E-3</v>
      </c>
      <c r="O29" s="85">
        <f>L29/'סכום נכסי הקרן'!$C$42</f>
        <v>8.547457704003947E-4</v>
      </c>
      <c r="P29" s="116"/>
    </row>
    <row r="30" spans="2:16">
      <c r="B30" s="77" t="s">
        <v>1202</v>
      </c>
      <c r="C30" s="74" t="s">
        <v>1203</v>
      </c>
      <c r="D30" s="87" t="s">
        <v>115</v>
      </c>
      <c r="E30" s="87" t="s">
        <v>340</v>
      </c>
      <c r="F30" s="74" t="s">
        <v>933</v>
      </c>
      <c r="G30" s="87" t="s">
        <v>934</v>
      </c>
      <c r="H30" s="87" t="s">
        <v>159</v>
      </c>
      <c r="I30" s="84">
        <v>1456.8168330000001</v>
      </c>
      <c r="J30" s="86">
        <v>4166</v>
      </c>
      <c r="K30" s="74"/>
      <c r="L30" s="84">
        <v>60.690989276000003</v>
      </c>
      <c r="M30" s="85">
        <v>1.3297890322383828E-6</v>
      </c>
      <c r="N30" s="85">
        <f t="shared" si="0"/>
        <v>5.8862248543516292E-3</v>
      </c>
      <c r="O30" s="85">
        <f>L30/'סכום נכסי הקרן'!$C$42</f>
        <v>9.5326509439596144E-4</v>
      </c>
      <c r="P30" s="116"/>
    </row>
    <row r="31" spans="2:16">
      <c r="B31" s="77" t="s">
        <v>1204</v>
      </c>
      <c r="C31" s="74" t="s">
        <v>1205</v>
      </c>
      <c r="D31" s="87" t="s">
        <v>115</v>
      </c>
      <c r="E31" s="87" t="s">
        <v>340</v>
      </c>
      <c r="F31" s="74" t="s">
        <v>363</v>
      </c>
      <c r="G31" s="87" t="s">
        <v>350</v>
      </c>
      <c r="H31" s="87" t="s">
        <v>159</v>
      </c>
      <c r="I31" s="84">
        <v>21336.418002999999</v>
      </c>
      <c r="J31" s="86">
        <v>1731</v>
      </c>
      <c r="K31" s="74"/>
      <c r="L31" s="84">
        <v>369.33339563800001</v>
      </c>
      <c r="M31" s="85">
        <v>1.4685440606132411E-5</v>
      </c>
      <c r="N31" s="85">
        <f t="shared" si="0"/>
        <v>3.5820464271228654E-2</v>
      </c>
      <c r="O31" s="85">
        <f>L31/'סכום נכסי הקרן'!$C$42</f>
        <v>5.8010692930929812E-3</v>
      </c>
      <c r="P31" s="116"/>
    </row>
    <row r="32" spans="2:16">
      <c r="B32" s="77" t="s">
        <v>1206</v>
      </c>
      <c r="C32" s="74" t="s">
        <v>1207</v>
      </c>
      <c r="D32" s="87" t="s">
        <v>115</v>
      </c>
      <c r="E32" s="87" t="s">
        <v>340</v>
      </c>
      <c r="F32" s="74" t="s">
        <v>494</v>
      </c>
      <c r="G32" s="87" t="s">
        <v>405</v>
      </c>
      <c r="H32" s="87" t="s">
        <v>159</v>
      </c>
      <c r="I32" s="84">
        <v>9824.9555689999997</v>
      </c>
      <c r="J32" s="86">
        <v>624</v>
      </c>
      <c r="K32" s="74"/>
      <c r="L32" s="84">
        <v>61.307722748000003</v>
      </c>
      <c r="M32" s="85">
        <v>1.2085846839804925E-5</v>
      </c>
      <c r="N32" s="85">
        <f t="shared" si="0"/>
        <v>5.9460398604127109E-3</v>
      </c>
      <c r="O32" s="85">
        <f>L32/'סכום נכסי הקרן'!$C$42</f>
        <v>9.6295204295976931E-4</v>
      </c>
      <c r="P32" s="116"/>
    </row>
    <row r="33" spans="2:16">
      <c r="B33" s="77" t="s">
        <v>1208</v>
      </c>
      <c r="C33" s="74" t="s">
        <v>1209</v>
      </c>
      <c r="D33" s="87" t="s">
        <v>115</v>
      </c>
      <c r="E33" s="87" t="s">
        <v>340</v>
      </c>
      <c r="F33" s="74" t="s">
        <v>599</v>
      </c>
      <c r="G33" s="87" t="s">
        <v>350</v>
      </c>
      <c r="H33" s="87" t="s">
        <v>159</v>
      </c>
      <c r="I33" s="84">
        <v>3467.903703</v>
      </c>
      <c r="J33" s="86">
        <v>6462</v>
      </c>
      <c r="K33" s="74"/>
      <c r="L33" s="84">
        <v>224.09593725899998</v>
      </c>
      <c r="M33" s="85">
        <v>1.4752279204284374E-5</v>
      </c>
      <c r="N33" s="85">
        <f t="shared" si="0"/>
        <v>2.1734347905493334E-2</v>
      </c>
      <c r="O33" s="85">
        <f>L33/'סכום נכסי הקרן'!$C$42</f>
        <v>3.5198443349386682E-3</v>
      </c>
      <c r="P33" s="116"/>
    </row>
    <row r="34" spans="2:16">
      <c r="B34" s="77" t="s">
        <v>1210</v>
      </c>
      <c r="C34" s="74" t="s">
        <v>1211</v>
      </c>
      <c r="D34" s="87" t="s">
        <v>115</v>
      </c>
      <c r="E34" s="87" t="s">
        <v>340</v>
      </c>
      <c r="F34" s="74" t="s">
        <v>499</v>
      </c>
      <c r="G34" s="87" t="s">
        <v>405</v>
      </c>
      <c r="H34" s="87" t="s">
        <v>159</v>
      </c>
      <c r="I34" s="84">
        <v>838.15265199999999</v>
      </c>
      <c r="J34" s="86">
        <v>12950</v>
      </c>
      <c r="K34" s="74"/>
      <c r="L34" s="84">
        <v>108.54076840400002</v>
      </c>
      <c r="M34" s="85">
        <v>1.7668187948029909E-5</v>
      </c>
      <c r="N34" s="85">
        <f t="shared" si="0"/>
        <v>1.0527021825012455E-2</v>
      </c>
      <c r="O34" s="85">
        <f>L34/'סכום נכסי הקרן'!$C$42</f>
        <v>1.7048350516732358E-3</v>
      </c>
      <c r="P34" s="116"/>
    </row>
    <row r="35" spans="2:16">
      <c r="B35" s="77" t="s">
        <v>1212</v>
      </c>
      <c r="C35" s="74" t="s">
        <v>1213</v>
      </c>
      <c r="D35" s="87" t="s">
        <v>115</v>
      </c>
      <c r="E35" s="87" t="s">
        <v>340</v>
      </c>
      <c r="F35" s="74" t="s">
        <v>1214</v>
      </c>
      <c r="G35" s="87" t="s">
        <v>187</v>
      </c>
      <c r="H35" s="87" t="s">
        <v>159</v>
      </c>
      <c r="I35" s="84">
        <v>166.20187900000002</v>
      </c>
      <c r="J35" s="86">
        <v>64490</v>
      </c>
      <c r="K35" s="74"/>
      <c r="L35" s="84">
        <v>107.18359174899999</v>
      </c>
      <c r="M35" s="85">
        <v>2.6635675879285087E-6</v>
      </c>
      <c r="N35" s="85">
        <f t="shared" si="0"/>
        <v>1.0395393603859599E-2</v>
      </c>
      <c r="O35" s="85">
        <f>L35/'סכום נכסי הקרן'!$C$42</f>
        <v>1.6835180629806126E-3</v>
      </c>
      <c r="P35" s="116"/>
    </row>
    <row r="36" spans="2:16">
      <c r="B36" s="77" t="s">
        <v>1215</v>
      </c>
      <c r="C36" s="74" t="s">
        <v>1216</v>
      </c>
      <c r="D36" s="87" t="s">
        <v>115</v>
      </c>
      <c r="E36" s="87" t="s">
        <v>340</v>
      </c>
      <c r="F36" s="74" t="s">
        <v>1217</v>
      </c>
      <c r="G36" s="87" t="s">
        <v>350</v>
      </c>
      <c r="H36" s="87" t="s">
        <v>159</v>
      </c>
      <c r="I36" s="84">
        <v>19644.509716</v>
      </c>
      <c r="J36" s="86">
        <v>2058</v>
      </c>
      <c r="K36" s="74"/>
      <c r="L36" s="84">
        <v>404.28400995300001</v>
      </c>
      <c r="M36" s="85">
        <v>1.4705095899069482E-5</v>
      </c>
      <c r="N36" s="85">
        <f t="shared" si="0"/>
        <v>3.921021252068032E-2</v>
      </c>
      <c r="O36" s="85">
        <f>L36/'סכום נכסי הקרן'!$C$42</f>
        <v>6.3500338272295251E-3</v>
      </c>
      <c r="P36" s="116"/>
    </row>
    <row r="37" spans="2:16">
      <c r="B37" s="77" t="s">
        <v>1218</v>
      </c>
      <c r="C37" s="74" t="s">
        <v>1219</v>
      </c>
      <c r="D37" s="87" t="s">
        <v>115</v>
      </c>
      <c r="E37" s="87" t="s">
        <v>340</v>
      </c>
      <c r="F37" s="74" t="s">
        <v>1220</v>
      </c>
      <c r="G37" s="87" t="s">
        <v>934</v>
      </c>
      <c r="H37" s="87" t="s">
        <v>159</v>
      </c>
      <c r="I37" s="84">
        <v>517.793813</v>
      </c>
      <c r="J37" s="86">
        <v>19000</v>
      </c>
      <c r="K37" s="74"/>
      <c r="L37" s="84">
        <v>98.380824410999992</v>
      </c>
      <c r="M37" s="85">
        <v>3.803827813129385E-6</v>
      </c>
      <c r="N37" s="85">
        <f t="shared" si="0"/>
        <v>9.5416413663342772E-3</v>
      </c>
      <c r="O37" s="85">
        <f>L37/'סכום נכסי הקרן'!$C$42</f>
        <v>1.5452541965070672E-3</v>
      </c>
      <c r="P37" s="116"/>
    </row>
    <row r="38" spans="2:16">
      <c r="B38" s="77" t="s">
        <v>1221</v>
      </c>
      <c r="C38" s="74" t="s">
        <v>1222</v>
      </c>
      <c r="D38" s="87" t="s">
        <v>115</v>
      </c>
      <c r="E38" s="87" t="s">
        <v>340</v>
      </c>
      <c r="F38" s="74" t="s">
        <v>419</v>
      </c>
      <c r="G38" s="87" t="s">
        <v>405</v>
      </c>
      <c r="H38" s="87" t="s">
        <v>159</v>
      </c>
      <c r="I38" s="84">
        <v>1553.8678090000001</v>
      </c>
      <c r="J38" s="86">
        <v>15670</v>
      </c>
      <c r="K38" s="74"/>
      <c r="L38" s="84">
        <v>243.49108569499998</v>
      </c>
      <c r="M38" s="85">
        <v>1.2812999465007642E-5</v>
      </c>
      <c r="N38" s="85">
        <f t="shared" si="0"/>
        <v>2.3615421292823471E-2</v>
      </c>
      <c r="O38" s="85">
        <f>L38/'סכום נכסי הקרן'!$C$42</f>
        <v>3.8244812872313292E-3</v>
      </c>
      <c r="P38" s="116"/>
    </row>
    <row r="39" spans="2:16">
      <c r="B39" s="77" t="s">
        <v>1223</v>
      </c>
      <c r="C39" s="74" t="s">
        <v>1224</v>
      </c>
      <c r="D39" s="87" t="s">
        <v>115</v>
      </c>
      <c r="E39" s="87" t="s">
        <v>340</v>
      </c>
      <c r="F39" s="74" t="s">
        <v>521</v>
      </c>
      <c r="G39" s="87" t="s">
        <v>146</v>
      </c>
      <c r="H39" s="87" t="s">
        <v>159</v>
      </c>
      <c r="I39" s="84">
        <v>5409.067188</v>
      </c>
      <c r="J39" s="86">
        <v>2259</v>
      </c>
      <c r="K39" s="74"/>
      <c r="L39" s="84">
        <v>122.190827773</v>
      </c>
      <c r="M39" s="85">
        <v>2.2704852090450775E-5</v>
      </c>
      <c r="N39" s="85">
        <f t="shared" si="0"/>
        <v>1.1850897406538954E-2</v>
      </c>
      <c r="O39" s="85">
        <f>L39/'סכום נכסי הקרן'!$C$42</f>
        <v>1.9192346732336283E-3</v>
      </c>
      <c r="P39" s="116"/>
    </row>
    <row r="40" spans="2:16">
      <c r="B40" s="77" t="s">
        <v>1225</v>
      </c>
      <c r="C40" s="74" t="s">
        <v>1226</v>
      </c>
      <c r="D40" s="87" t="s">
        <v>115</v>
      </c>
      <c r="E40" s="87" t="s">
        <v>340</v>
      </c>
      <c r="F40" s="74" t="s">
        <v>724</v>
      </c>
      <c r="G40" s="87" t="s">
        <v>725</v>
      </c>
      <c r="H40" s="87" t="s">
        <v>159</v>
      </c>
      <c r="I40" s="84">
        <v>1787.5381400000001</v>
      </c>
      <c r="J40" s="86">
        <v>9593</v>
      </c>
      <c r="K40" s="74"/>
      <c r="L40" s="84">
        <v>171.47853374499999</v>
      </c>
      <c r="M40" s="85">
        <v>1.5422656497323445E-5</v>
      </c>
      <c r="N40" s="85">
        <f t="shared" si="0"/>
        <v>1.6631154300803943E-2</v>
      </c>
      <c r="O40" s="85">
        <f>L40/'סכום נכסי הקרן'!$C$42</f>
        <v>2.6933899514132624E-3</v>
      </c>
      <c r="P40" s="116"/>
    </row>
    <row r="41" spans="2:16">
      <c r="B41" s="77" t="s">
        <v>1227</v>
      </c>
      <c r="C41" s="74" t="s">
        <v>1228</v>
      </c>
      <c r="D41" s="87" t="s">
        <v>115</v>
      </c>
      <c r="E41" s="87" t="s">
        <v>340</v>
      </c>
      <c r="F41" s="74" t="s">
        <v>1229</v>
      </c>
      <c r="G41" s="87" t="s">
        <v>659</v>
      </c>
      <c r="H41" s="87" t="s">
        <v>159</v>
      </c>
      <c r="I41" s="84">
        <v>1569.1376740000001</v>
      </c>
      <c r="J41" s="86">
        <v>1230</v>
      </c>
      <c r="K41" s="74"/>
      <c r="L41" s="84">
        <v>19.300393389</v>
      </c>
      <c r="M41" s="85">
        <v>3.8620066222556821E-6</v>
      </c>
      <c r="N41" s="85">
        <f t="shared" si="0"/>
        <v>1.8718833985133419E-3</v>
      </c>
      <c r="O41" s="85">
        <f>L41/'סכום נכסי הקרן'!$C$42</f>
        <v>3.0314864768763691E-4</v>
      </c>
      <c r="P41" s="116"/>
    </row>
    <row r="42" spans="2:16">
      <c r="B42" s="77" t="s">
        <v>1230</v>
      </c>
      <c r="C42" s="74" t="s">
        <v>1231</v>
      </c>
      <c r="D42" s="87" t="s">
        <v>115</v>
      </c>
      <c r="E42" s="87" t="s">
        <v>340</v>
      </c>
      <c r="F42" s="74" t="s">
        <v>849</v>
      </c>
      <c r="G42" s="87" t="s">
        <v>850</v>
      </c>
      <c r="H42" s="87" t="s">
        <v>159</v>
      </c>
      <c r="I42" s="84">
        <v>6527.1604760000009</v>
      </c>
      <c r="J42" s="86">
        <v>2101</v>
      </c>
      <c r="K42" s="74"/>
      <c r="L42" s="84">
        <v>137.13564159399999</v>
      </c>
      <c r="M42" s="85">
        <v>1.8320588985690194E-5</v>
      </c>
      <c r="N42" s="85">
        <f t="shared" si="0"/>
        <v>1.3300347079484303E-2</v>
      </c>
      <c r="O42" s="85">
        <f>L42/'סכום נכסי הקרן'!$C$42</f>
        <v>2.1539708264543059E-3</v>
      </c>
      <c r="P42" s="116"/>
    </row>
    <row r="43" spans="2:16">
      <c r="B43" s="73"/>
      <c r="C43" s="74"/>
      <c r="D43" s="74"/>
      <c r="E43" s="74"/>
      <c r="F43" s="74"/>
      <c r="G43" s="74"/>
      <c r="H43" s="74"/>
      <c r="I43" s="84"/>
      <c r="J43" s="86"/>
      <c r="K43" s="74"/>
      <c r="L43" s="74"/>
      <c r="M43" s="74"/>
      <c r="N43" s="85"/>
      <c r="O43" s="74"/>
      <c r="P43" s="116"/>
    </row>
    <row r="44" spans="2:16">
      <c r="B44" s="91" t="s">
        <v>1232</v>
      </c>
      <c r="C44" s="72"/>
      <c r="D44" s="72"/>
      <c r="E44" s="72"/>
      <c r="F44" s="72"/>
      <c r="G44" s="72"/>
      <c r="H44" s="72"/>
      <c r="I44" s="81"/>
      <c r="J44" s="83"/>
      <c r="K44" s="81">
        <v>14.414943783999997</v>
      </c>
      <c r="L44" s="81">
        <v>1913.3864051159999</v>
      </c>
      <c r="M44" s="72"/>
      <c r="N44" s="82">
        <f t="shared" ref="N44:N85" si="1">L44/$L$11</f>
        <v>0.18557322508872121</v>
      </c>
      <c r="O44" s="82">
        <f>L44/'סכום נכסי הקרן'!$C$42</f>
        <v>3.0053299408156656E-2</v>
      </c>
      <c r="P44" s="116"/>
    </row>
    <row r="45" spans="2:16">
      <c r="B45" s="77" t="s">
        <v>1233</v>
      </c>
      <c r="C45" s="74" t="s">
        <v>1234</v>
      </c>
      <c r="D45" s="87" t="s">
        <v>115</v>
      </c>
      <c r="E45" s="87" t="s">
        <v>340</v>
      </c>
      <c r="F45" s="74" t="s">
        <v>682</v>
      </c>
      <c r="G45" s="87" t="s">
        <v>469</v>
      </c>
      <c r="H45" s="87" t="s">
        <v>159</v>
      </c>
      <c r="I45" s="84">
        <v>3972.856933</v>
      </c>
      <c r="J45" s="86">
        <v>2818</v>
      </c>
      <c r="K45" s="74"/>
      <c r="L45" s="84">
        <v>111.955108358</v>
      </c>
      <c r="M45" s="85">
        <v>2.7712533633349113E-5</v>
      </c>
      <c r="N45" s="85">
        <f t="shared" si="1"/>
        <v>1.0858167732142824E-2</v>
      </c>
      <c r="O45" s="85">
        <f>L45/'סכום נכסי הקרן'!$C$42</f>
        <v>1.7584636238447686E-3</v>
      </c>
      <c r="P45" s="116"/>
    </row>
    <row r="46" spans="2:16">
      <c r="B46" s="77" t="s">
        <v>1235</v>
      </c>
      <c r="C46" s="74" t="s">
        <v>1236</v>
      </c>
      <c r="D46" s="87" t="s">
        <v>115</v>
      </c>
      <c r="E46" s="87" t="s">
        <v>340</v>
      </c>
      <c r="F46" s="74" t="s">
        <v>658</v>
      </c>
      <c r="G46" s="87" t="s">
        <v>659</v>
      </c>
      <c r="H46" s="87" t="s">
        <v>159</v>
      </c>
      <c r="I46" s="84">
        <v>3343.4684360000001</v>
      </c>
      <c r="J46" s="86">
        <v>626</v>
      </c>
      <c r="K46" s="74"/>
      <c r="L46" s="84">
        <v>20.930112406999999</v>
      </c>
      <c r="M46" s="85">
        <v>1.5865347100842261E-5</v>
      </c>
      <c r="N46" s="85">
        <f t="shared" si="1"/>
        <v>2.0299446313882291E-3</v>
      </c>
      <c r="O46" s="85">
        <f>L46/'סכום נכסי הקרן'!$C$42</f>
        <v>3.287464221194834E-4</v>
      </c>
      <c r="P46" s="116"/>
    </row>
    <row r="47" spans="2:16">
      <c r="B47" s="77" t="s">
        <v>1237</v>
      </c>
      <c r="C47" s="74" t="s">
        <v>1238</v>
      </c>
      <c r="D47" s="87" t="s">
        <v>115</v>
      </c>
      <c r="E47" s="87" t="s">
        <v>340</v>
      </c>
      <c r="F47" s="74" t="s">
        <v>1239</v>
      </c>
      <c r="G47" s="87" t="s">
        <v>465</v>
      </c>
      <c r="H47" s="87" t="s">
        <v>159</v>
      </c>
      <c r="I47" s="84">
        <v>212.643563</v>
      </c>
      <c r="J47" s="86">
        <v>8049</v>
      </c>
      <c r="K47" s="74"/>
      <c r="L47" s="84">
        <v>17.115680362999999</v>
      </c>
      <c r="M47" s="85">
        <v>1.4490277591424223E-5</v>
      </c>
      <c r="N47" s="85">
        <f t="shared" si="1"/>
        <v>1.6599950726403562E-3</v>
      </c>
      <c r="O47" s="85">
        <f>L47/'סכום נכסי הקרן'!$C$42</f>
        <v>2.6883365803592697E-4</v>
      </c>
      <c r="P47" s="116"/>
    </row>
    <row r="48" spans="2:16">
      <c r="B48" s="77" t="s">
        <v>1240</v>
      </c>
      <c r="C48" s="74" t="s">
        <v>1241</v>
      </c>
      <c r="D48" s="87" t="s">
        <v>115</v>
      </c>
      <c r="E48" s="87" t="s">
        <v>340</v>
      </c>
      <c r="F48" s="74" t="s">
        <v>1242</v>
      </c>
      <c r="G48" s="87" t="s">
        <v>850</v>
      </c>
      <c r="H48" s="87" t="s">
        <v>159</v>
      </c>
      <c r="I48" s="84">
        <v>3563.2765049999998</v>
      </c>
      <c r="J48" s="86">
        <v>1135</v>
      </c>
      <c r="K48" s="74"/>
      <c r="L48" s="84">
        <v>40.443188332999995</v>
      </c>
      <c r="M48" s="85">
        <v>3.2746230661878345E-5</v>
      </c>
      <c r="N48" s="85">
        <f t="shared" si="1"/>
        <v>3.9224554286358838E-3</v>
      </c>
      <c r="O48" s="85">
        <f>L48/'סכום נכסי הקרן'!$C$42</f>
        <v>6.3523564542020963E-4</v>
      </c>
      <c r="P48" s="116"/>
    </row>
    <row r="49" spans="2:16">
      <c r="B49" s="77" t="s">
        <v>1243</v>
      </c>
      <c r="C49" s="74" t="s">
        <v>1244</v>
      </c>
      <c r="D49" s="87" t="s">
        <v>115</v>
      </c>
      <c r="E49" s="87" t="s">
        <v>340</v>
      </c>
      <c r="F49" s="74" t="s">
        <v>1245</v>
      </c>
      <c r="G49" s="87" t="s">
        <v>187</v>
      </c>
      <c r="H49" s="87" t="s">
        <v>159</v>
      </c>
      <c r="I49" s="84">
        <v>45.569946999999999</v>
      </c>
      <c r="J49" s="86">
        <v>3652</v>
      </c>
      <c r="K49" s="74"/>
      <c r="L49" s="84">
        <v>1.6642144719999998</v>
      </c>
      <c r="M49" s="85">
        <v>1.3200749126727571E-6</v>
      </c>
      <c r="N49" s="85">
        <f t="shared" si="1"/>
        <v>1.6140683658178294E-4</v>
      </c>
      <c r="O49" s="85">
        <f>L49/'סכום נכסי הקרן'!$C$42</f>
        <v>2.6139589824968548E-5</v>
      </c>
      <c r="P49" s="116"/>
    </row>
    <row r="50" spans="2:16">
      <c r="B50" s="77" t="s">
        <v>1246</v>
      </c>
      <c r="C50" s="74" t="s">
        <v>1247</v>
      </c>
      <c r="D50" s="87" t="s">
        <v>115</v>
      </c>
      <c r="E50" s="87" t="s">
        <v>340</v>
      </c>
      <c r="F50" s="74" t="s">
        <v>880</v>
      </c>
      <c r="G50" s="87" t="s">
        <v>185</v>
      </c>
      <c r="H50" s="87" t="s">
        <v>159</v>
      </c>
      <c r="I50" s="84">
        <v>24022.673186</v>
      </c>
      <c r="J50" s="86">
        <v>525</v>
      </c>
      <c r="K50" s="74"/>
      <c r="L50" s="84">
        <v>126.119034228</v>
      </c>
      <c r="M50" s="85">
        <v>3.1077659504046461E-5</v>
      </c>
      <c r="N50" s="85">
        <f t="shared" si="1"/>
        <v>1.2231881581360919E-2</v>
      </c>
      <c r="O50" s="85">
        <f>L50/'סכום נכסי הקרן'!$C$42</f>
        <v>1.9809344764795973E-3</v>
      </c>
      <c r="P50" s="116"/>
    </row>
    <row r="51" spans="2:16">
      <c r="B51" s="77" t="s">
        <v>1248</v>
      </c>
      <c r="C51" s="74" t="s">
        <v>1249</v>
      </c>
      <c r="D51" s="87" t="s">
        <v>115</v>
      </c>
      <c r="E51" s="87" t="s">
        <v>340</v>
      </c>
      <c r="F51" s="74" t="s">
        <v>1250</v>
      </c>
      <c r="G51" s="87" t="s">
        <v>185</v>
      </c>
      <c r="H51" s="87" t="s">
        <v>159</v>
      </c>
      <c r="I51" s="84">
        <v>10828.588424</v>
      </c>
      <c r="J51" s="86">
        <v>1294</v>
      </c>
      <c r="K51" s="74"/>
      <c r="L51" s="84">
        <v>140.12193420200001</v>
      </c>
      <c r="M51" s="85">
        <v>2.2883512135256574E-5</v>
      </c>
      <c r="N51" s="85">
        <f t="shared" si="1"/>
        <v>1.3589978044167349E-2</v>
      </c>
      <c r="O51" s="85">
        <f>L51/'סכום נכסי הקרן'!$C$42</f>
        <v>2.2008761173190373E-3</v>
      </c>
      <c r="P51" s="116"/>
    </row>
    <row r="52" spans="2:16">
      <c r="B52" s="77" t="s">
        <v>1251</v>
      </c>
      <c r="C52" s="74" t="s">
        <v>1252</v>
      </c>
      <c r="D52" s="87" t="s">
        <v>115</v>
      </c>
      <c r="E52" s="87" t="s">
        <v>340</v>
      </c>
      <c r="F52" s="74" t="s">
        <v>1253</v>
      </c>
      <c r="G52" s="87" t="s">
        <v>695</v>
      </c>
      <c r="H52" s="87" t="s">
        <v>159</v>
      </c>
      <c r="I52" s="84">
        <v>203.65865099999999</v>
      </c>
      <c r="J52" s="86">
        <v>6299</v>
      </c>
      <c r="K52" s="74"/>
      <c r="L52" s="84">
        <v>12.828458453</v>
      </c>
      <c r="M52" s="85">
        <v>5.6056382591006141E-6</v>
      </c>
      <c r="N52" s="85">
        <f t="shared" si="1"/>
        <v>1.2441911375948923E-3</v>
      </c>
      <c r="O52" s="85">
        <f>L52/'סכום נכסי הקרן'!$C$42</f>
        <v>2.0149484798379435E-4</v>
      </c>
      <c r="P52" s="116"/>
    </row>
    <row r="53" spans="2:16">
      <c r="B53" s="77" t="s">
        <v>1254</v>
      </c>
      <c r="C53" s="74" t="s">
        <v>1255</v>
      </c>
      <c r="D53" s="87" t="s">
        <v>115</v>
      </c>
      <c r="E53" s="87" t="s">
        <v>340</v>
      </c>
      <c r="F53" s="74" t="s">
        <v>1256</v>
      </c>
      <c r="G53" s="87" t="s">
        <v>1257</v>
      </c>
      <c r="H53" s="87" t="s">
        <v>159</v>
      </c>
      <c r="I53" s="84">
        <v>707.86229400000002</v>
      </c>
      <c r="J53" s="86">
        <v>5699</v>
      </c>
      <c r="K53" s="74"/>
      <c r="L53" s="84">
        <v>40.341072139999994</v>
      </c>
      <c r="M53" s="85">
        <v>2.8622784335341847E-5</v>
      </c>
      <c r="N53" s="85">
        <f t="shared" si="1"/>
        <v>3.9125515058223191E-3</v>
      </c>
      <c r="O53" s="85">
        <f>L53/'סכום נכסי הקרן'!$C$42</f>
        <v>6.3363172029852781E-4</v>
      </c>
      <c r="P53" s="116"/>
    </row>
    <row r="54" spans="2:16">
      <c r="B54" s="77" t="s">
        <v>1258</v>
      </c>
      <c r="C54" s="74" t="s">
        <v>1259</v>
      </c>
      <c r="D54" s="87" t="s">
        <v>115</v>
      </c>
      <c r="E54" s="87" t="s">
        <v>340</v>
      </c>
      <c r="F54" s="74" t="s">
        <v>459</v>
      </c>
      <c r="G54" s="87" t="s">
        <v>405</v>
      </c>
      <c r="H54" s="87" t="s">
        <v>159</v>
      </c>
      <c r="I54" s="84">
        <v>108.683994</v>
      </c>
      <c r="J54" s="86">
        <v>179690</v>
      </c>
      <c r="K54" s="74"/>
      <c r="L54" s="84">
        <v>195.294269501</v>
      </c>
      <c r="M54" s="85">
        <v>5.0864041034185015E-5</v>
      </c>
      <c r="N54" s="85">
        <f t="shared" si="1"/>
        <v>1.8940966307560498E-2</v>
      </c>
      <c r="O54" s="85">
        <f>L54/'סכום נכסי הקרן'!$C$42</f>
        <v>3.0674604660708691E-3</v>
      </c>
      <c r="P54" s="116"/>
    </row>
    <row r="55" spans="2:16">
      <c r="B55" s="77" t="s">
        <v>1260</v>
      </c>
      <c r="C55" s="74" t="s">
        <v>1261</v>
      </c>
      <c r="D55" s="87" t="s">
        <v>115</v>
      </c>
      <c r="E55" s="87" t="s">
        <v>340</v>
      </c>
      <c r="F55" s="74" t="s">
        <v>1262</v>
      </c>
      <c r="G55" s="87" t="s">
        <v>659</v>
      </c>
      <c r="H55" s="87" t="s">
        <v>159</v>
      </c>
      <c r="I55" s="84">
        <v>245.991185</v>
      </c>
      <c r="J55" s="86">
        <v>9053</v>
      </c>
      <c r="K55" s="74"/>
      <c r="L55" s="84">
        <v>22.269581943999999</v>
      </c>
      <c r="M55" s="85">
        <v>1.3149074258636912E-5</v>
      </c>
      <c r="N55" s="85">
        <f t="shared" si="1"/>
        <v>2.1598554958244779E-3</v>
      </c>
      <c r="O55" s="85">
        <f>L55/'סכום נכסי הקרן'!$C$42</f>
        <v>3.4978528752373792E-4</v>
      </c>
      <c r="P55" s="116"/>
    </row>
    <row r="56" spans="2:16">
      <c r="B56" s="77" t="s">
        <v>1263</v>
      </c>
      <c r="C56" s="74" t="s">
        <v>1264</v>
      </c>
      <c r="D56" s="87" t="s">
        <v>115</v>
      </c>
      <c r="E56" s="87" t="s">
        <v>340</v>
      </c>
      <c r="F56" s="74" t="s">
        <v>1265</v>
      </c>
      <c r="G56" s="87" t="s">
        <v>151</v>
      </c>
      <c r="H56" s="87" t="s">
        <v>159</v>
      </c>
      <c r="I56" s="84">
        <v>252.837051</v>
      </c>
      <c r="J56" s="86">
        <v>32310</v>
      </c>
      <c r="K56" s="74"/>
      <c r="L56" s="84">
        <v>81.69165108</v>
      </c>
      <c r="M56" s="85">
        <v>4.7485711017793826E-5</v>
      </c>
      <c r="N56" s="85">
        <f t="shared" si="1"/>
        <v>7.9230118460149965E-3</v>
      </c>
      <c r="O56" s="85">
        <f>L56/'סכום נכסי הקרן'!$C$42</f>
        <v>1.283119626275939E-3</v>
      </c>
      <c r="P56" s="116"/>
    </row>
    <row r="57" spans="2:16">
      <c r="B57" s="77" t="s">
        <v>1266</v>
      </c>
      <c r="C57" s="74" t="s">
        <v>1267</v>
      </c>
      <c r="D57" s="87" t="s">
        <v>115</v>
      </c>
      <c r="E57" s="87" t="s">
        <v>340</v>
      </c>
      <c r="F57" s="74" t="s">
        <v>1268</v>
      </c>
      <c r="G57" s="87" t="s">
        <v>850</v>
      </c>
      <c r="H57" s="87" t="s">
        <v>159</v>
      </c>
      <c r="I57" s="84">
        <v>459.646412</v>
      </c>
      <c r="J57" s="86">
        <v>5480</v>
      </c>
      <c r="K57" s="74"/>
      <c r="L57" s="84">
        <v>25.188623382000003</v>
      </c>
      <c r="M57" s="85">
        <v>3.2725172122648907E-5</v>
      </c>
      <c r="N57" s="85">
        <f t="shared" si="1"/>
        <v>2.4429639847156378E-3</v>
      </c>
      <c r="O57" s="85">
        <f>L57/'סכום נכסי הקרן'!$C$42</f>
        <v>3.9563427342980838E-4</v>
      </c>
      <c r="P57" s="116"/>
    </row>
    <row r="58" spans="2:16">
      <c r="B58" s="77" t="s">
        <v>1269</v>
      </c>
      <c r="C58" s="74" t="s">
        <v>1270</v>
      </c>
      <c r="D58" s="87" t="s">
        <v>115</v>
      </c>
      <c r="E58" s="87" t="s">
        <v>340</v>
      </c>
      <c r="F58" s="74" t="s">
        <v>1271</v>
      </c>
      <c r="G58" s="87" t="s">
        <v>1272</v>
      </c>
      <c r="H58" s="87" t="s">
        <v>159</v>
      </c>
      <c r="I58" s="84">
        <v>228.413309</v>
      </c>
      <c r="J58" s="86">
        <v>24710</v>
      </c>
      <c r="K58" s="74"/>
      <c r="L58" s="84">
        <v>56.440928628999998</v>
      </c>
      <c r="M58" s="85">
        <v>3.3576811153202182E-5</v>
      </c>
      <c r="N58" s="85">
        <f t="shared" si="1"/>
        <v>5.4740250712980686E-3</v>
      </c>
      <c r="O58" s="85">
        <f>L58/'סכום נכסי הקרן'!$C$42</f>
        <v>8.8650997123547698E-4</v>
      </c>
      <c r="P58" s="116"/>
    </row>
    <row r="59" spans="2:16">
      <c r="B59" s="77" t="s">
        <v>1273</v>
      </c>
      <c r="C59" s="74" t="s">
        <v>1274</v>
      </c>
      <c r="D59" s="87" t="s">
        <v>115</v>
      </c>
      <c r="E59" s="87" t="s">
        <v>340</v>
      </c>
      <c r="F59" s="74" t="s">
        <v>1275</v>
      </c>
      <c r="G59" s="87" t="s">
        <v>1272</v>
      </c>
      <c r="H59" s="87" t="s">
        <v>159</v>
      </c>
      <c r="I59" s="84">
        <v>659.38312699999994</v>
      </c>
      <c r="J59" s="86">
        <v>13930</v>
      </c>
      <c r="K59" s="74"/>
      <c r="L59" s="84">
        <v>91.852069623000006</v>
      </c>
      <c r="M59" s="85">
        <v>2.9276410037758832E-5</v>
      </c>
      <c r="N59" s="85">
        <f t="shared" si="1"/>
        <v>8.9084383297792346E-3</v>
      </c>
      <c r="O59" s="85">
        <f>L59/'סכום נכסי הקרן'!$C$42</f>
        <v>1.4427079351342607E-3</v>
      </c>
      <c r="P59" s="116"/>
    </row>
    <row r="60" spans="2:16">
      <c r="B60" s="77" t="s">
        <v>1276</v>
      </c>
      <c r="C60" s="74" t="s">
        <v>1277</v>
      </c>
      <c r="D60" s="87" t="s">
        <v>115</v>
      </c>
      <c r="E60" s="87" t="s">
        <v>340</v>
      </c>
      <c r="F60" s="74" t="s">
        <v>748</v>
      </c>
      <c r="G60" s="87" t="s">
        <v>152</v>
      </c>
      <c r="H60" s="87" t="s">
        <v>159</v>
      </c>
      <c r="I60" s="84">
        <v>3752.4318699999999</v>
      </c>
      <c r="J60" s="86">
        <v>786.2</v>
      </c>
      <c r="K60" s="74"/>
      <c r="L60" s="84">
        <v>29.501619360999999</v>
      </c>
      <c r="M60" s="85">
        <v>1.876215935E-5</v>
      </c>
      <c r="N60" s="85">
        <f t="shared" si="1"/>
        <v>2.8612676642430319E-3</v>
      </c>
      <c r="O60" s="85">
        <f>L60/'סכום נכסי הקרן'!$C$42</f>
        <v>4.6337791326987737E-4</v>
      </c>
      <c r="P60" s="116"/>
    </row>
    <row r="61" spans="2:16">
      <c r="B61" s="77" t="s">
        <v>1278</v>
      </c>
      <c r="C61" s="74" t="s">
        <v>1279</v>
      </c>
      <c r="D61" s="87" t="s">
        <v>115</v>
      </c>
      <c r="E61" s="87" t="s">
        <v>340</v>
      </c>
      <c r="F61" s="74" t="s">
        <v>903</v>
      </c>
      <c r="G61" s="87" t="s">
        <v>141</v>
      </c>
      <c r="H61" s="87" t="s">
        <v>159</v>
      </c>
      <c r="I61" s="84">
        <v>266706.33106699999</v>
      </c>
      <c r="J61" s="86">
        <v>29.9</v>
      </c>
      <c r="K61" s="84">
        <v>14.414943783999997</v>
      </c>
      <c r="L61" s="84">
        <v>94.160136772000016</v>
      </c>
      <c r="M61" s="85">
        <v>5.1478625157652564E-5</v>
      </c>
      <c r="N61" s="85">
        <f t="shared" si="1"/>
        <v>9.1322903773405819E-3</v>
      </c>
      <c r="O61" s="85">
        <f>L61/'סכום נכסי הקרן'!$C$42</f>
        <v>1.4789604311787397E-3</v>
      </c>
      <c r="P61" s="116"/>
    </row>
    <row r="62" spans="2:16">
      <c r="B62" s="77" t="s">
        <v>1280</v>
      </c>
      <c r="C62" s="74" t="s">
        <v>1281</v>
      </c>
      <c r="D62" s="87" t="s">
        <v>115</v>
      </c>
      <c r="E62" s="87" t="s">
        <v>340</v>
      </c>
      <c r="F62" s="74" t="s">
        <v>476</v>
      </c>
      <c r="G62" s="87" t="s">
        <v>405</v>
      </c>
      <c r="H62" s="87" t="s">
        <v>159</v>
      </c>
      <c r="I62" s="84">
        <v>45.845299999999995</v>
      </c>
      <c r="J62" s="86">
        <v>46780</v>
      </c>
      <c r="K62" s="74"/>
      <c r="L62" s="84">
        <v>21.446431411999999</v>
      </c>
      <c r="M62" s="85">
        <v>8.4837495022109967E-6</v>
      </c>
      <c r="N62" s="85">
        <f t="shared" si="1"/>
        <v>2.0800207595954015E-3</v>
      </c>
      <c r="O62" s="85">
        <f>L62/'סכום נכסי הקרן'!$C$42</f>
        <v>3.3685617433989063E-4</v>
      </c>
      <c r="P62" s="116"/>
    </row>
    <row r="63" spans="2:16">
      <c r="B63" s="77" t="s">
        <v>1282</v>
      </c>
      <c r="C63" s="74" t="s">
        <v>1283</v>
      </c>
      <c r="D63" s="87" t="s">
        <v>115</v>
      </c>
      <c r="E63" s="87" t="s">
        <v>340</v>
      </c>
      <c r="F63" s="74" t="s">
        <v>1284</v>
      </c>
      <c r="G63" s="87" t="s">
        <v>465</v>
      </c>
      <c r="H63" s="87" t="s">
        <v>159</v>
      </c>
      <c r="I63" s="84">
        <v>782.95740499999999</v>
      </c>
      <c r="J63" s="86">
        <v>2886</v>
      </c>
      <c r="K63" s="74"/>
      <c r="L63" s="84">
        <v>22.596150696999999</v>
      </c>
      <c r="M63" s="85">
        <v>1.1574527968249238E-5</v>
      </c>
      <c r="N63" s="85">
        <f t="shared" si="1"/>
        <v>2.1915283542420843E-3</v>
      </c>
      <c r="O63" s="85">
        <f>L63/'סכום נכסי הקרן'!$C$42</f>
        <v>3.5491465840513202E-4</v>
      </c>
      <c r="P63" s="116"/>
    </row>
    <row r="64" spans="2:16">
      <c r="B64" s="77" t="s">
        <v>1285</v>
      </c>
      <c r="C64" s="74" t="s">
        <v>1286</v>
      </c>
      <c r="D64" s="87" t="s">
        <v>115</v>
      </c>
      <c r="E64" s="87" t="s">
        <v>340</v>
      </c>
      <c r="F64" s="74" t="s">
        <v>1287</v>
      </c>
      <c r="G64" s="87" t="s">
        <v>146</v>
      </c>
      <c r="H64" s="87" t="s">
        <v>159</v>
      </c>
      <c r="I64" s="84">
        <v>113.41260200000001</v>
      </c>
      <c r="J64" s="86">
        <v>13790</v>
      </c>
      <c r="K64" s="74"/>
      <c r="L64" s="84">
        <v>15.639597841</v>
      </c>
      <c r="M64" s="85">
        <v>8.9365935615294514E-6</v>
      </c>
      <c r="N64" s="85">
        <f t="shared" si="1"/>
        <v>1.5168345519153089E-3</v>
      </c>
      <c r="O64" s="85">
        <f>L64/'סכום נכסי הקרן'!$C$42</f>
        <v>2.45649031101085E-4</v>
      </c>
      <c r="P64" s="116"/>
    </row>
    <row r="65" spans="2:16">
      <c r="B65" s="77" t="s">
        <v>1288</v>
      </c>
      <c r="C65" s="74" t="s">
        <v>1289</v>
      </c>
      <c r="D65" s="87" t="s">
        <v>115</v>
      </c>
      <c r="E65" s="87" t="s">
        <v>340</v>
      </c>
      <c r="F65" s="74" t="s">
        <v>590</v>
      </c>
      <c r="G65" s="87" t="s">
        <v>405</v>
      </c>
      <c r="H65" s="87" t="s">
        <v>159</v>
      </c>
      <c r="I65" s="84">
        <v>239.75038699999996</v>
      </c>
      <c r="J65" s="86">
        <v>7697</v>
      </c>
      <c r="K65" s="74"/>
      <c r="L65" s="84">
        <v>18.453587315</v>
      </c>
      <c r="M65" s="85">
        <v>6.6005407892114154E-6</v>
      </c>
      <c r="N65" s="85">
        <f t="shared" si="1"/>
        <v>1.7897543869573246E-3</v>
      </c>
      <c r="O65" s="85">
        <f>L65/'סכום נכסי הקרן'!$C$42</f>
        <v>2.8984798013061787E-4</v>
      </c>
      <c r="P65" s="116"/>
    </row>
    <row r="66" spans="2:16">
      <c r="B66" s="77" t="s">
        <v>1290</v>
      </c>
      <c r="C66" s="74" t="s">
        <v>1291</v>
      </c>
      <c r="D66" s="87" t="s">
        <v>115</v>
      </c>
      <c r="E66" s="87" t="s">
        <v>340</v>
      </c>
      <c r="F66" s="74" t="s">
        <v>1292</v>
      </c>
      <c r="G66" s="87" t="s">
        <v>1272</v>
      </c>
      <c r="H66" s="87" t="s">
        <v>159</v>
      </c>
      <c r="I66" s="84">
        <v>1757.621911</v>
      </c>
      <c r="J66" s="86">
        <v>7349</v>
      </c>
      <c r="K66" s="74"/>
      <c r="L66" s="84">
        <v>129.16763423099999</v>
      </c>
      <c r="M66" s="85">
        <v>2.8286276645252716E-5</v>
      </c>
      <c r="N66" s="85">
        <f t="shared" si="1"/>
        <v>1.2527555540917402E-2</v>
      </c>
      <c r="O66" s="85">
        <f>L66/'סכום נכסי הקרן'!$C$42</f>
        <v>2.0288184211030625E-3</v>
      </c>
      <c r="P66" s="116"/>
    </row>
    <row r="67" spans="2:16">
      <c r="B67" s="77" t="s">
        <v>1293</v>
      </c>
      <c r="C67" s="74" t="s">
        <v>1294</v>
      </c>
      <c r="D67" s="87" t="s">
        <v>115</v>
      </c>
      <c r="E67" s="87" t="s">
        <v>340</v>
      </c>
      <c r="F67" s="74" t="s">
        <v>1295</v>
      </c>
      <c r="G67" s="87" t="s">
        <v>1257</v>
      </c>
      <c r="H67" s="87" t="s">
        <v>159</v>
      </c>
      <c r="I67" s="84">
        <v>3118.140367</v>
      </c>
      <c r="J67" s="86">
        <v>3920</v>
      </c>
      <c r="K67" s="74"/>
      <c r="L67" s="84">
        <v>122.23110236800001</v>
      </c>
      <c r="M67" s="85">
        <v>2.8843790671625738E-5</v>
      </c>
      <c r="N67" s="85">
        <f t="shared" si="1"/>
        <v>1.1854803510639679E-2</v>
      </c>
      <c r="O67" s="85">
        <f>L67/'סכום נכסי הקרן'!$C$42</f>
        <v>1.9198672608065519E-3</v>
      </c>
      <c r="P67" s="116"/>
    </row>
    <row r="68" spans="2:16">
      <c r="B68" s="77" t="s">
        <v>1296</v>
      </c>
      <c r="C68" s="74" t="s">
        <v>1297</v>
      </c>
      <c r="D68" s="87" t="s">
        <v>115</v>
      </c>
      <c r="E68" s="87" t="s">
        <v>340</v>
      </c>
      <c r="F68" s="74" t="s">
        <v>1298</v>
      </c>
      <c r="G68" s="87" t="s">
        <v>850</v>
      </c>
      <c r="H68" s="87" t="s">
        <v>159</v>
      </c>
      <c r="I68" s="84">
        <v>195.61960999999999</v>
      </c>
      <c r="J68" s="86">
        <v>5889</v>
      </c>
      <c r="K68" s="74"/>
      <c r="L68" s="84">
        <v>11.520038811000001</v>
      </c>
      <c r="M68" s="85">
        <v>2.2107452922965511E-5</v>
      </c>
      <c r="N68" s="85">
        <f t="shared" si="1"/>
        <v>1.1172917031230301E-3</v>
      </c>
      <c r="O68" s="85">
        <f>L68/'סכום נכסי הקרן'!$C$42</f>
        <v>1.8094367904719099E-4</v>
      </c>
      <c r="P68" s="116"/>
    </row>
    <row r="69" spans="2:16">
      <c r="B69" s="77" t="s">
        <v>1299</v>
      </c>
      <c r="C69" s="74" t="s">
        <v>1300</v>
      </c>
      <c r="D69" s="87" t="s">
        <v>115</v>
      </c>
      <c r="E69" s="87" t="s">
        <v>340</v>
      </c>
      <c r="F69" s="74" t="s">
        <v>1301</v>
      </c>
      <c r="G69" s="87" t="s">
        <v>465</v>
      </c>
      <c r="H69" s="87" t="s">
        <v>159</v>
      </c>
      <c r="I69" s="84">
        <v>721.97863600000017</v>
      </c>
      <c r="J69" s="86">
        <v>3478</v>
      </c>
      <c r="K69" s="74"/>
      <c r="L69" s="84">
        <v>25.110416957000002</v>
      </c>
      <c r="M69" s="85">
        <v>1.1410725492161764E-5</v>
      </c>
      <c r="N69" s="85">
        <f t="shared" si="1"/>
        <v>2.4353789937952967E-3</v>
      </c>
      <c r="O69" s="85">
        <f>L69/'סכום נכסי הקרן'!$C$42</f>
        <v>3.9440589577442096E-4</v>
      </c>
      <c r="P69" s="116"/>
    </row>
    <row r="70" spans="2:16">
      <c r="B70" s="77" t="s">
        <v>1302</v>
      </c>
      <c r="C70" s="74" t="s">
        <v>1303</v>
      </c>
      <c r="D70" s="87" t="s">
        <v>115</v>
      </c>
      <c r="E70" s="87" t="s">
        <v>340</v>
      </c>
      <c r="F70" s="74" t="s">
        <v>1304</v>
      </c>
      <c r="G70" s="87" t="s">
        <v>1201</v>
      </c>
      <c r="H70" s="87" t="s">
        <v>159</v>
      </c>
      <c r="I70" s="84">
        <v>180.85605999999999</v>
      </c>
      <c r="J70" s="86">
        <v>16660</v>
      </c>
      <c r="K70" s="74"/>
      <c r="L70" s="84">
        <v>30.130619548999999</v>
      </c>
      <c r="M70" s="85">
        <v>6.4578495092609456E-6</v>
      </c>
      <c r="N70" s="85">
        <f t="shared" si="1"/>
        <v>2.9222723798386229E-3</v>
      </c>
      <c r="O70" s="85">
        <f>L70/'סכום נכסי הקרן'!$C$42</f>
        <v>4.7325753346954359E-4</v>
      </c>
      <c r="P70" s="116"/>
    </row>
    <row r="71" spans="2:16">
      <c r="B71" s="77" t="s">
        <v>1305</v>
      </c>
      <c r="C71" s="74" t="s">
        <v>1306</v>
      </c>
      <c r="D71" s="87" t="s">
        <v>115</v>
      </c>
      <c r="E71" s="87" t="s">
        <v>340</v>
      </c>
      <c r="F71" s="74" t="s">
        <v>1307</v>
      </c>
      <c r="G71" s="87" t="s">
        <v>141</v>
      </c>
      <c r="H71" s="87" t="s">
        <v>159</v>
      </c>
      <c r="I71" s="84">
        <v>2101.0005679999999</v>
      </c>
      <c r="J71" s="86">
        <v>1128</v>
      </c>
      <c r="K71" s="74"/>
      <c r="L71" s="84">
        <v>23.699286406999999</v>
      </c>
      <c r="M71" s="85">
        <v>2.1794230302214523E-5</v>
      </c>
      <c r="N71" s="85">
        <f t="shared" si="1"/>
        <v>2.2985179570049544E-3</v>
      </c>
      <c r="O71" s="85">
        <f>L71/'סכום נכסי הקרן'!$C$42</f>
        <v>3.7224146060870969E-4</v>
      </c>
      <c r="P71" s="116"/>
    </row>
    <row r="72" spans="2:16">
      <c r="B72" s="77" t="s">
        <v>1308</v>
      </c>
      <c r="C72" s="74" t="s">
        <v>1309</v>
      </c>
      <c r="D72" s="87" t="s">
        <v>115</v>
      </c>
      <c r="E72" s="87" t="s">
        <v>340</v>
      </c>
      <c r="F72" s="74" t="s">
        <v>675</v>
      </c>
      <c r="G72" s="87" t="s">
        <v>186</v>
      </c>
      <c r="H72" s="87" t="s">
        <v>159</v>
      </c>
      <c r="I72" s="84">
        <v>2805.725872</v>
      </c>
      <c r="J72" s="86">
        <v>1360</v>
      </c>
      <c r="K72" s="74"/>
      <c r="L72" s="84">
        <v>38.157871854</v>
      </c>
      <c r="M72" s="85">
        <v>1.8599501120066517E-5</v>
      </c>
      <c r="N72" s="85">
        <f t="shared" si="1"/>
        <v>3.7008098957615559E-3</v>
      </c>
      <c r="O72" s="85">
        <f>L72/'סכום נכסי הקרן'!$C$42</f>
        <v>5.993404910477622E-4</v>
      </c>
      <c r="P72" s="116"/>
    </row>
    <row r="73" spans="2:16">
      <c r="B73" s="77" t="s">
        <v>1310</v>
      </c>
      <c r="C73" s="74" t="s">
        <v>1311</v>
      </c>
      <c r="D73" s="87" t="s">
        <v>115</v>
      </c>
      <c r="E73" s="87" t="s">
        <v>340</v>
      </c>
      <c r="F73" s="74" t="s">
        <v>1312</v>
      </c>
      <c r="G73" s="87" t="s">
        <v>146</v>
      </c>
      <c r="H73" s="87" t="s">
        <v>159</v>
      </c>
      <c r="I73" s="84">
        <v>284.25012500000003</v>
      </c>
      <c r="J73" s="86">
        <v>5167</v>
      </c>
      <c r="K73" s="74"/>
      <c r="L73" s="84">
        <v>14.687203967</v>
      </c>
      <c r="M73" s="85">
        <v>2.6092662461978628E-5</v>
      </c>
      <c r="N73" s="85">
        <f t="shared" si="1"/>
        <v>1.4244649174910452E-3</v>
      </c>
      <c r="O73" s="85">
        <f>L73/'סכום נכסי הקרן'!$C$42</f>
        <v>2.3068991036452838E-4</v>
      </c>
      <c r="P73" s="116"/>
    </row>
    <row r="74" spans="2:16">
      <c r="B74" s="77" t="s">
        <v>1313</v>
      </c>
      <c r="C74" s="74" t="s">
        <v>1314</v>
      </c>
      <c r="D74" s="87" t="s">
        <v>115</v>
      </c>
      <c r="E74" s="87" t="s">
        <v>340</v>
      </c>
      <c r="F74" s="74" t="s">
        <v>1315</v>
      </c>
      <c r="G74" s="87" t="s">
        <v>695</v>
      </c>
      <c r="H74" s="87" t="s">
        <v>159</v>
      </c>
      <c r="I74" s="84">
        <v>118.53686899999998</v>
      </c>
      <c r="J74" s="86">
        <v>23610</v>
      </c>
      <c r="K74" s="74"/>
      <c r="L74" s="84">
        <v>27.986554770999998</v>
      </c>
      <c r="M74" s="85">
        <v>1.5999508286247317E-5</v>
      </c>
      <c r="N74" s="85">
        <f t="shared" si="1"/>
        <v>2.7143263974752376E-3</v>
      </c>
      <c r="O74" s="85">
        <f>L74/'סכום נכסי הקרן'!$C$42</f>
        <v>4.3958100030748714E-4</v>
      </c>
      <c r="P74" s="116"/>
    </row>
    <row r="75" spans="2:16">
      <c r="B75" s="77" t="s">
        <v>1316</v>
      </c>
      <c r="C75" s="74" t="s">
        <v>1317</v>
      </c>
      <c r="D75" s="87" t="s">
        <v>115</v>
      </c>
      <c r="E75" s="87" t="s">
        <v>340</v>
      </c>
      <c r="F75" s="74" t="s">
        <v>1318</v>
      </c>
      <c r="G75" s="87" t="s">
        <v>182</v>
      </c>
      <c r="H75" s="87" t="s">
        <v>159</v>
      </c>
      <c r="I75" s="84">
        <v>41.242789000000002</v>
      </c>
      <c r="J75" s="86">
        <v>12690</v>
      </c>
      <c r="K75" s="74"/>
      <c r="L75" s="84">
        <v>5.2337098690000001</v>
      </c>
      <c r="M75" s="85">
        <v>3.0412095851204948E-6</v>
      </c>
      <c r="N75" s="85">
        <f t="shared" si="1"/>
        <v>5.0760077367128413E-4</v>
      </c>
      <c r="O75" s="85">
        <f>L75/'סכום נכסי הקרן'!$C$42</f>
        <v>8.2205167386953165E-5</v>
      </c>
      <c r="P75" s="116"/>
    </row>
    <row r="76" spans="2:16">
      <c r="B76" s="77" t="s">
        <v>1319</v>
      </c>
      <c r="C76" s="74" t="s">
        <v>1320</v>
      </c>
      <c r="D76" s="87" t="s">
        <v>115</v>
      </c>
      <c r="E76" s="87" t="s">
        <v>340</v>
      </c>
      <c r="F76" s="74" t="s">
        <v>624</v>
      </c>
      <c r="G76" s="87" t="s">
        <v>469</v>
      </c>
      <c r="H76" s="87" t="s">
        <v>159</v>
      </c>
      <c r="I76" s="84">
        <v>305.78137400000003</v>
      </c>
      <c r="J76" s="86">
        <v>27500</v>
      </c>
      <c r="K76" s="74"/>
      <c r="L76" s="84">
        <v>84.089877948000009</v>
      </c>
      <c r="M76" s="85">
        <v>3.0218357634009485E-5</v>
      </c>
      <c r="N76" s="85">
        <f t="shared" si="1"/>
        <v>8.155608196234284E-3</v>
      </c>
      <c r="O76" s="85">
        <f>L76/'סכום נכסי הקרן'!$C$42</f>
        <v>1.3207882487350393E-3</v>
      </c>
      <c r="P76" s="116"/>
    </row>
    <row r="77" spans="2:16">
      <c r="B77" s="77" t="s">
        <v>1321</v>
      </c>
      <c r="C77" s="74" t="s">
        <v>1322</v>
      </c>
      <c r="D77" s="87" t="s">
        <v>115</v>
      </c>
      <c r="E77" s="87" t="s">
        <v>340</v>
      </c>
      <c r="F77" s="74" t="s">
        <v>1323</v>
      </c>
      <c r="G77" s="87" t="s">
        <v>525</v>
      </c>
      <c r="H77" s="87" t="s">
        <v>159</v>
      </c>
      <c r="I77" s="84">
        <v>172.11360400000001</v>
      </c>
      <c r="J77" s="86">
        <v>11980</v>
      </c>
      <c r="K77" s="74"/>
      <c r="L77" s="84">
        <v>20.619209728999998</v>
      </c>
      <c r="M77" s="85">
        <v>1.8026226977399874E-5</v>
      </c>
      <c r="N77" s="85">
        <f t="shared" si="1"/>
        <v>1.9997911754574692E-3</v>
      </c>
      <c r="O77" s="85">
        <f>L77/'סכום נכסי הקרן'!$C$42</f>
        <v>3.2386311614231709E-4</v>
      </c>
      <c r="P77" s="116"/>
    </row>
    <row r="78" spans="2:16">
      <c r="B78" s="77" t="s">
        <v>1324</v>
      </c>
      <c r="C78" s="74" t="s">
        <v>1325</v>
      </c>
      <c r="D78" s="87" t="s">
        <v>115</v>
      </c>
      <c r="E78" s="87" t="s">
        <v>340</v>
      </c>
      <c r="F78" s="74" t="s">
        <v>842</v>
      </c>
      <c r="G78" s="87" t="s">
        <v>186</v>
      </c>
      <c r="H78" s="87" t="s">
        <v>159</v>
      </c>
      <c r="I78" s="84">
        <v>2438.5945099999999</v>
      </c>
      <c r="J78" s="86">
        <v>1536</v>
      </c>
      <c r="K78" s="74"/>
      <c r="L78" s="84">
        <v>37.456811678000001</v>
      </c>
      <c r="M78" s="85">
        <v>1.3280495962997337E-5</v>
      </c>
      <c r="N78" s="85">
        <f t="shared" si="1"/>
        <v>3.6328163125032391E-3</v>
      </c>
      <c r="O78" s="85">
        <f>L78/'סכום נכסי הקרן'!$C$42</f>
        <v>5.8832903444070762E-4</v>
      </c>
      <c r="P78" s="116"/>
    </row>
    <row r="79" spans="2:16">
      <c r="B79" s="77" t="s">
        <v>1326</v>
      </c>
      <c r="C79" s="74" t="s">
        <v>1327</v>
      </c>
      <c r="D79" s="87" t="s">
        <v>115</v>
      </c>
      <c r="E79" s="87" t="s">
        <v>340</v>
      </c>
      <c r="F79" s="74" t="s">
        <v>1328</v>
      </c>
      <c r="G79" s="87" t="s">
        <v>1329</v>
      </c>
      <c r="H79" s="87" t="s">
        <v>159</v>
      </c>
      <c r="I79" s="84">
        <v>213.48699199999999</v>
      </c>
      <c r="J79" s="86">
        <v>2647</v>
      </c>
      <c r="K79" s="74"/>
      <c r="L79" s="84">
        <v>5.6510006769999999</v>
      </c>
      <c r="M79" s="85">
        <v>4.795330290130892E-6</v>
      </c>
      <c r="N79" s="85">
        <f t="shared" si="1"/>
        <v>5.4807247391614063E-4</v>
      </c>
      <c r="O79" s="85">
        <f>L79/'סכום נכסי הקרן'!$C$42</f>
        <v>8.875949721785594E-5</v>
      </c>
      <c r="P79" s="116"/>
    </row>
    <row r="80" spans="2:16">
      <c r="B80" s="77" t="s">
        <v>1330</v>
      </c>
      <c r="C80" s="74" t="s">
        <v>1331</v>
      </c>
      <c r="D80" s="87" t="s">
        <v>115</v>
      </c>
      <c r="E80" s="87" t="s">
        <v>340</v>
      </c>
      <c r="F80" s="74" t="s">
        <v>1332</v>
      </c>
      <c r="G80" s="87" t="s">
        <v>1201</v>
      </c>
      <c r="H80" s="87" t="s">
        <v>159</v>
      </c>
      <c r="I80" s="84">
        <v>222.48646500000004</v>
      </c>
      <c r="J80" s="86">
        <v>4281</v>
      </c>
      <c r="K80" s="74"/>
      <c r="L80" s="84">
        <v>9.5246455860000001</v>
      </c>
      <c r="M80" s="85">
        <v>5.7457167337045378E-6</v>
      </c>
      <c r="N80" s="85">
        <f t="shared" si="1"/>
        <v>9.2376489897445281E-4</v>
      </c>
      <c r="O80" s="85">
        <f>L80/'סכום נכסי הקרן'!$C$42</f>
        <v>1.4960230969932175E-4</v>
      </c>
      <c r="P80" s="116"/>
    </row>
    <row r="81" spans="2:16">
      <c r="B81" s="77" t="s">
        <v>1333</v>
      </c>
      <c r="C81" s="74" t="s">
        <v>1334</v>
      </c>
      <c r="D81" s="87" t="s">
        <v>115</v>
      </c>
      <c r="E81" s="87" t="s">
        <v>340</v>
      </c>
      <c r="F81" s="74" t="s">
        <v>1335</v>
      </c>
      <c r="G81" s="87" t="s">
        <v>725</v>
      </c>
      <c r="H81" s="87" t="s">
        <v>159</v>
      </c>
      <c r="I81" s="84">
        <v>278.57547399999999</v>
      </c>
      <c r="J81" s="86">
        <v>9394</v>
      </c>
      <c r="K81" s="74"/>
      <c r="L81" s="84">
        <v>26.169380040000004</v>
      </c>
      <c r="M81" s="85">
        <v>2.2148656008403553E-5</v>
      </c>
      <c r="N81" s="85">
        <f t="shared" si="1"/>
        <v>2.5380844348064611E-3</v>
      </c>
      <c r="O81" s="85">
        <f>L81/'סכום נכסי הקרן'!$C$42</f>
        <v>4.1103888454788006E-4</v>
      </c>
      <c r="P81" s="116"/>
    </row>
    <row r="82" spans="2:16">
      <c r="B82" s="77" t="s">
        <v>1336</v>
      </c>
      <c r="C82" s="74" t="s">
        <v>1337</v>
      </c>
      <c r="D82" s="87" t="s">
        <v>115</v>
      </c>
      <c r="E82" s="87" t="s">
        <v>340</v>
      </c>
      <c r="F82" s="74" t="s">
        <v>514</v>
      </c>
      <c r="G82" s="87" t="s">
        <v>405</v>
      </c>
      <c r="H82" s="87" t="s">
        <v>159</v>
      </c>
      <c r="I82" s="84">
        <v>3823.4068699999998</v>
      </c>
      <c r="J82" s="86">
        <v>1264</v>
      </c>
      <c r="K82" s="74"/>
      <c r="L82" s="84">
        <v>48.327862842000002</v>
      </c>
      <c r="M82" s="85">
        <v>2.1421026516672091E-5</v>
      </c>
      <c r="N82" s="85">
        <f t="shared" si="1"/>
        <v>4.6871647803369866E-3</v>
      </c>
      <c r="O82" s="85">
        <f>L82/'סכום נכסי הקרן'!$C$42</f>
        <v>7.5907915299466215E-4</v>
      </c>
      <c r="P82" s="116"/>
    </row>
    <row r="83" spans="2:16">
      <c r="B83" s="77" t="s">
        <v>1338</v>
      </c>
      <c r="C83" s="74" t="s">
        <v>1339</v>
      </c>
      <c r="D83" s="87" t="s">
        <v>115</v>
      </c>
      <c r="E83" s="87" t="s">
        <v>340</v>
      </c>
      <c r="F83" s="74" t="s">
        <v>1340</v>
      </c>
      <c r="G83" s="87" t="s">
        <v>146</v>
      </c>
      <c r="H83" s="87" t="s">
        <v>159</v>
      </c>
      <c r="I83" s="84">
        <v>184.40476699999999</v>
      </c>
      <c r="J83" s="86">
        <v>19180</v>
      </c>
      <c r="K83" s="74"/>
      <c r="L83" s="84">
        <v>35.368834365000005</v>
      </c>
      <c r="M83" s="85">
        <v>1.3386349383543332E-5</v>
      </c>
      <c r="N83" s="85">
        <f t="shared" si="1"/>
        <v>3.4303100739047679E-3</v>
      </c>
      <c r="O83" s="85">
        <f>L83/'סכום נכסי הקרן'!$C$42</f>
        <v>5.5553345944485465E-4</v>
      </c>
      <c r="P83" s="116"/>
    </row>
    <row r="84" spans="2:16">
      <c r="B84" s="77" t="s">
        <v>1341</v>
      </c>
      <c r="C84" s="74" t="s">
        <v>1342</v>
      </c>
      <c r="D84" s="87" t="s">
        <v>115</v>
      </c>
      <c r="E84" s="87" t="s">
        <v>340</v>
      </c>
      <c r="F84" s="74" t="s">
        <v>1343</v>
      </c>
      <c r="G84" s="87" t="s">
        <v>141</v>
      </c>
      <c r="H84" s="87" t="s">
        <v>159</v>
      </c>
      <c r="I84" s="84">
        <v>20036.955742999999</v>
      </c>
      <c r="J84" s="86">
        <v>83.7</v>
      </c>
      <c r="K84" s="74"/>
      <c r="L84" s="84">
        <v>16.770931957000002</v>
      </c>
      <c r="M84" s="85">
        <v>1.7829359422660059E-5</v>
      </c>
      <c r="N84" s="85">
        <f t="shared" si="1"/>
        <v>1.6265590278484855E-3</v>
      </c>
      <c r="O84" s="85">
        <f>L84/'סכום נכסי הקרן'!$C$42</f>
        <v>2.6341874182334181E-4</v>
      </c>
      <c r="P84" s="116"/>
    </row>
    <row r="85" spans="2:16">
      <c r="B85" s="77" t="s">
        <v>1344</v>
      </c>
      <c r="C85" s="74" t="s">
        <v>1345</v>
      </c>
      <c r="D85" s="87" t="s">
        <v>115</v>
      </c>
      <c r="E85" s="87" t="s">
        <v>340</v>
      </c>
      <c r="F85" s="74" t="s">
        <v>1346</v>
      </c>
      <c r="G85" s="87" t="s">
        <v>146</v>
      </c>
      <c r="H85" s="87" t="s">
        <v>159</v>
      </c>
      <c r="I85" s="84">
        <v>90.817898999999997</v>
      </c>
      <c r="J85" s="86">
        <v>16990</v>
      </c>
      <c r="K85" s="74"/>
      <c r="L85" s="84">
        <v>15.429960996999998</v>
      </c>
      <c r="M85" s="85">
        <v>1.0653335924977759E-5</v>
      </c>
      <c r="N85" s="85">
        <f t="shared" si="1"/>
        <v>1.4965025451996331E-3</v>
      </c>
      <c r="O85" s="85">
        <f>L85/'סכום נכסי הקרן'!$C$42</f>
        <v>2.4235629377271917E-4</v>
      </c>
      <c r="P85" s="116"/>
    </row>
    <row r="86" spans="2:16">
      <c r="B86" s="73"/>
      <c r="C86" s="74"/>
      <c r="D86" s="74"/>
      <c r="E86" s="74"/>
      <c r="F86" s="74"/>
      <c r="G86" s="74"/>
      <c r="H86" s="74"/>
      <c r="I86" s="84"/>
      <c r="J86" s="86"/>
      <c r="K86" s="74"/>
      <c r="L86" s="74"/>
      <c r="M86" s="74"/>
      <c r="N86" s="85"/>
      <c r="O86" s="74"/>
      <c r="P86" s="116"/>
    </row>
    <row r="87" spans="2:16">
      <c r="B87" s="91" t="s">
        <v>29</v>
      </c>
      <c r="C87" s="72"/>
      <c r="D87" s="72"/>
      <c r="E87" s="72"/>
      <c r="F87" s="72"/>
      <c r="G87" s="72"/>
      <c r="H87" s="72"/>
      <c r="I87" s="81"/>
      <c r="J87" s="83"/>
      <c r="K87" s="72"/>
      <c r="L87" s="81">
        <f>SUM(L88:L129)</f>
        <v>372.39396027399999</v>
      </c>
      <c r="M87" s="72"/>
      <c r="N87" s="82">
        <f t="shared" ref="N87:N129" si="2">L87/$L$11</f>
        <v>3.611729864225606E-2</v>
      </c>
      <c r="O87" s="82">
        <f>L87/'סכום נכסי הקרן'!$C$42</f>
        <v>5.8491411645758074E-3</v>
      </c>
      <c r="P87" s="116"/>
    </row>
    <row r="88" spans="2:16">
      <c r="B88" s="77" t="s">
        <v>1347</v>
      </c>
      <c r="C88" s="74" t="s">
        <v>1348</v>
      </c>
      <c r="D88" s="87" t="s">
        <v>115</v>
      </c>
      <c r="E88" s="87" t="s">
        <v>340</v>
      </c>
      <c r="F88" s="74" t="s">
        <v>1349</v>
      </c>
      <c r="G88" s="87" t="s">
        <v>1350</v>
      </c>
      <c r="H88" s="87" t="s">
        <v>159</v>
      </c>
      <c r="I88" s="84">
        <v>7781.0338259999999</v>
      </c>
      <c r="J88" s="86">
        <v>357.5</v>
      </c>
      <c r="K88" s="74"/>
      <c r="L88" s="84">
        <v>27.817195929</v>
      </c>
      <c r="M88" s="85">
        <v>2.6211732013696996E-5</v>
      </c>
      <c r="N88" s="85">
        <f t="shared" si="2"/>
        <v>2.6979008252943138E-3</v>
      </c>
      <c r="O88" s="85">
        <f>L88/'סכום נכסי הקרן'!$C$42</f>
        <v>4.3692090406532947E-4</v>
      </c>
      <c r="P88" s="116"/>
    </row>
    <row r="89" spans="2:16">
      <c r="B89" s="77" t="s">
        <v>1351</v>
      </c>
      <c r="C89" s="74" t="s">
        <v>1352</v>
      </c>
      <c r="D89" s="87" t="s">
        <v>115</v>
      </c>
      <c r="E89" s="87" t="s">
        <v>340</v>
      </c>
      <c r="F89" s="74" t="s">
        <v>1353</v>
      </c>
      <c r="G89" s="87" t="s">
        <v>1257</v>
      </c>
      <c r="H89" s="87" t="s">
        <v>159</v>
      </c>
      <c r="I89" s="84">
        <v>107.42303200000001</v>
      </c>
      <c r="J89" s="86">
        <v>2871</v>
      </c>
      <c r="K89" s="74"/>
      <c r="L89" s="84">
        <v>3.0841152570000001</v>
      </c>
      <c r="M89" s="85">
        <v>2.3259929849754451E-5</v>
      </c>
      <c r="N89" s="85">
        <f t="shared" si="2"/>
        <v>2.9911847040228268E-4</v>
      </c>
      <c r="O89" s="85">
        <f>L89/'סכום נכסי הקרן'!$C$42</f>
        <v>4.8441777876155537E-5</v>
      </c>
      <c r="P89" s="116"/>
    </row>
    <row r="90" spans="2:16">
      <c r="B90" s="77" t="s">
        <v>1354</v>
      </c>
      <c r="C90" s="74" t="s">
        <v>1355</v>
      </c>
      <c r="D90" s="87" t="s">
        <v>115</v>
      </c>
      <c r="E90" s="87" t="s">
        <v>340</v>
      </c>
      <c r="F90" s="74" t="s">
        <v>1356</v>
      </c>
      <c r="G90" s="87" t="s">
        <v>151</v>
      </c>
      <c r="H90" s="87" t="s">
        <v>159</v>
      </c>
      <c r="I90" s="84">
        <v>1404.134031</v>
      </c>
      <c r="J90" s="86">
        <v>232</v>
      </c>
      <c r="K90" s="74"/>
      <c r="L90" s="84">
        <v>3.2575909510000001</v>
      </c>
      <c r="M90" s="85">
        <v>2.5606022118354693E-5</v>
      </c>
      <c r="N90" s="85">
        <f t="shared" si="2"/>
        <v>3.159433228858209E-4</v>
      </c>
      <c r="O90" s="85">
        <f>L90/'סכום נכסי הקרן'!$C$42</f>
        <v>5.1166536951415972E-5</v>
      </c>
      <c r="P90" s="116"/>
    </row>
    <row r="91" spans="2:16">
      <c r="B91" s="77" t="s">
        <v>1357</v>
      </c>
      <c r="C91" s="74" t="s">
        <v>1358</v>
      </c>
      <c r="D91" s="87" t="s">
        <v>115</v>
      </c>
      <c r="E91" s="87" t="s">
        <v>340</v>
      </c>
      <c r="F91" s="74" t="s">
        <v>1359</v>
      </c>
      <c r="G91" s="87" t="s">
        <v>151</v>
      </c>
      <c r="H91" s="87" t="s">
        <v>159</v>
      </c>
      <c r="I91" s="84">
        <v>446.953799</v>
      </c>
      <c r="J91" s="86">
        <v>1779</v>
      </c>
      <c r="K91" s="74"/>
      <c r="L91" s="84">
        <v>7.9513080909999996</v>
      </c>
      <c r="M91" s="85">
        <v>3.3669475232222863E-5</v>
      </c>
      <c r="N91" s="85">
        <f t="shared" si="2"/>
        <v>7.7117192960898936E-4</v>
      </c>
      <c r="O91" s="85">
        <f>L91/'סכום נכסי הקרן'!$C$42</f>
        <v>1.2489011216259492E-4</v>
      </c>
      <c r="P91" s="116"/>
    </row>
    <row r="92" spans="2:16">
      <c r="B92" s="77" t="s">
        <v>1360</v>
      </c>
      <c r="C92" s="74" t="s">
        <v>1361</v>
      </c>
      <c r="D92" s="87" t="s">
        <v>115</v>
      </c>
      <c r="E92" s="87" t="s">
        <v>340</v>
      </c>
      <c r="F92" s="74" t="s">
        <v>1362</v>
      </c>
      <c r="G92" s="87" t="s">
        <v>146</v>
      </c>
      <c r="H92" s="87" t="s">
        <v>159</v>
      </c>
      <c r="I92" s="84">
        <v>122.79500899999999</v>
      </c>
      <c r="J92" s="86">
        <v>9430</v>
      </c>
      <c r="K92" s="74"/>
      <c r="L92" s="84">
        <v>11.579569482999997</v>
      </c>
      <c r="M92" s="85">
        <v>1.0885482112599818E-5</v>
      </c>
      <c r="N92" s="85">
        <f t="shared" si="2"/>
        <v>1.1230653925174985E-3</v>
      </c>
      <c r="O92" s="85">
        <f>L92/'סכום נכסי הקרן'!$C$42</f>
        <v>1.8187871919632186E-4</v>
      </c>
      <c r="P92" s="116"/>
    </row>
    <row r="93" spans="2:16">
      <c r="B93" s="77" t="s">
        <v>1363</v>
      </c>
      <c r="C93" s="74" t="s">
        <v>1364</v>
      </c>
      <c r="D93" s="87" t="s">
        <v>115</v>
      </c>
      <c r="E93" s="87" t="s">
        <v>340</v>
      </c>
      <c r="F93" s="74" t="s">
        <v>1365</v>
      </c>
      <c r="G93" s="87" t="s">
        <v>1366</v>
      </c>
      <c r="H93" s="87" t="s">
        <v>159</v>
      </c>
      <c r="I93" s="84">
        <v>6592.9138580000008</v>
      </c>
      <c r="J93" s="86">
        <v>222.7</v>
      </c>
      <c r="K93" s="74"/>
      <c r="L93" s="84">
        <v>14.682419163000002</v>
      </c>
      <c r="M93" s="85">
        <v>1.5582290096252708E-5</v>
      </c>
      <c r="N93" s="85">
        <f t="shared" si="2"/>
        <v>1.4240008546612252E-3</v>
      </c>
      <c r="O93" s="85">
        <f>L93/'סכום נכסי הקרן'!$C$42</f>
        <v>2.3061475610042532E-4</v>
      </c>
      <c r="P93" s="116"/>
    </row>
    <row r="94" spans="2:16">
      <c r="B94" s="77" t="s">
        <v>1367</v>
      </c>
      <c r="C94" s="74" t="s">
        <v>1368</v>
      </c>
      <c r="D94" s="87" t="s">
        <v>115</v>
      </c>
      <c r="E94" s="87" t="s">
        <v>340</v>
      </c>
      <c r="F94" s="74" t="s">
        <v>1369</v>
      </c>
      <c r="G94" s="87" t="s">
        <v>1370</v>
      </c>
      <c r="H94" s="87" t="s">
        <v>159</v>
      </c>
      <c r="I94" s="84">
        <v>703.51615699999991</v>
      </c>
      <c r="J94" s="86">
        <v>416</v>
      </c>
      <c r="K94" s="74"/>
      <c r="L94" s="84">
        <v>2.9266272120000001</v>
      </c>
      <c r="M94" s="85">
        <v>3.6445314789112096E-5</v>
      </c>
      <c r="N94" s="85">
        <f t="shared" si="2"/>
        <v>2.8384420883889719E-4</v>
      </c>
      <c r="O94" s="85">
        <f>L94/'סכום נכסי הקרן'!$C$42</f>
        <v>4.596813462409987E-5</v>
      </c>
      <c r="P94" s="116"/>
    </row>
    <row r="95" spans="2:16">
      <c r="B95" s="77" t="s">
        <v>1371</v>
      </c>
      <c r="C95" s="74" t="s">
        <v>1372</v>
      </c>
      <c r="D95" s="87" t="s">
        <v>115</v>
      </c>
      <c r="E95" s="87" t="s">
        <v>340</v>
      </c>
      <c r="F95" s="74" t="s">
        <v>1373</v>
      </c>
      <c r="G95" s="87" t="s">
        <v>185</v>
      </c>
      <c r="H95" s="87" t="s">
        <v>159</v>
      </c>
      <c r="I95" s="84">
        <v>82.026870000000002</v>
      </c>
      <c r="J95" s="86">
        <v>17450</v>
      </c>
      <c r="K95" s="74"/>
      <c r="L95" s="84">
        <v>14.313688814999999</v>
      </c>
      <c r="M95" s="85">
        <v>9.6782470648825986E-6</v>
      </c>
      <c r="N95" s="85">
        <f t="shared" si="2"/>
        <v>1.3882388780508089E-3</v>
      </c>
      <c r="O95" s="85">
        <f>L95/'סכום נכסי הקרן'!$C$42</f>
        <v>2.248231587943673E-4</v>
      </c>
      <c r="P95" s="116"/>
    </row>
    <row r="96" spans="2:16">
      <c r="B96" s="77" t="s">
        <v>1374</v>
      </c>
      <c r="C96" s="74" t="s">
        <v>1375</v>
      </c>
      <c r="D96" s="87" t="s">
        <v>115</v>
      </c>
      <c r="E96" s="87" t="s">
        <v>340</v>
      </c>
      <c r="F96" s="74" t="s">
        <v>1376</v>
      </c>
      <c r="G96" s="87" t="s">
        <v>184</v>
      </c>
      <c r="H96" s="87" t="s">
        <v>159</v>
      </c>
      <c r="I96" s="84">
        <v>422.24849</v>
      </c>
      <c r="J96" s="86">
        <v>614</v>
      </c>
      <c r="K96" s="74"/>
      <c r="L96" s="84">
        <v>2.5926057300000003</v>
      </c>
      <c r="M96" s="85">
        <v>9.8048046245498747E-6</v>
      </c>
      <c r="N96" s="85">
        <f t="shared" si="2"/>
        <v>2.5144853408239326E-4</v>
      </c>
      <c r="O96" s="85">
        <f>L96/'סכום נכסי הקרן'!$C$42</f>
        <v>4.0721704744352907E-5</v>
      </c>
      <c r="P96" s="116"/>
    </row>
    <row r="97" spans="2:16">
      <c r="B97" s="77" t="s">
        <v>1377</v>
      </c>
      <c r="C97" s="74" t="s">
        <v>1378</v>
      </c>
      <c r="D97" s="87" t="s">
        <v>115</v>
      </c>
      <c r="E97" s="87" t="s">
        <v>340</v>
      </c>
      <c r="F97" s="74" t="s">
        <v>1379</v>
      </c>
      <c r="G97" s="87" t="s">
        <v>695</v>
      </c>
      <c r="H97" s="87" t="s">
        <v>159</v>
      </c>
      <c r="I97" s="84">
        <v>442.642403</v>
      </c>
      <c r="J97" s="86">
        <v>1331</v>
      </c>
      <c r="K97" s="74"/>
      <c r="L97" s="84">
        <v>5.8915703810000002</v>
      </c>
      <c r="M97" s="85">
        <v>1.5812173199655038E-5</v>
      </c>
      <c r="N97" s="85">
        <f t="shared" si="2"/>
        <v>5.7140455974603475E-4</v>
      </c>
      <c r="O97" s="85">
        <f>L97/'סכום נכסי הקרן'!$C$42</f>
        <v>9.2538092761083551E-5</v>
      </c>
      <c r="P97" s="116"/>
    </row>
    <row r="98" spans="2:16">
      <c r="B98" s="77" t="s">
        <v>1380</v>
      </c>
      <c r="C98" s="74" t="s">
        <v>1381</v>
      </c>
      <c r="D98" s="87" t="s">
        <v>115</v>
      </c>
      <c r="E98" s="87" t="s">
        <v>340</v>
      </c>
      <c r="F98" s="74" t="s">
        <v>1382</v>
      </c>
      <c r="G98" s="87" t="s">
        <v>151</v>
      </c>
      <c r="H98" s="87" t="s">
        <v>159</v>
      </c>
      <c r="I98" s="84">
        <v>236.300434</v>
      </c>
      <c r="J98" s="86">
        <v>1535</v>
      </c>
      <c r="K98" s="74"/>
      <c r="L98" s="84">
        <v>3.6272116570000001</v>
      </c>
      <c r="M98" s="85">
        <v>3.5554360983380962E-5</v>
      </c>
      <c r="N98" s="85">
        <f t="shared" si="2"/>
        <v>3.5179165246974079E-4</v>
      </c>
      <c r="O98" s="85">
        <f>L98/'סכום נכסי הקרן'!$C$42</f>
        <v>5.6972118989195114E-5</v>
      </c>
      <c r="P98" s="116"/>
    </row>
    <row r="99" spans="2:16">
      <c r="B99" s="77" t="s">
        <v>1383</v>
      </c>
      <c r="C99" s="74" t="s">
        <v>1384</v>
      </c>
      <c r="D99" s="87" t="s">
        <v>115</v>
      </c>
      <c r="E99" s="87" t="s">
        <v>340</v>
      </c>
      <c r="F99" s="74" t="s">
        <v>1385</v>
      </c>
      <c r="G99" s="87" t="s">
        <v>1370</v>
      </c>
      <c r="H99" s="87" t="s">
        <v>159</v>
      </c>
      <c r="I99" s="84">
        <v>103.018691</v>
      </c>
      <c r="J99" s="86">
        <v>9180</v>
      </c>
      <c r="K99" s="74"/>
      <c r="L99" s="84">
        <v>9.4571158520000012</v>
      </c>
      <c r="M99" s="85">
        <v>2.0369899897140784E-5</v>
      </c>
      <c r="N99" s="85">
        <f t="shared" si="2"/>
        <v>9.1721540615154152E-4</v>
      </c>
      <c r="O99" s="85">
        <f>L99/'סכום נכסי הקרן'!$C$42</f>
        <v>1.4854162937388997E-4</v>
      </c>
      <c r="P99" s="116"/>
    </row>
    <row r="100" spans="2:16">
      <c r="B100" s="77" t="s">
        <v>1386</v>
      </c>
      <c r="C100" s="74" t="s">
        <v>1387</v>
      </c>
      <c r="D100" s="87" t="s">
        <v>115</v>
      </c>
      <c r="E100" s="87" t="s">
        <v>340</v>
      </c>
      <c r="F100" s="74" t="s">
        <v>1388</v>
      </c>
      <c r="G100" s="87" t="s">
        <v>659</v>
      </c>
      <c r="H100" s="87" t="s">
        <v>159</v>
      </c>
      <c r="I100" s="84">
        <v>272.53733099999999</v>
      </c>
      <c r="J100" s="86">
        <v>8510</v>
      </c>
      <c r="K100" s="74"/>
      <c r="L100" s="84">
        <v>23.192926909000001</v>
      </c>
      <c r="M100" s="85">
        <v>2.1555467631839701E-5</v>
      </c>
      <c r="N100" s="85">
        <f t="shared" si="2"/>
        <v>2.249407769513856E-3</v>
      </c>
      <c r="O100" s="85">
        <f>L100/'סכום נכסי הקרן'!$C$42</f>
        <v>3.642881410069457E-4</v>
      </c>
      <c r="P100" s="116"/>
    </row>
    <row r="101" spans="2:16">
      <c r="B101" s="77" t="s">
        <v>1389</v>
      </c>
      <c r="C101" s="74" t="s">
        <v>1390</v>
      </c>
      <c r="D101" s="87" t="s">
        <v>115</v>
      </c>
      <c r="E101" s="87" t="s">
        <v>340</v>
      </c>
      <c r="F101" s="74" t="s">
        <v>1391</v>
      </c>
      <c r="G101" s="87" t="s">
        <v>850</v>
      </c>
      <c r="H101" s="87" t="s">
        <v>159</v>
      </c>
      <c r="I101" s="84">
        <v>39.273499999999999</v>
      </c>
      <c r="J101" s="86">
        <v>0</v>
      </c>
      <c r="K101" s="74"/>
      <c r="L101" s="84">
        <v>3.8999999999999998E-8</v>
      </c>
      <c r="M101" s="85">
        <v>2.484200765245289E-5</v>
      </c>
      <c r="N101" s="85">
        <f t="shared" si="2"/>
        <v>3.782485210049017E-12</v>
      </c>
      <c r="O101" s="85">
        <f>L101/'סכום נכסי הקרן'!$C$42</f>
        <v>6.1256768302743944E-13</v>
      </c>
      <c r="P101" s="116"/>
    </row>
    <row r="102" spans="2:16">
      <c r="B102" s="77" t="s">
        <v>1392</v>
      </c>
      <c r="C102" s="74" t="s">
        <v>1393</v>
      </c>
      <c r="D102" s="87" t="s">
        <v>115</v>
      </c>
      <c r="E102" s="87" t="s">
        <v>340</v>
      </c>
      <c r="F102" s="74" t="s">
        <v>1394</v>
      </c>
      <c r="G102" s="87" t="s">
        <v>182</v>
      </c>
      <c r="H102" s="87" t="s">
        <v>159</v>
      </c>
      <c r="I102" s="84">
        <v>272.18606299999999</v>
      </c>
      <c r="J102" s="86">
        <v>508.5</v>
      </c>
      <c r="K102" s="74"/>
      <c r="L102" s="84">
        <v>1.384066134</v>
      </c>
      <c r="M102" s="85">
        <v>4.5119615041349054E-5</v>
      </c>
      <c r="N102" s="85">
        <f t="shared" si="2"/>
        <v>1.3423614568165953E-4</v>
      </c>
      <c r="O102" s="85">
        <f>L102/'סכום נכסי הקרן'!$C$42</f>
        <v>2.1739338073362192E-5</v>
      </c>
      <c r="P102" s="116"/>
    </row>
    <row r="103" spans="2:16">
      <c r="B103" s="77" t="s">
        <v>1395</v>
      </c>
      <c r="C103" s="74" t="s">
        <v>1396</v>
      </c>
      <c r="D103" s="87" t="s">
        <v>115</v>
      </c>
      <c r="E103" s="87" t="s">
        <v>340</v>
      </c>
      <c r="F103" s="74" t="s">
        <v>1397</v>
      </c>
      <c r="G103" s="87" t="s">
        <v>185</v>
      </c>
      <c r="H103" s="87" t="s">
        <v>159</v>
      </c>
      <c r="I103" s="84">
        <v>621.940698</v>
      </c>
      <c r="J103" s="86">
        <v>1214</v>
      </c>
      <c r="K103" s="74"/>
      <c r="L103" s="84">
        <v>7.5503600749999995</v>
      </c>
      <c r="M103" s="85">
        <v>3.8199432457086646E-5</v>
      </c>
      <c r="N103" s="85">
        <f t="shared" si="2"/>
        <v>7.3228526446748941E-4</v>
      </c>
      <c r="O103" s="85">
        <f>L103/'סכום נכסי הקרן'!$C$42</f>
        <v>1.1859247633758035E-4</v>
      </c>
      <c r="P103" s="116"/>
    </row>
    <row r="104" spans="2:16">
      <c r="B104" s="77" t="s">
        <v>1398</v>
      </c>
      <c r="C104" s="74" t="s">
        <v>1399</v>
      </c>
      <c r="D104" s="87" t="s">
        <v>115</v>
      </c>
      <c r="E104" s="87" t="s">
        <v>340</v>
      </c>
      <c r="F104" s="74" t="s">
        <v>1400</v>
      </c>
      <c r="G104" s="87" t="s">
        <v>525</v>
      </c>
      <c r="H104" s="87" t="s">
        <v>159</v>
      </c>
      <c r="I104" s="84">
        <v>870.67010700000003</v>
      </c>
      <c r="J104" s="86">
        <v>586.29999999999995</v>
      </c>
      <c r="K104" s="74"/>
      <c r="L104" s="84">
        <v>5.1047388410000005</v>
      </c>
      <c r="M104" s="85">
        <v>2.543451236828125E-5</v>
      </c>
      <c r="N104" s="85">
        <f t="shared" si="2"/>
        <v>4.9509228633962219E-4</v>
      </c>
      <c r="O104" s="85">
        <f>L104/'סכום נכסי הקרן'!$C$42</f>
        <v>8.0179437033116584E-5</v>
      </c>
      <c r="P104" s="116"/>
    </row>
    <row r="105" spans="2:16">
      <c r="B105" s="77" t="s">
        <v>1401</v>
      </c>
      <c r="C105" s="74" t="s">
        <v>1402</v>
      </c>
      <c r="D105" s="87" t="s">
        <v>115</v>
      </c>
      <c r="E105" s="87" t="s">
        <v>340</v>
      </c>
      <c r="F105" s="74" t="s">
        <v>1403</v>
      </c>
      <c r="G105" s="87" t="s">
        <v>525</v>
      </c>
      <c r="H105" s="87" t="s">
        <v>159</v>
      </c>
      <c r="I105" s="84">
        <v>543.58048699999995</v>
      </c>
      <c r="J105" s="86">
        <v>1114</v>
      </c>
      <c r="K105" s="74"/>
      <c r="L105" s="84">
        <v>6.0554866279999997</v>
      </c>
      <c r="M105" s="85">
        <v>3.5809540884257314E-5</v>
      </c>
      <c r="N105" s="85">
        <f t="shared" si="2"/>
        <v>5.8730227205281013E-4</v>
      </c>
      <c r="O105" s="85">
        <f>L105/'סכום נכסי הקרן'!$C$42</f>
        <v>9.5112702905579533E-5</v>
      </c>
      <c r="P105" s="116"/>
    </row>
    <row r="106" spans="2:16">
      <c r="B106" s="77" t="s">
        <v>1404</v>
      </c>
      <c r="C106" s="74" t="s">
        <v>1405</v>
      </c>
      <c r="D106" s="87" t="s">
        <v>115</v>
      </c>
      <c r="E106" s="87" t="s">
        <v>340</v>
      </c>
      <c r="F106" s="74" t="s">
        <v>1406</v>
      </c>
      <c r="G106" s="87" t="s">
        <v>469</v>
      </c>
      <c r="H106" s="87" t="s">
        <v>159</v>
      </c>
      <c r="I106" s="84">
        <v>29275.128703999999</v>
      </c>
      <c r="J106" s="86">
        <v>75</v>
      </c>
      <c r="K106" s="74"/>
      <c r="L106" s="84">
        <v>21.956346527999997</v>
      </c>
      <c r="M106" s="85">
        <v>3.1032742524419829E-5</v>
      </c>
      <c r="N106" s="85">
        <f t="shared" si="2"/>
        <v>2.1294757950992586E-3</v>
      </c>
      <c r="O106" s="85">
        <f>L106/'סכום נכסי הקרן'!$C$42</f>
        <v>3.4486534154883389E-4</v>
      </c>
      <c r="P106" s="116"/>
    </row>
    <row r="107" spans="2:16">
      <c r="B107" s="77" t="s">
        <v>1407</v>
      </c>
      <c r="C107" s="74" t="s">
        <v>1408</v>
      </c>
      <c r="D107" s="87" t="s">
        <v>115</v>
      </c>
      <c r="E107" s="87" t="s">
        <v>340</v>
      </c>
      <c r="F107" s="74" t="s">
        <v>1409</v>
      </c>
      <c r="G107" s="87" t="s">
        <v>141</v>
      </c>
      <c r="H107" s="87" t="s">
        <v>159</v>
      </c>
      <c r="I107" s="84">
        <v>511.62249700000001</v>
      </c>
      <c r="J107" s="86">
        <v>468.6</v>
      </c>
      <c r="K107" s="74"/>
      <c r="L107" s="84">
        <v>2.3974630210000001</v>
      </c>
      <c r="M107" s="85">
        <v>2.5579845857707116E-5</v>
      </c>
      <c r="N107" s="85">
        <f t="shared" si="2"/>
        <v>2.325222671428702E-4</v>
      </c>
      <c r="O107" s="85">
        <f>L107/'סכום נכסי הקרן'!$C$42</f>
        <v>3.7656624818408601E-5</v>
      </c>
      <c r="P107" s="116"/>
    </row>
    <row r="108" spans="2:16">
      <c r="B108" s="77" t="s">
        <v>1410</v>
      </c>
      <c r="C108" s="74" t="s">
        <v>1411</v>
      </c>
      <c r="D108" s="87" t="s">
        <v>115</v>
      </c>
      <c r="E108" s="87" t="s">
        <v>340</v>
      </c>
      <c r="F108" s="74" t="s">
        <v>1412</v>
      </c>
      <c r="G108" s="87" t="s">
        <v>725</v>
      </c>
      <c r="H108" s="87" t="s">
        <v>159</v>
      </c>
      <c r="I108" s="84">
        <v>377.080738</v>
      </c>
      <c r="J108" s="86">
        <v>1813</v>
      </c>
      <c r="K108" s="74"/>
      <c r="L108" s="84">
        <v>6.8364737819999997</v>
      </c>
      <c r="M108" s="85">
        <v>2.599399632784164E-5</v>
      </c>
      <c r="N108" s="85">
        <f t="shared" si="2"/>
        <v>6.6304771716161205E-4</v>
      </c>
      <c r="O108" s="85">
        <f>L108/'סכום נכסי הקרן'!$C$42</f>
        <v>1.0737956165942501E-4</v>
      </c>
      <c r="P108" s="116"/>
    </row>
    <row r="109" spans="2:16">
      <c r="B109" s="77" t="s">
        <v>1413</v>
      </c>
      <c r="C109" s="74" t="s">
        <v>1414</v>
      </c>
      <c r="D109" s="87" t="s">
        <v>115</v>
      </c>
      <c r="E109" s="87" t="s">
        <v>340</v>
      </c>
      <c r="F109" s="74" t="s">
        <v>1415</v>
      </c>
      <c r="G109" s="87" t="s">
        <v>151</v>
      </c>
      <c r="H109" s="87" t="s">
        <v>159</v>
      </c>
      <c r="I109" s="84">
        <v>377.39340499999997</v>
      </c>
      <c r="J109" s="86">
        <v>418.2</v>
      </c>
      <c r="K109" s="74"/>
      <c r="L109" s="84">
        <v>1.5782592199999999</v>
      </c>
      <c r="M109" s="85">
        <v>3.2746552267499752E-5</v>
      </c>
      <c r="N109" s="85">
        <f t="shared" si="2"/>
        <v>1.5307031172496149E-4</v>
      </c>
      <c r="O109" s="85">
        <f>L109/'סכום נכסי הקרן'!$C$42</f>
        <v>2.4789502400310094E-5</v>
      </c>
      <c r="P109" s="116"/>
    </row>
    <row r="110" spans="2:16">
      <c r="B110" s="77" t="s">
        <v>1416</v>
      </c>
      <c r="C110" s="74" t="s">
        <v>1417</v>
      </c>
      <c r="D110" s="87" t="s">
        <v>115</v>
      </c>
      <c r="E110" s="87" t="s">
        <v>340</v>
      </c>
      <c r="F110" s="74" t="s">
        <v>1418</v>
      </c>
      <c r="G110" s="87" t="s">
        <v>659</v>
      </c>
      <c r="H110" s="87" t="s">
        <v>159</v>
      </c>
      <c r="I110" s="84">
        <v>158.30542600000001</v>
      </c>
      <c r="J110" s="86">
        <v>12980</v>
      </c>
      <c r="K110" s="74"/>
      <c r="L110" s="84">
        <v>20.548044245</v>
      </c>
      <c r="M110" s="85">
        <v>4.3369068257231401E-5</v>
      </c>
      <c r="N110" s="85">
        <f t="shared" si="2"/>
        <v>1.9928890628755215E-3</v>
      </c>
      <c r="O110" s="85">
        <f>L110/'סכום נכסי הקרן'!$C$42</f>
        <v>3.2274532958730671E-4</v>
      </c>
      <c r="P110" s="116"/>
    </row>
    <row r="111" spans="2:16">
      <c r="B111" s="77" t="s">
        <v>1419</v>
      </c>
      <c r="C111" s="74" t="s">
        <v>1420</v>
      </c>
      <c r="D111" s="87" t="s">
        <v>115</v>
      </c>
      <c r="E111" s="87" t="s">
        <v>340</v>
      </c>
      <c r="F111" s="74" t="s">
        <v>1421</v>
      </c>
      <c r="G111" s="87" t="s">
        <v>725</v>
      </c>
      <c r="H111" s="87" t="s">
        <v>159</v>
      </c>
      <c r="I111" s="84">
        <v>15.902330999999998</v>
      </c>
      <c r="J111" s="86">
        <v>11700</v>
      </c>
      <c r="K111" s="74"/>
      <c r="L111" s="84">
        <v>1.8605726739999999</v>
      </c>
      <c r="M111" s="85">
        <v>4.7829091103769701E-6</v>
      </c>
      <c r="N111" s="85">
        <f t="shared" si="2"/>
        <v>1.8045099029811158E-4</v>
      </c>
      <c r="O111" s="85">
        <f>L111/'סכום נכסי הקרן'!$C$42</f>
        <v>2.9223761333752495E-5</v>
      </c>
      <c r="P111" s="116"/>
    </row>
    <row r="112" spans="2:16">
      <c r="B112" s="77" t="s">
        <v>1422</v>
      </c>
      <c r="C112" s="74" t="s">
        <v>1423</v>
      </c>
      <c r="D112" s="87" t="s">
        <v>115</v>
      </c>
      <c r="E112" s="87" t="s">
        <v>340</v>
      </c>
      <c r="F112" s="74" t="s">
        <v>1424</v>
      </c>
      <c r="G112" s="87" t="s">
        <v>146</v>
      </c>
      <c r="H112" s="87" t="s">
        <v>159</v>
      </c>
      <c r="I112" s="84">
        <v>1022.686246</v>
      </c>
      <c r="J112" s="86">
        <v>606.6</v>
      </c>
      <c r="K112" s="74"/>
      <c r="L112" s="84">
        <v>6.2036147699999988</v>
      </c>
      <c r="M112" s="85">
        <v>2.5812303989991748E-5</v>
      </c>
      <c r="N112" s="85">
        <f t="shared" si="2"/>
        <v>6.016687465735034E-4</v>
      </c>
      <c r="O112" s="85">
        <f>L112/'סכום נכסי הקרן'!$C$42</f>
        <v>9.7439331437274381E-5</v>
      </c>
      <c r="P112" s="116"/>
    </row>
    <row r="113" spans="2:16">
      <c r="B113" s="77" t="s">
        <v>1425</v>
      </c>
      <c r="C113" s="74" t="s">
        <v>1426</v>
      </c>
      <c r="D113" s="87" t="s">
        <v>115</v>
      </c>
      <c r="E113" s="87" t="s">
        <v>340</v>
      </c>
      <c r="F113" s="74" t="s">
        <v>706</v>
      </c>
      <c r="G113" s="87" t="s">
        <v>405</v>
      </c>
      <c r="H113" s="87" t="s">
        <v>159</v>
      </c>
      <c r="I113" s="84">
        <v>5361.2118879999998</v>
      </c>
      <c r="J113" s="86">
        <v>150.19999999999999</v>
      </c>
      <c r="K113" s="74"/>
      <c r="L113" s="84">
        <v>8.0525402560000003</v>
      </c>
      <c r="M113" s="85">
        <v>1.0274769160349899E-5</v>
      </c>
      <c r="N113" s="85">
        <f t="shared" si="2"/>
        <v>7.8099011337549569E-4</v>
      </c>
      <c r="O113" s="85">
        <f>L113/'סכום נכסי הקרן'!$C$42</f>
        <v>1.2648015197700267E-4</v>
      </c>
      <c r="P113" s="116"/>
    </row>
    <row r="114" spans="2:16">
      <c r="B114" s="77" t="s">
        <v>1429</v>
      </c>
      <c r="C114" s="74" t="s">
        <v>1430</v>
      </c>
      <c r="D114" s="87" t="s">
        <v>115</v>
      </c>
      <c r="E114" s="87" t="s">
        <v>340</v>
      </c>
      <c r="F114" s="74" t="s">
        <v>1431</v>
      </c>
      <c r="G114" s="87" t="s">
        <v>146</v>
      </c>
      <c r="H114" s="87" t="s">
        <v>159</v>
      </c>
      <c r="I114" s="84">
        <v>1672.949916</v>
      </c>
      <c r="J114" s="86">
        <v>37.4</v>
      </c>
      <c r="K114" s="74"/>
      <c r="L114" s="84">
        <v>0.62568326900000004</v>
      </c>
      <c r="M114" s="85">
        <v>9.5682005809278409E-6</v>
      </c>
      <c r="N114" s="85">
        <f t="shared" si="2"/>
        <v>6.0683018235067205E-5</v>
      </c>
      <c r="O114" s="85">
        <f>L114/'סכום נכסי הקרן'!$C$42</f>
        <v>9.8275218051375418E-6</v>
      </c>
      <c r="P114" s="116"/>
    </row>
    <row r="115" spans="2:16">
      <c r="B115" s="77" t="s">
        <v>1432</v>
      </c>
      <c r="C115" s="74" t="s">
        <v>1433</v>
      </c>
      <c r="D115" s="87" t="s">
        <v>115</v>
      </c>
      <c r="E115" s="87" t="s">
        <v>340</v>
      </c>
      <c r="F115" s="74" t="s">
        <v>1434</v>
      </c>
      <c r="G115" s="87" t="s">
        <v>185</v>
      </c>
      <c r="H115" s="87" t="s">
        <v>159</v>
      </c>
      <c r="I115" s="84">
        <v>2078.88256</v>
      </c>
      <c r="J115" s="86">
        <v>284.3</v>
      </c>
      <c r="K115" s="74"/>
      <c r="L115" s="84">
        <v>5.9102631179999996</v>
      </c>
      <c r="M115" s="85">
        <v>1.6241270000000001E-5</v>
      </c>
      <c r="N115" s="85">
        <f t="shared" si="2"/>
        <v>5.7321750849572285E-4</v>
      </c>
      <c r="O115" s="85">
        <f>L115/'סכום נכסי הקרן'!$C$42</f>
        <v>9.2831697032712547E-5</v>
      </c>
      <c r="P115" s="116"/>
    </row>
    <row r="116" spans="2:16">
      <c r="B116" s="77" t="s">
        <v>1435</v>
      </c>
      <c r="C116" s="74" t="s">
        <v>1436</v>
      </c>
      <c r="D116" s="87" t="s">
        <v>115</v>
      </c>
      <c r="E116" s="87" t="s">
        <v>340</v>
      </c>
      <c r="F116" s="74" t="s">
        <v>1437</v>
      </c>
      <c r="G116" s="87" t="s">
        <v>151</v>
      </c>
      <c r="H116" s="87" t="s">
        <v>159</v>
      </c>
      <c r="I116" s="84">
        <v>12603.029377999999</v>
      </c>
      <c r="J116" s="86">
        <v>257.2</v>
      </c>
      <c r="K116" s="74"/>
      <c r="L116" s="84">
        <v>32.414991561000001</v>
      </c>
      <c r="M116" s="85">
        <v>2.7191828854411071E-5</v>
      </c>
      <c r="N116" s="85">
        <f t="shared" si="2"/>
        <v>3.1438263118806721E-3</v>
      </c>
      <c r="O116" s="85">
        <f>L116/'סכום נכסי הקרן'!$C$42</f>
        <v>5.0913785322758386E-4</v>
      </c>
      <c r="P116" s="116"/>
    </row>
    <row r="117" spans="2:16">
      <c r="B117" s="77" t="s">
        <v>1438</v>
      </c>
      <c r="C117" s="74" t="s">
        <v>1439</v>
      </c>
      <c r="D117" s="87" t="s">
        <v>115</v>
      </c>
      <c r="E117" s="87" t="s">
        <v>340</v>
      </c>
      <c r="F117" s="74" t="s">
        <v>1440</v>
      </c>
      <c r="G117" s="87" t="s">
        <v>469</v>
      </c>
      <c r="H117" s="87" t="s">
        <v>159</v>
      </c>
      <c r="I117" s="84">
        <v>231.806648</v>
      </c>
      <c r="J117" s="86">
        <v>7627</v>
      </c>
      <c r="K117" s="74"/>
      <c r="L117" s="84">
        <v>17.679893037000003</v>
      </c>
      <c r="M117" s="85">
        <v>1.7170862814814814E-5</v>
      </c>
      <c r="N117" s="85">
        <f t="shared" si="2"/>
        <v>1.7147162545564389E-3</v>
      </c>
      <c r="O117" s="85">
        <f>L117/'סכום נכסי הקרן'!$C$42</f>
        <v>2.7769566958584744E-4</v>
      </c>
      <c r="P117" s="116"/>
    </row>
    <row r="118" spans="2:16">
      <c r="B118" s="77" t="s">
        <v>1441</v>
      </c>
      <c r="C118" s="74" t="s">
        <v>1442</v>
      </c>
      <c r="D118" s="87" t="s">
        <v>115</v>
      </c>
      <c r="E118" s="87" t="s">
        <v>340</v>
      </c>
      <c r="F118" s="74" t="s">
        <v>1443</v>
      </c>
      <c r="G118" s="87" t="s">
        <v>1350</v>
      </c>
      <c r="H118" s="87" t="s">
        <v>159</v>
      </c>
      <c r="I118" s="84">
        <v>187.84882099999999</v>
      </c>
      <c r="J118" s="86">
        <v>5203</v>
      </c>
      <c r="K118" s="74"/>
      <c r="L118" s="84">
        <v>9.7737741790000001</v>
      </c>
      <c r="M118" s="85">
        <v>1.7838133848852464E-5</v>
      </c>
      <c r="N118" s="85">
        <f t="shared" si="2"/>
        <v>9.4792708406221747E-4</v>
      </c>
      <c r="O118" s="85">
        <f>L118/'סכום נכסי הקרן'!$C$42</f>
        <v>1.535153385452165E-4</v>
      </c>
      <c r="P118" s="116"/>
    </row>
    <row r="119" spans="2:16">
      <c r="B119" s="77" t="s">
        <v>1444</v>
      </c>
      <c r="C119" s="74" t="s">
        <v>1445</v>
      </c>
      <c r="D119" s="87" t="s">
        <v>115</v>
      </c>
      <c r="E119" s="87" t="s">
        <v>340</v>
      </c>
      <c r="F119" s="74" t="s">
        <v>1446</v>
      </c>
      <c r="G119" s="87" t="s">
        <v>659</v>
      </c>
      <c r="H119" s="87" t="s">
        <v>159</v>
      </c>
      <c r="I119" s="84">
        <v>4.9193699999999998</v>
      </c>
      <c r="J119" s="86">
        <v>243.7</v>
      </c>
      <c r="K119" s="74"/>
      <c r="L119" s="84">
        <v>1.1988507000000001E-2</v>
      </c>
      <c r="M119" s="85">
        <v>7.1756926414788022E-7</v>
      </c>
      <c r="N119" s="85">
        <f t="shared" si="2"/>
        <v>1.1627269337966441E-6</v>
      </c>
      <c r="O119" s="85">
        <f>L119/'סכום נכסי הקרן'!$C$42</f>
        <v>1.8830184502431382E-7</v>
      </c>
      <c r="P119" s="116"/>
    </row>
    <row r="120" spans="2:16">
      <c r="B120" s="77" t="s">
        <v>1447</v>
      </c>
      <c r="C120" s="74" t="s">
        <v>1448</v>
      </c>
      <c r="D120" s="87" t="s">
        <v>115</v>
      </c>
      <c r="E120" s="87" t="s">
        <v>340</v>
      </c>
      <c r="F120" s="74" t="s">
        <v>1449</v>
      </c>
      <c r="G120" s="87" t="s">
        <v>525</v>
      </c>
      <c r="H120" s="87" t="s">
        <v>159</v>
      </c>
      <c r="I120" s="84">
        <v>237.49416600000001</v>
      </c>
      <c r="J120" s="86">
        <v>617.9</v>
      </c>
      <c r="K120" s="74"/>
      <c r="L120" s="84">
        <v>1.4674764500000002</v>
      </c>
      <c r="M120" s="85">
        <v>1.809427937781273E-5</v>
      </c>
      <c r="N120" s="85">
        <f t="shared" si="2"/>
        <v>1.4232584533898043E-4</v>
      </c>
      <c r="O120" s="85">
        <f>L120/'סכום נכסי הקרן'!$C$42</f>
        <v>2.3049452535226464E-5</v>
      </c>
      <c r="P120" s="116"/>
    </row>
    <row r="121" spans="2:16">
      <c r="B121" s="77" t="s">
        <v>1450</v>
      </c>
      <c r="C121" s="74" t="s">
        <v>1451</v>
      </c>
      <c r="D121" s="87" t="s">
        <v>115</v>
      </c>
      <c r="E121" s="87" t="s">
        <v>340</v>
      </c>
      <c r="F121" s="74" t="s">
        <v>1452</v>
      </c>
      <c r="G121" s="87" t="s">
        <v>525</v>
      </c>
      <c r="H121" s="87" t="s">
        <v>159</v>
      </c>
      <c r="I121" s="84">
        <v>521.05301399999996</v>
      </c>
      <c r="J121" s="86">
        <v>2224</v>
      </c>
      <c r="K121" s="74"/>
      <c r="L121" s="84">
        <v>11.588219024000001</v>
      </c>
      <c r="M121" s="85">
        <v>2.0254349859343769E-5</v>
      </c>
      <c r="N121" s="85">
        <f t="shared" si="2"/>
        <v>1.1239042838227862E-3</v>
      </c>
      <c r="O121" s="85">
        <f>L121/'סכום נכסי הקרן'!$C$42</f>
        <v>1.8201457635759426E-4</v>
      </c>
      <c r="P121" s="116"/>
    </row>
    <row r="122" spans="2:16">
      <c r="B122" s="77" t="s">
        <v>1453</v>
      </c>
      <c r="C122" s="74" t="s">
        <v>1454</v>
      </c>
      <c r="D122" s="87" t="s">
        <v>115</v>
      </c>
      <c r="E122" s="87" t="s">
        <v>340</v>
      </c>
      <c r="F122" s="74" t="s">
        <v>1455</v>
      </c>
      <c r="G122" s="87" t="s">
        <v>152</v>
      </c>
      <c r="H122" s="87" t="s">
        <v>159</v>
      </c>
      <c r="I122" s="84">
        <v>7342.4326129999999</v>
      </c>
      <c r="J122" s="86">
        <v>219.5</v>
      </c>
      <c r="K122" s="74"/>
      <c r="L122" s="84">
        <v>16.116639587999998</v>
      </c>
      <c r="M122" s="85">
        <v>3.1363690499142521E-5</v>
      </c>
      <c r="N122" s="85">
        <f t="shared" si="2"/>
        <v>1.5631013045461662E-3</v>
      </c>
      <c r="O122" s="85">
        <f>L122/'סכום נכסי הקרן'!$C$42</f>
        <v>2.5314186078485807E-4</v>
      </c>
      <c r="P122" s="116"/>
    </row>
    <row r="123" spans="2:16">
      <c r="B123" s="77" t="s">
        <v>1456</v>
      </c>
      <c r="C123" s="74" t="s">
        <v>1457</v>
      </c>
      <c r="D123" s="87" t="s">
        <v>115</v>
      </c>
      <c r="E123" s="87" t="s">
        <v>340</v>
      </c>
      <c r="F123" s="74" t="s">
        <v>1458</v>
      </c>
      <c r="G123" s="87" t="s">
        <v>850</v>
      </c>
      <c r="H123" s="87" t="s">
        <v>159</v>
      </c>
      <c r="I123" s="84">
        <v>42.749510000000001</v>
      </c>
      <c r="J123" s="86">
        <v>22630</v>
      </c>
      <c r="K123" s="74"/>
      <c r="L123" s="84">
        <v>9.6742140180000007</v>
      </c>
      <c r="M123" s="85">
        <v>1.8596761472810787E-5</v>
      </c>
      <c r="N123" s="85">
        <f t="shared" si="2"/>
        <v>9.3827106261368926E-4</v>
      </c>
      <c r="O123" s="85">
        <f>L123/'סכום נכסי הקרן'!$C$42</f>
        <v>1.5195156066968808E-4</v>
      </c>
      <c r="P123" s="116"/>
    </row>
    <row r="124" spans="2:16">
      <c r="B124" s="77" t="s">
        <v>1459</v>
      </c>
      <c r="C124" s="74" t="s">
        <v>1460</v>
      </c>
      <c r="D124" s="87" t="s">
        <v>115</v>
      </c>
      <c r="E124" s="87" t="s">
        <v>340</v>
      </c>
      <c r="F124" s="74" t="s">
        <v>1461</v>
      </c>
      <c r="G124" s="87" t="s">
        <v>182</v>
      </c>
      <c r="H124" s="87" t="s">
        <v>159</v>
      </c>
      <c r="I124" s="84">
        <v>120.955208</v>
      </c>
      <c r="J124" s="86">
        <v>2673</v>
      </c>
      <c r="K124" s="74"/>
      <c r="L124" s="84">
        <v>3.2331327030000003</v>
      </c>
      <c r="M124" s="85">
        <v>1.466545031724265E-5</v>
      </c>
      <c r="N124" s="85">
        <f t="shared" si="2"/>
        <v>3.1357119567239242E-4</v>
      </c>
      <c r="O124" s="85">
        <f>L124/'סכום נכסי הקרן'!$C$42</f>
        <v>5.0782374584537246E-5</v>
      </c>
      <c r="P124" s="116"/>
    </row>
    <row r="125" spans="2:16">
      <c r="B125" s="77" t="s">
        <v>1462</v>
      </c>
      <c r="C125" s="74" t="s">
        <v>1463</v>
      </c>
      <c r="D125" s="87" t="s">
        <v>115</v>
      </c>
      <c r="E125" s="87" t="s">
        <v>340</v>
      </c>
      <c r="F125" s="74" t="s">
        <v>1464</v>
      </c>
      <c r="G125" s="87" t="s">
        <v>525</v>
      </c>
      <c r="H125" s="87" t="s">
        <v>159</v>
      </c>
      <c r="I125" s="84">
        <v>2663.3777279999999</v>
      </c>
      <c r="J125" s="86">
        <v>541.29999999999995</v>
      </c>
      <c r="K125" s="74"/>
      <c r="L125" s="84">
        <v>14.416863643999999</v>
      </c>
      <c r="M125" s="85">
        <v>3.1378061405591275E-5</v>
      </c>
      <c r="N125" s="85">
        <f t="shared" si="2"/>
        <v>1.3982454745826507E-3</v>
      </c>
      <c r="O125" s="85">
        <f>L125/'סכום נכסי הקרן'!$C$42</f>
        <v>2.2644371176737453E-4</v>
      </c>
      <c r="P125" s="116"/>
    </row>
    <row r="126" spans="2:16">
      <c r="B126" s="77" t="s">
        <v>1465</v>
      </c>
      <c r="C126" s="74" t="s">
        <v>1466</v>
      </c>
      <c r="D126" s="87" t="s">
        <v>115</v>
      </c>
      <c r="E126" s="87" t="s">
        <v>340</v>
      </c>
      <c r="F126" s="74" t="s">
        <v>1467</v>
      </c>
      <c r="G126" s="87" t="s">
        <v>405</v>
      </c>
      <c r="H126" s="87" t="s">
        <v>159</v>
      </c>
      <c r="I126" s="84">
        <v>2734.2289999999998</v>
      </c>
      <c r="J126" s="86">
        <v>779.7</v>
      </c>
      <c r="K126" s="74"/>
      <c r="L126" s="84">
        <v>21.318783513</v>
      </c>
      <c r="M126" s="85">
        <v>4.4029452495974231E-5</v>
      </c>
      <c r="N126" s="85">
        <f t="shared" si="2"/>
        <v>2.0676405983117777E-3</v>
      </c>
      <c r="O126" s="85">
        <f>L126/'סכום נכסי הקרן'!$C$42</f>
        <v>3.348512261928714E-4</v>
      </c>
      <c r="P126" s="116"/>
    </row>
    <row r="127" spans="2:16">
      <c r="B127" s="77" t="s">
        <v>1468</v>
      </c>
      <c r="C127" s="74" t="s">
        <v>1469</v>
      </c>
      <c r="D127" s="87" t="s">
        <v>115</v>
      </c>
      <c r="E127" s="87" t="s">
        <v>340</v>
      </c>
      <c r="F127" s="74" t="s">
        <v>1470</v>
      </c>
      <c r="G127" s="87" t="s">
        <v>525</v>
      </c>
      <c r="H127" s="87" t="s">
        <v>159</v>
      </c>
      <c r="I127" s="84">
        <v>630.671471</v>
      </c>
      <c r="J127" s="86">
        <v>610.9</v>
      </c>
      <c r="K127" s="74"/>
      <c r="L127" s="84">
        <v>3.8527720169999999</v>
      </c>
      <c r="M127" s="85">
        <v>3.7962481896729193E-5</v>
      </c>
      <c r="N127" s="85">
        <f t="shared" si="2"/>
        <v>3.7366803005110826E-4</v>
      </c>
      <c r="O127" s="85">
        <f>L127/'סכום נכסי הקרן'!$C$42</f>
        <v>6.0514964812478063E-5</v>
      </c>
      <c r="P127" s="116"/>
    </row>
    <row r="128" spans="2:16">
      <c r="B128" s="77" t="s">
        <v>1471</v>
      </c>
      <c r="C128" s="74" t="s">
        <v>1472</v>
      </c>
      <c r="D128" s="87" t="s">
        <v>115</v>
      </c>
      <c r="E128" s="87" t="s">
        <v>340</v>
      </c>
      <c r="F128" s="74" t="s">
        <v>1473</v>
      </c>
      <c r="G128" s="87" t="s">
        <v>850</v>
      </c>
      <c r="H128" s="87" t="s">
        <v>159</v>
      </c>
      <c r="I128" s="84">
        <v>3259.6651440000001</v>
      </c>
      <c r="J128" s="86">
        <v>10.7</v>
      </c>
      <c r="K128" s="74"/>
      <c r="L128" s="84">
        <v>0.34878417</v>
      </c>
      <c r="M128" s="85">
        <v>7.9165276209987782E-6</v>
      </c>
      <c r="N128" s="85">
        <f t="shared" si="2"/>
        <v>3.3827460628826213E-5</v>
      </c>
      <c r="O128" s="85">
        <f>L128/'סכום נכסי הקרן'!$C$42</f>
        <v>5.4783054075268862E-6</v>
      </c>
      <c r="P128" s="116"/>
    </row>
    <row r="129" spans="2:16">
      <c r="B129" s="77" t="s">
        <v>1474</v>
      </c>
      <c r="C129" s="74" t="s">
        <v>1475</v>
      </c>
      <c r="D129" s="87" t="s">
        <v>115</v>
      </c>
      <c r="E129" s="87" t="s">
        <v>340</v>
      </c>
      <c r="F129" s="74" t="s">
        <v>906</v>
      </c>
      <c r="G129" s="87" t="s">
        <v>141</v>
      </c>
      <c r="H129" s="87" t="s">
        <v>159</v>
      </c>
      <c r="I129" s="84">
        <v>2136.0893860000001</v>
      </c>
      <c r="J129" s="86">
        <v>190</v>
      </c>
      <c r="K129" s="74"/>
      <c r="L129" s="84">
        <v>4.058569833</v>
      </c>
      <c r="M129" s="85">
        <v>2.4137809849387274E-5</v>
      </c>
      <c r="N129" s="85">
        <f t="shared" si="2"/>
        <v>3.9362770172496439E-4</v>
      </c>
      <c r="O129" s="85">
        <f>L129/'סכום נכסי הקרן'!$C$42</f>
        <v>6.3747403051432613E-5</v>
      </c>
      <c r="P129" s="116"/>
    </row>
    <row r="130" spans="2:16">
      <c r="B130" s="73"/>
      <c r="C130" s="74"/>
      <c r="D130" s="74"/>
      <c r="E130" s="74"/>
      <c r="F130" s="74"/>
      <c r="G130" s="74"/>
      <c r="H130" s="74"/>
      <c r="I130" s="84"/>
      <c r="J130" s="86"/>
      <c r="K130" s="74"/>
      <c r="L130" s="74"/>
      <c r="M130" s="74"/>
      <c r="N130" s="85"/>
      <c r="O130" s="85"/>
      <c r="P130" s="116"/>
    </row>
    <row r="131" spans="2:16">
      <c r="B131" s="71" t="s">
        <v>226</v>
      </c>
      <c r="C131" s="72"/>
      <c r="D131" s="72"/>
      <c r="E131" s="72"/>
      <c r="F131" s="72"/>
      <c r="G131" s="72"/>
      <c r="H131" s="72"/>
      <c r="I131" s="81"/>
      <c r="J131" s="83"/>
      <c r="K131" s="81">
        <f>K132+K158</f>
        <v>1.3547837770000002</v>
      </c>
      <c r="L131" s="81">
        <f>L132+L158</f>
        <v>4424.4023999799992</v>
      </c>
      <c r="M131" s="72"/>
      <c r="N131" s="82">
        <f t="shared" ref="N131:N156" si="3">L131/$L$11</f>
        <v>0.42910863182640319</v>
      </c>
      <c r="O131" s="82">
        <f>L131/'סכום נכסי הקרן'!$C$42</f>
        <v>6.9493485306071551E-2</v>
      </c>
      <c r="P131" s="116"/>
    </row>
    <row r="132" spans="2:16">
      <c r="B132" s="91" t="s">
        <v>64</v>
      </c>
      <c r="C132" s="72"/>
      <c r="D132" s="72"/>
      <c r="E132" s="72"/>
      <c r="F132" s="72"/>
      <c r="G132" s="72"/>
      <c r="H132" s="72"/>
      <c r="I132" s="81"/>
      <c r="J132" s="83"/>
      <c r="K132" s="81">
        <f>SUM(K133:K156)</f>
        <v>0</v>
      </c>
      <c r="L132" s="81">
        <f>SUM(L133:L156)</f>
        <v>1299.7499727170002</v>
      </c>
      <c r="M132" s="72"/>
      <c r="N132" s="82">
        <f t="shared" si="3"/>
        <v>0.12605859098881197</v>
      </c>
      <c r="O132" s="82">
        <f>L132/'סכום נכסי הקרן'!$C$42</f>
        <v>2.0414995623134112E-2</v>
      </c>
      <c r="P132" s="116"/>
    </row>
    <row r="133" spans="2:16">
      <c r="B133" s="77" t="s">
        <v>1476</v>
      </c>
      <c r="C133" s="74" t="s">
        <v>1477</v>
      </c>
      <c r="D133" s="87" t="s">
        <v>1478</v>
      </c>
      <c r="E133" s="87" t="s">
        <v>918</v>
      </c>
      <c r="F133" s="74" t="s">
        <v>1245</v>
      </c>
      <c r="G133" s="87" t="s">
        <v>187</v>
      </c>
      <c r="H133" s="87" t="s">
        <v>158</v>
      </c>
      <c r="I133" s="84">
        <v>648.30917799999997</v>
      </c>
      <c r="J133" s="86">
        <v>1047</v>
      </c>
      <c r="K133" s="74"/>
      <c r="L133" s="84">
        <v>23.526504731999999</v>
      </c>
      <c r="M133" s="85">
        <v>1.8780286962661969E-5</v>
      </c>
      <c r="N133" s="85">
        <f t="shared" si="3"/>
        <v>2.2817604152035442E-3</v>
      </c>
      <c r="O133" s="85">
        <f>L133/'סכום נכסי הקרן'!$C$42</f>
        <v>3.6952760239526483E-4</v>
      </c>
      <c r="P133" s="116"/>
    </row>
    <row r="134" spans="2:16">
      <c r="B134" s="77" t="s">
        <v>1479</v>
      </c>
      <c r="C134" s="74" t="s">
        <v>1480</v>
      </c>
      <c r="D134" s="87" t="s">
        <v>1481</v>
      </c>
      <c r="E134" s="87" t="s">
        <v>918</v>
      </c>
      <c r="F134" s="74" t="s">
        <v>1482</v>
      </c>
      <c r="G134" s="87" t="s">
        <v>1483</v>
      </c>
      <c r="H134" s="87" t="s">
        <v>158</v>
      </c>
      <c r="I134" s="84">
        <v>49.634298000000001</v>
      </c>
      <c r="J134" s="86">
        <v>3179</v>
      </c>
      <c r="K134" s="74"/>
      <c r="L134" s="84">
        <v>5.4689124609999995</v>
      </c>
      <c r="M134" s="85">
        <v>1.5335758210485895E-6</v>
      </c>
      <c r="N134" s="85">
        <f t="shared" si="3"/>
        <v>5.3041232048167361E-4</v>
      </c>
      <c r="O134" s="85">
        <f>L134/'סכום נכסי הקרן'!$C$42</f>
        <v>8.5899462433709271E-5</v>
      </c>
      <c r="P134" s="116"/>
    </row>
    <row r="135" spans="2:16">
      <c r="B135" s="77" t="s">
        <v>1484</v>
      </c>
      <c r="C135" s="74" t="s">
        <v>1485</v>
      </c>
      <c r="D135" s="87" t="s">
        <v>1478</v>
      </c>
      <c r="E135" s="87" t="s">
        <v>918</v>
      </c>
      <c r="F135" s="74" t="s">
        <v>1486</v>
      </c>
      <c r="G135" s="87" t="s">
        <v>963</v>
      </c>
      <c r="H135" s="87" t="s">
        <v>158</v>
      </c>
      <c r="I135" s="84">
        <v>320.23965600000002</v>
      </c>
      <c r="J135" s="86">
        <v>1185</v>
      </c>
      <c r="K135" s="74"/>
      <c r="L135" s="84">
        <v>13.152915161000001</v>
      </c>
      <c r="M135" s="85">
        <v>9.308990865819055E-6</v>
      </c>
      <c r="N135" s="85">
        <f t="shared" si="3"/>
        <v>1.2756591555259486E-3</v>
      </c>
      <c r="O135" s="85">
        <f>L135/'סכום נכסי הקרן'!$C$42</f>
        <v>2.0659104526231413E-4</v>
      </c>
      <c r="P135" s="116"/>
    </row>
    <row r="136" spans="2:16">
      <c r="B136" s="77" t="s">
        <v>1487</v>
      </c>
      <c r="C136" s="74" t="s">
        <v>1488</v>
      </c>
      <c r="D136" s="87" t="s">
        <v>1478</v>
      </c>
      <c r="E136" s="87" t="s">
        <v>918</v>
      </c>
      <c r="F136" s="74" t="s">
        <v>1332</v>
      </c>
      <c r="G136" s="87" t="s">
        <v>1201</v>
      </c>
      <c r="H136" s="87" t="s">
        <v>158</v>
      </c>
      <c r="I136" s="84">
        <v>326.83043400000003</v>
      </c>
      <c r="J136" s="86">
        <v>1258</v>
      </c>
      <c r="K136" s="74"/>
      <c r="L136" s="84">
        <v>14.250552105999999</v>
      </c>
      <c r="M136" s="85">
        <v>8.4404015036047982E-6</v>
      </c>
      <c r="N136" s="85">
        <f t="shared" si="3"/>
        <v>1.3821154506660994E-3</v>
      </c>
      <c r="O136" s="85">
        <f>L136/'סכום נכסי הקרן'!$C$42</f>
        <v>2.2383147911369787E-4</v>
      </c>
      <c r="P136" s="116"/>
    </row>
    <row r="137" spans="2:16">
      <c r="B137" s="77" t="s">
        <v>1489</v>
      </c>
      <c r="C137" s="74" t="s">
        <v>1490</v>
      </c>
      <c r="D137" s="87" t="s">
        <v>1478</v>
      </c>
      <c r="E137" s="87" t="s">
        <v>918</v>
      </c>
      <c r="F137" s="74" t="s">
        <v>1491</v>
      </c>
      <c r="G137" s="87" t="s">
        <v>939</v>
      </c>
      <c r="H137" s="87" t="s">
        <v>158</v>
      </c>
      <c r="I137" s="84">
        <v>98.965900999999988</v>
      </c>
      <c r="J137" s="86">
        <v>10743</v>
      </c>
      <c r="K137" s="74"/>
      <c r="L137" s="84">
        <v>36.850188839000005</v>
      </c>
      <c r="M137" s="85">
        <v>6.921375560951348E-7</v>
      </c>
      <c r="N137" s="85">
        <f t="shared" si="3"/>
        <v>3.5739819043854077E-3</v>
      </c>
      <c r="O137" s="85">
        <f>L137/'סכום נכסי הקרן'!$C$42</f>
        <v>5.7880089221102151E-4</v>
      </c>
      <c r="P137" s="116"/>
    </row>
    <row r="138" spans="2:16">
      <c r="B138" s="77" t="s">
        <v>1492</v>
      </c>
      <c r="C138" s="74" t="s">
        <v>1493</v>
      </c>
      <c r="D138" s="87" t="s">
        <v>1478</v>
      </c>
      <c r="E138" s="87" t="s">
        <v>918</v>
      </c>
      <c r="F138" s="74" t="s">
        <v>938</v>
      </c>
      <c r="G138" s="87" t="s">
        <v>939</v>
      </c>
      <c r="H138" s="87" t="s">
        <v>158</v>
      </c>
      <c r="I138" s="84">
        <v>102.614006</v>
      </c>
      <c r="J138" s="86">
        <v>9927</v>
      </c>
      <c r="K138" s="74"/>
      <c r="L138" s="84">
        <v>35.306382574000004</v>
      </c>
      <c r="M138" s="85">
        <v>2.649377474819181E-6</v>
      </c>
      <c r="N138" s="85">
        <f t="shared" si="3"/>
        <v>3.4242530745253173E-3</v>
      </c>
      <c r="O138" s="85">
        <f>L138/'סכום נכסי הקרן'!$C$42</f>
        <v>5.5455253767783448E-4</v>
      </c>
      <c r="P138" s="116"/>
    </row>
    <row r="139" spans="2:16">
      <c r="B139" s="77" t="s">
        <v>1494</v>
      </c>
      <c r="C139" s="74" t="s">
        <v>1495</v>
      </c>
      <c r="D139" s="87" t="s">
        <v>1478</v>
      </c>
      <c r="E139" s="87" t="s">
        <v>918</v>
      </c>
      <c r="F139" s="74" t="s">
        <v>1173</v>
      </c>
      <c r="G139" s="87" t="s">
        <v>761</v>
      </c>
      <c r="H139" s="87" t="s">
        <v>158</v>
      </c>
      <c r="I139" s="84">
        <v>2.2517179999999999</v>
      </c>
      <c r="J139" s="86">
        <v>13705</v>
      </c>
      <c r="K139" s="74"/>
      <c r="L139" s="84">
        <v>1.0696005009999998</v>
      </c>
      <c r="M139" s="85">
        <v>5.0945771028000376E-8</v>
      </c>
      <c r="N139" s="85">
        <f t="shared" si="3"/>
        <v>1.0373713014598766E-4</v>
      </c>
      <c r="O139" s="85">
        <f>L139/'סכום נכסי הקרן'!$C$42</f>
        <v>1.6800069247757903E-5</v>
      </c>
      <c r="P139" s="116"/>
    </row>
    <row r="140" spans="2:16">
      <c r="B140" s="77" t="s">
        <v>1498</v>
      </c>
      <c r="C140" s="74" t="s">
        <v>1499</v>
      </c>
      <c r="D140" s="87" t="s">
        <v>1481</v>
      </c>
      <c r="E140" s="87" t="s">
        <v>918</v>
      </c>
      <c r="F140" s="74" t="s">
        <v>1500</v>
      </c>
      <c r="G140" s="87" t="s">
        <v>966</v>
      </c>
      <c r="H140" s="87" t="s">
        <v>158</v>
      </c>
      <c r="I140" s="84">
        <v>150.98830699999999</v>
      </c>
      <c r="J140" s="86">
        <v>7382</v>
      </c>
      <c r="K140" s="74"/>
      <c r="L140" s="84">
        <v>38.631886381999998</v>
      </c>
      <c r="M140" s="85">
        <v>4.3741984638305586E-6</v>
      </c>
      <c r="N140" s="85">
        <f t="shared" si="3"/>
        <v>3.746783048107924E-3</v>
      </c>
      <c r="O140" s="85">
        <f>L140/'סכום נכסי הקרן'!$C$42</f>
        <v>6.0678577261541098E-4</v>
      </c>
      <c r="P140" s="116"/>
    </row>
    <row r="141" spans="2:16">
      <c r="B141" s="77" t="s">
        <v>1503</v>
      </c>
      <c r="C141" s="74" t="s">
        <v>1504</v>
      </c>
      <c r="D141" s="87" t="s">
        <v>1478</v>
      </c>
      <c r="E141" s="87" t="s">
        <v>918</v>
      </c>
      <c r="F141" s="74" t="s">
        <v>1505</v>
      </c>
      <c r="G141" s="87" t="s">
        <v>960</v>
      </c>
      <c r="H141" s="87" t="s">
        <v>158</v>
      </c>
      <c r="I141" s="84">
        <v>118.405948</v>
      </c>
      <c r="J141" s="86">
        <v>1602</v>
      </c>
      <c r="K141" s="74"/>
      <c r="L141" s="84">
        <v>6.5745281370000006</v>
      </c>
      <c r="M141" s="85">
        <v>5.6889543640976588E-6</v>
      </c>
      <c r="N141" s="85">
        <f t="shared" si="3"/>
        <v>6.3764244721163134E-4</v>
      </c>
      <c r="O141" s="85">
        <f>L141/'סכום נכסי הקרן'!$C$42</f>
        <v>1.0326521712514867E-4</v>
      </c>
      <c r="P141" s="116"/>
    </row>
    <row r="142" spans="2:16">
      <c r="B142" s="77" t="s">
        <v>1506</v>
      </c>
      <c r="C142" s="74" t="s">
        <v>1507</v>
      </c>
      <c r="D142" s="87" t="s">
        <v>1478</v>
      </c>
      <c r="E142" s="87" t="s">
        <v>918</v>
      </c>
      <c r="F142" s="74" t="s">
        <v>1328</v>
      </c>
      <c r="G142" s="87" t="s">
        <v>1329</v>
      </c>
      <c r="H142" s="87" t="s">
        <v>158</v>
      </c>
      <c r="I142" s="84">
        <v>148.508522</v>
      </c>
      <c r="J142" s="86">
        <v>776</v>
      </c>
      <c r="K142" s="74"/>
      <c r="L142" s="84">
        <v>3.9943089759999997</v>
      </c>
      <c r="M142" s="85">
        <v>3.3357883176749707E-6</v>
      </c>
      <c r="N142" s="85">
        <f t="shared" si="3"/>
        <v>3.8739524682271885E-4</v>
      </c>
      <c r="O142" s="85">
        <f>L142/'סכום נכסי הקרן'!$C$42</f>
        <v>6.2738066531385227E-5</v>
      </c>
      <c r="P142" s="116"/>
    </row>
    <row r="143" spans="2:16">
      <c r="B143" s="77" t="s">
        <v>1508</v>
      </c>
      <c r="C143" s="74" t="s">
        <v>1509</v>
      </c>
      <c r="D143" s="87" t="s">
        <v>1478</v>
      </c>
      <c r="E143" s="87" t="s">
        <v>918</v>
      </c>
      <c r="F143" s="74" t="s">
        <v>1510</v>
      </c>
      <c r="G143" s="87" t="s">
        <v>963</v>
      </c>
      <c r="H143" s="87" t="s">
        <v>158</v>
      </c>
      <c r="I143" s="84">
        <v>470.52928700000007</v>
      </c>
      <c r="J143" s="86">
        <v>5338</v>
      </c>
      <c r="K143" s="74"/>
      <c r="L143" s="84">
        <v>87.055013647999999</v>
      </c>
      <c r="M143" s="85">
        <v>1.1532062186224278E-5</v>
      </c>
      <c r="N143" s="85">
        <f t="shared" si="3"/>
        <v>8.4431872201070606E-3</v>
      </c>
      <c r="O143" s="85">
        <f>L143/'סכום נכסי הקרן'!$C$42</f>
        <v>1.3673612309301917E-3</v>
      </c>
      <c r="P143" s="116"/>
    </row>
    <row r="144" spans="2:16">
      <c r="B144" s="77" t="s">
        <v>1513</v>
      </c>
      <c r="C144" s="74" t="s">
        <v>1514</v>
      </c>
      <c r="D144" s="87" t="s">
        <v>1478</v>
      </c>
      <c r="E144" s="87" t="s">
        <v>918</v>
      </c>
      <c r="F144" s="74" t="s">
        <v>1515</v>
      </c>
      <c r="G144" s="87" t="s">
        <v>984</v>
      </c>
      <c r="H144" s="87" t="s">
        <v>158</v>
      </c>
      <c r="I144" s="84">
        <v>614.11169299999995</v>
      </c>
      <c r="J144" s="86">
        <v>297</v>
      </c>
      <c r="K144" s="74"/>
      <c r="L144" s="84">
        <v>6.3216780550000005</v>
      </c>
      <c r="M144" s="85">
        <v>2.2568402640272758E-5</v>
      </c>
      <c r="N144" s="85">
        <f t="shared" si="3"/>
        <v>6.1311932681356262E-4</v>
      </c>
      <c r="O144" s="85">
        <f>L144/'סכום נכסי הקרן'!$C$42</f>
        <v>9.9293735358891279E-5</v>
      </c>
      <c r="P144" s="116"/>
    </row>
    <row r="145" spans="2:16">
      <c r="B145" s="77" t="s">
        <v>1516</v>
      </c>
      <c r="C145" s="74" t="s">
        <v>1517</v>
      </c>
      <c r="D145" s="87" t="s">
        <v>1478</v>
      </c>
      <c r="E145" s="87" t="s">
        <v>918</v>
      </c>
      <c r="F145" s="74" t="s">
        <v>1214</v>
      </c>
      <c r="G145" s="87" t="s">
        <v>187</v>
      </c>
      <c r="H145" s="87" t="s">
        <v>158</v>
      </c>
      <c r="I145" s="84">
        <v>459.34082199999995</v>
      </c>
      <c r="J145" s="86">
        <v>18924</v>
      </c>
      <c r="K145" s="74"/>
      <c r="L145" s="84">
        <v>301.28432755400001</v>
      </c>
      <c r="M145" s="85">
        <v>7.3614409936462763E-6</v>
      </c>
      <c r="N145" s="85">
        <f t="shared" si="3"/>
        <v>2.9220602897245353E-2</v>
      </c>
      <c r="O145" s="85">
        <f>L145/'סכום נכסי הקרן'!$C$42</f>
        <v>4.7322318580059978E-3</v>
      </c>
      <c r="P145" s="116"/>
    </row>
    <row r="146" spans="2:16">
      <c r="B146" s="77" t="s">
        <v>1518</v>
      </c>
      <c r="C146" s="74" t="s">
        <v>1519</v>
      </c>
      <c r="D146" s="87" t="s">
        <v>1478</v>
      </c>
      <c r="E146" s="87" t="s">
        <v>918</v>
      </c>
      <c r="F146" s="74" t="s">
        <v>1304</v>
      </c>
      <c r="G146" s="87" t="s">
        <v>1201</v>
      </c>
      <c r="H146" s="87" t="s">
        <v>158</v>
      </c>
      <c r="I146" s="84">
        <v>321.35650800000002</v>
      </c>
      <c r="J146" s="86">
        <v>4819</v>
      </c>
      <c r="K146" s="74"/>
      <c r="L146" s="84">
        <v>53.675065596000003</v>
      </c>
      <c r="M146" s="85">
        <v>1.1474716232818582E-5</v>
      </c>
      <c r="N146" s="85">
        <f t="shared" si="3"/>
        <v>5.2057728657764323E-3</v>
      </c>
      <c r="O146" s="85">
        <f>L146/'סכום נכסי הקרן'!$C$42</f>
        <v>8.4306693765352693E-4</v>
      </c>
      <c r="P146" s="116"/>
    </row>
    <row r="147" spans="2:16">
      <c r="B147" s="77" t="s">
        <v>1522</v>
      </c>
      <c r="C147" s="74" t="s">
        <v>1523</v>
      </c>
      <c r="D147" s="87" t="s">
        <v>1478</v>
      </c>
      <c r="E147" s="87" t="s">
        <v>918</v>
      </c>
      <c r="F147" s="74" t="s">
        <v>842</v>
      </c>
      <c r="G147" s="87" t="s">
        <v>186</v>
      </c>
      <c r="H147" s="87" t="s">
        <v>158</v>
      </c>
      <c r="I147" s="84">
        <v>23.790044000000002</v>
      </c>
      <c r="J147" s="86">
        <v>431.38</v>
      </c>
      <c r="K147" s="74"/>
      <c r="L147" s="84">
        <v>0.35569995799999998</v>
      </c>
      <c r="M147" s="85">
        <v>1.2955970416809026E-7</v>
      </c>
      <c r="N147" s="85">
        <f t="shared" si="3"/>
        <v>3.4498200778206582E-5</v>
      </c>
      <c r="O147" s="85">
        <f>L147/'סכום נכסי הקרן'!$C$42</f>
        <v>5.5869307467953209E-6</v>
      </c>
      <c r="P147" s="116"/>
    </row>
    <row r="148" spans="2:16">
      <c r="B148" s="77" t="s">
        <v>1526</v>
      </c>
      <c r="C148" s="74" t="s">
        <v>1527</v>
      </c>
      <c r="D148" s="87" t="s">
        <v>1478</v>
      </c>
      <c r="E148" s="87" t="s">
        <v>918</v>
      </c>
      <c r="F148" s="74" t="s">
        <v>1528</v>
      </c>
      <c r="G148" s="87" t="s">
        <v>984</v>
      </c>
      <c r="H148" s="87" t="s">
        <v>158</v>
      </c>
      <c r="I148" s="84">
        <v>286.39874700000001</v>
      </c>
      <c r="J148" s="86">
        <v>670</v>
      </c>
      <c r="K148" s="74"/>
      <c r="L148" s="84">
        <v>6.6508089730000011</v>
      </c>
      <c r="M148" s="85">
        <v>8.1202796450549002E-6</v>
      </c>
      <c r="N148" s="85">
        <f t="shared" si="3"/>
        <v>6.4504068141625127E-4</v>
      </c>
      <c r="O148" s="85">
        <f>L148/'סכום נכסי הקרן'!$C$42</f>
        <v>1.044633498166337E-4</v>
      </c>
      <c r="P148" s="116"/>
    </row>
    <row r="149" spans="2:16">
      <c r="B149" s="77" t="s">
        <v>1529</v>
      </c>
      <c r="C149" s="74" t="s">
        <v>1530</v>
      </c>
      <c r="D149" s="87" t="s">
        <v>1478</v>
      </c>
      <c r="E149" s="87" t="s">
        <v>918</v>
      </c>
      <c r="F149" s="74" t="s">
        <v>1531</v>
      </c>
      <c r="G149" s="87" t="s">
        <v>984</v>
      </c>
      <c r="H149" s="87" t="s">
        <v>158</v>
      </c>
      <c r="I149" s="84">
        <v>398.43699700000002</v>
      </c>
      <c r="J149" s="86">
        <v>895.31</v>
      </c>
      <c r="K149" s="74"/>
      <c r="L149" s="84">
        <v>12.364075586999999</v>
      </c>
      <c r="M149" s="85">
        <v>1.7341859753942558E-5</v>
      </c>
      <c r="N149" s="85">
        <f t="shared" si="3"/>
        <v>1.1991521293270671E-3</v>
      </c>
      <c r="O149" s="85">
        <f>L149/'סכום נכסי הקרן'!$C$42</f>
        <v>1.9420084961806967E-4</v>
      </c>
      <c r="P149" s="116"/>
    </row>
    <row r="150" spans="2:16">
      <c r="B150" s="77" t="s">
        <v>1532</v>
      </c>
      <c r="C150" s="74" t="s">
        <v>1533</v>
      </c>
      <c r="D150" s="87" t="s">
        <v>1478</v>
      </c>
      <c r="E150" s="87" t="s">
        <v>918</v>
      </c>
      <c r="F150" s="74" t="s">
        <v>1534</v>
      </c>
      <c r="G150" s="87" t="s">
        <v>1021</v>
      </c>
      <c r="H150" s="87" t="s">
        <v>158</v>
      </c>
      <c r="I150" s="84">
        <v>339.55296299999992</v>
      </c>
      <c r="J150" s="86">
        <v>13878</v>
      </c>
      <c r="K150" s="74"/>
      <c r="L150" s="84">
        <v>163.32887307599998</v>
      </c>
      <c r="M150" s="85">
        <v>6.8416106898977287E-6</v>
      </c>
      <c r="N150" s="85">
        <f t="shared" si="3"/>
        <v>1.5840744789331875E-2</v>
      </c>
      <c r="O150" s="85">
        <f>L150/'סכום נכסי הקרן'!$C$42</f>
        <v>2.5653843423499496E-3</v>
      </c>
      <c r="P150" s="116"/>
    </row>
    <row r="151" spans="2:16">
      <c r="B151" s="77" t="s">
        <v>1535</v>
      </c>
      <c r="C151" s="74" t="s">
        <v>1536</v>
      </c>
      <c r="D151" s="87" t="s">
        <v>1478</v>
      </c>
      <c r="E151" s="87" t="s">
        <v>918</v>
      </c>
      <c r="F151" s="74" t="s">
        <v>933</v>
      </c>
      <c r="G151" s="87" t="s">
        <v>934</v>
      </c>
      <c r="H151" s="87" t="s">
        <v>158</v>
      </c>
      <c r="I151" s="84">
        <v>7032.6943270000002</v>
      </c>
      <c r="J151" s="86">
        <v>1233</v>
      </c>
      <c r="K151" s="74"/>
      <c r="L151" s="84">
        <v>300.54767757300004</v>
      </c>
      <c r="M151" s="85">
        <v>6.4206976872663334E-6</v>
      </c>
      <c r="N151" s="85">
        <f t="shared" si="3"/>
        <v>2.9149157572678296E-2</v>
      </c>
      <c r="O151" s="85">
        <f>L151/'סכום נכסי הקרן'!$C$42</f>
        <v>4.7206613971838606E-3</v>
      </c>
      <c r="P151" s="116"/>
    </row>
    <row r="152" spans="2:16">
      <c r="B152" s="77" t="s">
        <v>1537</v>
      </c>
      <c r="C152" s="74" t="s">
        <v>1538</v>
      </c>
      <c r="D152" s="87" t="s">
        <v>1478</v>
      </c>
      <c r="E152" s="87" t="s">
        <v>918</v>
      </c>
      <c r="F152" s="74" t="s">
        <v>1200</v>
      </c>
      <c r="G152" s="87" t="s">
        <v>1201</v>
      </c>
      <c r="H152" s="87" t="s">
        <v>158</v>
      </c>
      <c r="I152" s="84">
        <v>475.45990599999999</v>
      </c>
      <c r="J152" s="86">
        <v>1909</v>
      </c>
      <c r="K152" s="74"/>
      <c r="L152" s="84">
        <v>31.459251608999999</v>
      </c>
      <c r="M152" s="85">
        <v>4.4499998624174249E-6</v>
      </c>
      <c r="N152" s="85">
        <f t="shared" si="3"/>
        <v>3.0511321520577759E-3</v>
      </c>
      <c r="O152" s="85">
        <f>L152/'סכום נכסי הקרן'!$C$42</f>
        <v>4.9412617610006086E-4</v>
      </c>
      <c r="P152" s="116"/>
    </row>
    <row r="153" spans="2:16">
      <c r="B153" s="77" t="s">
        <v>1539</v>
      </c>
      <c r="C153" s="74" t="s">
        <v>1540</v>
      </c>
      <c r="D153" s="87" t="s">
        <v>1481</v>
      </c>
      <c r="E153" s="87" t="s">
        <v>918</v>
      </c>
      <c r="F153" s="74" t="s">
        <v>1541</v>
      </c>
      <c r="G153" s="87" t="s">
        <v>939</v>
      </c>
      <c r="H153" s="87" t="s">
        <v>158</v>
      </c>
      <c r="I153" s="84">
        <v>334.05716200000001</v>
      </c>
      <c r="J153" s="86">
        <v>955</v>
      </c>
      <c r="K153" s="74"/>
      <c r="L153" s="84">
        <v>11.057392289999999</v>
      </c>
      <c r="M153" s="85">
        <v>9.3817776167858134E-6</v>
      </c>
      <c r="N153" s="85">
        <f t="shared" si="3"/>
        <v>1.0724210974008984E-3</v>
      </c>
      <c r="O153" s="85">
        <f>L153/'סכום נכסי הקרן'!$C$42</f>
        <v>1.7367695321566083E-4</v>
      </c>
      <c r="P153" s="116"/>
    </row>
    <row r="154" spans="2:16">
      <c r="B154" s="77" t="s">
        <v>1542</v>
      </c>
      <c r="C154" s="74" t="s">
        <v>1543</v>
      </c>
      <c r="D154" s="87" t="s">
        <v>1478</v>
      </c>
      <c r="E154" s="87" t="s">
        <v>918</v>
      </c>
      <c r="F154" s="74" t="s">
        <v>1544</v>
      </c>
      <c r="G154" s="87" t="s">
        <v>984</v>
      </c>
      <c r="H154" s="87" t="s">
        <v>158</v>
      </c>
      <c r="I154" s="84">
        <v>237.492558</v>
      </c>
      <c r="J154" s="86">
        <v>2612</v>
      </c>
      <c r="K154" s="74"/>
      <c r="L154" s="84">
        <v>21.500657220999997</v>
      </c>
      <c r="M154" s="85">
        <v>1.0827040786763479E-5</v>
      </c>
      <c r="N154" s="85">
        <f t="shared" si="3"/>
        <v>2.0852799473016948E-3</v>
      </c>
      <c r="O154" s="85">
        <f>L154/'סכום נכסי הקרן'!$C$42</f>
        <v>3.3770789172910649E-4</v>
      </c>
      <c r="P154" s="116"/>
    </row>
    <row r="155" spans="2:16">
      <c r="B155" s="77" t="s">
        <v>1545</v>
      </c>
      <c r="C155" s="74" t="s">
        <v>1546</v>
      </c>
      <c r="D155" s="87" t="s">
        <v>1478</v>
      </c>
      <c r="E155" s="87" t="s">
        <v>918</v>
      </c>
      <c r="F155" s="74" t="s">
        <v>1547</v>
      </c>
      <c r="G155" s="87" t="s">
        <v>939</v>
      </c>
      <c r="H155" s="87" t="s">
        <v>158</v>
      </c>
      <c r="I155" s="84">
        <v>426.21805000000001</v>
      </c>
      <c r="J155" s="86">
        <v>4518</v>
      </c>
      <c r="K155" s="74"/>
      <c r="L155" s="84">
        <v>66.743138175999988</v>
      </c>
      <c r="M155" s="85">
        <v>6.605403958673185E-6</v>
      </c>
      <c r="N155" s="85">
        <f t="shared" si="3"/>
        <v>6.4732034108455879E-3</v>
      </c>
      <c r="O155" s="85">
        <f>L155/'סכום נכסי הקרן'!$C$42</f>
        <v>1.0483253720628861E-3</v>
      </c>
      <c r="P155" s="116"/>
    </row>
    <row r="156" spans="2:16">
      <c r="B156" s="77" t="s">
        <v>1548</v>
      </c>
      <c r="C156" s="74" t="s">
        <v>1549</v>
      </c>
      <c r="D156" s="87" t="s">
        <v>1478</v>
      </c>
      <c r="E156" s="87" t="s">
        <v>918</v>
      </c>
      <c r="F156" s="74" t="s">
        <v>1550</v>
      </c>
      <c r="G156" s="87" t="s">
        <v>939</v>
      </c>
      <c r="H156" s="87" t="s">
        <v>158</v>
      </c>
      <c r="I156" s="84">
        <v>65.964721999999995</v>
      </c>
      <c r="J156" s="86">
        <v>25622</v>
      </c>
      <c r="K156" s="74"/>
      <c r="L156" s="84">
        <v>58.580533532000004</v>
      </c>
      <c r="M156" s="85">
        <v>1.2664691748474572E-6</v>
      </c>
      <c r="N156" s="85">
        <f t="shared" si="3"/>
        <v>5.6815385046556548E-3</v>
      </c>
      <c r="O156" s="85">
        <f>L156/'סכום נכסי הקרן'!$C$42</f>
        <v>9.2011645374893503E-4</v>
      </c>
      <c r="P156" s="116"/>
    </row>
    <row r="157" spans="2:16">
      <c r="B157" s="73"/>
      <c r="C157" s="74"/>
      <c r="D157" s="74"/>
      <c r="E157" s="74"/>
      <c r="F157" s="74"/>
      <c r="G157" s="74"/>
      <c r="H157" s="74"/>
      <c r="I157" s="84"/>
      <c r="J157" s="86"/>
      <c r="K157" s="74"/>
      <c r="L157" s="74"/>
      <c r="M157" s="74"/>
      <c r="N157" s="85"/>
      <c r="O157" s="74"/>
      <c r="P157" s="116"/>
    </row>
    <row r="158" spans="2:16">
      <c r="B158" s="91" t="s">
        <v>63</v>
      </c>
      <c r="C158" s="72"/>
      <c r="D158" s="72"/>
      <c r="E158" s="72"/>
      <c r="F158" s="72"/>
      <c r="G158" s="72"/>
      <c r="H158" s="72"/>
      <c r="I158" s="81"/>
      <c r="J158" s="83"/>
      <c r="K158" s="81">
        <f>SUM(K159:K246)</f>
        <v>1.3547837770000002</v>
      </c>
      <c r="L158" s="81">
        <f>SUM(L159:L246)</f>
        <v>3124.6524272629995</v>
      </c>
      <c r="M158" s="72"/>
      <c r="N158" s="82">
        <f t="shared" ref="N158:N225" si="4">L158/$L$11</f>
        <v>0.30305004083759124</v>
      </c>
      <c r="O158" s="82">
        <f>L158/'סכום נכסי הקרן'!$C$42</f>
        <v>4.9078489682937446E-2</v>
      </c>
      <c r="P158" s="116"/>
    </row>
    <row r="159" spans="2:16">
      <c r="B159" s="77" t="s">
        <v>1551</v>
      </c>
      <c r="C159" s="74" t="s">
        <v>1552</v>
      </c>
      <c r="D159" s="87" t="s">
        <v>134</v>
      </c>
      <c r="E159" s="87" t="s">
        <v>918</v>
      </c>
      <c r="F159" s="74"/>
      <c r="G159" s="87" t="s">
        <v>963</v>
      </c>
      <c r="H159" s="87" t="s">
        <v>1553</v>
      </c>
      <c r="I159" s="84">
        <v>396.219448</v>
      </c>
      <c r="J159" s="86">
        <v>2133</v>
      </c>
      <c r="K159" s="74"/>
      <c r="L159" s="84">
        <v>30.787462349000002</v>
      </c>
      <c r="M159" s="85">
        <v>1.8274555046757632E-7</v>
      </c>
      <c r="N159" s="85">
        <f t="shared" si="4"/>
        <v>2.9859774612829102E-3</v>
      </c>
      <c r="O159" s="85">
        <f>L159/'סכום נכסי הקרן'!$C$42</f>
        <v>4.8357447378003741E-4</v>
      </c>
      <c r="P159" s="116"/>
    </row>
    <row r="160" spans="2:16">
      <c r="B160" s="77" t="s">
        <v>1554</v>
      </c>
      <c r="C160" s="74" t="s">
        <v>1555</v>
      </c>
      <c r="D160" s="87" t="s">
        <v>28</v>
      </c>
      <c r="E160" s="87" t="s">
        <v>918</v>
      </c>
      <c r="F160" s="74"/>
      <c r="G160" s="87" t="s">
        <v>1012</v>
      </c>
      <c r="H160" s="87" t="s">
        <v>160</v>
      </c>
      <c r="I160" s="84">
        <v>26.996904000000001</v>
      </c>
      <c r="J160" s="86">
        <v>23350</v>
      </c>
      <c r="K160" s="74"/>
      <c r="L160" s="84">
        <v>24.476305661999998</v>
      </c>
      <c r="M160" s="85">
        <v>1.3470420996835057E-7</v>
      </c>
      <c r="N160" s="85">
        <f t="shared" si="4"/>
        <v>2.3738785682860006E-3</v>
      </c>
      <c r="O160" s="85">
        <f>L160/'סכום נכסי הקרן'!$C$42</f>
        <v>3.8444599611391631E-4</v>
      </c>
      <c r="P160" s="116"/>
    </row>
    <row r="161" spans="2:16">
      <c r="B161" s="77" t="s">
        <v>1556</v>
      </c>
      <c r="C161" s="74" t="s">
        <v>1557</v>
      </c>
      <c r="D161" s="87" t="s">
        <v>28</v>
      </c>
      <c r="E161" s="87" t="s">
        <v>918</v>
      </c>
      <c r="F161" s="74"/>
      <c r="G161" s="87" t="s">
        <v>963</v>
      </c>
      <c r="H161" s="87" t="s">
        <v>160</v>
      </c>
      <c r="I161" s="84">
        <v>72.279608999999994</v>
      </c>
      <c r="J161" s="86">
        <v>6352</v>
      </c>
      <c r="K161" s="74"/>
      <c r="L161" s="84">
        <v>17.826714254999999</v>
      </c>
      <c r="M161" s="85">
        <v>9.2185765505172273E-8</v>
      </c>
      <c r="N161" s="85">
        <f t="shared" si="4"/>
        <v>1.728955974700192E-3</v>
      </c>
      <c r="O161" s="85">
        <f>L161/'סכום נכסי הקרן'!$C$42</f>
        <v>2.8000177044045063E-4</v>
      </c>
      <c r="P161" s="116"/>
    </row>
    <row r="162" spans="2:16">
      <c r="B162" s="77" t="s">
        <v>1558</v>
      </c>
      <c r="C162" s="74" t="s">
        <v>1559</v>
      </c>
      <c r="D162" s="87" t="s">
        <v>1481</v>
      </c>
      <c r="E162" s="87" t="s">
        <v>918</v>
      </c>
      <c r="F162" s="74"/>
      <c r="G162" s="87" t="s">
        <v>966</v>
      </c>
      <c r="H162" s="87" t="s">
        <v>158</v>
      </c>
      <c r="I162" s="84">
        <v>45.731220999999998</v>
      </c>
      <c r="J162" s="86">
        <v>21570</v>
      </c>
      <c r="K162" s="74"/>
      <c r="L162" s="84">
        <v>34.189402007999995</v>
      </c>
      <c r="M162" s="85">
        <v>1.7046568146418117E-8</v>
      </c>
      <c r="N162" s="85">
        <f t="shared" si="4"/>
        <v>3.3159207034789786E-3</v>
      </c>
      <c r="O162" s="85">
        <f>L162/'סכום נכסי הקרן'!$C$42</f>
        <v>5.3700827620857029E-4</v>
      </c>
      <c r="P162" s="116"/>
    </row>
    <row r="163" spans="2:16">
      <c r="B163" s="77" t="s">
        <v>1560</v>
      </c>
      <c r="C163" s="74" t="s">
        <v>1561</v>
      </c>
      <c r="D163" s="87" t="s">
        <v>1478</v>
      </c>
      <c r="E163" s="87" t="s">
        <v>918</v>
      </c>
      <c r="F163" s="74"/>
      <c r="G163" s="87" t="s">
        <v>949</v>
      </c>
      <c r="H163" s="87" t="s">
        <v>158</v>
      </c>
      <c r="I163" s="84">
        <v>34.200678000000003</v>
      </c>
      <c r="J163" s="86">
        <v>141361</v>
      </c>
      <c r="K163" s="74"/>
      <c r="L163" s="84">
        <v>167.56869368600002</v>
      </c>
      <c r="M163" s="85">
        <v>1.0173859542919924E-7</v>
      </c>
      <c r="N163" s="85">
        <f t="shared" si="4"/>
        <v>1.6251951423962289E-2</v>
      </c>
      <c r="O163" s="85">
        <f>L163/'סכום נכסי הקרן'!$C$42</f>
        <v>2.6319786266453269E-3</v>
      </c>
      <c r="P163" s="116"/>
    </row>
    <row r="164" spans="2:16">
      <c r="B164" s="77" t="s">
        <v>1562</v>
      </c>
      <c r="C164" s="74" t="s">
        <v>1563</v>
      </c>
      <c r="D164" s="87" t="s">
        <v>1478</v>
      </c>
      <c r="E164" s="87" t="s">
        <v>918</v>
      </c>
      <c r="F164" s="74"/>
      <c r="G164" s="87" t="s">
        <v>966</v>
      </c>
      <c r="H164" s="87" t="s">
        <v>158</v>
      </c>
      <c r="I164" s="84">
        <v>17.653521000000001</v>
      </c>
      <c r="J164" s="86">
        <v>275882</v>
      </c>
      <c r="K164" s="74"/>
      <c r="L164" s="84">
        <v>168.80420520600001</v>
      </c>
      <c r="M164" s="85">
        <v>3.5393683471943578E-8</v>
      </c>
      <c r="N164" s="85">
        <f t="shared" si="4"/>
        <v>1.6371779732968574E-2</v>
      </c>
      <c r="O164" s="85">
        <f>L164/'סכום נכסי הקרן'!$C$42</f>
        <v>2.6513846376494321E-3</v>
      </c>
      <c r="P164" s="116"/>
    </row>
    <row r="165" spans="2:16">
      <c r="B165" s="77" t="s">
        <v>1564</v>
      </c>
      <c r="C165" s="74" t="s">
        <v>1565</v>
      </c>
      <c r="D165" s="87" t="s">
        <v>1481</v>
      </c>
      <c r="E165" s="87" t="s">
        <v>918</v>
      </c>
      <c r="F165" s="74"/>
      <c r="G165" s="87" t="s">
        <v>969</v>
      </c>
      <c r="H165" s="87" t="s">
        <v>158</v>
      </c>
      <c r="I165" s="84">
        <v>40.648747999999998</v>
      </c>
      <c r="J165" s="86">
        <v>9520</v>
      </c>
      <c r="K165" s="74"/>
      <c r="L165" s="84">
        <v>13.412590801000002</v>
      </c>
      <c r="M165" s="85">
        <v>5.0497126979647264E-8</v>
      </c>
      <c r="N165" s="85">
        <f t="shared" si="4"/>
        <v>1.3008442649544106E-3</v>
      </c>
      <c r="O165" s="85">
        <f>L165/'סכום נכסי הקרן'!$C$42</f>
        <v>2.1066973513753125E-4</v>
      </c>
      <c r="P165" s="116"/>
    </row>
    <row r="166" spans="2:16">
      <c r="B166" s="77" t="s">
        <v>1566</v>
      </c>
      <c r="C166" s="74" t="s">
        <v>1567</v>
      </c>
      <c r="D166" s="87" t="s">
        <v>1481</v>
      </c>
      <c r="E166" s="87" t="s">
        <v>918</v>
      </c>
      <c r="F166" s="74"/>
      <c r="G166" s="87" t="s">
        <v>1150</v>
      </c>
      <c r="H166" s="87" t="s">
        <v>158</v>
      </c>
      <c r="I166" s="84">
        <v>33.470025</v>
      </c>
      <c r="J166" s="86">
        <v>25854</v>
      </c>
      <c r="K166" s="84">
        <v>0.12760781799999998</v>
      </c>
      <c r="L166" s="84">
        <v>30.120085439</v>
      </c>
      <c r="M166" s="85">
        <v>7.550087751150791E-8</v>
      </c>
      <c r="N166" s="85">
        <f t="shared" si="4"/>
        <v>2.9212507102161609E-3</v>
      </c>
      <c r="O166" s="85">
        <f>L166/'סכום נכסי הקרן'!$C$42</f>
        <v>4.7309207563991657E-4</v>
      </c>
      <c r="P166" s="116"/>
    </row>
    <row r="167" spans="2:16">
      <c r="B167" s="77" t="s">
        <v>1568</v>
      </c>
      <c r="C167" s="74" t="s">
        <v>1569</v>
      </c>
      <c r="D167" s="87" t="s">
        <v>1478</v>
      </c>
      <c r="E167" s="87" t="s">
        <v>918</v>
      </c>
      <c r="F167" s="74"/>
      <c r="G167" s="87" t="s">
        <v>960</v>
      </c>
      <c r="H167" s="87" t="s">
        <v>158</v>
      </c>
      <c r="I167" s="84">
        <v>99.02955200000001</v>
      </c>
      <c r="J167" s="86">
        <v>36480</v>
      </c>
      <c r="K167" s="74"/>
      <c r="L167" s="84">
        <v>125.21264915999998</v>
      </c>
      <c r="M167" s="85">
        <v>2.284769220653226E-8</v>
      </c>
      <c r="N167" s="85">
        <f t="shared" si="4"/>
        <v>1.2143974193814269E-2</v>
      </c>
      <c r="O167" s="85">
        <f>L167/'סכום נכסי הקרן'!$C$42</f>
        <v>1.9666980097863807E-3</v>
      </c>
      <c r="P167" s="116"/>
    </row>
    <row r="168" spans="2:16">
      <c r="B168" s="77" t="s">
        <v>1570</v>
      </c>
      <c r="C168" s="74" t="s">
        <v>1571</v>
      </c>
      <c r="D168" s="87" t="s">
        <v>28</v>
      </c>
      <c r="E168" s="87" t="s">
        <v>918</v>
      </c>
      <c r="F168" s="74"/>
      <c r="G168" s="87" t="s">
        <v>1150</v>
      </c>
      <c r="H168" s="87" t="s">
        <v>160</v>
      </c>
      <c r="I168" s="84">
        <v>2451.1558799999998</v>
      </c>
      <c r="J168" s="86">
        <v>508.4</v>
      </c>
      <c r="K168" s="74"/>
      <c r="L168" s="84">
        <v>48.386197492999997</v>
      </c>
      <c r="M168" s="85">
        <v>1.5953914310383508E-6</v>
      </c>
      <c r="N168" s="85">
        <f t="shared" si="4"/>
        <v>4.6928224714816238E-3</v>
      </c>
      <c r="O168" s="85">
        <f>L168/'סכום נכסי הקרן'!$C$42</f>
        <v>7.5999540740500271E-4</v>
      </c>
      <c r="P168" s="116"/>
    </row>
    <row r="169" spans="2:16">
      <c r="B169" s="77" t="s">
        <v>1572</v>
      </c>
      <c r="C169" s="74" t="s">
        <v>1573</v>
      </c>
      <c r="D169" s="87" t="s">
        <v>28</v>
      </c>
      <c r="E169" s="87" t="s">
        <v>918</v>
      </c>
      <c r="F169" s="74"/>
      <c r="G169" s="87" t="s">
        <v>1021</v>
      </c>
      <c r="H169" s="87" t="s">
        <v>160</v>
      </c>
      <c r="I169" s="84">
        <v>58.725628999999998</v>
      </c>
      <c r="J169" s="86">
        <v>32690</v>
      </c>
      <c r="K169" s="74"/>
      <c r="L169" s="84">
        <v>74.539696237000001</v>
      </c>
      <c r="M169" s="85">
        <v>1.3796379701471578E-7</v>
      </c>
      <c r="N169" s="85">
        <f t="shared" si="4"/>
        <v>7.2293666302051E-3</v>
      </c>
      <c r="O169" s="85">
        <f>L169/'סכום נכסי הקרן'!$C$42</f>
        <v>1.1707848466017497E-3</v>
      </c>
      <c r="P169" s="116"/>
    </row>
    <row r="170" spans="2:16">
      <c r="B170" s="77" t="s">
        <v>1574</v>
      </c>
      <c r="C170" s="74" t="s">
        <v>1575</v>
      </c>
      <c r="D170" s="87" t="s">
        <v>1481</v>
      </c>
      <c r="E170" s="87" t="s">
        <v>918</v>
      </c>
      <c r="F170" s="74"/>
      <c r="G170" s="87" t="s">
        <v>1038</v>
      </c>
      <c r="H170" s="87" t="s">
        <v>158</v>
      </c>
      <c r="I170" s="84">
        <v>61.3566</v>
      </c>
      <c r="J170" s="86">
        <v>6451</v>
      </c>
      <c r="K170" s="74"/>
      <c r="L170" s="84">
        <v>13.718824046</v>
      </c>
      <c r="M170" s="85">
        <v>7.0269869116261622E-7</v>
      </c>
      <c r="N170" s="85">
        <f t="shared" si="4"/>
        <v>1.3305448475194827E-3</v>
      </c>
      <c r="O170" s="85">
        <f>L170/'סכום נכסי הקרן'!$C$42</f>
        <v>2.1547969896716261E-4</v>
      </c>
      <c r="P170" s="116"/>
    </row>
    <row r="171" spans="2:16">
      <c r="B171" s="77" t="s">
        <v>1576</v>
      </c>
      <c r="C171" s="74" t="s">
        <v>1577</v>
      </c>
      <c r="D171" s="87" t="s">
        <v>1481</v>
      </c>
      <c r="E171" s="87" t="s">
        <v>918</v>
      </c>
      <c r="F171" s="74"/>
      <c r="G171" s="87" t="s">
        <v>957</v>
      </c>
      <c r="H171" s="87" t="s">
        <v>158</v>
      </c>
      <c r="I171" s="84">
        <v>616.94061299999998</v>
      </c>
      <c r="J171" s="86">
        <v>2375</v>
      </c>
      <c r="K171" s="74"/>
      <c r="L171" s="84">
        <v>50.785008910999998</v>
      </c>
      <c r="M171" s="85">
        <v>7.1112065386268166E-8</v>
      </c>
      <c r="N171" s="85">
        <f t="shared" si="4"/>
        <v>4.9254755153350016E-3</v>
      </c>
      <c r="O171" s="85">
        <f>L171/'סכום נכסי הקרן'!$C$42</f>
        <v>7.9767321131125988E-4</v>
      </c>
      <c r="P171" s="116"/>
    </row>
    <row r="172" spans="2:16">
      <c r="B172" s="77" t="s">
        <v>1578</v>
      </c>
      <c r="C172" s="74" t="s">
        <v>1579</v>
      </c>
      <c r="D172" s="87" t="s">
        <v>28</v>
      </c>
      <c r="E172" s="87" t="s">
        <v>918</v>
      </c>
      <c r="F172" s="74"/>
      <c r="G172" s="87" t="s">
        <v>1038</v>
      </c>
      <c r="H172" s="87" t="s">
        <v>160</v>
      </c>
      <c r="I172" s="84">
        <v>65.958344999999994</v>
      </c>
      <c r="J172" s="86">
        <v>5698</v>
      </c>
      <c r="K172" s="74"/>
      <c r="L172" s="84">
        <v>14.592752470999999</v>
      </c>
      <c r="M172" s="85">
        <v>1.0956623148866456E-7</v>
      </c>
      <c r="N172" s="85">
        <f t="shared" si="4"/>
        <v>1.4153043691144552E-3</v>
      </c>
      <c r="O172" s="85">
        <f>L172/'סכום נכסי הקרן'!$C$42</f>
        <v>2.2920637359367721E-4</v>
      </c>
      <c r="P172" s="116"/>
    </row>
    <row r="173" spans="2:16">
      <c r="B173" s="77" t="s">
        <v>1580</v>
      </c>
      <c r="C173" s="74" t="s">
        <v>1581</v>
      </c>
      <c r="D173" s="87" t="s">
        <v>1481</v>
      </c>
      <c r="E173" s="87" t="s">
        <v>918</v>
      </c>
      <c r="F173" s="74"/>
      <c r="G173" s="87" t="s">
        <v>969</v>
      </c>
      <c r="H173" s="87" t="s">
        <v>158</v>
      </c>
      <c r="I173" s="84">
        <v>25.129208999999999</v>
      </c>
      <c r="J173" s="86">
        <v>54409</v>
      </c>
      <c r="K173" s="74"/>
      <c r="L173" s="84">
        <v>47.389063073999992</v>
      </c>
      <c r="M173" s="85">
        <v>1.6485201828617398E-7</v>
      </c>
      <c r="N173" s="85">
        <f t="shared" si="4"/>
        <v>4.5961135947560254E-3</v>
      </c>
      <c r="O173" s="85">
        <f>L173/'סכום נכסי הקרן'!$C$42</f>
        <v>7.4433355302772725E-4</v>
      </c>
      <c r="P173" s="116"/>
    </row>
    <row r="174" spans="2:16">
      <c r="B174" s="77" t="s">
        <v>1582</v>
      </c>
      <c r="C174" s="74" t="s">
        <v>1583</v>
      </c>
      <c r="D174" s="87" t="s">
        <v>1478</v>
      </c>
      <c r="E174" s="87" t="s">
        <v>918</v>
      </c>
      <c r="F174" s="74"/>
      <c r="G174" s="87" t="s">
        <v>966</v>
      </c>
      <c r="H174" s="87" t="s">
        <v>158</v>
      </c>
      <c r="I174" s="84">
        <v>2.607656</v>
      </c>
      <c r="J174" s="86">
        <v>159234</v>
      </c>
      <c r="K174" s="74"/>
      <c r="L174" s="84">
        <v>14.391782235000001</v>
      </c>
      <c r="M174" s="85">
        <v>6.3708721264474178E-8</v>
      </c>
      <c r="N174" s="85">
        <f t="shared" si="4"/>
        <v>1.3958129089777871E-3</v>
      </c>
      <c r="O174" s="85">
        <f>L174/'סכום נכסי הקרן'!$C$42</f>
        <v>2.26049761495626E-4</v>
      </c>
      <c r="P174" s="116"/>
    </row>
    <row r="175" spans="2:16">
      <c r="B175" s="77" t="s">
        <v>1584</v>
      </c>
      <c r="C175" s="74" t="s">
        <v>1585</v>
      </c>
      <c r="D175" s="87" t="s">
        <v>1481</v>
      </c>
      <c r="E175" s="87" t="s">
        <v>918</v>
      </c>
      <c r="F175" s="74"/>
      <c r="G175" s="87" t="s">
        <v>963</v>
      </c>
      <c r="H175" s="87" t="s">
        <v>158</v>
      </c>
      <c r="I175" s="84">
        <v>56.760990999999997</v>
      </c>
      <c r="J175" s="86">
        <v>12650</v>
      </c>
      <c r="K175" s="74"/>
      <c r="L175" s="84">
        <v>24.886799593999999</v>
      </c>
      <c r="M175" s="85">
        <v>1.0487226173670007E-7</v>
      </c>
      <c r="N175" s="85">
        <f t="shared" si="4"/>
        <v>2.4136910612758689E-3</v>
      </c>
      <c r="O175" s="85">
        <f>L175/'סכום נכסי הקרן'!$C$42</f>
        <v>3.9089356834012308E-4</v>
      </c>
      <c r="P175" s="116"/>
    </row>
    <row r="176" spans="2:16">
      <c r="B176" s="77" t="s">
        <v>1586</v>
      </c>
      <c r="C176" s="74" t="s">
        <v>1587</v>
      </c>
      <c r="D176" s="87" t="s">
        <v>1588</v>
      </c>
      <c r="E176" s="87" t="s">
        <v>918</v>
      </c>
      <c r="F176" s="74"/>
      <c r="G176" s="87" t="s">
        <v>993</v>
      </c>
      <c r="H176" s="87" t="s">
        <v>160</v>
      </c>
      <c r="I176" s="84">
        <v>142.04052899999999</v>
      </c>
      <c r="J176" s="86">
        <v>5424</v>
      </c>
      <c r="K176" s="74"/>
      <c r="L176" s="84">
        <v>29.914171756999998</v>
      </c>
      <c r="M176" s="85">
        <v>3.686237990636767E-7</v>
      </c>
      <c r="N176" s="85">
        <f t="shared" si="4"/>
        <v>2.9012798010697059E-3</v>
      </c>
      <c r="O176" s="85">
        <f>L176/'סכום נכסי הקרן'!$C$42</f>
        <v>4.6985781750949631E-4</v>
      </c>
      <c r="P176" s="116"/>
    </row>
    <row r="177" spans="2:16">
      <c r="B177" s="77" t="s">
        <v>1589</v>
      </c>
      <c r="C177" s="74" t="s">
        <v>1590</v>
      </c>
      <c r="D177" s="87" t="s">
        <v>1481</v>
      </c>
      <c r="E177" s="87" t="s">
        <v>918</v>
      </c>
      <c r="F177" s="74"/>
      <c r="G177" s="87" t="s">
        <v>1007</v>
      </c>
      <c r="H177" s="87" t="s">
        <v>158</v>
      </c>
      <c r="I177" s="84">
        <v>70.560090000000002</v>
      </c>
      <c r="J177" s="86">
        <v>6355</v>
      </c>
      <c r="K177" s="74"/>
      <c r="L177" s="84">
        <v>15.541868832</v>
      </c>
      <c r="M177" s="85">
        <v>1.2183820715527873E-7</v>
      </c>
      <c r="N177" s="85">
        <f t="shared" si="4"/>
        <v>1.5073561280400461E-3</v>
      </c>
      <c r="O177" s="85">
        <f>L177/'סכום נכסי הקרן'!$C$42</f>
        <v>2.4411401488037479E-4</v>
      </c>
      <c r="P177" s="116"/>
    </row>
    <row r="178" spans="2:16">
      <c r="B178" s="77" t="s">
        <v>1591</v>
      </c>
      <c r="C178" s="74" t="s">
        <v>1592</v>
      </c>
      <c r="D178" s="87" t="s">
        <v>1478</v>
      </c>
      <c r="E178" s="87" t="s">
        <v>918</v>
      </c>
      <c r="F178" s="74"/>
      <c r="G178" s="87" t="s">
        <v>960</v>
      </c>
      <c r="H178" s="87" t="s">
        <v>158</v>
      </c>
      <c r="I178" s="84">
        <v>172.412046</v>
      </c>
      <c r="J178" s="86">
        <v>4664</v>
      </c>
      <c r="K178" s="74"/>
      <c r="L178" s="84">
        <v>27.871138262999999</v>
      </c>
      <c r="M178" s="85">
        <v>4.0833716478330579E-8</v>
      </c>
      <c r="N178" s="85">
        <f t="shared" si="4"/>
        <v>2.7031325196674042E-3</v>
      </c>
      <c r="O178" s="85">
        <f>L178/'סכום נכסי הקרן'!$C$42</f>
        <v>4.3776816895136722E-4</v>
      </c>
      <c r="P178" s="116"/>
    </row>
    <row r="179" spans="2:16">
      <c r="B179" s="77" t="s">
        <v>1593</v>
      </c>
      <c r="C179" s="74" t="s">
        <v>1594</v>
      </c>
      <c r="D179" s="87" t="s">
        <v>1481</v>
      </c>
      <c r="E179" s="87" t="s">
        <v>918</v>
      </c>
      <c r="F179" s="74"/>
      <c r="G179" s="87" t="s">
        <v>957</v>
      </c>
      <c r="H179" s="87" t="s">
        <v>158</v>
      </c>
      <c r="I179" s="84">
        <v>265.36729500000001</v>
      </c>
      <c r="J179" s="86">
        <v>5110</v>
      </c>
      <c r="K179" s="74"/>
      <c r="L179" s="84">
        <v>46.999891572000003</v>
      </c>
      <c r="M179" s="85">
        <v>1.2747011960803151E-7</v>
      </c>
      <c r="N179" s="85">
        <f t="shared" si="4"/>
        <v>4.558369096025576E-3</v>
      </c>
      <c r="O179" s="85">
        <f>L179/'סכום נכסי הקרן'!$C$42</f>
        <v>7.3822088930258767E-4</v>
      </c>
      <c r="P179" s="116"/>
    </row>
    <row r="180" spans="2:16">
      <c r="B180" s="77" t="s">
        <v>1595</v>
      </c>
      <c r="C180" s="74" t="s">
        <v>1596</v>
      </c>
      <c r="D180" s="87" t="s">
        <v>28</v>
      </c>
      <c r="E180" s="87" t="s">
        <v>918</v>
      </c>
      <c r="F180" s="74"/>
      <c r="G180" s="87" t="s">
        <v>963</v>
      </c>
      <c r="H180" s="87" t="s">
        <v>160</v>
      </c>
      <c r="I180" s="84">
        <v>184.06979999999999</v>
      </c>
      <c r="J180" s="86">
        <v>3205</v>
      </c>
      <c r="K180" s="74"/>
      <c r="L180" s="84">
        <v>22.906334332999997</v>
      </c>
      <c r="M180" s="85">
        <v>3.3793887031141044E-7</v>
      </c>
      <c r="N180" s="85">
        <f t="shared" si="4"/>
        <v>2.2216120725900134E-3</v>
      </c>
      <c r="O180" s="85">
        <f>L180/'סכום נכסי הקרן'!$C$42</f>
        <v>3.597866704876332E-4</v>
      </c>
      <c r="P180" s="116"/>
    </row>
    <row r="181" spans="2:16">
      <c r="B181" s="77" t="s">
        <v>1597</v>
      </c>
      <c r="C181" s="74" t="s">
        <v>1598</v>
      </c>
      <c r="D181" s="87" t="s">
        <v>1481</v>
      </c>
      <c r="E181" s="87" t="s">
        <v>918</v>
      </c>
      <c r="F181" s="74"/>
      <c r="G181" s="87" t="s">
        <v>1150</v>
      </c>
      <c r="H181" s="87" t="s">
        <v>158</v>
      </c>
      <c r="I181" s="84">
        <v>36.813960000000002</v>
      </c>
      <c r="J181" s="86">
        <v>16735</v>
      </c>
      <c r="K181" s="74"/>
      <c r="L181" s="84">
        <v>21.353388970000001</v>
      </c>
      <c r="M181" s="85">
        <v>8.8335576118155671E-8</v>
      </c>
      <c r="N181" s="85">
        <f t="shared" si="4"/>
        <v>2.0709968708576623E-3</v>
      </c>
      <c r="O181" s="85">
        <f>L181/'סכום נכסי הקרן'!$C$42</f>
        <v>3.3539476938811749E-4</v>
      </c>
      <c r="P181" s="116"/>
    </row>
    <row r="182" spans="2:16">
      <c r="B182" s="77" t="s">
        <v>1599</v>
      </c>
      <c r="C182" s="74" t="s">
        <v>1600</v>
      </c>
      <c r="D182" s="87" t="s">
        <v>28</v>
      </c>
      <c r="E182" s="87" t="s">
        <v>918</v>
      </c>
      <c r="F182" s="74"/>
      <c r="G182" s="87" t="s">
        <v>1000</v>
      </c>
      <c r="H182" s="87" t="s">
        <v>160</v>
      </c>
      <c r="I182" s="84">
        <v>197.02892700000001</v>
      </c>
      <c r="J182" s="86">
        <v>3270</v>
      </c>
      <c r="K182" s="74"/>
      <c r="L182" s="84">
        <v>25.016282172</v>
      </c>
      <c r="M182" s="85">
        <v>1.5934318641278048E-7</v>
      </c>
      <c r="N182" s="85">
        <f t="shared" si="4"/>
        <v>2.4262491622052029E-3</v>
      </c>
      <c r="O182" s="85">
        <f>L182/'סכום נכסי הקרן'!$C$42</f>
        <v>3.9292733354006872E-4</v>
      </c>
      <c r="P182" s="116"/>
    </row>
    <row r="183" spans="2:16">
      <c r="B183" s="77" t="s">
        <v>1601</v>
      </c>
      <c r="C183" s="74" t="s">
        <v>1602</v>
      </c>
      <c r="D183" s="87" t="s">
        <v>1481</v>
      </c>
      <c r="E183" s="87" t="s">
        <v>918</v>
      </c>
      <c r="F183" s="74"/>
      <c r="G183" s="87" t="s">
        <v>966</v>
      </c>
      <c r="H183" s="87" t="s">
        <v>158</v>
      </c>
      <c r="I183" s="84">
        <v>13.805235</v>
      </c>
      <c r="J183" s="86">
        <v>19051</v>
      </c>
      <c r="K183" s="74"/>
      <c r="L183" s="84">
        <v>9.1157024189999998</v>
      </c>
      <c r="M183" s="85">
        <v>5.484321764896765E-8</v>
      </c>
      <c r="N183" s="85">
        <f t="shared" si="4"/>
        <v>8.8410280971988598E-4</v>
      </c>
      <c r="O183" s="85">
        <f>L183/'סכום נכסי הקרן'!$C$42</f>
        <v>1.4317909512755013E-4</v>
      </c>
      <c r="P183" s="116"/>
    </row>
    <row r="184" spans="2:16">
      <c r="B184" s="77" t="s">
        <v>1603</v>
      </c>
      <c r="C184" s="74" t="s">
        <v>1604</v>
      </c>
      <c r="D184" s="87" t="s">
        <v>28</v>
      </c>
      <c r="E184" s="87" t="s">
        <v>918</v>
      </c>
      <c r="F184" s="74"/>
      <c r="G184" s="87" t="s">
        <v>963</v>
      </c>
      <c r="H184" s="87" t="s">
        <v>160</v>
      </c>
      <c r="I184" s="84">
        <v>93.562679000000003</v>
      </c>
      <c r="J184" s="86">
        <v>8140</v>
      </c>
      <c r="K184" s="74"/>
      <c r="L184" s="84">
        <v>29.571412947000002</v>
      </c>
      <c r="M184" s="85">
        <v>9.3936655856830986E-7</v>
      </c>
      <c r="N184" s="85">
        <f t="shared" si="4"/>
        <v>2.8680367208276806E-3</v>
      </c>
      <c r="O184" s="85">
        <f>L184/'סכום נכסי הקרן'!$C$42</f>
        <v>4.644741516100363E-4</v>
      </c>
      <c r="P184" s="116"/>
    </row>
    <row r="185" spans="2:16">
      <c r="B185" s="77" t="s">
        <v>1496</v>
      </c>
      <c r="C185" s="74" t="s">
        <v>1497</v>
      </c>
      <c r="D185" s="87" t="s">
        <v>118</v>
      </c>
      <c r="E185" s="87" t="s">
        <v>918</v>
      </c>
      <c r="F185" s="74"/>
      <c r="G185" s="87" t="s">
        <v>141</v>
      </c>
      <c r="H185" s="87" t="s">
        <v>161</v>
      </c>
      <c r="I185" s="84">
        <v>1228.245582</v>
      </c>
      <c r="J185" s="86">
        <v>615</v>
      </c>
      <c r="K185" s="74"/>
      <c r="L185" s="84">
        <v>32.134239123</v>
      </c>
      <c r="M185" s="85">
        <v>6.9357372060980314E-6</v>
      </c>
      <c r="N185" s="85">
        <f>L185/$L$11</f>
        <v>3.1165970312545133E-3</v>
      </c>
      <c r="O185" s="85">
        <f>L185/'סכום נכסי הקרן'!$C$42</f>
        <v>5.0472811295963608E-4</v>
      </c>
      <c r="P185" s="116"/>
    </row>
    <row r="186" spans="2:16">
      <c r="B186" s="77" t="s">
        <v>1605</v>
      </c>
      <c r="C186" s="74" t="s">
        <v>1606</v>
      </c>
      <c r="D186" s="87" t="s">
        <v>1478</v>
      </c>
      <c r="E186" s="87" t="s">
        <v>918</v>
      </c>
      <c r="F186" s="74"/>
      <c r="G186" s="87" t="s">
        <v>1150</v>
      </c>
      <c r="H186" s="87" t="s">
        <v>158</v>
      </c>
      <c r="I186" s="84">
        <v>17.547988</v>
      </c>
      <c r="J186" s="86">
        <v>70230</v>
      </c>
      <c r="K186" s="74"/>
      <c r="L186" s="84">
        <v>42.714816562999999</v>
      </c>
      <c r="M186" s="85">
        <v>1.9824973428100417E-7</v>
      </c>
      <c r="N186" s="85">
        <f t="shared" si="4"/>
        <v>4.1427733820385716E-3</v>
      </c>
      <c r="O186" s="85">
        <f>L186/'סכום נכסי הקרן'!$C$42</f>
        <v>6.7091580033176929E-4</v>
      </c>
      <c r="P186" s="116"/>
    </row>
    <row r="187" spans="2:16">
      <c r="B187" s="77" t="s">
        <v>1607</v>
      </c>
      <c r="C187" s="74" t="s">
        <v>1608</v>
      </c>
      <c r="D187" s="87" t="s">
        <v>28</v>
      </c>
      <c r="E187" s="87" t="s">
        <v>918</v>
      </c>
      <c r="F187" s="74"/>
      <c r="G187" s="87" t="s">
        <v>960</v>
      </c>
      <c r="H187" s="87" t="s">
        <v>165</v>
      </c>
      <c r="I187" s="84">
        <v>1002.597829</v>
      </c>
      <c r="J187" s="86">
        <v>8616</v>
      </c>
      <c r="K187" s="74"/>
      <c r="L187" s="84">
        <v>31.927463182</v>
      </c>
      <c r="M187" s="85">
        <v>3.2632444187808527E-7</v>
      </c>
      <c r="N187" s="85">
        <f t="shared" si="4"/>
        <v>3.0965424943666551E-3</v>
      </c>
      <c r="O187" s="85">
        <f>L187/'סכום נכסי הקרן'!$C$42</f>
        <v>5.0148031144465685E-4</v>
      </c>
      <c r="P187" s="116"/>
    </row>
    <row r="188" spans="2:16">
      <c r="B188" s="77" t="s">
        <v>1609</v>
      </c>
      <c r="C188" s="74" t="s">
        <v>1610</v>
      </c>
      <c r="D188" s="87" t="s">
        <v>1481</v>
      </c>
      <c r="E188" s="87" t="s">
        <v>918</v>
      </c>
      <c r="F188" s="74"/>
      <c r="G188" s="87" t="s">
        <v>1611</v>
      </c>
      <c r="H188" s="87" t="s">
        <v>158</v>
      </c>
      <c r="I188" s="84">
        <v>35.280045000000001</v>
      </c>
      <c r="J188" s="86">
        <v>18868</v>
      </c>
      <c r="K188" s="74"/>
      <c r="L188" s="84">
        <v>23.071910395</v>
      </c>
      <c r="M188" s="85">
        <v>1.5696539945549895E-7</v>
      </c>
      <c r="N188" s="85">
        <f t="shared" si="4"/>
        <v>2.2376707650426588E-3</v>
      </c>
      <c r="O188" s="85">
        <f>L188/'סכום נכסי הקרן'!$C$42</f>
        <v>3.623873511200473E-4</v>
      </c>
      <c r="P188" s="116"/>
    </row>
    <row r="189" spans="2:16">
      <c r="B189" s="77" t="s">
        <v>1612</v>
      </c>
      <c r="C189" s="74" t="s">
        <v>1613</v>
      </c>
      <c r="D189" s="87" t="s">
        <v>1478</v>
      </c>
      <c r="E189" s="87" t="s">
        <v>918</v>
      </c>
      <c r="F189" s="74"/>
      <c r="G189" s="87" t="s">
        <v>949</v>
      </c>
      <c r="H189" s="87" t="s">
        <v>158</v>
      </c>
      <c r="I189" s="84">
        <v>172.74950700000002</v>
      </c>
      <c r="J189" s="86">
        <v>22707</v>
      </c>
      <c r="K189" s="74"/>
      <c r="L189" s="84">
        <v>135.95811533700001</v>
      </c>
      <c r="M189" s="85">
        <v>7.1775534133963353E-8</v>
      </c>
      <c r="N189" s="85">
        <f t="shared" si="4"/>
        <v>1.3186142575598489E-2</v>
      </c>
      <c r="O189" s="85">
        <f>L189/'סכום נכסי הקרן'!$C$42</f>
        <v>2.1354755820708581E-3</v>
      </c>
      <c r="P189" s="116"/>
    </row>
    <row r="190" spans="2:16">
      <c r="B190" s="77" t="s">
        <v>1614</v>
      </c>
      <c r="C190" s="74" t="s">
        <v>1615</v>
      </c>
      <c r="D190" s="87" t="s">
        <v>1481</v>
      </c>
      <c r="E190" s="87" t="s">
        <v>918</v>
      </c>
      <c r="F190" s="74"/>
      <c r="G190" s="87" t="s">
        <v>1000</v>
      </c>
      <c r="H190" s="87" t="s">
        <v>158</v>
      </c>
      <c r="I190" s="84">
        <v>30.6783</v>
      </c>
      <c r="J190" s="86">
        <v>14022</v>
      </c>
      <c r="K190" s="84">
        <v>6.9115142000000004E-2</v>
      </c>
      <c r="L190" s="84">
        <v>14.978846251</v>
      </c>
      <c r="M190" s="85">
        <v>1.1742899885859808E-7</v>
      </c>
      <c r="N190" s="85">
        <f t="shared" si="4"/>
        <v>1.452750369436043E-3</v>
      </c>
      <c r="O190" s="85">
        <f>L190/'סכום נכסי הקרן'!$C$42</f>
        <v>2.3527069595895685E-4</v>
      </c>
      <c r="P190" s="116"/>
    </row>
    <row r="191" spans="2:16">
      <c r="B191" s="77" t="s">
        <v>1616</v>
      </c>
      <c r="C191" s="74" t="s">
        <v>1617</v>
      </c>
      <c r="D191" s="87" t="s">
        <v>28</v>
      </c>
      <c r="E191" s="87" t="s">
        <v>918</v>
      </c>
      <c r="F191" s="74"/>
      <c r="G191" s="87" t="s">
        <v>1038</v>
      </c>
      <c r="H191" s="87" t="s">
        <v>160</v>
      </c>
      <c r="I191" s="84">
        <v>23.008724999999998</v>
      </c>
      <c r="J191" s="86">
        <v>15185</v>
      </c>
      <c r="K191" s="74"/>
      <c r="L191" s="84">
        <v>13.566017427999999</v>
      </c>
      <c r="M191" s="85">
        <v>1.2454120585626172E-7</v>
      </c>
      <c r="N191" s="85">
        <f t="shared" si="4"/>
        <v>1.315724622581467E-3</v>
      </c>
      <c r="O191" s="85">
        <f>L191/'סכום נכסי הקרן'!$C$42</f>
        <v>2.1307958625076467E-4</v>
      </c>
      <c r="P191" s="116"/>
    </row>
    <row r="192" spans="2:16">
      <c r="B192" s="77" t="s">
        <v>1618</v>
      </c>
      <c r="C192" s="74" t="s">
        <v>1619</v>
      </c>
      <c r="D192" s="87" t="s">
        <v>1588</v>
      </c>
      <c r="E192" s="87" t="s">
        <v>918</v>
      </c>
      <c r="F192" s="74"/>
      <c r="G192" s="87" t="s">
        <v>963</v>
      </c>
      <c r="H192" s="87" t="s">
        <v>160</v>
      </c>
      <c r="I192" s="84">
        <v>331.32563999999996</v>
      </c>
      <c r="J192" s="86">
        <v>2370</v>
      </c>
      <c r="K192" s="74"/>
      <c r="L192" s="84">
        <v>30.489367321000003</v>
      </c>
      <c r="M192" s="85">
        <v>4.4692176020745876E-7</v>
      </c>
      <c r="N192" s="85">
        <f t="shared" si="4"/>
        <v>2.9570661783444706E-3</v>
      </c>
      <c r="O192" s="85">
        <f>L192/'סכום נכסי הקרן'!$C$42</f>
        <v>4.7889233581532051E-4</v>
      </c>
      <c r="P192" s="116"/>
    </row>
    <row r="193" spans="2:16">
      <c r="B193" s="77" t="s">
        <v>1620</v>
      </c>
      <c r="C193" s="74" t="s">
        <v>1621</v>
      </c>
      <c r="D193" s="87" t="s">
        <v>1481</v>
      </c>
      <c r="E193" s="87" t="s">
        <v>918</v>
      </c>
      <c r="F193" s="74"/>
      <c r="G193" s="87" t="s">
        <v>1038</v>
      </c>
      <c r="H193" s="87" t="s">
        <v>158</v>
      </c>
      <c r="I193" s="84">
        <v>153.39150000000001</v>
      </c>
      <c r="J193" s="86">
        <v>2530</v>
      </c>
      <c r="K193" s="74"/>
      <c r="L193" s="84">
        <v>13.450869957</v>
      </c>
      <c r="M193" s="85">
        <v>1.0718609562274714E-7</v>
      </c>
      <c r="N193" s="85">
        <f t="shared" si="4"/>
        <v>1.3045568378114145E-3</v>
      </c>
      <c r="O193" s="85">
        <f>L193/'סכום נכסי הקרן'!$C$42</f>
        <v>2.1127098062212522E-4</v>
      </c>
      <c r="P193" s="116"/>
    </row>
    <row r="194" spans="2:16">
      <c r="B194" s="77" t="s">
        <v>1622</v>
      </c>
      <c r="C194" s="74" t="s">
        <v>1623</v>
      </c>
      <c r="D194" s="87" t="s">
        <v>1481</v>
      </c>
      <c r="E194" s="87" t="s">
        <v>918</v>
      </c>
      <c r="F194" s="74"/>
      <c r="G194" s="87" t="s">
        <v>969</v>
      </c>
      <c r="H194" s="87" t="s">
        <v>158</v>
      </c>
      <c r="I194" s="84">
        <v>27.733183</v>
      </c>
      <c r="J194" s="86">
        <v>19762</v>
      </c>
      <c r="K194" s="74"/>
      <c r="L194" s="84">
        <v>18.995869347999999</v>
      </c>
      <c r="M194" s="85">
        <v>8.0646305750527533E-8</v>
      </c>
      <c r="N194" s="85">
        <f t="shared" si="4"/>
        <v>1.8423485861752173E-3</v>
      </c>
      <c r="O194" s="85">
        <f>L194/'סכום נכסי הקרן'!$C$42</f>
        <v>2.9836553009221321E-4</v>
      </c>
      <c r="P194" s="116"/>
    </row>
    <row r="195" spans="2:16">
      <c r="B195" s="77" t="s">
        <v>1624</v>
      </c>
      <c r="C195" s="74" t="s">
        <v>1625</v>
      </c>
      <c r="D195" s="87" t="s">
        <v>1481</v>
      </c>
      <c r="E195" s="87" t="s">
        <v>918</v>
      </c>
      <c r="F195" s="74"/>
      <c r="G195" s="87" t="s">
        <v>966</v>
      </c>
      <c r="H195" s="87" t="s">
        <v>158</v>
      </c>
      <c r="I195" s="84">
        <v>35.280045000000001</v>
      </c>
      <c r="J195" s="86">
        <v>25051</v>
      </c>
      <c r="K195" s="74"/>
      <c r="L195" s="84">
        <v>30.632522117000001</v>
      </c>
      <c r="M195" s="85">
        <v>3.2802691740077511E-8</v>
      </c>
      <c r="N195" s="85">
        <f t="shared" si="4"/>
        <v>2.9709503039500491E-3</v>
      </c>
      <c r="O195" s="85">
        <f>L195/'סכום נכסי הקרן'!$C$42</f>
        <v>4.8114084867942265E-4</v>
      </c>
      <c r="P195" s="116"/>
    </row>
    <row r="196" spans="2:16">
      <c r="B196" s="77" t="s">
        <v>1626</v>
      </c>
      <c r="C196" s="74" t="s">
        <v>1627</v>
      </c>
      <c r="D196" s="87" t="s">
        <v>1588</v>
      </c>
      <c r="E196" s="87" t="s">
        <v>918</v>
      </c>
      <c r="F196" s="74"/>
      <c r="G196" s="87" t="s">
        <v>966</v>
      </c>
      <c r="H196" s="87" t="s">
        <v>160</v>
      </c>
      <c r="I196" s="84">
        <v>214.74809999999997</v>
      </c>
      <c r="J196" s="86">
        <v>2357</v>
      </c>
      <c r="K196" s="74"/>
      <c r="L196" s="84">
        <v>19.653229858</v>
      </c>
      <c r="M196" s="85">
        <v>6.8903457941406349E-8</v>
      </c>
      <c r="N196" s="85">
        <f t="shared" si="4"/>
        <v>1.9061038786558654E-3</v>
      </c>
      <c r="O196" s="85">
        <f>L196/'סכום נכסי הקרן'!$C$42</f>
        <v>3.0869060200309622E-4</v>
      </c>
      <c r="P196" s="116"/>
    </row>
    <row r="197" spans="2:16">
      <c r="B197" s="77" t="s">
        <v>1628</v>
      </c>
      <c r="C197" s="74" t="s">
        <v>1629</v>
      </c>
      <c r="D197" s="87" t="s">
        <v>28</v>
      </c>
      <c r="E197" s="87" t="s">
        <v>918</v>
      </c>
      <c r="F197" s="74"/>
      <c r="G197" s="87" t="s">
        <v>1021</v>
      </c>
      <c r="H197" s="87" t="s">
        <v>160</v>
      </c>
      <c r="I197" s="84">
        <v>184.06979999999999</v>
      </c>
      <c r="J197" s="86">
        <v>2097</v>
      </c>
      <c r="K197" s="74"/>
      <c r="L197" s="84">
        <v>14.987389422</v>
      </c>
      <c r="M197" s="85">
        <v>1.4095016520128504E-7</v>
      </c>
      <c r="N197" s="85">
        <f t="shared" si="4"/>
        <v>1.4535789442553871E-3</v>
      </c>
      <c r="O197" s="85">
        <f>L197/'סכום נכסי הקרן'!$C$42</f>
        <v>2.3540488238114088E-4</v>
      </c>
      <c r="P197" s="116"/>
    </row>
    <row r="198" spans="2:16">
      <c r="B198" s="77" t="s">
        <v>1630</v>
      </c>
      <c r="C198" s="74" t="s">
        <v>1631</v>
      </c>
      <c r="D198" s="87" t="s">
        <v>1478</v>
      </c>
      <c r="E198" s="87" t="s">
        <v>918</v>
      </c>
      <c r="F198" s="74"/>
      <c r="G198" s="87" t="s">
        <v>1021</v>
      </c>
      <c r="H198" s="87" t="s">
        <v>158</v>
      </c>
      <c r="I198" s="84">
        <v>67.492260000000002</v>
      </c>
      <c r="J198" s="86">
        <v>5983</v>
      </c>
      <c r="K198" s="74"/>
      <c r="L198" s="84">
        <v>13.9959226</v>
      </c>
      <c r="M198" s="85">
        <v>1.5940543221539916E-8</v>
      </c>
      <c r="N198" s="85">
        <f t="shared" si="4"/>
        <v>1.357419749627969E-3</v>
      </c>
      <c r="O198" s="85">
        <f>L198/'סכום נכסי הקרן'!$C$42</f>
        <v>2.1983204817726604E-4</v>
      </c>
      <c r="P198" s="116"/>
    </row>
    <row r="199" spans="2:16">
      <c r="B199" s="77" t="s">
        <v>1501</v>
      </c>
      <c r="C199" s="74" t="s">
        <v>1502</v>
      </c>
      <c r="D199" s="87" t="s">
        <v>1481</v>
      </c>
      <c r="E199" s="87" t="s">
        <v>918</v>
      </c>
      <c r="F199" s="74"/>
      <c r="G199" s="87" t="s">
        <v>725</v>
      </c>
      <c r="H199" s="87" t="s">
        <v>158</v>
      </c>
      <c r="I199" s="84">
        <v>107.117442</v>
      </c>
      <c r="J199" s="86">
        <v>12246</v>
      </c>
      <c r="K199" s="84">
        <v>0.27845179000000003</v>
      </c>
      <c r="L199" s="84">
        <v>45.744060140000002</v>
      </c>
      <c r="M199" s="85">
        <v>1.0024922334944771E-6</v>
      </c>
      <c r="N199" s="85">
        <f>L199/$L$11</f>
        <v>4.4365700237728924E-3</v>
      </c>
      <c r="O199" s="85">
        <f>L199/'סכום נכסי הקרן'!$C$42</f>
        <v>7.184957162109653E-4</v>
      </c>
      <c r="P199" s="116"/>
    </row>
    <row r="200" spans="2:16">
      <c r="B200" s="77" t="s">
        <v>1632</v>
      </c>
      <c r="C200" s="74" t="s">
        <v>1633</v>
      </c>
      <c r="D200" s="87" t="s">
        <v>1481</v>
      </c>
      <c r="E200" s="87" t="s">
        <v>918</v>
      </c>
      <c r="F200" s="74"/>
      <c r="G200" s="87" t="s">
        <v>152</v>
      </c>
      <c r="H200" s="87" t="s">
        <v>158</v>
      </c>
      <c r="I200" s="84">
        <v>46.155501999999998</v>
      </c>
      <c r="J200" s="86">
        <v>9160</v>
      </c>
      <c r="K200" s="74"/>
      <c r="L200" s="84">
        <v>14.653707357</v>
      </c>
      <c r="M200" s="85">
        <v>8.4345142871707855E-8</v>
      </c>
      <c r="N200" s="85">
        <f t="shared" si="4"/>
        <v>1.4212161884676661E-3</v>
      </c>
      <c r="O200" s="85">
        <f>L200/'סכום נכסי הקרן'!$C$42</f>
        <v>2.301637836779393E-4</v>
      </c>
      <c r="P200" s="116"/>
    </row>
    <row r="201" spans="2:16">
      <c r="B201" s="77" t="s">
        <v>1634</v>
      </c>
      <c r="C201" s="74" t="s">
        <v>1635</v>
      </c>
      <c r="D201" s="87" t="s">
        <v>1481</v>
      </c>
      <c r="E201" s="87" t="s">
        <v>918</v>
      </c>
      <c r="F201" s="74"/>
      <c r="G201" s="87" t="s">
        <v>957</v>
      </c>
      <c r="H201" s="87" t="s">
        <v>158</v>
      </c>
      <c r="I201" s="84">
        <v>172.258655</v>
      </c>
      <c r="J201" s="86">
        <v>9406</v>
      </c>
      <c r="K201" s="74"/>
      <c r="L201" s="84">
        <v>56.158381581000008</v>
      </c>
      <c r="M201" s="85">
        <v>5.65334301557986E-8</v>
      </c>
      <c r="N201" s="85">
        <f t="shared" si="4"/>
        <v>5.4466217371902997E-3</v>
      </c>
      <c r="O201" s="85">
        <f>L201/'סכום נכסי הקרן'!$C$42</f>
        <v>8.8207204327292324E-4</v>
      </c>
      <c r="P201" s="116"/>
    </row>
    <row r="202" spans="2:16">
      <c r="B202" s="77" t="s">
        <v>1636</v>
      </c>
      <c r="C202" s="74" t="s">
        <v>1637</v>
      </c>
      <c r="D202" s="87" t="s">
        <v>1481</v>
      </c>
      <c r="E202" s="87" t="s">
        <v>918</v>
      </c>
      <c r="F202" s="74"/>
      <c r="G202" s="87" t="s">
        <v>963</v>
      </c>
      <c r="H202" s="87" t="s">
        <v>158</v>
      </c>
      <c r="I202" s="84">
        <v>21.474810000000002</v>
      </c>
      <c r="J202" s="86">
        <v>16967</v>
      </c>
      <c r="K202" s="74"/>
      <c r="L202" s="84">
        <v>12.628825089999999</v>
      </c>
      <c r="M202" s="85">
        <v>9.9480132379464464E-8</v>
      </c>
      <c r="N202" s="85">
        <f t="shared" si="4"/>
        <v>1.2248293364928449E-3</v>
      </c>
      <c r="O202" s="85">
        <f>L202/'סכום נכסי הקרן'!$C$42</f>
        <v>1.9835923396769472E-4</v>
      </c>
      <c r="P202" s="116"/>
    </row>
    <row r="203" spans="2:16">
      <c r="B203" s="77" t="s">
        <v>1638</v>
      </c>
      <c r="C203" s="74" t="s">
        <v>1639</v>
      </c>
      <c r="D203" s="87" t="s">
        <v>28</v>
      </c>
      <c r="E203" s="87" t="s">
        <v>918</v>
      </c>
      <c r="F203" s="74"/>
      <c r="G203" s="87" t="s">
        <v>1150</v>
      </c>
      <c r="H203" s="87" t="s">
        <v>160</v>
      </c>
      <c r="I203" s="84">
        <v>46.017449999999997</v>
      </c>
      <c r="J203" s="86">
        <v>11358</v>
      </c>
      <c r="K203" s="74"/>
      <c r="L203" s="84">
        <v>20.294083101000002</v>
      </c>
      <c r="M203" s="85">
        <v>6.4468416542733436E-7</v>
      </c>
      <c r="N203" s="85">
        <f t="shared" si="4"/>
        <v>1.9682581841291851E-3</v>
      </c>
      <c r="O203" s="85">
        <f>L203/'סכום נכסי הקרן'!$C$42</f>
        <v>3.1875639652168935E-4</v>
      </c>
      <c r="P203" s="116"/>
    </row>
    <row r="204" spans="2:16">
      <c r="B204" s="77" t="s">
        <v>1640</v>
      </c>
      <c r="C204" s="74" t="s">
        <v>1641</v>
      </c>
      <c r="D204" s="87" t="s">
        <v>1481</v>
      </c>
      <c r="E204" s="87" t="s">
        <v>918</v>
      </c>
      <c r="F204" s="74"/>
      <c r="G204" s="87" t="s">
        <v>1012</v>
      </c>
      <c r="H204" s="87" t="s">
        <v>158</v>
      </c>
      <c r="I204" s="84">
        <v>323.321978</v>
      </c>
      <c r="J204" s="86">
        <v>1340</v>
      </c>
      <c r="K204" s="74"/>
      <c r="L204" s="84">
        <v>15.016495287</v>
      </c>
      <c r="M204" s="85">
        <v>5.2386472272759392E-6</v>
      </c>
      <c r="N204" s="85">
        <f t="shared" si="4"/>
        <v>1.4564018289704686E-3</v>
      </c>
      <c r="O204" s="85">
        <f>L204/'סכום נכסי הקרן'!$C$42</f>
        <v>2.3586204423461677E-4</v>
      </c>
      <c r="P204" s="116"/>
    </row>
    <row r="205" spans="2:16">
      <c r="B205" s="77" t="s">
        <v>1511</v>
      </c>
      <c r="C205" s="74" t="s">
        <v>1512</v>
      </c>
      <c r="D205" s="87" t="s">
        <v>1478</v>
      </c>
      <c r="E205" s="87" t="s">
        <v>918</v>
      </c>
      <c r="F205" s="74"/>
      <c r="G205" s="87" t="s">
        <v>187</v>
      </c>
      <c r="H205" s="87" t="s">
        <v>158</v>
      </c>
      <c r="I205" s="84">
        <v>107.76079</v>
      </c>
      <c r="J205" s="86">
        <v>4143</v>
      </c>
      <c r="K205" s="74"/>
      <c r="L205" s="84">
        <v>15.474059350000001</v>
      </c>
      <c r="M205" s="85">
        <v>1.6278480277238493E-6</v>
      </c>
      <c r="N205" s="85">
        <f>L205/$L$11</f>
        <v>1.5007795033537363E-3</v>
      </c>
      <c r="O205" s="85">
        <f>L205/'סכום נכסי הקרן'!$C$42</f>
        <v>2.4304894059124578E-4</v>
      </c>
      <c r="P205" s="116"/>
    </row>
    <row r="206" spans="2:16">
      <c r="B206" s="77" t="s">
        <v>1642</v>
      </c>
      <c r="C206" s="74" t="s">
        <v>1643</v>
      </c>
      <c r="D206" s="87" t="s">
        <v>1481</v>
      </c>
      <c r="E206" s="87" t="s">
        <v>918</v>
      </c>
      <c r="F206" s="74"/>
      <c r="G206" s="87" t="s">
        <v>963</v>
      </c>
      <c r="H206" s="87" t="s">
        <v>158</v>
      </c>
      <c r="I206" s="84">
        <v>28.632057</v>
      </c>
      <c r="J206" s="86">
        <v>36492</v>
      </c>
      <c r="K206" s="74"/>
      <c r="L206" s="84">
        <v>36.214190387000002</v>
      </c>
      <c r="M206" s="85">
        <v>1.0209861444197431E-7</v>
      </c>
      <c r="N206" s="85">
        <f t="shared" si="4"/>
        <v>3.5122984495570978E-3</v>
      </c>
      <c r="O206" s="85">
        <f>L206/'סכום נכסי הקרן'!$C$42</f>
        <v>5.6881135123279904E-4</v>
      </c>
      <c r="P206" s="116"/>
    </row>
    <row r="207" spans="2:16">
      <c r="B207" s="77" t="s">
        <v>1644</v>
      </c>
      <c r="C207" s="74" t="s">
        <v>1645</v>
      </c>
      <c r="D207" s="87" t="s">
        <v>28</v>
      </c>
      <c r="E207" s="87" t="s">
        <v>918</v>
      </c>
      <c r="F207" s="74"/>
      <c r="G207" s="87" t="s">
        <v>1611</v>
      </c>
      <c r="H207" s="87" t="s">
        <v>160</v>
      </c>
      <c r="I207" s="84">
        <v>15.492542</v>
      </c>
      <c r="J207" s="86">
        <v>28570</v>
      </c>
      <c r="K207" s="74"/>
      <c r="L207" s="84">
        <v>17.186123546999998</v>
      </c>
      <c r="M207" s="85">
        <v>2.770036477307719E-8</v>
      </c>
      <c r="N207" s="85">
        <f t="shared" si="4"/>
        <v>1.6668271316564783E-3</v>
      </c>
      <c r="O207" s="85">
        <f>L207/'סכום נכסי הקרן'!$C$42</f>
        <v>2.6994009952331047E-4</v>
      </c>
      <c r="P207" s="116"/>
    </row>
    <row r="208" spans="2:16">
      <c r="B208" s="77" t="s">
        <v>1646</v>
      </c>
      <c r="C208" s="74" t="s">
        <v>1647</v>
      </c>
      <c r="D208" s="87" t="s">
        <v>1481</v>
      </c>
      <c r="E208" s="87" t="s">
        <v>918</v>
      </c>
      <c r="F208" s="74"/>
      <c r="G208" s="87" t="s">
        <v>1093</v>
      </c>
      <c r="H208" s="87" t="s">
        <v>158</v>
      </c>
      <c r="I208" s="84">
        <v>29.144385000000003</v>
      </c>
      <c r="J208" s="86">
        <v>20657</v>
      </c>
      <c r="K208" s="74"/>
      <c r="L208" s="84">
        <v>20.866552542000001</v>
      </c>
      <c r="M208" s="85">
        <v>4.6898369723878396E-7</v>
      </c>
      <c r="N208" s="85">
        <f t="shared" si="4"/>
        <v>2.0237801634570701E-3</v>
      </c>
      <c r="O208" s="85">
        <f>L208/'סכום נכסי הקרן'!$C$42</f>
        <v>3.2774809598521196E-4</v>
      </c>
      <c r="P208" s="116"/>
    </row>
    <row r="209" spans="2:16">
      <c r="B209" s="77" t="s">
        <v>1648</v>
      </c>
      <c r="C209" s="74" t="s">
        <v>1649</v>
      </c>
      <c r="D209" s="87" t="s">
        <v>1481</v>
      </c>
      <c r="E209" s="87" t="s">
        <v>918</v>
      </c>
      <c r="F209" s="74"/>
      <c r="G209" s="87" t="s">
        <v>939</v>
      </c>
      <c r="H209" s="87" t="s">
        <v>158</v>
      </c>
      <c r="I209" s="84">
        <v>30.926487000000002</v>
      </c>
      <c r="J209" s="86">
        <v>29570</v>
      </c>
      <c r="K209" s="74"/>
      <c r="L209" s="84">
        <v>31.696439461999994</v>
      </c>
      <c r="M209" s="85">
        <v>3.1143220801941341E-8</v>
      </c>
      <c r="N209" s="85">
        <f t="shared" si="4"/>
        <v>3.0741362429802313E-3</v>
      </c>
      <c r="O209" s="85">
        <f>L209/'סכום נכסי הקרן'!$C$42</f>
        <v>4.9785165337068807E-4</v>
      </c>
      <c r="P209" s="116"/>
    </row>
    <row r="210" spans="2:16">
      <c r="B210" s="77" t="s">
        <v>1650</v>
      </c>
      <c r="C210" s="74" t="s">
        <v>1651</v>
      </c>
      <c r="D210" s="87" t="s">
        <v>1481</v>
      </c>
      <c r="E210" s="87" t="s">
        <v>918</v>
      </c>
      <c r="F210" s="74"/>
      <c r="G210" s="87" t="s">
        <v>972</v>
      </c>
      <c r="H210" s="87" t="s">
        <v>158</v>
      </c>
      <c r="I210" s="84">
        <v>72.725671000000006</v>
      </c>
      <c r="J210" s="86">
        <v>18447</v>
      </c>
      <c r="K210" s="74"/>
      <c r="L210" s="84">
        <v>46.498832022000002</v>
      </c>
      <c r="M210" s="85">
        <v>9.7807903102068493E-8</v>
      </c>
      <c r="N210" s="85">
        <f t="shared" si="4"/>
        <v>4.5097729335325295E-3</v>
      </c>
      <c r="O210" s="85">
        <f>L210/'סכום נכסי הקרן'!$C$42</f>
        <v>7.3035081526150376E-4</v>
      </c>
      <c r="P210" s="116"/>
    </row>
    <row r="211" spans="2:16">
      <c r="B211" s="77" t="s">
        <v>1652</v>
      </c>
      <c r="C211" s="74" t="s">
        <v>1653</v>
      </c>
      <c r="D211" s="87" t="s">
        <v>1478</v>
      </c>
      <c r="E211" s="87" t="s">
        <v>918</v>
      </c>
      <c r="F211" s="74"/>
      <c r="G211" s="87" t="s">
        <v>939</v>
      </c>
      <c r="H211" s="87" t="s">
        <v>158</v>
      </c>
      <c r="I211" s="84">
        <v>140.34003100000001</v>
      </c>
      <c r="J211" s="86">
        <v>20351</v>
      </c>
      <c r="K211" s="74"/>
      <c r="L211" s="84">
        <v>98.991038472999989</v>
      </c>
      <c r="M211" s="85">
        <v>1.8506116805696248E-8</v>
      </c>
      <c r="N211" s="85">
        <f t="shared" si="4"/>
        <v>9.6008240756798903E-3</v>
      </c>
      <c r="O211" s="85">
        <f>L211/'סכום נכסי הקרן'!$C$42</f>
        <v>1.5548387455868132E-3</v>
      </c>
      <c r="P211" s="116"/>
    </row>
    <row r="212" spans="2:16">
      <c r="B212" s="77" t="s">
        <v>1654</v>
      </c>
      <c r="C212" s="74" t="s">
        <v>1655</v>
      </c>
      <c r="D212" s="87" t="s">
        <v>1481</v>
      </c>
      <c r="E212" s="87" t="s">
        <v>918</v>
      </c>
      <c r="F212" s="74"/>
      <c r="G212" s="87" t="s">
        <v>969</v>
      </c>
      <c r="H212" s="87" t="s">
        <v>158</v>
      </c>
      <c r="I212" s="84">
        <v>11.553755000000001</v>
      </c>
      <c r="J212" s="86">
        <v>27473</v>
      </c>
      <c r="K212" s="74"/>
      <c r="L212" s="84">
        <v>11.001648929000002</v>
      </c>
      <c r="M212" s="85">
        <v>6.1620026666666672E-8</v>
      </c>
      <c r="N212" s="85">
        <f t="shared" si="4"/>
        <v>1.0670147271819004E-3</v>
      </c>
      <c r="O212" s="85">
        <f>L212/'סכום נכסי הקרן'!$C$42</f>
        <v>1.7280139984407285E-4</v>
      </c>
      <c r="P212" s="116"/>
    </row>
    <row r="213" spans="2:16">
      <c r="B213" s="77" t="s">
        <v>1656</v>
      </c>
      <c r="C213" s="74" t="s">
        <v>1657</v>
      </c>
      <c r="D213" s="87" t="s">
        <v>1481</v>
      </c>
      <c r="E213" s="87" t="s">
        <v>918</v>
      </c>
      <c r="F213" s="74"/>
      <c r="G213" s="87" t="s">
        <v>969</v>
      </c>
      <c r="H213" s="87" t="s">
        <v>158</v>
      </c>
      <c r="I213" s="84">
        <v>91.421334000000002</v>
      </c>
      <c r="J213" s="86">
        <v>4830</v>
      </c>
      <c r="K213" s="74"/>
      <c r="L213" s="84">
        <v>15.304644398000001</v>
      </c>
      <c r="M213" s="85">
        <v>5.8021111176537111E-8</v>
      </c>
      <c r="N213" s="85">
        <f t="shared" si="4"/>
        <v>1.4843484892434501E-3</v>
      </c>
      <c r="O213" s="85">
        <f>L213/'סכום נכסי הקרן'!$C$42</f>
        <v>2.4038796303696772E-4</v>
      </c>
      <c r="P213" s="116"/>
    </row>
    <row r="214" spans="2:16">
      <c r="B214" s="77" t="s">
        <v>1658</v>
      </c>
      <c r="C214" s="74" t="s">
        <v>1659</v>
      </c>
      <c r="D214" s="87" t="s">
        <v>1478</v>
      </c>
      <c r="E214" s="87" t="s">
        <v>918</v>
      </c>
      <c r="F214" s="74"/>
      <c r="G214" s="87" t="s">
        <v>969</v>
      </c>
      <c r="H214" s="87" t="s">
        <v>158</v>
      </c>
      <c r="I214" s="84">
        <v>36.016323999999997</v>
      </c>
      <c r="J214" s="86">
        <v>11947</v>
      </c>
      <c r="K214" s="74"/>
      <c r="L214" s="84">
        <v>14.913748295</v>
      </c>
      <c r="M214" s="85">
        <v>2.1951691110985961E-7</v>
      </c>
      <c r="N214" s="85">
        <f t="shared" si="4"/>
        <v>1.4464367269802884E-3</v>
      </c>
      <c r="O214" s="85">
        <f>L214/'סכום נכסי הקרן'!$C$42</f>
        <v>2.3424821123904039E-4</v>
      </c>
      <c r="P214" s="116"/>
    </row>
    <row r="215" spans="2:16">
      <c r="B215" s="77" t="s">
        <v>1660</v>
      </c>
      <c r="C215" s="74" t="s">
        <v>1661</v>
      </c>
      <c r="D215" s="87" t="s">
        <v>134</v>
      </c>
      <c r="E215" s="87" t="s">
        <v>918</v>
      </c>
      <c r="F215" s="74"/>
      <c r="G215" s="87" t="s">
        <v>987</v>
      </c>
      <c r="H215" s="87" t="s">
        <v>1553</v>
      </c>
      <c r="I215" s="84">
        <v>116.57754000000001</v>
      </c>
      <c r="J215" s="86">
        <v>10474</v>
      </c>
      <c r="K215" s="74"/>
      <c r="L215" s="84">
        <v>44.481016766000003</v>
      </c>
      <c r="M215" s="85">
        <v>3.9172560483870974E-8</v>
      </c>
      <c r="N215" s="85">
        <f t="shared" si="4"/>
        <v>4.3140714883419841E-3</v>
      </c>
      <c r="O215" s="85">
        <f>L215/'סכום נכסי הקרן'!$C$42</f>
        <v>6.9865726612957204E-4</v>
      </c>
      <c r="P215" s="116"/>
    </row>
    <row r="216" spans="2:16">
      <c r="B216" s="77" t="s">
        <v>1662</v>
      </c>
      <c r="C216" s="74" t="s">
        <v>1663</v>
      </c>
      <c r="D216" s="87" t="s">
        <v>1478</v>
      </c>
      <c r="E216" s="87" t="s">
        <v>918</v>
      </c>
      <c r="F216" s="74"/>
      <c r="G216" s="87" t="s">
        <v>949</v>
      </c>
      <c r="H216" s="87" t="s">
        <v>158</v>
      </c>
      <c r="I216" s="84">
        <v>34.423814</v>
      </c>
      <c r="J216" s="86">
        <v>45504</v>
      </c>
      <c r="K216" s="74"/>
      <c r="L216" s="84">
        <v>54.292159351000002</v>
      </c>
      <c r="M216" s="85">
        <v>7.8270800766982499E-8</v>
      </c>
      <c r="N216" s="85">
        <f t="shared" si="4"/>
        <v>5.265622814532871E-3</v>
      </c>
      <c r="O216" s="85">
        <f>L216/'סכום נכסי הקרן'!$C$42</f>
        <v>8.5275954513329747E-4</v>
      </c>
      <c r="P216" s="116"/>
    </row>
    <row r="217" spans="2:16">
      <c r="B217" s="77" t="s">
        <v>1664</v>
      </c>
      <c r="C217" s="74" t="s">
        <v>1665</v>
      </c>
      <c r="D217" s="87" t="s">
        <v>1481</v>
      </c>
      <c r="E217" s="87" t="s">
        <v>918</v>
      </c>
      <c r="F217" s="74"/>
      <c r="G217" s="87" t="s">
        <v>1012</v>
      </c>
      <c r="H217" s="87" t="s">
        <v>158</v>
      </c>
      <c r="I217" s="84">
        <v>145.415142</v>
      </c>
      <c r="J217" s="86">
        <v>9805</v>
      </c>
      <c r="K217" s="84">
        <v>0.100036193</v>
      </c>
      <c r="L217" s="84">
        <v>49.518107090000001</v>
      </c>
      <c r="M217" s="85">
        <v>1.1726862250801719E-7</v>
      </c>
      <c r="N217" s="85">
        <f t="shared" si="4"/>
        <v>4.8026027614756E-3</v>
      </c>
      <c r="O217" s="85">
        <f>L217/'סכום נכסי הקרן'!$C$42</f>
        <v>7.7777415712886977E-4</v>
      </c>
      <c r="P217" s="116"/>
    </row>
    <row r="218" spans="2:16">
      <c r="B218" s="77" t="s">
        <v>1666</v>
      </c>
      <c r="C218" s="74" t="s">
        <v>1667</v>
      </c>
      <c r="D218" s="87" t="s">
        <v>28</v>
      </c>
      <c r="E218" s="87" t="s">
        <v>918</v>
      </c>
      <c r="F218" s="74"/>
      <c r="G218" s="87" t="s">
        <v>960</v>
      </c>
      <c r="H218" s="87" t="s">
        <v>160</v>
      </c>
      <c r="I218" s="84">
        <v>1031.097663</v>
      </c>
      <c r="J218" s="86">
        <v>388.85</v>
      </c>
      <c r="K218" s="74"/>
      <c r="L218" s="84">
        <v>15.567788642</v>
      </c>
      <c r="M218" s="85">
        <v>1.8236972482346014E-7</v>
      </c>
      <c r="N218" s="85">
        <f t="shared" si="4"/>
        <v>1.5098700074752329E-3</v>
      </c>
      <c r="O218" s="85">
        <f>L218/'סכום נכסי הקרן'!$C$42</f>
        <v>2.445211338023289E-4</v>
      </c>
      <c r="P218" s="116"/>
    </row>
    <row r="219" spans="2:16">
      <c r="B219" s="77" t="s">
        <v>1668</v>
      </c>
      <c r="C219" s="74" t="s">
        <v>1669</v>
      </c>
      <c r="D219" s="87" t="s">
        <v>1481</v>
      </c>
      <c r="E219" s="87" t="s">
        <v>918</v>
      </c>
      <c r="F219" s="74"/>
      <c r="G219" s="87" t="s">
        <v>1093</v>
      </c>
      <c r="H219" s="87" t="s">
        <v>158</v>
      </c>
      <c r="I219" s="84">
        <v>100.04061400000001</v>
      </c>
      <c r="J219" s="86">
        <v>3210</v>
      </c>
      <c r="K219" s="84">
        <v>0.15603334599999999</v>
      </c>
      <c r="L219" s="84">
        <v>11.286412001999999</v>
      </c>
      <c r="M219" s="85">
        <v>1.7555586816771606E-7</v>
      </c>
      <c r="N219" s="85">
        <f t="shared" si="4"/>
        <v>1.0946329864637107E-3</v>
      </c>
      <c r="O219" s="85">
        <f>L219/'סכום נכסי הקרן'!$C$42</f>
        <v>1.772741346091852E-4</v>
      </c>
      <c r="P219" s="116"/>
    </row>
    <row r="220" spans="2:16">
      <c r="B220" s="77" t="s">
        <v>1670</v>
      </c>
      <c r="C220" s="74" t="s">
        <v>1671</v>
      </c>
      <c r="D220" s="87" t="s">
        <v>1478</v>
      </c>
      <c r="E220" s="87" t="s">
        <v>918</v>
      </c>
      <c r="F220" s="74"/>
      <c r="G220" s="87" t="s">
        <v>1021</v>
      </c>
      <c r="H220" s="87" t="s">
        <v>158</v>
      </c>
      <c r="I220" s="84">
        <v>39.298901999999998</v>
      </c>
      <c r="J220" s="86">
        <v>37991</v>
      </c>
      <c r="K220" s="74"/>
      <c r="L220" s="84">
        <v>51.747539343</v>
      </c>
      <c r="M220" s="85">
        <v>6.3900653658536587E-8</v>
      </c>
      <c r="N220" s="85">
        <f t="shared" si="4"/>
        <v>5.0188282620853113E-3</v>
      </c>
      <c r="O220" s="85">
        <f>L220/'סכום נכסי הקרן'!$C$42</f>
        <v>8.1279154558237885E-4</v>
      </c>
      <c r="P220" s="116"/>
    </row>
    <row r="221" spans="2:16">
      <c r="B221" s="77" t="s">
        <v>1520</v>
      </c>
      <c r="C221" s="74" t="s">
        <v>1521</v>
      </c>
      <c r="D221" s="87" t="s">
        <v>1481</v>
      </c>
      <c r="E221" s="87" t="s">
        <v>918</v>
      </c>
      <c r="F221" s="74"/>
      <c r="G221" s="87" t="s">
        <v>185</v>
      </c>
      <c r="H221" s="87" t="s">
        <v>158</v>
      </c>
      <c r="I221" s="84">
        <v>315.99870600000003</v>
      </c>
      <c r="J221" s="86">
        <v>6349</v>
      </c>
      <c r="K221" s="74"/>
      <c r="L221" s="84">
        <v>69.537518605000002</v>
      </c>
      <c r="M221" s="85">
        <v>6.1917166718414743E-6</v>
      </c>
      <c r="N221" s="85">
        <f>L221/$L$11</f>
        <v>6.7442214273569457E-3</v>
      </c>
      <c r="O221" s="85">
        <f>L221/'סכום נכסי הקרן'!$C$42</f>
        <v>1.0922163244959568E-3</v>
      </c>
      <c r="P221" s="116"/>
    </row>
    <row r="222" spans="2:16">
      <c r="B222" s="77" t="s">
        <v>1672</v>
      </c>
      <c r="C222" s="74" t="s">
        <v>1673</v>
      </c>
      <c r="D222" s="87" t="s">
        <v>1481</v>
      </c>
      <c r="E222" s="87" t="s">
        <v>918</v>
      </c>
      <c r="F222" s="74"/>
      <c r="G222" s="87" t="s">
        <v>939</v>
      </c>
      <c r="H222" s="87" t="s">
        <v>158</v>
      </c>
      <c r="I222" s="84">
        <v>46.449725999999998</v>
      </c>
      <c r="J222" s="86">
        <v>22967</v>
      </c>
      <c r="K222" s="74"/>
      <c r="L222" s="84">
        <v>36.975663986999997</v>
      </c>
      <c r="M222" s="85">
        <v>4.8151452252219975E-7</v>
      </c>
      <c r="N222" s="85">
        <f t="shared" si="4"/>
        <v>3.586151337501784E-3</v>
      </c>
      <c r="O222" s="85">
        <f>L222/'סכום נכסי הקרן'!$C$42</f>
        <v>5.8077171325430057E-4</v>
      </c>
      <c r="P222" s="116"/>
    </row>
    <row r="223" spans="2:16">
      <c r="B223" s="77" t="s">
        <v>1674</v>
      </c>
      <c r="C223" s="74" t="s">
        <v>1675</v>
      </c>
      <c r="D223" s="87" t="s">
        <v>1478</v>
      </c>
      <c r="E223" s="87" t="s">
        <v>918</v>
      </c>
      <c r="F223" s="74"/>
      <c r="G223" s="87" t="s">
        <v>939</v>
      </c>
      <c r="H223" s="87" t="s">
        <v>158</v>
      </c>
      <c r="I223" s="84">
        <v>78.869921000000005</v>
      </c>
      <c r="J223" s="86">
        <v>17423</v>
      </c>
      <c r="K223" s="74"/>
      <c r="L223" s="84">
        <v>47.628061035000002</v>
      </c>
      <c r="M223" s="85">
        <v>6.7171307167330103E-8</v>
      </c>
      <c r="N223" s="85">
        <f t="shared" si="4"/>
        <v>4.6192932422615234E-3</v>
      </c>
      <c r="O223" s="85">
        <f>L223/'סכום נכסי הקרן'!$C$42</f>
        <v>7.4808746141793385E-4</v>
      </c>
      <c r="P223" s="116"/>
    </row>
    <row r="224" spans="2:16">
      <c r="B224" s="77" t="s">
        <v>1676</v>
      </c>
      <c r="C224" s="74" t="s">
        <v>1677</v>
      </c>
      <c r="D224" s="87" t="s">
        <v>1481</v>
      </c>
      <c r="E224" s="87" t="s">
        <v>918</v>
      </c>
      <c r="F224" s="74"/>
      <c r="G224" s="87" t="s">
        <v>1150</v>
      </c>
      <c r="H224" s="87" t="s">
        <v>158</v>
      </c>
      <c r="I224" s="84">
        <v>155.93534500000001</v>
      </c>
      <c r="J224" s="86">
        <v>9333</v>
      </c>
      <c r="K224" s="74"/>
      <c r="L224" s="84">
        <v>50.442242847999999</v>
      </c>
      <c r="M224" s="85">
        <v>2.1112800609817192E-7</v>
      </c>
      <c r="N224" s="85">
        <f t="shared" si="4"/>
        <v>4.8922317316477133E-3</v>
      </c>
      <c r="O224" s="85">
        <f>L224/'סכום נכסי הקרן'!$C$42</f>
        <v>7.9228943148991764E-4</v>
      </c>
      <c r="P224" s="116"/>
    </row>
    <row r="225" spans="2:16">
      <c r="B225" s="77" t="s">
        <v>1678</v>
      </c>
      <c r="C225" s="74" t="s">
        <v>1679</v>
      </c>
      <c r="D225" s="87" t="s">
        <v>118</v>
      </c>
      <c r="E225" s="87" t="s">
        <v>918</v>
      </c>
      <c r="F225" s="74"/>
      <c r="G225" s="87" t="s">
        <v>1611</v>
      </c>
      <c r="H225" s="87" t="s">
        <v>161</v>
      </c>
      <c r="I225" s="84">
        <v>47.551364999999997</v>
      </c>
      <c r="J225" s="86">
        <v>7432</v>
      </c>
      <c r="K225" s="74"/>
      <c r="L225" s="84">
        <v>15.034063620000003</v>
      </c>
      <c r="M225" s="85">
        <v>6.6879224447175207E-8</v>
      </c>
      <c r="N225" s="85">
        <f t="shared" si="4"/>
        <v>1.4581057253740001E-3</v>
      </c>
      <c r="O225" s="85">
        <f>L225/'סכום נכסי הקרן'!$C$42</f>
        <v>2.3613798764591078E-4</v>
      </c>
      <c r="P225" s="116"/>
    </row>
    <row r="226" spans="2:16">
      <c r="B226" s="77" t="s">
        <v>1524</v>
      </c>
      <c r="C226" s="74" t="s">
        <v>1525</v>
      </c>
      <c r="D226" s="87" t="s">
        <v>1478</v>
      </c>
      <c r="E226" s="87" t="s">
        <v>918</v>
      </c>
      <c r="F226" s="74"/>
      <c r="G226" s="87" t="s">
        <v>934</v>
      </c>
      <c r="H226" s="87" t="s">
        <v>158</v>
      </c>
      <c r="I226" s="84">
        <v>346.14341999999999</v>
      </c>
      <c r="J226" s="86">
        <v>5527</v>
      </c>
      <c r="K226" s="74"/>
      <c r="L226" s="84">
        <v>66.309247994999993</v>
      </c>
      <c r="M226" s="85">
        <v>2.5393212363242683E-6</v>
      </c>
      <c r="N226" s="85">
        <f>L226/$L$11</f>
        <v>6.4311217905271782E-3</v>
      </c>
      <c r="O226" s="85">
        <f>L226/'סכום נכסי הקרן'!$C$42</f>
        <v>1.0415103181433084E-3</v>
      </c>
      <c r="P226" s="116"/>
    </row>
    <row r="227" spans="2:16">
      <c r="B227" s="77" t="s">
        <v>1680</v>
      </c>
      <c r="C227" s="74" t="s">
        <v>1681</v>
      </c>
      <c r="D227" s="87" t="s">
        <v>1478</v>
      </c>
      <c r="E227" s="87" t="s">
        <v>918</v>
      </c>
      <c r="F227" s="74"/>
      <c r="G227" s="87" t="s">
        <v>966</v>
      </c>
      <c r="H227" s="87" t="s">
        <v>158</v>
      </c>
      <c r="I227" s="84">
        <v>24.542639999999995</v>
      </c>
      <c r="J227" s="86">
        <v>8524</v>
      </c>
      <c r="K227" s="74"/>
      <c r="L227" s="84">
        <v>7.2509227199999993</v>
      </c>
      <c r="M227" s="85">
        <v>6.8955183505280312E-8</v>
      </c>
      <c r="N227" s="85">
        <f t="shared" ref="N227:N246" si="5">L227/$L$11</f>
        <v>7.0324379352842026E-4</v>
      </c>
      <c r="O227" s="85">
        <f>L227/'סכום נכסי הקרן'!$C$42</f>
        <v>1.138892546256774E-4</v>
      </c>
      <c r="P227" s="116"/>
    </row>
    <row r="228" spans="2:16">
      <c r="B228" s="77" t="s">
        <v>1682</v>
      </c>
      <c r="C228" s="74" t="s">
        <v>1683</v>
      </c>
      <c r="D228" s="87" t="s">
        <v>1481</v>
      </c>
      <c r="E228" s="87" t="s">
        <v>918</v>
      </c>
      <c r="F228" s="74"/>
      <c r="G228" s="87" t="s">
        <v>969</v>
      </c>
      <c r="H228" s="87" t="s">
        <v>158</v>
      </c>
      <c r="I228" s="84">
        <v>9.8127610000000001</v>
      </c>
      <c r="J228" s="86">
        <v>32948</v>
      </c>
      <c r="K228" s="74"/>
      <c r="L228" s="84">
        <v>11.205954084</v>
      </c>
      <c r="M228" s="85">
        <v>4.0733752594437525E-8</v>
      </c>
      <c r="N228" s="85">
        <f t="shared" si="5"/>
        <v>1.0868296304414971E-3</v>
      </c>
      <c r="O228" s="85">
        <f>L228/'סכום נכסי הקרן'!$C$42</f>
        <v>1.7601039306019877E-4</v>
      </c>
      <c r="P228" s="116"/>
    </row>
    <row r="229" spans="2:16">
      <c r="B229" s="77" t="s">
        <v>1684</v>
      </c>
      <c r="C229" s="74" t="s">
        <v>1685</v>
      </c>
      <c r="D229" s="87" t="s">
        <v>28</v>
      </c>
      <c r="E229" s="87" t="s">
        <v>918</v>
      </c>
      <c r="F229" s="74"/>
      <c r="G229" s="87" t="s">
        <v>960</v>
      </c>
      <c r="H229" s="87" t="s">
        <v>158</v>
      </c>
      <c r="I229" s="84">
        <v>14.307131999999999</v>
      </c>
      <c r="J229" s="86">
        <v>110300</v>
      </c>
      <c r="K229" s="74"/>
      <c r="L229" s="84">
        <v>54.696136976000005</v>
      </c>
      <c r="M229" s="85">
        <v>5.9914795388987826E-8</v>
      </c>
      <c r="N229" s="85">
        <f t="shared" si="5"/>
        <v>5.304803311757313E-3</v>
      </c>
      <c r="O229" s="85">
        <f>L229/'סכום נכסי הקרן'!$C$42</f>
        <v>8.5910476661384052E-4</v>
      </c>
      <c r="P229" s="116"/>
    </row>
    <row r="230" spans="2:16">
      <c r="B230" s="77" t="s">
        <v>1686</v>
      </c>
      <c r="C230" s="74" t="s">
        <v>1687</v>
      </c>
      <c r="D230" s="87" t="s">
        <v>28</v>
      </c>
      <c r="E230" s="87" t="s">
        <v>918</v>
      </c>
      <c r="F230" s="74"/>
      <c r="G230" s="87" t="s">
        <v>939</v>
      </c>
      <c r="H230" s="87" t="s">
        <v>160</v>
      </c>
      <c r="I230" s="84">
        <v>30.6783</v>
      </c>
      <c r="J230" s="86">
        <v>12468</v>
      </c>
      <c r="K230" s="74"/>
      <c r="L230" s="84">
        <v>14.85159524</v>
      </c>
      <c r="M230" s="85">
        <v>2.4972075147072022E-8</v>
      </c>
      <c r="N230" s="85">
        <f t="shared" si="5"/>
        <v>1.4404087010495997E-3</v>
      </c>
      <c r="O230" s="85">
        <f>L230/'סכום נכסי הקרן'!$C$42</f>
        <v>2.3327198167764481E-4</v>
      </c>
      <c r="P230" s="116"/>
    </row>
    <row r="231" spans="2:16">
      <c r="B231" s="77" t="s">
        <v>1688</v>
      </c>
      <c r="C231" s="74" t="s">
        <v>1689</v>
      </c>
      <c r="D231" s="87" t="s">
        <v>118</v>
      </c>
      <c r="E231" s="87" t="s">
        <v>918</v>
      </c>
      <c r="F231" s="74"/>
      <c r="G231" s="87" t="s">
        <v>1150</v>
      </c>
      <c r="H231" s="87" t="s">
        <v>161</v>
      </c>
      <c r="I231" s="84">
        <v>1467.565507</v>
      </c>
      <c r="J231" s="86">
        <v>895</v>
      </c>
      <c r="K231" s="74"/>
      <c r="L231" s="84">
        <v>55.876375277999998</v>
      </c>
      <c r="M231" s="85">
        <v>1.2322722289157624E-6</v>
      </c>
      <c r="N231" s="85">
        <f t="shared" si="5"/>
        <v>5.4192708482098343E-3</v>
      </c>
      <c r="O231" s="85">
        <f>L231/'סכום נכסי הקרן'!$C$42</f>
        <v>8.7764260871836292E-4</v>
      </c>
      <c r="P231" s="116"/>
    </row>
    <row r="232" spans="2:16">
      <c r="B232" s="77" t="s">
        <v>1690</v>
      </c>
      <c r="C232" s="74" t="s">
        <v>1691</v>
      </c>
      <c r="D232" s="87" t="s">
        <v>28</v>
      </c>
      <c r="E232" s="87" t="s">
        <v>918</v>
      </c>
      <c r="F232" s="74"/>
      <c r="G232" s="87" t="s">
        <v>963</v>
      </c>
      <c r="H232" s="87" t="s">
        <v>160</v>
      </c>
      <c r="I232" s="84">
        <v>61.709400000000002</v>
      </c>
      <c r="J232" s="86">
        <v>10488</v>
      </c>
      <c r="K232" s="74"/>
      <c r="L232" s="84">
        <v>25.129799674999997</v>
      </c>
      <c r="M232" s="85">
        <v>7.2599294117647061E-8</v>
      </c>
      <c r="N232" s="85">
        <f t="shared" si="5"/>
        <v>2.4372588615944129E-3</v>
      </c>
      <c r="O232" s="85">
        <f>L232/'סכום נכסי הקרן'!$C$42</f>
        <v>3.9471033748354994E-4</v>
      </c>
      <c r="P232" s="116"/>
    </row>
    <row r="233" spans="2:16">
      <c r="B233" s="77" t="s">
        <v>1692</v>
      </c>
      <c r="C233" s="74" t="s">
        <v>1693</v>
      </c>
      <c r="D233" s="87" t="s">
        <v>1478</v>
      </c>
      <c r="E233" s="87" t="s">
        <v>918</v>
      </c>
      <c r="F233" s="74"/>
      <c r="G233" s="87" t="s">
        <v>972</v>
      </c>
      <c r="H233" s="87" t="s">
        <v>158</v>
      </c>
      <c r="I233" s="84">
        <v>65.958344999999994</v>
      </c>
      <c r="J233" s="86">
        <v>7359</v>
      </c>
      <c r="K233" s="74"/>
      <c r="L233" s="84">
        <v>16.823529393000001</v>
      </c>
      <c r="M233" s="85">
        <v>5.645668492681674E-8</v>
      </c>
      <c r="N233" s="85">
        <f t="shared" si="5"/>
        <v>1.6316602848678828E-3</v>
      </c>
      <c r="O233" s="85">
        <f>L233/'סכום נכסי הקרן'!$C$42</f>
        <v>2.6424488257984706E-4</v>
      </c>
      <c r="P233" s="116"/>
    </row>
    <row r="234" spans="2:16">
      <c r="B234" s="77" t="s">
        <v>1694</v>
      </c>
      <c r="C234" s="74" t="s">
        <v>1695</v>
      </c>
      <c r="D234" s="87" t="s">
        <v>28</v>
      </c>
      <c r="E234" s="87" t="s">
        <v>918</v>
      </c>
      <c r="F234" s="74"/>
      <c r="G234" s="87" t="s">
        <v>1021</v>
      </c>
      <c r="H234" s="87" t="s">
        <v>160</v>
      </c>
      <c r="I234" s="84">
        <v>159.52716000000001</v>
      </c>
      <c r="J234" s="86">
        <v>2422</v>
      </c>
      <c r="K234" s="74"/>
      <c r="L234" s="84">
        <v>15.002160016999998</v>
      </c>
      <c r="M234" s="85">
        <v>1.6833928435907617E-7</v>
      </c>
      <c r="N234" s="85">
        <f t="shared" si="5"/>
        <v>1.4550114970023388E-3</v>
      </c>
      <c r="O234" s="85">
        <f>L234/'סכום נכסי הקרן'!$C$42</f>
        <v>2.356368821030918E-4</v>
      </c>
      <c r="P234" s="116"/>
    </row>
    <row r="235" spans="2:16">
      <c r="B235" s="77" t="s">
        <v>1696</v>
      </c>
      <c r="C235" s="74" t="s">
        <v>1697</v>
      </c>
      <c r="D235" s="87" t="s">
        <v>1481</v>
      </c>
      <c r="E235" s="87" t="s">
        <v>918</v>
      </c>
      <c r="F235" s="74"/>
      <c r="G235" s="87" t="s">
        <v>966</v>
      </c>
      <c r="H235" s="87" t="s">
        <v>158</v>
      </c>
      <c r="I235" s="84">
        <v>33.746130000000001</v>
      </c>
      <c r="J235" s="86">
        <v>11993</v>
      </c>
      <c r="K235" s="74"/>
      <c r="L235" s="84">
        <v>14.027502904</v>
      </c>
      <c r="M235" s="85">
        <v>6.7490170504321192E-8</v>
      </c>
      <c r="N235" s="85">
        <f t="shared" si="5"/>
        <v>1.3604826222640934E-3</v>
      </c>
      <c r="O235" s="85">
        <f>L235/'סכום נכסי הקרן'!$C$42</f>
        <v>2.2032807570676816E-4</v>
      </c>
      <c r="P235" s="116"/>
    </row>
    <row r="236" spans="2:16">
      <c r="B236" s="77" t="s">
        <v>1698</v>
      </c>
      <c r="C236" s="74" t="s">
        <v>1699</v>
      </c>
      <c r="D236" s="87" t="s">
        <v>1700</v>
      </c>
      <c r="E236" s="87" t="s">
        <v>918</v>
      </c>
      <c r="F236" s="74"/>
      <c r="G236" s="87" t="s">
        <v>949</v>
      </c>
      <c r="H236" s="87" t="s">
        <v>163</v>
      </c>
      <c r="I236" s="84">
        <v>69.639741000000001</v>
      </c>
      <c r="J236" s="86">
        <v>49860</v>
      </c>
      <c r="K236" s="74"/>
      <c r="L236" s="84">
        <v>15.527498815000001</v>
      </c>
      <c r="M236" s="85">
        <v>7.289335131317264E-9</v>
      </c>
      <c r="N236" s="85">
        <f t="shared" si="5"/>
        <v>1.505962426071568E-3</v>
      </c>
      <c r="O236" s="85">
        <f>L236/'סכום נכסי הקרן'!$C$42</f>
        <v>2.43888306982458E-4</v>
      </c>
      <c r="P236" s="116"/>
    </row>
    <row r="237" spans="2:16">
      <c r="B237" s="77" t="s">
        <v>1701</v>
      </c>
      <c r="C237" s="74" t="s">
        <v>1702</v>
      </c>
      <c r="D237" s="87" t="s">
        <v>1481</v>
      </c>
      <c r="E237" s="87" t="s">
        <v>918</v>
      </c>
      <c r="F237" s="74"/>
      <c r="G237" s="87" t="s">
        <v>966</v>
      </c>
      <c r="H237" s="87" t="s">
        <v>158</v>
      </c>
      <c r="I237" s="84">
        <v>39.881790000000002</v>
      </c>
      <c r="J237" s="86">
        <v>5056</v>
      </c>
      <c r="K237" s="74"/>
      <c r="L237" s="84">
        <v>6.9889231659999984</v>
      </c>
      <c r="M237" s="85">
        <v>3.3293724539656322E-8</v>
      </c>
      <c r="N237" s="85">
        <f t="shared" si="5"/>
        <v>6.7783329511702432E-4</v>
      </c>
      <c r="O237" s="85">
        <f>L237/'סכום נכסי הקרן'!$C$42</f>
        <v>1.0977406335008757E-4</v>
      </c>
      <c r="P237" s="116"/>
    </row>
    <row r="238" spans="2:16">
      <c r="B238" s="77" t="s">
        <v>1703</v>
      </c>
      <c r="C238" s="74" t="s">
        <v>1704</v>
      </c>
      <c r="D238" s="87" t="s">
        <v>1481</v>
      </c>
      <c r="E238" s="87" t="s">
        <v>918</v>
      </c>
      <c r="F238" s="74"/>
      <c r="G238" s="87" t="s">
        <v>1000</v>
      </c>
      <c r="H238" s="87" t="s">
        <v>158</v>
      </c>
      <c r="I238" s="84">
        <v>136.04169400000001</v>
      </c>
      <c r="J238" s="86">
        <v>11118</v>
      </c>
      <c r="K238" s="74"/>
      <c r="L238" s="84">
        <v>52.423650542999994</v>
      </c>
      <c r="M238" s="85">
        <v>1.9320896855263384E-7</v>
      </c>
      <c r="N238" s="85">
        <f t="shared" si="5"/>
        <v>5.0844021239916824E-3</v>
      </c>
      <c r="O238" s="85">
        <f>L238/'סכום נכסי הקרן'!$C$42</f>
        <v>8.2341113202476083E-4</v>
      </c>
      <c r="P238" s="116"/>
    </row>
    <row r="239" spans="2:16">
      <c r="B239" s="77" t="s">
        <v>1705</v>
      </c>
      <c r="C239" s="74" t="s">
        <v>1706</v>
      </c>
      <c r="D239" s="87" t="s">
        <v>1478</v>
      </c>
      <c r="E239" s="87" t="s">
        <v>918</v>
      </c>
      <c r="F239" s="74"/>
      <c r="G239" s="87" t="s">
        <v>939</v>
      </c>
      <c r="H239" s="87" t="s">
        <v>158</v>
      </c>
      <c r="I239" s="84">
        <v>94.572156000000007</v>
      </c>
      <c r="J239" s="86">
        <v>8848</v>
      </c>
      <c r="K239" s="74"/>
      <c r="L239" s="84">
        <v>29.002601962</v>
      </c>
      <c r="M239" s="85">
        <v>3.0053408491093978E-6</v>
      </c>
      <c r="N239" s="85">
        <f t="shared" si="5"/>
        <v>2.8128695634411184E-3</v>
      </c>
      <c r="O239" s="85">
        <f>L239/'סכום נכסי הקרן'!$C$42</f>
        <v>4.5553991501613868E-4</v>
      </c>
      <c r="P239" s="116"/>
    </row>
    <row r="240" spans="2:16">
      <c r="B240" s="77" t="s">
        <v>1707</v>
      </c>
      <c r="C240" s="74" t="s">
        <v>1708</v>
      </c>
      <c r="D240" s="87" t="s">
        <v>28</v>
      </c>
      <c r="E240" s="87" t="s">
        <v>918</v>
      </c>
      <c r="F240" s="74"/>
      <c r="G240" s="87" t="s">
        <v>963</v>
      </c>
      <c r="H240" s="87" t="s">
        <v>160</v>
      </c>
      <c r="I240" s="84">
        <v>128.47212999999999</v>
      </c>
      <c r="J240" s="86">
        <v>8200</v>
      </c>
      <c r="K240" s="84">
        <v>0.62353948800000003</v>
      </c>
      <c r="L240" s="84">
        <v>41.527729721</v>
      </c>
      <c r="M240" s="85">
        <v>2.1192582575891009E-7</v>
      </c>
      <c r="N240" s="85">
        <f t="shared" si="5"/>
        <v>4.0276416276050133E-3</v>
      </c>
      <c r="O240" s="85">
        <f>L240/'סכום נכסי הקרן'!$C$42</f>
        <v>6.5227038914314624E-4</v>
      </c>
      <c r="P240" s="116"/>
    </row>
    <row r="241" spans="2:16">
      <c r="B241" s="77" t="s">
        <v>1709</v>
      </c>
      <c r="C241" s="74" t="s">
        <v>1710</v>
      </c>
      <c r="D241" s="87" t="s">
        <v>1481</v>
      </c>
      <c r="E241" s="87" t="s">
        <v>918</v>
      </c>
      <c r="F241" s="74"/>
      <c r="G241" s="87" t="s">
        <v>939</v>
      </c>
      <c r="H241" s="87" t="s">
        <v>158</v>
      </c>
      <c r="I241" s="84">
        <v>56.657297999999997</v>
      </c>
      <c r="J241" s="86">
        <v>19317</v>
      </c>
      <c r="K241" s="74"/>
      <c r="L241" s="84">
        <v>37.933603224999999</v>
      </c>
      <c r="M241" s="85">
        <v>3.3582407880738059E-8</v>
      </c>
      <c r="N241" s="85">
        <f t="shared" si="5"/>
        <v>3.6790587990366721E-3</v>
      </c>
      <c r="O241" s="85">
        <f>L241/'סכום נכסי הקרן'!$C$42</f>
        <v>5.9581793426719107E-4</v>
      </c>
      <c r="P241" s="116"/>
    </row>
    <row r="242" spans="2:16">
      <c r="B242" s="77" t="s">
        <v>1711</v>
      </c>
      <c r="C242" s="74" t="s">
        <v>1712</v>
      </c>
      <c r="D242" s="87" t="s">
        <v>28</v>
      </c>
      <c r="E242" s="87" t="s">
        <v>918</v>
      </c>
      <c r="F242" s="74"/>
      <c r="G242" s="87" t="s">
        <v>1038</v>
      </c>
      <c r="H242" s="87" t="s">
        <v>160</v>
      </c>
      <c r="I242" s="84">
        <v>72.094004999999996</v>
      </c>
      <c r="J242" s="86">
        <v>13554</v>
      </c>
      <c r="K242" s="74"/>
      <c r="L242" s="84">
        <v>37.941251717999997</v>
      </c>
      <c r="M242" s="85">
        <v>3.4962221778382234E-7</v>
      </c>
      <c r="N242" s="85">
        <f t="shared" si="5"/>
        <v>3.679800601899535E-3</v>
      </c>
      <c r="O242" s="85">
        <f>L242/'סכום נכסי הקרן'!$C$42</f>
        <v>5.9593806810400286E-4</v>
      </c>
      <c r="P242" s="116"/>
    </row>
    <row r="243" spans="2:16">
      <c r="B243" s="77" t="s">
        <v>1713</v>
      </c>
      <c r="C243" s="74" t="s">
        <v>1714</v>
      </c>
      <c r="D243" s="87" t="s">
        <v>28</v>
      </c>
      <c r="E243" s="87" t="s">
        <v>918</v>
      </c>
      <c r="F243" s="74"/>
      <c r="G243" s="87" t="s">
        <v>963</v>
      </c>
      <c r="H243" s="87" t="s">
        <v>165</v>
      </c>
      <c r="I243" s="84">
        <v>595.15902000000006</v>
      </c>
      <c r="J243" s="86">
        <v>14590</v>
      </c>
      <c r="K243" s="74"/>
      <c r="L243" s="84">
        <v>32.093735895999991</v>
      </c>
      <c r="M243" s="85">
        <v>3.5995800372562958E-7</v>
      </c>
      <c r="N243" s="85">
        <f t="shared" si="5"/>
        <v>3.1126687528676721E-3</v>
      </c>
      <c r="O243" s="85">
        <f>L243/'סכום נכסי הקרן'!$C$42</f>
        <v>5.0409193429505833E-4</v>
      </c>
      <c r="P243" s="116"/>
    </row>
    <row r="244" spans="2:16">
      <c r="B244" s="77" t="s">
        <v>1715</v>
      </c>
      <c r="C244" s="74" t="s">
        <v>1716</v>
      </c>
      <c r="D244" s="87" t="s">
        <v>28</v>
      </c>
      <c r="E244" s="87" t="s">
        <v>918</v>
      </c>
      <c r="F244" s="74"/>
      <c r="G244" s="87" t="s">
        <v>1150</v>
      </c>
      <c r="H244" s="87" t="s">
        <v>160</v>
      </c>
      <c r="I244" s="84">
        <v>61.3566</v>
      </c>
      <c r="J244" s="86">
        <v>5516</v>
      </c>
      <c r="K244" s="74"/>
      <c r="L244" s="84">
        <v>13.141065020999999</v>
      </c>
      <c r="M244" s="85">
        <v>1.1314694050269764E-7</v>
      </c>
      <c r="N244" s="85">
        <f t="shared" si="5"/>
        <v>1.2745098483647431E-3</v>
      </c>
      <c r="O244" s="85">
        <f>L244/'סכום נכסי הקרן'!$C$42</f>
        <v>2.0640491672889485E-4</v>
      </c>
      <c r="P244" s="116"/>
    </row>
    <row r="245" spans="2:16">
      <c r="B245" s="77" t="s">
        <v>1717</v>
      </c>
      <c r="C245" s="74" t="s">
        <v>1718</v>
      </c>
      <c r="D245" s="87" t="s">
        <v>1481</v>
      </c>
      <c r="E245" s="87" t="s">
        <v>918</v>
      </c>
      <c r="F245" s="74"/>
      <c r="G245" s="87" t="s">
        <v>1093</v>
      </c>
      <c r="H245" s="87" t="s">
        <v>158</v>
      </c>
      <c r="I245" s="84">
        <v>50.619194999999998</v>
      </c>
      <c r="J245" s="86">
        <v>11585</v>
      </c>
      <c r="K245" s="74"/>
      <c r="L245" s="84">
        <v>20.325434144999999</v>
      </c>
      <c r="M245" s="85">
        <v>3.8222112089643951E-7</v>
      </c>
      <c r="N245" s="85">
        <f t="shared" si="5"/>
        <v>1.9712988215714821E-3</v>
      </c>
      <c r="O245" s="85">
        <f>L245/'סכום נכסי הקרן'!$C$42</f>
        <v>3.1924882309562703E-4</v>
      </c>
      <c r="P245" s="116"/>
    </row>
    <row r="246" spans="2:16">
      <c r="B246" s="77" t="s">
        <v>1719</v>
      </c>
      <c r="C246" s="74" t="s">
        <v>1720</v>
      </c>
      <c r="D246" s="87" t="s">
        <v>1481</v>
      </c>
      <c r="E246" s="87" t="s">
        <v>918</v>
      </c>
      <c r="F246" s="74"/>
      <c r="G246" s="87" t="s">
        <v>1062</v>
      </c>
      <c r="H246" s="87" t="s">
        <v>158</v>
      </c>
      <c r="I246" s="84">
        <v>172.188401</v>
      </c>
      <c r="J246" s="86">
        <v>11978</v>
      </c>
      <c r="K246" s="74"/>
      <c r="L246" s="84">
        <v>71.485302724999997</v>
      </c>
      <c r="M246" s="85">
        <v>6.0801988464888078E-8</v>
      </c>
      <c r="N246" s="85">
        <f t="shared" si="5"/>
        <v>6.9331307767484416E-3</v>
      </c>
      <c r="O246" s="85">
        <f>L246/'סכום נכסי הקרן'!$C$42</f>
        <v>1.1228099041222653E-3</v>
      </c>
      <c r="P246" s="116"/>
    </row>
    <row r="247" spans="2:16">
      <c r="E247" s="1"/>
      <c r="F247" s="1"/>
      <c r="G247" s="1"/>
      <c r="K247" s="116"/>
      <c r="L247" s="116"/>
      <c r="M247" s="116"/>
      <c r="N247" s="116"/>
      <c r="O247" s="116"/>
      <c r="P247" s="116"/>
    </row>
    <row r="248" spans="2:16">
      <c r="E248" s="1"/>
      <c r="F248" s="1"/>
      <c r="G248" s="1"/>
      <c r="K248" s="116"/>
      <c r="L248" s="116"/>
      <c r="M248" s="116"/>
      <c r="N248" s="116"/>
      <c r="O248" s="116"/>
      <c r="P248" s="116"/>
    </row>
    <row r="249" spans="2:16">
      <c r="E249" s="1"/>
      <c r="F249" s="1"/>
      <c r="G249" s="1"/>
      <c r="K249" s="116"/>
      <c r="L249" s="116"/>
      <c r="M249" s="116"/>
      <c r="N249" s="116"/>
      <c r="O249" s="116"/>
      <c r="P249" s="116"/>
    </row>
    <row r="250" spans="2:16">
      <c r="B250" s="89" t="s">
        <v>249</v>
      </c>
      <c r="E250" s="1"/>
      <c r="F250" s="1"/>
      <c r="G250" s="1"/>
      <c r="K250" s="116"/>
      <c r="L250" s="116"/>
      <c r="M250" s="116"/>
      <c r="N250" s="116"/>
      <c r="O250" s="116"/>
      <c r="P250" s="116"/>
    </row>
    <row r="251" spans="2:16">
      <c r="B251" s="89" t="s">
        <v>107</v>
      </c>
      <c r="E251" s="1"/>
      <c r="F251" s="1"/>
      <c r="G251" s="1"/>
      <c r="K251" s="116"/>
      <c r="L251" s="116"/>
      <c r="M251" s="116"/>
      <c r="N251" s="116"/>
      <c r="O251" s="116"/>
      <c r="P251" s="116"/>
    </row>
    <row r="252" spans="2:16">
      <c r="B252" s="89" t="s">
        <v>231</v>
      </c>
      <c r="E252" s="1"/>
      <c r="F252" s="1"/>
      <c r="G252" s="1"/>
      <c r="K252" s="116"/>
      <c r="L252" s="116"/>
      <c r="M252" s="116"/>
      <c r="N252" s="116"/>
      <c r="O252" s="116"/>
      <c r="P252" s="116"/>
    </row>
    <row r="253" spans="2:16">
      <c r="B253" s="89" t="s">
        <v>239</v>
      </c>
      <c r="E253" s="1"/>
      <c r="F253" s="1"/>
      <c r="G253" s="1"/>
      <c r="K253" s="116"/>
      <c r="L253" s="116"/>
      <c r="M253" s="116"/>
      <c r="N253" s="116"/>
      <c r="O253" s="116"/>
      <c r="P253" s="116"/>
    </row>
    <row r="254" spans="2:16">
      <c r="B254" s="89" t="s">
        <v>246</v>
      </c>
      <c r="E254" s="1"/>
      <c r="F254" s="1"/>
      <c r="G254" s="1"/>
      <c r="K254" s="116"/>
      <c r="L254" s="116"/>
      <c r="M254" s="116"/>
      <c r="N254" s="116"/>
      <c r="O254" s="116"/>
      <c r="P254" s="116"/>
    </row>
    <row r="255" spans="2:16">
      <c r="E255" s="1"/>
      <c r="F255" s="1"/>
      <c r="G255" s="1"/>
      <c r="K255" s="116"/>
      <c r="L255" s="116"/>
      <c r="M255" s="116"/>
      <c r="N255" s="116"/>
      <c r="O255" s="116"/>
      <c r="P255" s="116"/>
    </row>
    <row r="256" spans="2:16">
      <c r="E256" s="1"/>
      <c r="F256" s="1"/>
      <c r="G256" s="1"/>
      <c r="K256" s="116"/>
      <c r="L256" s="116"/>
      <c r="M256" s="116"/>
      <c r="N256" s="116"/>
      <c r="O256" s="116"/>
      <c r="P256" s="116"/>
    </row>
    <row r="257" spans="2:16">
      <c r="E257" s="1"/>
      <c r="F257" s="1"/>
      <c r="G257" s="1"/>
      <c r="K257" s="116"/>
      <c r="L257" s="116"/>
      <c r="M257" s="116"/>
      <c r="N257" s="116"/>
      <c r="O257" s="116"/>
      <c r="P257" s="116"/>
    </row>
    <row r="258" spans="2:16">
      <c r="E258" s="1"/>
      <c r="F258" s="1"/>
      <c r="G258" s="1"/>
      <c r="K258" s="116"/>
      <c r="L258" s="116"/>
      <c r="M258" s="116"/>
      <c r="N258" s="116"/>
      <c r="O258" s="116"/>
      <c r="P258" s="116"/>
    </row>
    <row r="259" spans="2:16">
      <c r="E259" s="1"/>
      <c r="F259" s="1"/>
      <c r="G259" s="1"/>
      <c r="K259" s="116"/>
      <c r="L259" s="116"/>
      <c r="M259" s="116"/>
      <c r="N259" s="116"/>
      <c r="O259" s="116"/>
      <c r="P259" s="116"/>
    </row>
    <row r="260" spans="2:16">
      <c r="E260" s="1"/>
      <c r="F260" s="1"/>
      <c r="G260" s="1"/>
      <c r="K260" s="116"/>
      <c r="L260" s="116"/>
      <c r="M260" s="116"/>
      <c r="N260" s="116"/>
      <c r="O260" s="116"/>
      <c r="P260" s="116"/>
    </row>
    <row r="261" spans="2:16">
      <c r="E261" s="1"/>
      <c r="F261" s="1"/>
      <c r="G261" s="1"/>
      <c r="K261" s="116"/>
      <c r="L261" s="116"/>
      <c r="M261" s="116"/>
      <c r="N261" s="116"/>
      <c r="O261" s="116"/>
      <c r="P261" s="116"/>
    </row>
    <row r="262" spans="2:16">
      <c r="E262" s="1"/>
      <c r="F262" s="1"/>
      <c r="G262" s="1"/>
      <c r="K262" s="116"/>
      <c r="L262" s="116"/>
      <c r="M262" s="116"/>
      <c r="N262" s="116"/>
      <c r="O262" s="116"/>
      <c r="P262" s="116"/>
    </row>
    <row r="263" spans="2:16">
      <c r="E263" s="1"/>
      <c r="F263" s="1"/>
      <c r="G263" s="1"/>
      <c r="K263" s="116"/>
      <c r="L263" s="116"/>
      <c r="M263" s="116"/>
      <c r="N263" s="116"/>
      <c r="O263" s="116"/>
      <c r="P263" s="116"/>
    </row>
    <row r="264" spans="2:16">
      <c r="E264" s="1"/>
      <c r="F264" s="1"/>
      <c r="G264" s="1"/>
      <c r="K264" s="116"/>
      <c r="L264" s="116"/>
      <c r="M264" s="116"/>
      <c r="N264" s="116"/>
      <c r="O264" s="116"/>
      <c r="P264" s="116"/>
    </row>
    <row r="265" spans="2:16">
      <c r="E265" s="1"/>
      <c r="F265" s="1"/>
      <c r="G265" s="1"/>
      <c r="K265" s="116"/>
      <c r="L265" s="116"/>
      <c r="M265" s="116"/>
      <c r="N265" s="116"/>
      <c r="O265" s="116"/>
      <c r="P265" s="116"/>
    </row>
    <row r="266" spans="2:16">
      <c r="E266" s="1"/>
      <c r="F266" s="1"/>
      <c r="G266" s="1"/>
      <c r="K266" s="116"/>
      <c r="L266" s="116"/>
      <c r="M266" s="116"/>
      <c r="N266" s="116"/>
      <c r="O266" s="116"/>
      <c r="P266" s="116"/>
    </row>
    <row r="267" spans="2:16">
      <c r="E267" s="1"/>
      <c r="F267" s="1"/>
      <c r="G267" s="1"/>
      <c r="K267" s="116"/>
      <c r="L267" s="116"/>
      <c r="M267" s="116"/>
      <c r="N267" s="116"/>
      <c r="O267" s="116"/>
      <c r="P267" s="116"/>
    </row>
    <row r="268" spans="2:16">
      <c r="E268" s="1"/>
      <c r="F268" s="1"/>
      <c r="G268" s="1"/>
      <c r="K268" s="116"/>
      <c r="L268" s="116"/>
      <c r="M268" s="116"/>
      <c r="N268" s="116"/>
      <c r="O268" s="116"/>
      <c r="P268" s="116"/>
    </row>
    <row r="269" spans="2:16">
      <c r="E269" s="1"/>
      <c r="F269" s="1"/>
      <c r="G269" s="1"/>
      <c r="K269" s="116"/>
      <c r="L269" s="116"/>
      <c r="M269" s="116"/>
      <c r="N269" s="116"/>
      <c r="O269" s="116"/>
      <c r="P269" s="116"/>
    </row>
    <row r="270" spans="2:16">
      <c r="E270" s="1"/>
      <c r="F270" s="1"/>
      <c r="G270" s="1"/>
      <c r="K270" s="116"/>
      <c r="L270" s="116"/>
      <c r="M270" s="116"/>
      <c r="N270" s="116"/>
      <c r="O270" s="116"/>
      <c r="P270" s="116"/>
    </row>
    <row r="271" spans="2:16">
      <c r="E271" s="1"/>
      <c r="F271" s="1"/>
      <c r="G271" s="1"/>
      <c r="K271" s="116"/>
      <c r="L271" s="116"/>
      <c r="M271" s="116"/>
      <c r="N271" s="116"/>
      <c r="O271" s="116"/>
      <c r="P271" s="116"/>
    </row>
    <row r="272" spans="2:16">
      <c r="B272" s="42"/>
      <c r="E272" s="1"/>
      <c r="F272" s="1"/>
      <c r="G272" s="1"/>
      <c r="K272" s="116"/>
      <c r="L272" s="116"/>
      <c r="M272" s="116"/>
      <c r="N272" s="116"/>
      <c r="O272" s="116"/>
      <c r="P272" s="116"/>
    </row>
    <row r="273" spans="2:16">
      <c r="B273" s="42"/>
      <c r="E273" s="1"/>
      <c r="F273" s="1"/>
      <c r="G273" s="1"/>
      <c r="K273" s="116"/>
      <c r="L273" s="116"/>
      <c r="M273" s="116"/>
      <c r="N273" s="116"/>
      <c r="O273" s="116"/>
      <c r="P273" s="116"/>
    </row>
    <row r="274" spans="2:16">
      <c r="B274" s="3"/>
      <c r="E274" s="1"/>
      <c r="F274" s="1"/>
      <c r="G274" s="1"/>
      <c r="K274" s="116"/>
      <c r="L274" s="116"/>
      <c r="M274" s="116"/>
      <c r="N274" s="116"/>
      <c r="O274" s="116"/>
      <c r="P274" s="116"/>
    </row>
    <row r="275" spans="2:16">
      <c r="E275" s="1"/>
      <c r="F275" s="1"/>
      <c r="G275" s="1"/>
      <c r="K275" s="116"/>
      <c r="L275" s="116"/>
      <c r="M275" s="116"/>
      <c r="N275" s="116"/>
      <c r="O275" s="116"/>
      <c r="P275" s="116"/>
    </row>
    <row r="276" spans="2:16">
      <c r="E276" s="1"/>
      <c r="F276" s="1"/>
      <c r="G276" s="1"/>
      <c r="K276" s="116"/>
      <c r="L276" s="116"/>
      <c r="M276" s="116"/>
      <c r="N276" s="116"/>
      <c r="O276" s="116"/>
      <c r="P276" s="116"/>
    </row>
    <row r="277" spans="2:16">
      <c r="E277" s="1"/>
      <c r="F277" s="1"/>
      <c r="G277" s="1"/>
      <c r="K277" s="116"/>
      <c r="L277" s="116"/>
      <c r="M277" s="116"/>
      <c r="N277" s="116"/>
      <c r="O277" s="116"/>
      <c r="P277" s="116"/>
    </row>
    <row r="278" spans="2:16">
      <c r="E278" s="1"/>
      <c r="F278" s="1"/>
      <c r="G278" s="1"/>
      <c r="K278" s="116"/>
      <c r="L278" s="116"/>
      <c r="M278" s="116"/>
      <c r="N278" s="116"/>
      <c r="O278" s="116"/>
      <c r="P278" s="116"/>
    </row>
    <row r="279" spans="2:16">
      <c r="E279" s="1"/>
      <c r="F279" s="1"/>
      <c r="G279" s="1"/>
      <c r="K279" s="116"/>
      <c r="L279" s="116"/>
      <c r="M279" s="116"/>
      <c r="N279" s="116"/>
      <c r="O279" s="116"/>
      <c r="P279" s="116"/>
    </row>
    <row r="280" spans="2:16">
      <c r="E280" s="1"/>
      <c r="F280" s="1"/>
      <c r="G280" s="1"/>
      <c r="K280" s="116"/>
      <c r="L280" s="116"/>
      <c r="M280" s="116"/>
      <c r="N280" s="116"/>
      <c r="O280" s="116"/>
      <c r="P280" s="116"/>
    </row>
    <row r="281" spans="2:16">
      <c r="E281" s="1"/>
      <c r="F281" s="1"/>
      <c r="G281" s="1"/>
      <c r="K281" s="116"/>
      <c r="L281" s="116"/>
      <c r="M281" s="116"/>
      <c r="N281" s="116"/>
      <c r="O281" s="116"/>
      <c r="P281" s="116"/>
    </row>
    <row r="282" spans="2:16">
      <c r="E282" s="1"/>
      <c r="F282" s="1"/>
      <c r="G282" s="1"/>
      <c r="K282" s="116"/>
      <c r="L282" s="116"/>
      <c r="M282" s="116"/>
      <c r="N282" s="116"/>
      <c r="O282" s="116"/>
      <c r="P282" s="116"/>
    </row>
    <row r="283" spans="2:16">
      <c r="E283" s="1"/>
      <c r="F283" s="1"/>
      <c r="G283" s="1"/>
      <c r="K283" s="116"/>
      <c r="L283" s="116"/>
      <c r="M283" s="116"/>
      <c r="N283" s="116"/>
      <c r="O283" s="116"/>
      <c r="P283" s="116"/>
    </row>
    <row r="284" spans="2:16">
      <c r="E284" s="1"/>
      <c r="F284" s="1"/>
      <c r="G284" s="1"/>
      <c r="K284" s="116"/>
      <c r="L284" s="116"/>
      <c r="M284" s="116"/>
      <c r="N284" s="116"/>
      <c r="O284" s="116"/>
      <c r="P284" s="116"/>
    </row>
    <row r="285" spans="2:16">
      <c r="E285" s="1"/>
      <c r="F285" s="1"/>
      <c r="G285" s="1"/>
      <c r="K285" s="116"/>
      <c r="L285" s="116"/>
      <c r="M285" s="116"/>
      <c r="N285" s="116"/>
      <c r="O285" s="116"/>
      <c r="P285" s="116"/>
    </row>
    <row r="286" spans="2:16">
      <c r="E286" s="1"/>
      <c r="F286" s="1"/>
      <c r="G286" s="1"/>
      <c r="K286" s="116"/>
      <c r="L286" s="116"/>
      <c r="M286" s="116"/>
      <c r="N286" s="116"/>
      <c r="O286" s="116"/>
      <c r="P286" s="116"/>
    </row>
    <row r="287" spans="2:16">
      <c r="E287" s="1"/>
      <c r="F287" s="1"/>
      <c r="G287" s="1"/>
      <c r="K287" s="116"/>
      <c r="L287" s="116"/>
      <c r="M287" s="116"/>
      <c r="N287" s="116"/>
      <c r="O287" s="116"/>
      <c r="P287" s="116"/>
    </row>
    <row r="288" spans="2:16">
      <c r="E288" s="1"/>
      <c r="F288" s="1"/>
      <c r="G288" s="1"/>
      <c r="K288" s="116"/>
      <c r="L288" s="116"/>
      <c r="M288" s="116"/>
      <c r="N288" s="116"/>
      <c r="O288" s="116"/>
      <c r="P288" s="116"/>
    </row>
    <row r="289" spans="2:16">
      <c r="E289" s="1"/>
      <c r="F289" s="1"/>
      <c r="G289" s="1"/>
      <c r="K289" s="116"/>
      <c r="L289" s="116"/>
      <c r="M289" s="116"/>
      <c r="N289" s="116"/>
      <c r="O289" s="116"/>
      <c r="P289" s="116"/>
    </row>
    <row r="290" spans="2:16">
      <c r="E290" s="1"/>
      <c r="F290" s="1"/>
      <c r="G290" s="1"/>
      <c r="K290" s="116"/>
      <c r="L290" s="116"/>
      <c r="M290" s="116"/>
      <c r="N290" s="116"/>
      <c r="O290" s="116"/>
      <c r="P290" s="116"/>
    </row>
    <row r="291" spans="2:16">
      <c r="E291" s="1"/>
      <c r="F291" s="1"/>
      <c r="G291" s="1"/>
      <c r="K291" s="116"/>
      <c r="L291" s="116"/>
      <c r="M291" s="116"/>
      <c r="N291" s="116"/>
      <c r="O291" s="116"/>
      <c r="P291" s="116"/>
    </row>
    <row r="292" spans="2:16">
      <c r="E292" s="1"/>
      <c r="F292" s="1"/>
      <c r="G292" s="1"/>
      <c r="K292" s="116"/>
      <c r="L292" s="116"/>
      <c r="M292" s="116"/>
      <c r="N292" s="116"/>
      <c r="O292" s="116"/>
      <c r="P292" s="116"/>
    </row>
    <row r="293" spans="2:16">
      <c r="B293" s="42"/>
      <c r="E293" s="1"/>
      <c r="F293" s="1"/>
      <c r="G293" s="1"/>
      <c r="K293" s="116"/>
      <c r="L293" s="116"/>
      <c r="M293" s="116"/>
      <c r="N293" s="116"/>
      <c r="O293" s="116"/>
      <c r="P293" s="116"/>
    </row>
    <row r="294" spans="2:16">
      <c r="B294" s="42"/>
      <c r="E294" s="1"/>
      <c r="F294" s="1"/>
      <c r="G294" s="1"/>
      <c r="K294" s="116"/>
      <c r="L294" s="116"/>
      <c r="M294" s="116"/>
      <c r="N294" s="116"/>
      <c r="O294" s="116"/>
      <c r="P294" s="116"/>
    </row>
    <row r="295" spans="2:16">
      <c r="B295" s="3"/>
      <c r="E295" s="1"/>
      <c r="F295" s="1"/>
      <c r="G295" s="1"/>
      <c r="K295" s="116"/>
      <c r="L295" s="116"/>
      <c r="M295" s="116"/>
      <c r="N295" s="116"/>
      <c r="O295" s="116"/>
      <c r="P295" s="116"/>
    </row>
    <row r="296" spans="2:16">
      <c r="E296" s="1"/>
      <c r="F296" s="1"/>
      <c r="G296" s="1"/>
      <c r="K296" s="116"/>
      <c r="L296" s="116"/>
      <c r="M296" s="116"/>
      <c r="N296" s="116"/>
      <c r="O296" s="116"/>
      <c r="P296" s="116"/>
    </row>
    <row r="297" spans="2:16">
      <c r="E297" s="1"/>
      <c r="F297" s="1"/>
      <c r="G297" s="1"/>
      <c r="K297" s="116"/>
      <c r="L297" s="116"/>
      <c r="M297" s="116"/>
      <c r="N297" s="116"/>
      <c r="O297" s="116"/>
      <c r="P297" s="116"/>
    </row>
    <row r="298" spans="2:16">
      <c r="E298" s="1"/>
      <c r="F298" s="1"/>
      <c r="G298" s="1"/>
      <c r="K298" s="116"/>
      <c r="L298" s="116"/>
      <c r="M298" s="116"/>
      <c r="N298" s="116"/>
      <c r="O298" s="116"/>
      <c r="P298" s="116"/>
    </row>
    <row r="299" spans="2:16">
      <c r="E299" s="1"/>
      <c r="F299" s="1"/>
      <c r="G299" s="1"/>
      <c r="K299" s="116"/>
      <c r="L299" s="116"/>
      <c r="M299" s="116"/>
      <c r="N299" s="116"/>
      <c r="O299" s="116"/>
      <c r="P299" s="116"/>
    </row>
    <row r="300" spans="2:16">
      <c r="E300" s="1"/>
      <c r="F300" s="1"/>
      <c r="G300" s="1"/>
      <c r="K300" s="116"/>
      <c r="L300" s="116"/>
      <c r="M300" s="116"/>
      <c r="N300" s="116"/>
      <c r="O300" s="116"/>
      <c r="P300" s="116"/>
    </row>
    <row r="301" spans="2:16">
      <c r="E301" s="1"/>
      <c r="F301" s="1"/>
      <c r="G301" s="1"/>
      <c r="K301" s="116"/>
      <c r="L301" s="116"/>
      <c r="M301" s="116"/>
      <c r="N301" s="116"/>
      <c r="O301" s="116"/>
      <c r="P301" s="116"/>
    </row>
    <row r="302" spans="2:16">
      <c r="E302" s="1"/>
      <c r="F302" s="1"/>
      <c r="G302" s="1"/>
      <c r="K302" s="116"/>
      <c r="L302" s="116"/>
      <c r="M302" s="116"/>
      <c r="N302" s="116"/>
      <c r="O302" s="116"/>
      <c r="P302" s="116"/>
    </row>
    <row r="303" spans="2:16">
      <c r="E303" s="1"/>
      <c r="F303" s="1"/>
      <c r="G303" s="1"/>
      <c r="K303" s="116"/>
      <c r="L303" s="116"/>
      <c r="M303" s="116"/>
      <c r="N303" s="116"/>
      <c r="O303" s="116"/>
      <c r="P303" s="116"/>
    </row>
    <row r="304" spans="2:16">
      <c r="E304" s="1"/>
      <c r="F304" s="1"/>
      <c r="G304" s="1"/>
      <c r="K304" s="116"/>
      <c r="L304" s="116"/>
      <c r="M304" s="116"/>
      <c r="N304" s="116"/>
      <c r="O304" s="116"/>
      <c r="P304" s="116"/>
    </row>
    <row r="305" spans="5:16">
      <c r="E305" s="1"/>
      <c r="F305" s="1"/>
      <c r="G305" s="1"/>
      <c r="K305" s="116"/>
      <c r="L305" s="116"/>
      <c r="M305" s="116"/>
      <c r="N305" s="116"/>
      <c r="O305" s="116"/>
      <c r="P305" s="116"/>
    </row>
    <row r="306" spans="5:16">
      <c r="E306" s="1"/>
      <c r="F306" s="1"/>
      <c r="G306" s="1"/>
      <c r="K306" s="116"/>
      <c r="L306" s="116"/>
      <c r="M306" s="116"/>
      <c r="N306" s="116"/>
      <c r="O306" s="116"/>
      <c r="P306" s="116"/>
    </row>
    <row r="307" spans="5:16">
      <c r="E307" s="1"/>
      <c r="F307" s="1"/>
      <c r="G307" s="1"/>
      <c r="K307" s="116"/>
      <c r="L307" s="116"/>
      <c r="M307" s="116"/>
      <c r="N307" s="116"/>
      <c r="O307" s="116"/>
      <c r="P307" s="116"/>
    </row>
    <row r="308" spans="5:16">
      <c r="E308" s="1"/>
      <c r="F308" s="1"/>
      <c r="G308" s="1"/>
      <c r="K308" s="116"/>
      <c r="L308" s="116"/>
      <c r="M308" s="116"/>
      <c r="N308" s="116"/>
      <c r="O308" s="116"/>
      <c r="P308" s="116"/>
    </row>
    <row r="309" spans="5:16">
      <c r="E309" s="1"/>
      <c r="F309" s="1"/>
      <c r="G309" s="1"/>
      <c r="K309" s="116"/>
      <c r="L309" s="116"/>
      <c r="M309" s="116"/>
      <c r="N309" s="116"/>
      <c r="O309" s="116"/>
      <c r="P309" s="116"/>
    </row>
    <row r="310" spans="5:16">
      <c r="E310" s="1"/>
      <c r="F310" s="1"/>
      <c r="G310" s="1"/>
      <c r="K310" s="116"/>
      <c r="L310" s="116"/>
      <c r="M310" s="116"/>
      <c r="N310" s="116"/>
      <c r="O310" s="116"/>
      <c r="P310" s="116"/>
    </row>
    <row r="311" spans="5:16">
      <c r="E311" s="1"/>
      <c r="F311" s="1"/>
      <c r="G311" s="1"/>
      <c r="K311" s="116"/>
      <c r="L311" s="116"/>
      <c r="M311" s="116"/>
      <c r="N311" s="116"/>
      <c r="O311" s="116"/>
      <c r="P311" s="116"/>
    </row>
    <row r="312" spans="5:16">
      <c r="E312" s="1"/>
      <c r="F312" s="1"/>
      <c r="G312" s="1"/>
      <c r="K312" s="116"/>
      <c r="L312" s="116"/>
      <c r="M312" s="116"/>
      <c r="N312" s="116"/>
      <c r="O312" s="116"/>
      <c r="P312" s="116"/>
    </row>
    <row r="313" spans="5:16">
      <c r="E313" s="1"/>
      <c r="F313" s="1"/>
      <c r="G313" s="1"/>
      <c r="K313" s="116"/>
      <c r="L313" s="116"/>
      <c r="M313" s="116"/>
      <c r="N313" s="116"/>
      <c r="O313" s="116"/>
      <c r="P313" s="116"/>
    </row>
    <row r="314" spans="5:16">
      <c r="E314" s="1"/>
      <c r="F314" s="1"/>
      <c r="G314" s="1"/>
      <c r="K314" s="116"/>
      <c r="L314" s="116"/>
      <c r="M314" s="116"/>
      <c r="N314" s="116"/>
      <c r="O314" s="116"/>
      <c r="P314" s="116"/>
    </row>
    <row r="315" spans="5:16">
      <c r="E315" s="1"/>
      <c r="F315" s="1"/>
      <c r="G315" s="1"/>
      <c r="K315" s="116"/>
      <c r="L315" s="116"/>
      <c r="M315" s="116"/>
      <c r="N315" s="116"/>
      <c r="O315" s="116"/>
      <c r="P315" s="116"/>
    </row>
    <row r="316" spans="5:16">
      <c r="E316" s="1"/>
      <c r="F316" s="1"/>
      <c r="G316" s="1"/>
      <c r="K316" s="116"/>
      <c r="L316" s="116"/>
      <c r="M316" s="116"/>
      <c r="N316" s="116"/>
      <c r="O316" s="116"/>
      <c r="P316" s="116"/>
    </row>
    <row r="317" spans="5:16">
      <c r="E317" s="1"/>
      <c r="F317" s="1"/>
      <c r="G317" s="1"/>
      <c r="K317" s="116"/>
      <c r="L317" s="116"/>
      <c r="M317" s="116"/>
      <c r="N317" s="116"/>
      <c r="O317" s="116"/>
      <c r="P317" s="116"/>
    </row>
    <row r="318" spans="5:16">
      <c r="E318" s="1"/>
      <c r="F318" s="1"/>
      <c r="G318" s="1"/>
      <c r="K318" s="116"/>
      <c r="L318" s="116"/>
      <c r="M318" s="116"/>
      <c r="N318" s="116"/>
      <c r="O318" s="116"/>
      <c r="P318" s="116"/>
    </row>
    <row r="319" spans="5:16">
      <c r="E319" s="1"/>
      <c r="F319" s="1"/>
      <c r="G319" s="1"/>
      <c r="K319" s="116"/>
      <c r="L319" s="116"/>
      <c r="M319" s="116"/>
      <c r="N319" s="116"/>
      <c r="O319" s="116"/>
      <c r="P319" s="116"/>
    </row>
    <row r="320" spans="5:16">
      <c r="E320" s="1"/>
      <c r="F320" s="1"/>
      <c r="G320" s="1"/>
      <c r="K320" s="116"/>
      <c r="L320" s="116"/>
      <c r="M320" s="116"/>
      <c r="N320" s="116"/>
      <c r="O320" s="116"/>
      <c r="P320" s="116"/>
    </row>
    <row r="321" spans="5:16">
      <c r="E321" s="1"/>
      <c r="F321" s="1"/>
      <c r="G321" s="1"/>
      <c r="K321" s="116"/>
      <c r="L321" s="116"/>
      <c r="M321" s="116"/>
      <c r="N321" s="116"/>
      <c r="O321" s="116"/>
      <c r="P321" s="116"/>
    </row>
    <row r="322" spans="5:16">
      <c r="E322" s="1"/>
      <c r="F322" s="1"/>
      <c r="G322" s="1"/>
      <c r="K322" s="116"/>
      <c r="L322" s="116"/>
      <c r="M322" s="116"/>
      <c r="N322" s="116"/>
      <c r="O322" s="116"/>
      <c r="P322" s="116"/>
    </row>
    <row r="323" spans="5:16">
      <c r="E323" s="1"/>
      <c r="F323" s="1"/>
      <c r="G323" s="1"/>
      <c r="K323" s="116"/>
      <c r="L323" s="116"/>
      <c r="M323" s="116"/>
      <c r="N323" s="116"/>
      <c r="O323" s="116"/>
      <c r="P323" s="116"/>
    </row>
    <row r="324" spans="5:16">
      <c r="E324" s="1"/>
      <c r="F324" s="1"/>
      <c r="G324" s="1"/>
      <c r="K324" s="116"/>
      <c r="L324" s="116"/>
      <c r="M324" s="116"/>
      <c r="N324" s="116"/>
      <c r="O324" s="116"/>
      <c r="P324" s="116"/>
    </row>
    <row r="325" spans="5:16">
      <c r="E325" s="1"/>
      <c r="F325" s="1"/>
      <c r="G325" s="1"/>
      <c r="K325" s="116"/>
      <c r="L325" s="116"/>
      <c r="M325" s="116"/>
      <c r="N325" s="116"/>
      <c r="O325" s="116"/>
      <c r="P325" s="116"/>
    </row>
    <row r="326" spans="5:16">
      <c r="E326" s="1"/>
      <c r="F326" s="1"/>
      <c r="G326" s="1"/>
      <c r="K326" s="116"/>
      <c r="L326" s="116"/>
      <c r="M326" s="116"/>
      <c r="N326" s="116"/>
      <c r="O326" s="116"/>
      <c r="P326" s="116"/>
    </row>
    <row r="327" spans="5:16">
      <c r="E327" s="1"/>
      <c r="F327" s="1"/>
      <c r="G327" s="1"/>
      <c r="K327" s="116"/>
      <c r="L327" s="116"/>
      <c r="M327" s="116"/>
      <c r="N327" s="116"/>
      <c r="O327" s="116"/>
      <c r="P327" s="116"/>
    </row>
    <row r="328" spans="5:16">
      <c r="E328" s="1"/>
      <c r="F328" s="1"/>
      <c r="G328" s="1"/>
      <c r="K328" s="116"/>
      <c r="L328" s="116"/>
      <c r="M328" s="116"/>
      <c r="N328" s="116"/>
      <c r="O328" s="116"/>
      <c r="P328" s="116"/>
    </row>
    <row r="329" spans="5:16">
      <c r="E329" s="1"/>
      <c r="F329" s="1"/>
      <c r="G329" s="1"/>
      <c r="K329" s="116"/>
      <c r="L329" s="116"/>
      <c r="M329" s="116"/>
      <c r="N329" s="116"/>
      <c r="O329" s="116"/>
      <c r="P329" s="116"/>
    </row>
    <row r="330" spans="5:16">
      <c r="E330" s="1"/>
      <c r="F330" s="1"/>
      <c r="G330" s="1"/>
      <c r="K330" s="116"/>
      <c r="L330" s="116"/>
      <c r="M330" s="116"/>
      <c r="N330" s="116"/>
      <c r="O330" s="116"/>
      <c r="P330" s="116"/>
    </row>
    <row r="331" spans="5:16">
      <c r="E331" s="1"/>
      <c r="F331" s="1"/>
      <c r="G331" s="1"/>
      <c r="K331" s="116"/>
      <c r="L331" s="116"/>
      <c r="M331" s="116"/>
      <c r="N331" s="116"/>
      <c r="O331" s="116"/>
      <c r="P331" s="116"/>
    </row>
    <row r="332" spans="5:16">
      <c r="E332" s="1"/>
      <c r="F332" s="1"/>
      <c r="G332" s="1"/>
      <c r="K332" s="116"/>
      <c r="L332" s="116"/>
      <c r="M332" s="116"/>
      <c r="N332" s="116"/>
      <c r="O332" s="116"/>
      <c r="P332" s="116"/>
    </row>
    <row r="333" spans="5:16">
      <c r="E333" s="1"/>
      <c r="F333" s="1"/>
      <c r="G333" s="1"/>
      <c r="K333" s="116"/>
      <c r="L333" s="116"/>
      <c r="M333" s="116"/>
      <c r="N333" s="116"/>
      <c r="O333" s="116"/>
      <c r="P333" s="116"/>
    </row>
    <row r="334" spans="5:16">
      <c r="E334" s="1"/>
      <c r="F334" s="1"/>
      <c r="G334" s="1"/>
      <c r="K334" s="116"/>
      <c r="L334" s="116"/>
      <c r="M334" s="116"/>
      <c r="N334" s="116"/>
      <c r="O334" s="116"/>
      <c r="P334" s="116"/>
    </row>
    <row r="335" spans="5:16">
      <c r="E335" s="1"/>
      <c r="F335" s="1"/>
      <c r="G335" s="1"/>
      <c r="K335" s="116"/>
      <c r="L335" s="116"/>
      <c r="M335" s="116"/>
      <c r="N335" s="116"/>
      <c r="O335" s="116"/>
      <c r="P335" s="116"/>
    </row>
    <row r="336" spans="5:16">
      <c r="E336" s="1"/>
      <c r="F336" s="1"/>
      <c r="G336" s="1"/>
      <c r="K336" s="116"/>
      <c r="L336" s="116"/>
      <c r="M336" s="116"/>
      <c r="N336" s="116"/>
      <c r="O336" s="116"/>
      <c r="P336" s="116"/>
    </row>
    <row r="337" spans="5:16">
      <c r="E337" s="1"/>
      <c r="F337" s="1"/>
      <c r="G337" s="1"/>
      <c r="K337" s="116"/>
      <c r="L337" s="116"/>
      <c r="M337" s="116"/>
      <c r="N337" s="116"/>
      <c r="O337" s="116"/>
      <c r="P337" s="116"/>
    </row>
    <row r="338" spans="5:16">
      <c r="E338" s="1"/>
      <c r="F338" s="1"/>
      <c r="G338" s="1"/>
      <c r="K338" s="116"/>
      <c r="L338" s="116"/>
      <c r="M338" s="116"/>
      <c r="N338" s="116"/>
      <c r="O338" s="116"/>
      <c r="P338" s="116"/>
    </row>
    <row r="339" spans="5:16">
      <c r="E339" s="1"/>
      <c r="F339" s="1"/>
      <c r="G339" s="1"/>
      <c r="K339" s="116"/>
      <c r="L339" s="116"/>
      <c r="M339" s="116"/>
      <c r="N339" s="116"/>
      <c r="O339" s="116"/>
      <c r="P339" s="116"/>
    </row>
    <row r="340" spans="5:16">
      <c r="E340" s="1"/>
      <c r="F340" s="1"/>
      <c r="G340" s="1"/>
    </row>
    <row r="341" spans="5:16">
      <c r="E341" s="1"/>
      <c r="F341" s="1"/>
      <c r="G341" s="1"/>
    </row>
    <row r="342" spans="5:16">
      <c r="E342" s="1"/>
      <c r="F342" s="1"/>
      <c r="G342" s="1"/>
    </row>
    <row r="343" spans="5:16">
      <c r="E343" s="1"/>
      <c r="F343" s="1"/>
      <c r="G343" s="1"/>
    </row>
    <row r="344" spans="5:16">
      <c r="E344" s="1"/>
      <c r="F344" s="1"/>
      <c r="G344" s="1"/>
    </row>
    <row r="345" spans="5:16">
      <c r="E345" s="1"/>
      <c r="F345" s="1"/>
      <c r="G345" s="1"/>
    </row>
    <row r="346" spans="5:16">
      <c r="E346" s="1"/>
      <c r="F346" s="1"/>
      <c r="G346" s="1"/>
    </row>
    <row r="347" spans="5:16">
      <c r="E347" s="1"/>
      <c r="F347" s="1"/>
      <c r="G347" s="1"/>
    </row>
    <row r="348" spans="5:16">
      <c r="E348" s="1"/>
      <c r="F348" s="1"/>
      <c r="G348" s="1"/>
    </row>
    <row r="349" spans="5:16">
      <c r="E349" s="1"/>
      <c r="F349" s="1"/>
      <c r="G349" s="1"/>
    </row>
    <row r="350" spans="5:16">
      <c r="E350" s="1"/>
      <c r="F350" s="1"/>
      <c r="G350" s="1"/>
    </row>
    <row r="351" spans="5:16">
      <c r="E351" s="1"/>
      <c r="F351" s="1"/>
      <c r="G351" s="1"/>
    </row>
    <row r="352" spans="5:16">
      <c r="E352" s="1"/>
      <c r="F352" s="1"/>
      <c r="G352" s="1"/>
    </row>
    <row r="353" spans="2:7">
      <c r="E353" s="1"/>
      <c r="F353" s="1"/>
      <c r="G353" s="1"/>
    </row>
    <row r="354" spans="2:7">
      <c r="E354" s="1"/>
      <c r="F354" s="1"/>
      <c r="G354" s="1"/>
    </row>
    <row r="355" spans="2:7">
      <c r="E355" s="1"/>
      <c r="F355" s="1"/>
      <c r="G355" s="1"/>
    </row>
    <row r="356" spans="2:7">
      <c r="E356" s="1"/>
      <c r="F356" s="1"/>
      <c r="G356" s="1"/>
    </row>
    <row r="357" spans="2:7">
      <c r="E357" s="1"/>
      <c r="F357" s="1"/>
      <c r="G357" s="1"/>
    </row>
    <row r="358" spans="2:7">
      <c r="E358" s="1"/>
      <c r="F358" s="1"/>
      <c r="G358" s="1"/>
    </row>
    <row r="359" spans="2:7">
      <c r="E359" s="1"/>
      <c r="F359" s="1"/>
      <c r="G359" s="1"/>
    </row>
    <row r="360" spans="2:7">
      <c r="B360" s="42"/>
      <c r="E360" s="1"/>
      <c r="F360" s="1"/>
      <c r="G360" s="1"/>
    </row>
    <row r="361" spans="2:7">
      <c r="B361" s="42"/>
      <c r="E361" s="1"/>
      <c r="F361" s="1"/>
      <c r="G361" s="1"/>
    </row>
    <row r="362" spans="2:7">
      <c r="B362" s="3"/>
    </row>
  </sheetData>
  <sheetProtection sheet="1" objects="1" scenarios="1"/>
  <mergeCells count="2">
    <mergeCell ref="B6:O6"/>
    <mergeCell ref="B7:O7"/>
  </mergeCells>
  <phoneticPr fontId="4" type="noConversion"/>
  <dataValidations count="4">
    <dataValidation allowBlank="1" showInputMessage="1" showErrorMessage="1" sqref="A1 B34 K9 B36:I36 B252 B254"/>
    <dataValidation type="list" allowBlank="1" showInputMessage="1" showErrorMessage="1" sqref="E12:E35 E37:E356">
      <formula1>$BF$6:$BF$23</formula1>
    </dataValidation>
    <dataValidation type="list" allowBlank="1" showInputMessage="1" showErrorMessage="1" sqref="H12:H35 H37:H356">
      <formula1>$BJ$6:$BJ$19</formula1>
    </dataValidation>
    <dataValidation type="list" allowBlank="1" showInputMessage="1" showErrorMessage="1" sqref="G12:G35 G37:G362">
      <formula1>$BH$6:$BH$29</formula1>
    </dataValidation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7">
    <tabColor indexed="44"/>
    <pageSetUpPr fitToPage="1"/>
  </sheetPr>
  <dimension ref="B1:BK255"/>
  <sheetViews>
    <sheetView rightToLeft="1" zoomScale="70" zoomScaleNormal="70" workbookViewId="0">
      <selection activeCell="I45" sqref="I45:I64"/>
    </sheetView>
  </sheetViews>
  <sheetFormatPr defaultColWidth="9.140625" defaultRowHeight="18"/>
  <cols>
    <col min="1" max="1" width="6.28515625" style="1" customWidth="1"/>
    <col min="2" max="2" width="52" style="2" bestFit="1" customWidth="1"/>
    <col min="3" max="3" width="60.140625" style="2" bestFit="1" customWidth="1"/>
    <col min="4" max="4" width="9.7109375" style="2" bestFit="1" customWidth="1"/>
    <col min="5" max="5" width="11.28515625" style="2" bestFit="1" customWidth="1"/>
    <col min="6" max="6" width="5.28515625" style="2" bestFit="1" customWidth="1"/>
    <col min="7" max="7" width="12.28515625" style="2" bestFit="1" customWidth="1"/>
    <col min="8" max="8" width="11.42578125" style="1" bestFit="1" customWidth="1"/>
    <col min="9" max="9" width="11.85546875" style="1" bestFit="1" customWidth="1"/>
    <col min="10" max="10" width="8.28515625" style="1" bestFit="1" customWidth="1"/>
    <col min="11" max="11" width="10" style="1" bestFit="1" customWidth="1"/>
    <col min="12" max="12" width="11.28515625" style="1" bestFit="1" customWidth="1"/>
    <col min="13" max="13" width="11.85546875" style="1" bestFit="1" customWidth="1"/>
    <col min="14" max="14" width="11.5703125" style="1" customWidth="1"/>
    <col min="15" max="15" width="7.5703125" style="1" customWidth="1"/>
    <col min="16" max="16" width="6.7109375" style="1" customWidth="1"/>
    <col min="17" max="17" width="7.7109375" style="1" customWidth="1"/>
    <col min="18" max="18" width="7.140625" style="1" customWidth="1"/>
    <col min="19" max="19" width="6" style="1" customWidth="1"/>
    <col min="20" max="20" width="7.85546875" style="1" customWidth="1"/>
    <col min="21" max="21" width="8.140625" style="1" customWidth="1"/>
    <col min="22" max="22" width="6.28515625" style="1" customWidth="1"/>
    <col min="23" max="23" width="8" style="1" customWidth="1"/>
    <col min="24" max="24" width="8.7109375" style="1" customWidth="1"/>
    <col min="25" max="25" width="10" style="1" customWidth="1"/>
    <col min="26" max="26" width="9.5703125" style="1" customWidth="1"/>
    <col min="27" max="27" width="6.140625" style="1" customWidth="1"/>
    <col min="28" max="29" width="5.7109375" style="1" customWidth="1"/>
    <col min="30" max="30" width="6.85546875" style="1" customWidth="1"/>
    <col min="31" max="31" width="6.42578125" style="1" customWidth="1"/>
    <col min="32" max="32" width="6.7109375" style="1" customWidth="1"/>
    <col min="33" max="33" width="7.28515625" style="1" customWidth="1"/>
    <col min="34" max="45" width="5.7109375" style="1" customWidth="1"/>
    <col min="46" max="16384" width="9.140625" style="1"/>
  </cols>
  <sheetData>
    <row r="1" spans="2:63">
      <c r="B1" s="47" t="s">
        <v>174</v>
      </c>
      <c r="C1" s="68" t="s" vm="1">
        <v>258</v>
      </c>
    </row>
    <row r="2" spans="2:63">
      <c r="B2" s="47" t="s">
        <v>173</v>
      </c>
      <c r="C2" s="68" t="s">
        <v>259</v>
      </c>
    </row>
    <row r="3" spans="2:63">
      <c r="B3" s="47" t="s">
        <v>175</v>
      </c>
      <c r="C3" s="68" t="s">
        <v>260</v>
      </c>
    </row>
    <row r="4" spans="2:63">
      <c r="B4" s="47" t="s">
        <v>176</v>
      </c>
      <c r="C4" s="68">
        <v>9454</v>
      </c>
    </row>
    <row r="6" spans="2:63" ht="26.25" customHeight="1">
      <c r="B6" s="134" t="s">
        <v>204</v>
      </c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6"/>
      <c r="BK6" s="3"/>
    </row>
    <row r="7" spans="2:63" ht="26.25" customHeight="1">
      <c r="B7" s="134" t="s">
        <v>256</v>
      </c>
      <c r="C7" s="135"/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6"/>
      <c r="BH7" s="3"/>
      <c r="BK7" s="3"/>
    </row>
    <row r="8" spans="2:63" s="3" customFormat="1" ht="74.25" customHeight="1">
      <c r="B8" s="22" t="s">
        <v>110</v>
      </c>
      <c r="C8" s="30" t="s">
        <v>44</v>
      </c>
      <c r="D8" s="30" t="s">
        <v>114</v>
      </c>
      <c r="E8" s="30" t="s">
        <v>112</v>
      </c>
      <c r="F8" s="30" t="s">
        <v>65</v>
      </c>
      <c r="G8" s="30" t="s">
        <v>98</v>
      </c>
      <c r="H8" s="30" t="s">
        <v>233</v>
      </c>
      <c r="I8" s="30" t="s">
        <v>232</v>
      </c>
      <c r="J8" s="30" t="s">
        <v>248</v>
      </c>
      <c r="K8" s="30" t="s">
        <v>61</v>
      </c>
      <c r="L8" s="30" t="s">
        <v>58</v>
      </c>
      <c r="M8" s="30" t="s">
        <v>177</v>
      </c>
      <c r="N8" s="14" t="s">
        <v>179</v>
      </c>
      <c r="O8" s="1"/>
      <c r="BH8" s="1"/>
      <c r="BI8" s="1"/>
      <c r="BK8" s="4"/>
    </row>
    <row r="9" spans="2:63" s="3" customFormat="1" ht="26.25" customHeight="1">
      <c r="B9" s="15"/>
      <c r="C9" s="16"/>
      <c r="D9" s="16"/>
      <c r="E9" s="16"/>
      <c r="F9" s="16"/>
      <c r="G9" s="16"/>
      <c r="H9" s="32" t="s">
        <v>240</v>
      </c>
      <c r="I9" s="32"/>
      <c r="J9" s="16" t="s">
        <v>236</v>
      </c>
      <c r="K9" s="16" t="s">
        <v>236</v>
      </c>
      <c r="L9" s="16" t="s">
        <v>19</v>
      </c>
      <c r="M9" s="16" t="s">
        <v>19</v>
      </c>
      <c r="N9" s="17" t="s">
        <v>19</v>
      </c>
      <c r="BH9" s="1"/>
      <c r="BK9" s="4"/>
    </row>
    <row r="10" spans="2:63" s="4" customFormat="1" ht="18" customHeight="1">
      <c r="B10" s="18"/>
      <c r="C10" s="19" t="s">
        <v>0</v>
      </c>
      <c r="D10" s="19" t="s">
        <v>1</v>
      </c>
      <c r="E10" s="19" t="s">
        <v>2</v>
      </c>
      <c r="F10" s="19" t="s">
        <v>3</v>
      </c>
      <c r="G10" s="19" t="s">
        <v>4</v>
      </c>
      <c r="H10" s="19" t="s">
        <v>5</v>
      </c>
      <c r="I10" s="19" t="s">
        <v>6</v>
      </c>
      <c r="J10" s="19" t="s">
        <v>7</v>
      </c>
      <c r="K10" s="19" t="s">
        <v>8</v>
      </c>
      <c r="L10" s="19" t="s">
        <v>9</v>
      </c>
      <c r="M10" s="19" t="s">
        <v>10</v>
      </c>
      <c r="N10" s="20" t="s">
        <v>11</v>
      </c>
      <c r="O10" s="5"/>
      <c r="BH10" s="1"/>
      <c r="BI10" s="3"/>
      <c r="BK10" s="1"/>
    </row>
    <row r="11" spans="2:63" s="4" customFormat="1" ht="18" customHeight="1">
      <c r="B11" s="69" t="s">
        <v>251</v>
      </c>
      <c r="C11" s="70"/>
      <c r="D11" s="70"/>
      <c r="E11" s="70"/>
      <c r="F11" s="70"/>
      <c r="G11" s="70"/>
      <c r="H11" s="78"/>
      <c r="I11" s="80"/>
      <c r="J11" s="70"/>
      <c r="K11" s="78">
        <v>7461.2385676640006</v>
      </c>
      <c r="L11" s="70"/>
      <c r="M11" s="79">
        <f>K11/$K$11</f>
        <v>1</v>
      </c>
      <c r="N11" s="79">
        <f>K11/'סכום נכסי הקרן'!$C$42</f>
        <v>0.11719265697202327</v>
      </c>
      <c r="O11" s="122"/>
      <c r="BH11" s="1"/>
      <c r="BI11" s="3"/>
      <c r="BK11" s="1"/>
    </row>
    <row r="12" spans="2:63" ht="20.25">
      <c r="B12" s="71" t="s">
        <v>227</v>
      </c>
      <c r="C12" s="72"/>
      <c r="D12" s="72"/>
      <c r="E12" s="72"/>
      <c r="F12" s="72"/>
      <c r="G12" s="72"/>
      <c r="H12" s="81"/>
      <c r="I12" s="83"/>
      <c r="J12" s="72"/>
      <c r="K12" s="81">
        <v>1251.9383931720004</v>
      </c>
      <c r="L12" s="72"/>
      <c r="M12" s="82">
        <f t="shared" ref="M12:M23" si="0">K12/$K$11</f>
        <v>0.16779230174970308</v>
      </c>
      <c r="N12" s="82">
        <f>K12/'סכום נכסי הקרן'!$C$42</f>
        <v>1.9664025661499173E-2</v>
      </c>
      <c r="O12" s="116"/>
      <c r="BI12" s="4"/>
    </row>
    <row r="13" spans="2:63">
      <c r="B13" s="91" t="s">
        <v>252</v>
      </c>
      <c r="C13" s="72"/>
      <c r="D13" s="72"/>
      <c r="E13" s="72"/>
      <c r="F13" s="72"/>
      <c r="G13" s="72"/>
      <c r="H13" s="81"/>
      <c r="I13" s="83"/>
      <c r="J13" s="72"/>
      <c r="K13" s="81">
        <v>493.98972088699998</v>
      </c>
      <c r="L13" s="72"/>
      <c r="M13" s="82">
        <f t="shared" si="0"/>
        <v>6.6207468962041327E-2</v>
      </c>
      <c r="N13" s="82">
        <f>K13/'סכום נכסי הקרן'!$C$42</f>
        <v>7.7590291990543864E-3</v>
      </c>
      <c r="O13" s="116"/>
    </row>
    <row r="14" spans="2:63">
      <c r="B14" s="77" t="s">
        <v>1721</v>
      </c>
      <c r="C14" s="74" t="s">
        <v>1722</v>
      </c>
      <c r="D14" s="87" t="s">
        <v>115</v>
      </c>
      <c r="E14" s="74" t="s">
        <v>1723</v>
      </c>
      <c r="F14" s="87" t="s">
        <v>1724</v>
      </c>
      <c r="G14" s="87" t="s">
        <v>159</v>
      </c>
      <c r="H14" s="84">
        <v>4004.8413</v>
      </c>
      <c r="I14" s="86">
        <v>1308</v>
      </c>
      <c r="J14" s="74"/>
      <c r="K14" s="84">
        <v>52.38332420399999</v>
      </c>
      <c r="L14" s="85">
        <v>5.5713175758914123E-5</v>
      </c>
      <c r="M14" s="85">
        <f t="shared" si="0"/>
        <v>7.0207276887006721E-3</v>
      </c>
      <c r="N14" s="85">
        <f>K14/'סכום נכסי הקרן'!$C$42</f>
        <v>8.2277773171588364E-4</v>
      </c>
      <c r="O14" s="116"/>
    </row>
    <row r="15" spans="2:63">
      <c r="B15" s="77" t="s">
        <v>1725</v>
      </c>
      <c r="C15" s="74" t="s">
        <v>1726</v>
      </c>
      <c r="D15" s="87" t="s">
        <v>115</v>
      </c>
      <c r="E15" s="74" t="s">
        <v>1723</v>
      </c>
      <c r="F15" s="87" t="s">
        <v>1724</v>
      </c>
      <c r="G15" s="87" t="s">
        <v>159</v>
      </c>
      <c r="H15" s="84">
        <v>2447.9224129999998</v>
      </c>
      <c r="I15" s="86">
        <v>1735</v>
      </c>
      <c r="J15" s="74"/>
      <c r="K15" s="84">
        <v>42.471453865000001</v>
      </c>
      <c r="L15" s="85">
        <v>5.9486469521901955E-5</v>
      </c>
      <c r="M15" s="85">
        <f t="shared" si="0"/>
        <v>5.6922793018662531E-3</v>
      </c>
      <c r="N15" s="85">
        <f>K15/'סכום נכסי הקרן'!$C$42</f>
        <v>6.6709333561255988E-4</v>
      </c>
      <c r="O15" s="116"/>
    </row>
    <row r="16" spans="2:63" ht="20.25">
      <c r="B16" s="77" t="s">
        <v>1727</v>
      </c>
      <c r="C16" s="74" t="s">
        <v>1728</v>
      </c>
      <c r="D16" s="87" t="s">
        <v>115</v>
      </c>
      <c r="E16" s="74" t="s">
        <v>1729</v>
      </c>
      <c r="F16" s="87" t="s">
        <v>1724</v>
      </c>
      <c r="G16" s="87" t="s">
        <v>159</v>
      </c>
      <c r="H16" s="84">
        <v>2.5733920000000001</v>
      </c>
      <c r="I16" s="86">
        <v>1105</v>
      </c>
      <c r="J16" s="74"/>
      <c r="K16" s="84">
        <v>2.8435981999999999E-2</v>
      </c>
      <c r="L16" s="85">
        <v>5.1462384987191357E-6</v>
      </c>
      <c r="M16" s="85">
        <f t="shared" si="0"/>
        <v>3.811161074950438E-6</v>
      </c>
      <c r="N16" s="85">
        <f>K16/'סכום נכסי הקרן'!$C$42</f>
        <v>4.4664009252179416E-7</v>
      </c>
      <c r="O16" s="116"/>
      <c r="BH16" s="4"/>
    </row>
    <row r="17" spans="2:15">
      <c r="B17" s="77" t="s">
        <v>1730</v>
      </c>
      <c r="C17" s="74" t="s">
        <v>1731</v>
      </c>
      <c r="D17" s="87" t="s">
        <v>115</v>
      </c>
      <c r="E17" s="74" t="s">
        <v>1729</v>
      </c>
      <c r="F17" s="87" t="s">
        <v>1724</v>
      </c>
      <c r="G17" s="87" t="s">
        <v>159</v>
      </c>
      <c r="H17" s="84">
        <v>6649.0015800000001</v>
      </c>
      <c r="I17" s="86">
        <v>1306</v>
      </c>
      <c r="J17" s="74"/>
      <c r="K17" s="84">
        <v>86.835960634999992</v>
      </c>
      <c r="L17" s="85">
        <v>6.1769803385898562E-5</v>
      </c>
      <c r="M17" s="85">
        <f t="shared" si="0"/>
        <v>1.1638276922458331E-2</v>
      </c>
      <c r="N17" s="85">
        <f>K17/'סכום נכסי הקרן'!$C$42</f>
        <v>1.3639205951190738E-3</v>
      </c>
      <c r="O17" s="116"/>
    </row>
    <row r="18" spans="2:15">
      <c r="B18" s="77" t="s">
        <v>1732</v>
      </c>
      <c r="C18" s="74" t="s">
        <v>1733</v>
      </c>
      <c r="D18" s="87" t="s">
        <v>115</v>
      </c>
      <c r="E18" s="74" t="s">
        <v>1729</v>
      </c>
      <c r="F18" s="87" t="s">
        <v>1724</v>
      </c>
      <c r="G18" s="87" t="s">
        <v>159</v>
      </c>
      <c r="H18" s="84">
        <v>1479.7004000000002</v>
      </c>
      <c r="I18" s="86">
        <v>1714</v>
      </c>
      <c r="J18" s="74"/>
      <c r="K18" s="84">
        <v>25.362064856</v>
      </c>
      <c r="L18" s="85">
        <v>2.0997813500555939E-5</v>
      </c>
      <c r="M18" s="85">
        <f t="shared" si="0"/>
        <v>3.3991762394404274E-3</v>
      </c>
      <c r="N18" s="85">
        <f>K18/'סכום נכסי הקרן'!$C$42</f>
        <v>3.9835849501619407E-4</v>
      </c>
      <c r="O18" s="116"/>
    </row>
    <row r="19" spans="2:15">
      <c r="B19" s="77" t="s">
        <v>1734</v>
      </c>
      <c r="C19" s="74" t="s">
        <v>1735</v>
      </c>
      <c r="D19" s="87" t="s">
        <v>115</v>
      </c>
      <c r="E19" s="74" t="s">
        <v>1736</v>
      </c>
      <c r="F19" s="87" t="s">
        <v>1724</v>
      </c>
      <c r="G19" s="87" t="s">
        <v>159</v>
      </c>
      <c r="H19" s="84">
        <v>85.082773000000003</v>
      </c>
      <c r="I19" s="86">
        <v>16820</v>
      </c>
      <c r="J19" s="74"/>
      <c r="K19" s="84">
        <v>14.310922419000001</v>
      </c>
      <c r="L19" s="85">
        <v>9.3170167113886417E-6</v>
      </c>
      <c r="M19" s="85">
        <f t="shared" si="0"/>
        <v>1.9180357643329626E-3</v>
      </c>
      <c r="N19" s="85">
        <f>K19/'סכום נכסי הקרן'!$C$42</f>
        <v>2.2477970738954536E-4</v>
      </c>
      <c r="O19" s="116"/>
    </row>
    <row r="20" spans="2:15">
      <c r="B20" s="77" t="s">
        <v>1737</v>
      </c>
      <c r="C20" s="74" t="s">
        <v>1738</v>
      </c>
      <c r="D20" s="87" t="s">
        <v>115</v>
      </c>
      <c r="E20" s="74" t="s">
        <v>1736</v>
      </c>
      <c r="F20" s="87" t="s">
        <v>1724</v>
      </c>
      <c r="G20" s="87" t="s">
        <v>159</v>
      </c>
      <c r="H20" s="84">
        <v>1032.5735400000001</v>
      </c>
      <c r="I20" s="86">
        <v>13170</v>
      </c>
      <c r="J20" s="74"/>
      <c r="K20" s="84">
        <v>135.989935218</v>
      </c>
      <c r="L20" s="85">
        <v>7.5222730114530024E-5</v>
      </c>
      <c r="M20" s="85">
        <f t="shared" si="0"/>
        <v>1.8226187781658933E-2</v>
      </c>
      <c r="N20" s="85">
        <f>K20/'סכום נכסי הקרן'!$C$42</f>
        <v>2.1359753726036372E-3</v>
      </c>
      <c r="O20" s="116"/>
    </row>
    <row r="21" spans="2:15">
      <c r="B21" s="77" t="s">
        <v>1739</v>
      </c>
      <c r="C21" s="74" t="s">
        <v>1740</v>
      </c>
      <c r="D21" s="87" t="s">
        <v>115</v>
      </c>
      <c r="E21" s="74" t="s">
        <v>1741</v>
      </c>
      <c r="F21" s="87" t="s">
        <v>1724</v>
      </c>
      <c r="G21" s="87" t="s">
        <v>159</v>
      </c>
      <c r="H21" s="84">
        <v>5018.1144000000004</v>
      </c>
      <c r="I21" s="86">
        <v>1311</v>
      </c>
      <c r="J21" s="74"/>
      <c r="K21" s="84">
        <v>65.787479783999999</v>
      </c>
      <c r="L21" s="85">
        <v>2.6059094332721236E-5</v>
      </c>
      <c r="M21" s="85">
        <f t="shared" si="0"/>
        <v>8.8172331158413893E-3</v>
      </c>
      <c r="N21" s="85">
        <f>K21/'סכום נכסי הקרן'!$C$42</f>
        <v>1.0333149759871639E-3</v>
      </c>
      <c r="O21" s="116"/>
    </row>
    <row r="22" spans="2:15">
      <c r="B22" s="77" t="s">
        <v>1742</v>
      </c>
      <c r="C22" s="74" t="s">
        <v>1743</v>
      </c>
      <c r="D22" s="87" t="s">
        <v>115</v>
      </c>
      <c r="E22" s="74" t="s">
        <v>1741</v>
      </c>
      <c r="F22" s="87" t="s">
        <v>1724</v>
      </c>
      <c r="G22" s="87" t="s">
        <v>159</v>
      </c>
      <c r="H22" s="84">
        <v>7.5899999999999991E-4</v>
      </c>
      <c r="I22" s="86">
        <v>1327</v>
      </c>
      <c r="J22" s="74"/>
      <c r="K22" s="84">
        <v>1.0075000000000001E-5</v>
      </c>
      <c r="L22" s="85">
        <v>8.1665307765987713E-12</v>
      </c>
      <c r="M22" s="85">
        <f t="shared" si="0"/>
        <v>1.3503120036482535E-9</v>
      </c>
      <c r="N22" s="85">
        <f>K22/'סכום נכסי הקרן'!$C$42</f>
        <v>1.5824665144875521E-10</v>
      </c>
      <c r="O22" s="116"/>
    </row>
    <row r="23" spans="2:15">
      <c r="B23" s="77" t="s">
        <v>1744</v>
      </c>
      <c r="C23" s="74" t="s">
        <v>1745</v>
      </c>
      <c r="D23" s="87" t="s">
        <v>115</v>
      </c>
      <c r="E23" s="74" t="s">
        <v>1741</v>
      </c>
      <c r="F23" s="87" t="s">
        <v>1724</v>
      </c>
      <c r="G23" s="87" t="s">
        <v>159</v>
      </c>
      <c r="H23" s="84">
        <v>4146.3778599999996</v>
      </c>
      <c r="I23" s="86">
        <v>1708</v>
      </c>
      <c r="J23" s="74"/>
      <c r="K23" s="84">
        <v>70.820133849000001</v>
      </c>
      <c r="L23" s="85">
        <v>4.3873738485727456E-5</v>
      </c>
      <c r="M23" s="85">
        <f t="shared" si="0"/>
        <v>9.4917396363554014E-3</v>
      </c>
      <c r="N23" s="85">
        <f>K23/'סכום נכסי הקרן'!$C$42</f>
        <v>1.1123621872711556E-3</v>
      </c>
      <c r="O23" s="116"/>
    </row>
    <row r="24" spans="2:15">
      <c r="B24" s="73"/>
      <c r="C24" s="74"/>
      <c r="D24" s="74"/>
      <c r="E24" s="74"/>
      <c r="F24" s="74"/>
      <c r="G24" s="74"/>
      <c r="H24" s="84"/>
      <c r="I24" s="86"/>
      <c r="J24" s="74"/>
      <c r="K24" s="74"/>
      <c r="L24" s="74"/>
      <c r="M24" s="85"/>
      <c r="N24" s="74"/>
      <c r="O24" s="116"/>
    </row>
    <row r="25" spans="2:15">
      <c r="B25" s="91" t="s">
        <v>253</v>
      </c>
      <c r="C25" s="72"/>
      <c r="D25" s="72"/>
      <c r="E25" s="72"/>
      <c r="F25" s="72"/>
      <c r="G25" s="72"/>
      <c r="H25" s="81"/>
      <c r="I25" s="83"/>
      <c r="J25" s="72"/>
      <c r="K25" s="81">
        <v>757.94867228499993</v>
      </c>
      <c r="L25" s="72"/>
      <c r="M25" s="82">
        <f t="shared" ref="M25:M39" si="1">K25/$K$11</f>
        <v>0.10158483278766169</v>
      </c>
      <c r="N25" s="82">
        <f>K25/'סכום נכסי הקרן'!$C$42</f>
        <v>1.190499646244478E-2</v>
      </c>
      <c r="O25" s="116"/>
    </row>
    <row r="26" spans="2:15">
      <c r="B26" s="77" t="s">
        <v>1746</v>
      </c>
      <c r="C26" s="74" t="s">
        <v>1747</v>
      </c>
      <c r="D26" s="87" t="s">
        <v>115</v>
      </c>
      <c r="E26" s="74" t="s">
        <v>1723</v>
      </c>
      <c r="F26" s="87" t="s">
        <v>1748</v>
      </c>
      <c r="G26" s="87" t="s">
        <v>159</v>
      </c>
      <c r="H26" s="84">
        <v>4969.2984280000001</v>
      </c>
      <c r="I26" s="86">
        <v>315.60000000000002</v>
      </c>
      <c r="J26" s="74"/>
      <c r="K26" s="84">
        <v>15.683105842000002</v>
      </c>
      <c r="L26" s="85">
        <v>1.8666305964189591E-4</v>
      </c>
      <c r="M26" s="85">
        <f t="shared" si="1"/>
        <v>2.1019440270906849E-3</v>
      </c>
      <c r="N26" s="85">
        <f>K26/'סכום נכסי הקרן'!$C$42</f>
        <v>2.4633240534123181E-4</v>
      </c>
      <c r="O26" s="116"/>
    </row>
    <row r="27" spans="2:15">
      <c r="B27" s="77" t="s">
        <v>1749</v>
      </c>
      <c r="C27" s="74" t="s">
        <v>1750</v>
      </c>
      <c r="D27" s="87" t="s">
        <v>115</v>
      </c>
      <c r="E27" s="74" t="s">
        <v>1723</v>
      </c>
      <c r="F27" s="87" t="s">
        <v>1748</v>
      </c>
      <c r="G27" s="87" t="s">
        <v>159</v>
      </c>
      <c r="H27" s="84">
        <v>36967.404189000001</v>
      </c>
      <c r="I27" s="86">
        <v>325.79000000000002</v>
      </c>
      <c r="J27" s="74"/>
      <c r="K27" s="84">
        <v>120.43610610899999</v>
      </c>
      <c r="L27" s="85">
        <v>1.5883235349546952E-4</v>
      </c>
      <c r="M27" s="85">
        <f t="shared" si="1"/>
        <v>1.614157019867369E-2</v>
      </c>
      <c r="N27" s="85">
        <f>K27/'סכום נכסי הקרן'!$C$42</f>
        <v>1.8916734992829992E-3</v>
      </c>
      <c r="O27" s="116"/>
    </row>
    <row r="28" spans="2:15">
      <c r="B28" s="77" t="s">
        <v>1751</v>
      </c>
      <c r="C28" s="74" t="s">
        <v>1752</v>
      </c>
      <c r="D28" s="87" t="s">
        <v>115</v>
      </c>
      <c r="E28" s="74" t="s">
        <v>1729</v>
      </c>
      <c r="F28" s="87" t="s">
        <v>1748</v>
      </c>
      <c r="G28" s="87" t="s">
        <v>159</v>
      </c>
      <c r="H28" s="84">
        <v>24080.947404999999</v>
      </c>
      <c r="I28" s="86">
        <v>326.35000000000002</v>
      </c>
      <c r="J28" s="74"/>
      <c r="K28" s="84">
        <v>78.588171864000003</v>
      </c>
      <c r="L28" s="85">
        <v>6.2968885233222877E-5</v>
      </c>
      <c r="M28" s="85">
        <f t="shared" si="1"/>
        <v>1.0532858740717729E-2</v>
      </c>
      <c r="N28" s="85">
        <f>K28/'סכום נכסי הקרן'!$C$42</f>
        <v>1.23437370133571E-3</v>
      </c>
      <c r="O28" s="116"/>
    </row>
    <row r="29" spans="2:15">
      <c r="B29" s="77" t="s">
        <v>1753</v>
      </c>
      <c r="C29" s="74" t="s">
        <v>1754</v>
      </c>
      <c r="D29" s="87" t="s">
        <v>115</v>
      </c>
      <c r="E29" s="74" t="s">
        <v>1729</v>
      </c>
      <c r="F29" s="87" t="s">
        <v>1748</v>
      </c>
      <c r="G29" s="87" t="s">
        <v>159</v>
      </c>
      <c r="H29" s="84">
        <v>2.9700000000000001E-4</v>
      </c>
      <c r="I29" s="86">
        <v>332.53</v>
      </c>
      <c r="J29" s="74"/>
      <c r="K29" s="84">
        <v>9.879999999999999E-7</v>
      </c>
      <c r="L29" s="85">
        <v>1.2409567107711177E-12</v>
      </c>
      <c r="M29" s="85">
        <f t="shared" si="1"/>
        <v>1.3241769326098998E-10</v>
      </c>
      <c r="N29" s="85">
        <f>K29/'סכום נכסי הקרן'!$C$42</f>
        <v>1.5518381303361796E-11</v>
      </c>
      <c r="O29" s="116"/>
    </row>
    <row r="30" spans="2:15">
      <c r="B30" s="77" t="s">
        <v>1755</v>
      </c>
      <c r="C30" s="74" t="s">
        <v>1756</v>
      </c>
      <c r="D30" s="87" t="s">
        <v>115</v>
      </c>
      <c r="E30" s="74" t="s">
        <v>1729</v>
      </c>
      <c r="F30" s="87" t="s">
        <v>1748</v>
      </c>
      <c r="G30" s="87" t="s">
        <v>159</v>
      </c>
      <c r="H30" s="84">
        <v>1.2850000000000001E-3</v>
      </c>
      <c r="I30" s="86">
        <v>316.7</v>
      </c>
      <c r="J30" s="74"/>
      <c r="K30" s="84">
        <v>4.0799999999999999E-6</v>
      </c>
      <c r="L30" s="85">
        <v>3.0197476929127631E-11</v>
      </c>
      <c r="M30" s="85">
        <f t="shared" si="1"/>
        <v>5.4682610172554576E-10</v>
      </c>
      <c r="N30" s="85">
        <f>K30/'סכום נכסי הקרן'!$C$42</f>
        <v>6.4084003762870581E-11</v>
      </c>
      <c r="O30" s="116"/>
    </row>
    <row r="31" spans="2:15">
      <c r="B31" s="77" t="s">
        <v>1757</v>
      </c>
      <c r="C31" s="74" t="s">
        <v>1758</v>
      </c>
      <c r="D31" s="87" t="s">
        <v>115</v>
      </c>
      <c r="E31" s="74" t="s">
        <v>1729</v>
      </c>
      <c r="F31" s="87" t="s">
        <v>1748</v>
      </c>
      <c r="G31" s="87" t="s">
        <v>159</v>
      </c>
      <c r="H31" s="84">
        <v>11910.510361999999</v>
      </c>
      <c r="I31" s="86">
        <v>355.27</v>
      </c>
      <c r="J31" s="74"/>
      <c r="K31" s="84">
        <v>42.314470157000002</v>
      </c>
      <c r="L31" s="85">
        <v>5.4089023347863895E-5</v>
      </c>
      <c r="M31" s="85">
        <f t="shared" si="1"/>
        <v>5.6712394025819251E-3</v>
      </c>
      <c r="N31" s="85">
        <f>K31/'סכום נכסי הקרן'!$C$42</f>
        <v>6.6462761391300571E-4</v>
      </c>
      <c r="O31" s="116"/>
    </row>
    <row r="32" spans="2:15">
      <c r="B32" s="77" t="s">
        <v>1759</v>
      </c>
      <c r="C32" s="74" t="s">
        <v>1760</v>
      </c>
      <c r="D32" s="87" t="s">
        <v>115</v>
      </c>
      <c r="E32" s="74" t="s">
        <v>1736</v>
      </c>
      <c r="F32" s="87" t="s">
        <v>1748</v>
      </c>
      <c r="G32" s="87" t="s">
        <v>159</v>
      </c>
      <c r="H32" s="84">
        <v>25.014099999999999</v>
      </c>
      <c r="I32" s="86">
        <v>3321.67</v>
      </c>
      <c r="J32" s="74"/>
      <c r="K32" s="84">
        <v>0.83088585999999998</v>
      </c>
      <c r="L32" s="85">
        <v>1.0939012080925976E-6</v>
      </c>
      <c r="M32" s="85">
        <f t="shared" si="1"/>
        <v>1.1136031269673469E-4</v>
      </c>
      <c r="N32" s="85">
        <f>K32/'סכום נכסי הקרן'!$C$42</f>
        <v>1.3050610926165676E-5</v>
      </c>
      <c r="O32" s="116"/>
    </row>
    <row r="33" spans="2:15">
      <c r="B33" s="77" t="s">
        <v>1761</v>
      </c>
      <c r="C33" s="74" t="s">
        <v>1762</v>
      </c>
      <c r="D33" s="87" t="s">
        <v>115</v>
      </c>
      <c r="E33" s="74" t="s">
        <v>1736</v>
      </c>
      <c r="F33" s="87" t="s">
        <v>1748</v>
      </c>
      <c r="G33" s="87" t="s">
        <v>159</v>
      </c>
      <c r="H33" s="84">
        <v>110.83111200000002</v>
      </c>
      <c r="I33" s="86">
        <v>3144.84</v>
      </c>
      <c r="J33" s="74"/>
      <c r="K33" s="84">
        <v>3.4854611430000002</v>
      </c>
      <c r="L33" s="85">
        <v>2.0678287288550172E-5</v>
      </c>
      <c r="M33" s="85">
        <f t="shared" si="1"/>
        <v>4.6714243371141057E-4</v>
      </c>
      <c r="N33" s="85">
        <f>K33/'סכום נכסי הקרן'!$C$42</f>
        <v>5.4745662991017458E-5</v>
      </c>
      <c r="O33" s="116"/>
    </row>
    <row r="34" spans="2:15">
      <c r="B34" s="77" t="s">
        <v>1763</v>
      </c>
      <c r="C34" s="74" t="s">
        <v>1764</v>
      </c>
      <c r="D34" s="87" t="s">
        <v>115</v>
      </c>
      <c r="E34" s="74" t="s">
        <v>1736</v>
      </c>
      <c r="F34" s="87" t="s">
        <v>1748</v>
      </c>
      <c r="G34" s="87" t="s">
        <v>159</v>
      </c>
      <c r="H34" s="84">
        <v>2245.4873200000002</v>
      </c>
      <c r="I34" s="86">
        <v>3245.67</v>
      </c>
      <c r="J34" s="74"/>
      <c r="K34" s="84">
        <v>72.881108284999996</v>
      </c>
      <c r="L34" s="85">
        <v>6.1213779461768227E-5</v>
      </c>
      <c r="M34" s="85">
        <f t="shared" si="1"/>
        <v>9.7679638070891969E-3</v>
      </c>
      <c r="N34" s="85">
        <f>K34/'סכום נכסי הקרן'!$C$42</f>
        <v>1.1447336317593427E-3</v>
      </c>
      <c r="O34" s="116"/>
    </row>
    <row r="35" spans="2:15">
      <c r="B35" s="77" t="s">
        <v>1765</v>
      </c>
      <c r="C35" s="74" t="s">
        <v>1766</v>
      </c>
      <c r="D35" s="87" t="s">
        <v>115</v>
      </c>
      <c r="E35" s="74" t="s">
        <v>1736</v>
      </c>
      <c r="F35" s="87" t="s">
        <v>1748</v>
      </c>
      <c r="G35" s="87" t="s">
        <v>159</v>
      </c>
      <c r="H35" s="84">
        <v>1372.9139749999999</v>
      </c>
      <c r="I35" s="86">
        <v>3563.87</v>
      </c>
      <c r="J35" s="74"/>
      <c r="K35" s="84">
        <v>48.92886927499999</v>
      </c>
      <c r="L35" s="85">
        <v>9.2563513639882717E-5</v>
      </c>
      <c r="M35" s="85">
        <f t="shared" si="1"/>
        <v>6.5577408939919302E-3</v>
      </c>
      <c r="N35" s="85">
        <f>K35/'סכום נכסי הקרן'!$C$42</f>
        <v>7.6851907910100543E-4</v>
      </c>
      <c r="O35" s="116"/>
    </row>
    <row r="36" spans="2:15">
      <c r="B36" s="77" t="s">
        <v>1767</v>
      </c>
      <c r="C36" s="74" t="s">
        <v>1768</v>
      </c>
      <c r="D36" s="87" t="s">
        <v>115</v>
      </c>
      <c r="E36" s="74" t="s">
        <v>1741</v>
      </c>
      <c r="F36" s="87" t="s">
        <v>1748</v>
      </c>
      <c r="G36" s="87" t="s">
        <v>159</v>
      </c>
      <c r="H36" s="84">
        <v>2.9700000000000001E-4</v>
      </c>
      <c r="I36" s="86">
        <v>332.26</v>
      </c>
      <c r="J36" s="74"/>
      <c r="K36" s="84">
        <v>9.9599999999999987E-7</v>
      </c>
      <c r="L36" s="85">
        <v>9.5025856503559374E-13</v>
      </c>
      <c r="M36" s="85">
        <f t="shared" si="1"/>
        <v>1.334899013035891E-10</v>
      </c>
      <c r="N36" s="85">
        <f>K36/'סכום נכסי הקרן'!$C$42</f>
        <v>1.5644036212700758E-11</v>
      </c>
      <c r="O36" s="116"/>
    </row>
    <row r="37" spans="2:15">
      <c r="B37" s="77" t="s">
        <v>1769</v>
      </c>
      <c r="C37" s="74" t="s">
        <v>1770</v>
      </c>
      <c r="D37" s="87" t="s">
        <v>115</v>
      </c>
      <c r="E37" s="74" t="s">
        <v>1741</v>
      </c>
      <c r="F37" s="87" t="s">
        <v>1748</v>
      </c>
      <c r="G37" s="87" t="s">
        <v>159</v>
      </c>
      <c r="H37" s="84">
        <v>7.9500000000000003E-4</v>
      </c>
      <c r="I37" s="86">
        <v>316.33</v>
      </c>
      <c r="J37" s="74"/>
      <c r="K37" s="84">
        <v>2.5059999999999998E-6</v>
      </c>
      <c r="L37" s="85">
        <v>1.5893606955538206E-11</v>
      </c>
      <c r="M37" s="85">
        <f t="shared" si="1"/>
        <v>3.3586916934417096E-10</v>
      </c>
      <c r="N37" s="85">
        <f>K37/'סכום נכסי הקרן'!$C$42</f>
        <v>3.936140035042982E-11</v>
      </c>
      <c r="O37" s="116"/>
    </row>
    <row r="38" spans="2:15">
      <c r="B38" s="77" t="s">
        <v>1771</v>
      </c>
      <c r="C38" s="74" t="s">
        <v>1772</v>
      </c>
      <c r="D38" s="87" t="s">
        <v>115</v>
      </c>
      <c r="E38" s="74" t="s">
        <v>1741</v>
      </c>
      <c r="F38" s="87" t="s">
        <v>1748</v>
      </c>
      <c r="G38" s="87" t="s">
        <v>159</v>
      </c>
      <c r="H38" s="84">
        <v>90481.865040000004</v>
      </c>
      <c r="I38" s="86">
        <v>326</v>
      </c>
      <c r="J38" s="74"/>
      <c r="K38" s="84">
        <v>294.97088003200003</v>
      </c>
      <c r="L38" s="85">
        <v>2.2884970578306791E-4</v>
      </c>
      <c r="M38" s="85">
        <f t="shared" si="1"/>
        <v>3.9533768737855933E-2</v>
      </c>
      <c r="N38" s="85">
        <f>K38/'סכום נכסי הקרן'!$C$42</f>
        <v>4.6330673985068476E-3</v>
      </c>
      <c r="O38" s="116"/>
    </row>
    <row r="39" spans="2:15">
      <c r="B39" s="77" t="s">
        <v>1773</v>
      </c>
      <c r="C39" s="74" t="s">
        <v>1774</v>
      </c>
      <c r="D39" s="87" t="s">
        <v>115</v>
      </c>
      <c r="E39" s="74" t="s">
        <v>1741</v>
      </c>
      <c r="F39" s="87" t="s">
        <v>1748</v>
      </c>
      <c r="G39" s="87" t="s">
        <v>159</v>
      </c>
      <c r="H39" s="84">
        <v>22290.678005000005</v>
      </c>
      <c r="I39" s="86">
        <v>358.13</v>
      </c>
      <c r="J39" s="74"/>
      <c r="K39" s="84">
        <v>79.829605147999999</v>
      </c>
      <c r="L39" s="85">
        <v>9.7145175379100693E-5</v>
      </c>
      <c r="M39" s="85">
        <f t="shared" si="1"/>
        <v>1.0699243084649607E-2</v>
      </c>
      <c r="N39" s="85">
        <f>K39/'סכום נכסי הקרן'!$C$42</f>
        <v>1.2538727246796336E-3</v>
      </c>
      <c r="O39" s="116"/>
    </row>
    <row r="40" spans="2:15">
      <c r="B40" s="73"/>
      <c r="C40" s="74"/>
      <c r="D40" s="74"/>
      <c r="E40" s="74"/>
      <c r="F40" s="74"/>
      <c r="G40" s="74"/>
      <c r="H40" s="84"/>
      <c r="I40" s="86"/>
      <c r="J40" s="74"/>
      <c r="K40" s="74"/>
      <c r="L40" s="74"/>
      <c r="M40" s="85"/>
      <c r="N40" s="74"/>
      <c r="O40" s="116"/>
    </row>
    <row r="41" spans="2:15">
      <c r="B41" s="71" t="s">
        <v>226</v>
      </c>
      <c r="C41" s="72"/>
      <c r="D41" s="72"/>
      <c r="E41" s="72"/>
      <c r="F41" s="72"/>
      <c r="G41" s="72"/>
      <c r="H41" s="81"/>
      <c r="I41" s="83"/>
      <c r="J41" s="72"/>
      <c r="K41" s="81">
        <v>6209.3001744920011</v>
      </c>
      <c r="L41" s="72"/>
      <c r="M41" s="82">
        <f t="shared" ref="M41:M86" si="2">K41/$K$11</f>
        <v>0.83220769825029706</v>
      </c>
      <c r="N41" s="82">
        <f>K41/'סכום נכסי הקרן'!$C$42</f>
        <v>9.7528631310524111E-2</v>
      </c>
      <c r="O41" s="116"/>
    </row>
    <row r="42" spans="2:15">
      <c r="B42" s="91" t="s">
        <v>254</v>
      </c>
      <c r="C42" s="72"/>
      <c r="D42" s="72"/>
      <c r="E42" s="72"/>
      <c r="F42" s="72"/>
      <c r="G42" s="72"/>
      <c r="H42" s="81"/>
      <c r="I42" s="83"/>
      <c r="J42" s="72"/>
      <c r="K42" s="81">
        <v>5758.7128111940001</v>
      </c>
      <c r="L42" s="72"/>
      <c r="M42" s="82">
        <f t="shared" si="2"/>
        <v>0.77181727389759158</v>
      </c>
      <c r="N42" s="82">
        <f>K42/'סכום נכסי הקרן'!$C$42</f>
        <v>9.0451317024962591E-2</v>
      </c>
      <c r="O42" s="116"/>
    </row>
    <row r="43" spans="2:15">
      <c r="B43" s="77" t="s">
        <v>1775</v>
      </c>
      <c r="C43" s="74" t="s">
        <v>1776</v>
      </c>
      <c r="D43" s="87" t="s">
        <v>28</v>
      </c>
      <c r="E43" s="74"/>
      <c r="F43" s="87" t="s">
        <v>1724</v>
      </c>
      <c r="G43" s="87" t="s">
        <v>158</v>
      </c>
      <c r="H43" s="84">
        <v>590.25049300000001</v>
      </c>
      <c r="I43" s="86">
        <v>3371.14</v>
      </c>
      <c r="J43" s="74"/>
      <c r="K43" s="84">
        <v>68.967058733000002</v>
      </c>
      <c r="L43" s="85">
        <v>2.968950079529065E-5</v>
      </c>
      <c r="M43" s="85">
        <f t="shared" si="2"/>
        <v>9.2433793809909674E-3</v>
      </c>
      <c r="N43" s="85">
        <f>K43/'סכום נכסי הקרן'!$C$42</f>
        <v>1.0832561890587473E-3</v>
      </c>
      <c r="O43" s="116"/>
    </row>
    <row r="44" spans="2:15">
      <c r="B44" s="77" t="s">
        <v>1777</v>
      </c>
      <c r="C44" s="74" t="s">
        <v>1778</v>
      </c>
      <c r="D44" s="87" t="s">
        <v>28</v>
      </c>
      <c r="E44" s="74"/>
      <c r="F44" s="87" t="s">
        <v>1724</v>
      </c>
      <c r="G44" s="87" t="s">
        <v>158</v>
      </c>
      <c r="H44" s="84">
        <v>24.528529000000002</v>
      </c>
      <c r="I44" s="86">
        <v>449.32</v>
      </c>
      <c r="J44" s="74"/>
      <c r="K44" s="84">
        <v>0.38199334199999996</v>
      </c>
      <c r="L44" s="85">
        <v>5.5861538357057864E-8</v>
      </c>
      <c r="M44" s="85">
        <f t="shared" si="2"/>
        <v>5.1197041688964012E-5</v>
      </c>
      <c r="N44" s="85">
        <f>K44/'סכום נכסי הקרן'!$C$42</f>
        <v>5.9999173446371341E-6</v>
      </c>
      <c r="O44" s="116"/>
    </row>
    <row r="45" spans="2:15">
      <c r="B45" s="77" t="s">
        <v>1779</v>
      </c>
      <c r="C45" s="74" t="s">
        <v>1780</v>
      </c>
      <c r="D45" s="87" t="s">
        <v>28</v>
      </c>
      <c r="E45" s="74"/>
      <c r="F45" s="87" t="s">
        <v>1724</v>
      </c>
      <c r="G45" s="87" t="s">
        <v>158</v>
      </c>
      <c r="H45" s="84">
        <v>1001.5492449999999</v>
      </c>
      <c r="I45" s="86">
        <v>5940.9</v>
      </c>
      <c r="J45" s="74"/>
      <c r="K45" s="84">
        <v>206.23060146699999</v>
      </c>
      <c r="L45" s="85">
        <v>3.5036720280649396E-5</v>
      </c>
      <c r="M45" s="85">
        <f t="shared" si="2"/>
        <v>2.764026369037113E-2</v>
      </c>
      <c r="N45" s="85">
        <f>K45/'סכום נכסי הקרן'!$C$42</f>
        <v>3.2392359412819339E-3</v>
      </c>
      <c r="O45" s="116"/>
    </row>
    <row r="46" spans="2:15">
      <c r="B46" s="77" t="s">
        <v>1781</v>
      </c>
      <c r="C46" s="74" t="s">
        <v>1782</v>
      </c>
      <c r="D46" s="87" t="s">
        <v>28</v>
      </c>
      <c r="E46" s="74"/>
      <c r="F46" s="87" t="s">
        <v>1724</v>
      </c>
      <c r="G46" s="87" t="s">
        <v>160</v>
      </c>
      <c r="H46" s="84">
        <v>214.74809999999997</v>
      </c>
      <c r="I46" s="86">
        <v>5500.1</v>
      </c>
      <c r="J46" s="74"/>
      <c r="K46" s="84">
        <v>45.861149573000006</v>
      </c>
      <c r="L46" s="85">
        <v>1.4306447278326715E-5</v>
      </c>
      <c r="M46" s="85">
        <f t="shared" si="2"/>
        <v>6.1465866768764142E-3</v>
      </c>
      <c r="N46" s="85">
        <f>K46/'סכום נכסי הקרן'!$C$42</f>
        <v>7.2033482397198601E-4</v>
      </c>
      <c r="O46" s="116"/>
    </row>
    <row r="47" spans="2:15">
      <c r="B47" s="77" t="s">
        <v>1783</v>
      </c>
      <c r="C47" s="74" t="s">
        <v>1784</v>
      </c>
      <c r="D47" s="87" t="s">
        <v>1481</v>
      </c>
      <c r="E47" s="74"/>
      <c r="F47" s="87" t="s">
        <v>1724</v>
      </c>
      <c r="G47" s="87" t="s">
        <v>158</v>
      </c>
      <c r="H47" s="84">
        <v>550.67548499999998</v>
      </c>
      <c r="I47" s="86">
        <v>5404</v>
      </c>
      <c r="J47" s="74"/>
      <c r="K47" s="84">
        <v>103.14297212400001</v>
      </c>
      <c r="L47" s="85">
        <v>3.2411741318422602E-6</v>
      </c>
      <c r="M47" s="85">
        <f t="shared" si="2"/>
        <v>1.3823840531116068E-2</v>
      </c>
      <c r="N47" s="85">
        <f>K47/'סכום נכסי הקרן'!$C$42</f>
        <v>1.6200526013990374E-3</v>
      </c>
      <c r="O47" s="116"/>
    </row>
    <row r="48" spans="2:15">
      <c r="B48" s="77" t="s">
        <v>1785</v>
      </c>
      <c r="C48" s="74" t="s">
        <v>1786</v>
      </c>
      <c r="D48" s="87" t="s">
        <v>1481</v>
      </c>
      <c r="E48" s="74"/>
      <c r="F48" s="87" t="s">
        <v>1724</v>
      </c>
      <c r="G48" s="87" t="s">
        <v>158</v>
      </c>
      <c r="H48" s="84">
        <v>282.24036000000001</v>
      </c>
      <c r="I48" s="86">
        <v>12771</v>
      </c>
      <c r="J48" s="74"/>
      <c r="K48" s="84">
        <v>124.93168015800002</v>
      </c>
      <c r="L48" s="85">
        <v>2.7561659858224035E-6</v>
      </c>
      <c r="M48" s="85">
        <f t="shared" si="2"/>
        <v>1.6744094030103397E-2</v>
      </c>
      <c r="N48" s="85">
        <f>K48/'סכום נכסי הקרן'!$C$42</f>
        <v>1.9622848679772104E-3</v>
      </c>
      <c r="O48" s="116"/>
    </row>
    <row r="49" spans="2:15">
      <c r="B49" s="77" t="s">
        <v>1787</v>
      </c>
      <c r="C49" s="74" t="s">
        <v>1788</v>
      </c>
      <c r="D49" s="87" t="s">
        <v>1481</v>
      </c>
      <c r="E49" s="74"/>
      <c r="F49" s="87" t="s">
        <v>1724</v>
      </c>
      <c r="G49" s="87" t="s">
        <v>158</v>
      </c>
      <c r="H49" s="84">
        <v>427.89479299999999</v>
      </c>
      <c r="I49" s="86">
        <v>5864</v>
      </c>
      <c r="J49" s="74"/>
      <c r="K49" s="84">
        <v>86.968007740999994</v>
      </c>
      <c r="L49" s="85">
        <v>1.9096324294860314E-6</v>
      </c>
      <c r="M49" s="85">
        <f t="shared" si="2"/>
        <v>1.1655974668590224E-2</v>
      </c>
      <c r="N49" s="85">
        <f>K49/'סכום נכסי הקרן'!$C$42</f>
        <v>1.3659946410106867E-3</v>
      </c>
      <c r="O49" s="116"/>
    </row>
    <row r="50" spans="2:15">
      <c r="B50" s="77" t="s">
        <v>1789</v>
      </c>
      <c r="C50" s="74" t="s">
        <v>1790</v>
      </c>
      <c r="D50" s="87" t="s">
        <v>119</v>
      </c>
      <c r="E50" s="74"/>
      <c r="F50" s="87" t="s">
        <v>1724</v>
      </c>
      <c r="G50" s="87" t="s">
        <v>168</v>
      </c>
      <c r="H50" s="84">
        <v>9182.7533100000001</v>
      </c>
      <c r="I50" s="86">
        <f>165300/100</f>
        <v>1653</v>
      </c>
      <c r="J50" s="74"/>
      <c r="K50" s="84">
        <v>488.35690186199997</v>
      </c>
      <c r="L50" s="85">
        <v>2.7187501061415767E-6</v>
      </c>
      <c r="M50" s="85">
        <f t="shared" si="2"/>
        <v>6.5452524729402536E-2</v>
      </c>
      <c r="N50" s="85">
        <f>K50/'סכום נכסי הקרן'!$C$42</f>
        <v>7.6705552785657424E-3</v>
      </c>
      <c r="O50" s="116"/>
    </row>
    <row r="51" spans="2:15">
      <c r="B51" s="77" t="s">
        <v>1791</v>
      </c>
      <c r="C51" s="74" t="s">
        <v>1792</v>
      </c>
      <c r="D51" s="87" t="s">
        <v>1481</v>
      </c>
      <c r="E51" s="74"/>
      <c r="F51" s="87" t="s">
        <v>1724</v>
      </c>
      <c r="G51" s="87" t="s">
        <v>158</v>
      </c>
      <c r="H51" s="84">
        <v>178.54770600000001</v>
      </c>
      <c r="I51" s="86">
        <v>10007</v>
      </c>
      <c r="J51" s="74"/>
      <c r="K51" s="84">
        <v>61.927954144000005</v>
      </c>
      <c r="L51" s="85">
        <v>7.698831751195536E-7</v>
      </c>
      <c r="M51" s="85">
        <f t="shared" si="2"/>
        <v>8.2999563118632061E-3</v>
      </c>
      <c r="N51" s="85">
        <f>K51/'סכום נכסי הקרן'!$C$42</f>
        <v>9.726939329389641E-4</v>
      </c>
      <c r="O51" s="116"/>
    </row>
    <row r="52" spans="2:15">
      <c r="B52" s="77" t="s">
        <v>1793</v>
      </c>
      <c r="C52" s="74" t="s">
        <v>1794</v>
      </c>
      <c r="D52" s="87" t="s">
        <v>28</v>
      </c>
      <c r="E52" s="74"/>
      <c r="F52" s="87" t="s">
        <v>1724</v>
      </c>
      <c r="G52" s="87" t="s">
        <v>167</v>
      </c>
      <c r="H52" s="84">
        <v>1313.1487380000001</v>
      </c>
      <c r="I52" s="86">
        <v>3530</v>
      </c>
      <c r="J52" s="74"/>
      <c r="K52" s="84">
        <v>117.31308395199999</v>
      </c>
      <c r="L52" s="85">
        <v>2.3205531777144826E-5</v>
      </c>
      <c r="M52" s="85">
        <f t="shared" si="2"/>
        <v>1.5723004014429862E-2</v>
      </c>
      <c r="N52" s="85">
        <f>K52/'סכום נכסי הקרן'!$C$42</f>
        <v>1.8426206160328236E-3</v>
      </c>
      <c r="O52" s="116"/>
    </row>
    <row r="53" spans="2:15">
      <c r="B53" s="77" t="s">
        <v>1795</v>
      </c>
      <c r="C53" s="74" t="s">
        <v>1796</v>
      </c>
      <c r="D53" s="87" t="s">
        <v>118</v>
      </c>
      <c r="E53" s="74"/>
      <c r="F53" s="87" t="s">
        <v>1724</v>
      </c>
      <c r="G53" s="87" t="s">
        <v>158</v>
      </c>
      <c r="H53" s="84">
        <v>3966.3596730000004</v>
      </c>
      <c r="I53" s="86">
        <v>459.5</v>
      </c>
      <c r="J53" s="74"/>
      <c r="K53" s="84">
        <v>63.169315071</v>
      </c>
      <c r="L53" s="85">
        <v>1.9782342508728181E-5</v>
      </c>
      <c r="M53" s="85">
        <f t="shared" si="2"/>
        <v>8.4663309580754152E-3</v>
      </c>
      <c r="N53" s="85">
        <f>K53/'סכום נכסי הקרן'!$C$42</f>
        <v>9.9219181978135338E-4</v>
      </c>
      <c r="O53" s="116"/>
    </row>
    <row r="54" spans="2:15">
      <c r="B54" s="77" t="s">
        <v>1797</v>
      </c>
      <c r="C54" s="74" t="s">
        <v>1798</v>
      </c>
      <c r="D54" s="87" t="s">
        <v>1481</v>
      </c>
      <c r="E54" s="74"/>
      <c r="F54" s="87" t="s">
        <v>1724</v>
      </c>
      <c r="G54" s="87" t="s">
        <v>158</v>
      </c>
      <c r="H54" s="84">
        <v>752.04079000000002</v>
      </c>
      <c r="I54" s="86">
        <v>6870</v>
      </c>
      <c r="J54" s="74"/>
      <c r="K54" s="84">
        <v>179.07159112600002</v>
      </c>
      <c r="L54" s="85">
        <v>5.6832428245393952E-6</v>
      </c>
      <c r="M54" s="85">
        <f t="shared" si="2"/>
        <v>2.4000250025789562E-2</v>
      </c>
      <c r="N54" s="85">
        <f>K54/'סכום נכסי הקרן'!$C$42</f>
        <v>2.8126530685151489E-3</v>
      </c>
      <c r="O54" s="116"/>
    </row>
    <row r="55" spans="2:15">
      <c r="B55" s="77" t="s">
        <v>1799</v>
      </c>
      <c r="C55" s="74" t="s">
        <v>1800</v>
      </c>
      <c r="D55" s="87" t="s">
        <v>1481</v>
      </c>
      <c r="E55" s="74"/>
      <c r="F55" s="87" t="s">
        <v>1724</v>
      </c>
      <c r="G55" s="87" t="s">
        <v>158</v>
      </c>
      <c r="H55" s="84">
        <v>234.995778</v>
      </c>
      <c r="I55" s="86">
        <v>6348</v>
      </c>
      <c r="J55" s="74"/>
      <c r="K55" s="84">
        <v>51.704165867999997</v>
      </c>
      <c r="L55" s="85">
        <v>2.0345954805194804E-5</v>
      </c>
      <c r="M55" s="85">
        <f t="shared" si="2"/>
        <v>6.9297028099434945E-3</v>
      </c>
      <c r="N55" s="85">
        <f>K55/'סכום נכסי הקרן'!$C$42</f>
        <v>8.1211028432377373E-4</v>
      </c>
      <c r="O55" s="116"/>
    </row>
    <row r="56" spans="2:15">
      <c r="B56" s="77" t="s">
        <v>1801</v>
      </c>
      <c r="C56" s="74" t="s">
        <v>1802</v>
      </c>
      <c r="D56" s="87" t="s">
        <v>118</v>
      </c>
      <c r="E56" s="74"/>
      <c r="F56" s="87" t="s">
        <v>1724</v>
      </c>
      <c r="G56" s="87" t="s">
        <v>158</v>
      </c>
      <c r="H56" s="84">
        <v>2914.4385000000002</v>
      </c>
      <c r="I56" s="86">
        <v>569.70000000000005</v>
      </c>
      <c r="J56" s="74"/>
      <c r="K56" s="84">
        <v>57.547925561999996</v>
      </c>
      <c r="L56" s="85">
        <v>9.4914637064268885E-5</v>
      </c>
      <c r="M56" s="85">
        <f t="shared" si="2"/>
        <v>7.7129185778089075E-3</v>
      </c>
      <c r="N56" s="85">
        <f>K56/'סכום נכסי הקרן'!$C$42</f>
        <v>9.0389742114230492E-4</v>
      </c>
      <c r="O56" s="116"/>
    </row>
    <row r="57" spans="2:15">
      <c r="B57" s="77" t="s">
        <v>1803</v>
      </c>
      <c r="C57" s="74" t="s">
        <v>1804</v>
      </c>
      <c r="D57" s="87" t="s">
        <v>28</v>
      </c>
      <c r="E57" s="74"/>
      <c r="F57" s="87" t="s">
        <v>1724</v>
      </c>
      <c r="G57" s="87" t="s">
        <v>160</v>
      </c>
      <c r="H57" s="84">
        <v>582.88769900000011</v>
      </c>
      <c r="I57" s="86">
        <v>3691</v>
      </c>
      <c r="J57" s="74"/>
      <c r="K57" s="84">
        <v>83.536054106000009</v>
      </c>
      <c r="L57" s="85">
        <v>1.0226099982456143E-4</v>
      </c>
      <c r="M57" s="85">
        <f t="shared" si="2"/>
        <v>1.1196003632430944E-2</v>
      </c>
      <c r="N57" s="85">
        <f>K57/'סכום נכסי הקרן'!$C$42</f>
        <v>1.3120894131530062E-3</v>
      </c>
      <c r="O57" s="116"/>
    </row>
    <row r="58" spans="2:15">
      <c r="B58" s="77" t="s">
        <v>1805</v>
      </c>
      <c r="C58" s="74" t="s">
        <v>1806</v>
      </c>
      <c r="D58" s="87" t="s">
        <v>118</v>
      </c>
      <c r="E58" s="74"/>
      <c r="F58" s="87" t="s">
        <v>1724</v>
      </c>
      <c r="G58" s="87" t="s">
        <v>158</v>
      </c>
      <c r="H58" s="84">
        <v>3670.306407</v>
      </c>
      <c r="I58" s="86">
        <v>2703</v>
      </c>
      <c r="J58" s="74"/>
      <c r="K58" s="84">
        <v>343.85625274100005</v>
      </c>
      <c r="L58" s="85">
        <v>7.5617998920574163E-6</v>
      </c>
      <c r="M58" s="85">
        <f t="shared" si="2"/>
        <v>4.6085679960861534E-2</v>
      </c>
      <c r="N58" s="85">
        <f>K58/'סכום נכסי הקרן'!$C$42</f>
        <v>5.4009032829756927E-3</v>
      </c>
      <c r="O58" s="116"/>
    </row>
    <row r="59" spans="2:15">
      <c r="B59" s="77" t="s">
        <v>1807</v>
      </c>
      <c r="C59" s="74" t="s">
        <v>1808</v>
      </c>
      <c r="D59" s="87" t="s">
        <v>1700</v>
      </c>
      <c r="E59" s="74"/>
      <c r="F59" s="87" t="s">
        <v>1724</v>
      </c>
      <c r="G59" s="87" t="s">
        <v>163</v>
      </c>
      <c r="H59" s="84">
        <v>12258.26669</v>
      </c>
      <c r="I59" s="86">
        <v>2778</v>
      </c>
      <c r="J59" s="74"/>
      <c r="K59" s="84">
        <v>152.28368953</v>
      </c>
      <c r="L59" s="85">
        <v>7.7979441102117526E-5</v>
      </c>
      <c r="M59" s="85">
        <f t="shared" si="2"/>
        <v>2.0409974583841473E-2</v>
      </c>
      <c r="N59" s="85">
        <f>K59/'סכום נכסי הקרן'!$C$42</f>
        <v>2.3918991502118471E-3</v>
      </c>
      <c r="O59" s="116"/>
    </row>
    <row r="60" spans="2:15">
      <c r="B60" s="77" t="s">
        <v>1809</v>
      </c>
      <c r="C60" s="74" t="s">
        <v>1810</v>
      </c>
      <c r="D60" s="87" t="s">
        <v>28</v>
      </c>
      <c r="E60" s="74"/>
      <c r="F60" s="87" t="s">
        <v>1724</v>
      </c>
      <c r="G60" s="87" t="s">
        <v>160</v>
      </c>
      <c r="H60" s="84">
        <v>3261.5343209999996</v>
      </c>
      <c r="I60" s="86">
        <v>2227</v>
      </c>
      <c r="J60" s="74"/>
      <c r="K60" s="84">
        <v>282.02472915200002</v>
      </c>
      <c r="L60" s="85">
        <v>1.2812490953961957E-5</v>
      </c>
      <c r="M60" s="85">
        <f t="shared" si="2"/>
        <v>3.7798647851076235E-2</v>
      </c>
      <c r="N60" s="85">
        <f>K60/'סכום נכסי הקרן'!$C$42</f>
        <v>4.4297239716174818E-3</v>
      </c>
      <c r="O60" s="116"/>
    </row>
    <row r="61" spans="2:15">
      <c r="B61" s="77" t="s">
        <v>1811</v>
      </c>
      <c r="C61" s="74" t="s">
        <v>1812</v>
      </c>
      <c r="D61" s="87" t="s">
        <v>119</v>
      </c>
      <c r="E61" s="74"/>
      <c r="F61" s="87" t="s">
        <v>1724</v>
      </c>
      <c r="G61" s="87" t="s">
        <v>168</v>
      </c>
      <c r="H61" s="84">
        <v>75.775401000000002</v>
      </c>
      <c r="I61" s="86">
        <f>2309000/100</f>
        <v>23090</v>
      </c>
      <c r="J61" s="74"/>
      <c r="K61" s="84">
        <v>56.291618434</v>
      </c>
      <c r="L61" s="85">
        <v>3.4057111552439203E-6</v>
      </c>
      <c r="M61" s="85">
        <f t="shared" si="2"/>
        <v>7.5445407519818845E-3</v>
      </c>
      <c r="N61" s="85">
        <f>K61/'סכום נכסי הקרן'!$C$42</f>
        <v>8.8416477635846352E-4</v>
      </c>
      <c r="O61" s="116"/>
    </row>
    <row r="62" spans="2:15">
      <c r="B62" s="77" t="s">
        <v>1813</v>
      </c>
      <c r="C62" s="74" t="s">
        <v>1814</v>
      </c>
      <c r="D62" s="87" t="s">
        <v>118</v>
      </c>
      <c r="E62" s="74"/>
      <c r="F62" s="87" t="s">
        <v>1724</v>
      </c>
      <c r="G62" s="87" t="s">
        <v>158</v>
      </c>
      <c r="H62" s="84">
        <v>16.068680000000001</v>
      </c>
      <c r="I62" s="86">
        <v>30830</v>
      </c>
      <c r="J62" s="74"/>
      <c r="K62" s="84">
        <v>17.170474009000003</v>
      </c>
      <c r="L62" s="85">
        <v>1.4143044397360657E-7</v>
      </c>
      <c r="M62" s="85">
        <f t="shared" si="2"/>
        <v>2.3012900409610966E-3</v>
      </c>
      <c r="N62" s="85">
        <f>K62/'סכום נכסי הקרן'!$C$42</f>
        <v>2.6969429436348721E-4</v>
      </c>
      <c r="O62" s="116"/>
    </row>
    <row r="63" spans="2:15">
      <c r="B63" s="77" t="s">
        <v>1815</v>
      </c>
      <c r="C63" s="74" t="s">
        <v>1816</v>
      </c>
      <c r="D63" s="87" t="s">
        <v>1481</v>
      </c>
      <c r="E63" s="74"/>
      <c r="F63" s="87" t="s">
        <v>1724</v>
      </c>
      <c r="G63" s="87" t="s">
        <v>158</v>
      </c>
      <c r="H63" s="84">
        <v>642.71038499999997</v>
      </c>
      <c r="I63" s="86">
        <v>4415</v>
      </c>
      <c r="J63" s="74"/>
      <c r="K63" s="84">
        <v>98.350049683000009</v>
      </c>
      <c r="L63" s="85">
        <v>1.9156792399403876E-5</v>
      </c>
      <c r="M63" s="85">
        <f t="shared" si="2"/>
        <v>1.3181464282516825E-2</v>
      </c>
      <c r="N63" s="85">
        <f>K63/'סכום נכסי הקרן'!$C$42</f>
        <v>1.5447708220499711E-3</v>
      </c>
      <c r="O63" s="116"/>
    </row>
    <row r="64" spans="2:15">
      <c r="B64" s="77" t="s">
        <v>1817</v>
      </c>
      <c r="C64" s="74" t="s">
        <v>1818</v>
      </c>
      <c r="D64" s="87" t="s">
        <v>28</v>
      </c>
      <c r="E64" s="74"/>
      <c r="F64" s="87" t="s">
        <v>1724</v>
      </c>
      <c r="G64" s="87" t="s">
        <v>160</v>
      </c>
      <c r="H64" s="84">
        <v>585.71010200000001</v>
      </c>
      <c r="I64" s="86">
        <v>2557</v>
      </c>
      <c r="J64" s="74"/>
      <c r="K64" s="84">
        <v>58.151171013000017</v>
      </c>
      <c r="L64" s="85">
        <v>8.3079447092198586E-5</v>
      </c>
      <c r="M64" s="85">
        <f t="shared" si="2"/>
        <v>7.7937691558368511E-3</v>
      </c>
      <c r="N64" s="85">
        <f>K64/'סכום נכסי הקרן'!$C$42</f>
        <v>9.1337251519912357E-4</v>
      </c>
      <c r="O64" s="116"/>
    </row>
    <row r="65" spans="2:15">
      <c r="B65" s="77" t="s">
        <v>1819</v>
      </c>
      <c r="C65" s="74" t="s">
        <v>1820</v>
      </c>
      <c r="D65" s="87" t="s">
        <v>1481</v>
      </c>
      <c r="E65" s="74"/>
      <c r="F65" s="87" t="s">
        <v>1724</v>
      </c>
      <c r="G65" s="87" t="s">
        <v>158</v>
      </c>
      <c r="H65" s="84">
        <v>391.301717</v>
      </c>
      <c r="I65" s="86">
        <v>14318</v>
      </c>
      <c r="J65" s="74"/>
      <c r="K65" s="84">
        <v>194.18812547799999</v>
      </c>
      <c r="L65" s="85">
        <v>1.5282238508103886E-6</v>
      </c>
      <c r="M65" s="85">
        <f t="shared" si="2"/>
        <v>2.6026258739344575E-2</v>
      </c>
      <c r="N65" s="85">
        <f>K65/'סכום נכסי הקרן'!$C$42</f>
        <v>3.0500864127051314E-3</v>
      </c>
      <c r="O65" s="116"/>
    </row>
    <row r="66" spans="2:15">
      <c r="B66" s="77" t="s">
        <v>1821</v>
      </c>
      <c r="C66" s="74" t="s">
        <v>1822</v>
      </c>
      <c r="D66" s="87" t="s">
        <v>118</v>
      </c>
      <c r="E66" s="74"/>
      <c r="F66" s="87" t="s">
        <v>1724</v>
      </c>
      <c r="G66" s="87" t="s">
        <v>158</v>
      </c>
      <c r="H66" s="84">
        <v>15019.084215999999</v>
      </c>
      <c r="I66" s="86">
        <v>737.5</v>
      </c>
      <c r="J66" s="74"/>
      <c r="K66" s="84">
        <v>383.91407597300002</v>
      </c>
      <c r="L66" s="85">
        <v>7.0512132469483562E-5</v>
      </c>
      <c r="M66" s="85">
        <f t="shared" si="2"/>
        <v>5.145446999065701E-2</v>
      </c>
      <c r="N66" s="85">
        <f>K66/'סכום נכסי הקרן'!$C$42</f>
        <v>6.0300860512923328E-3</v>
      </c>
      <c r="O66" s="116"/>
    </row>
    <row r="67" spans="2:15">
      <c r="B67" s="77" t="s">
        <v>1823</v>
      </c>
      <c r="C67" s="74" t="s">
        <v>1824</v>
      </c>
      <c r="D67" s="87" t="s">
        <v>1481</v>
      </c>
      <c r="E67" s="74"/>
      <c r="F67" s="87" t="s">
        <v>1724</v>
      </c>
      <c r="G67" s="87" t="s">
        <v>158</v>
      </c>
      <c r="H67" s="84">
        <v>212.12909400000001</v>
      </c>
      <c r="I67" s="86">
        <v>28425</v>
      </c>
      <c r="J67" s="74"/>
      <c r="K67" s="84">
        <v>208.99181030000003</v>
      </c>
      <c r="L67" s="85">
        <v>1.2589263738872404E-5</v>
      </c>
      <c r="M67" s="85">
        <f t="shared" si="2"/>
        <v>2.8010337480125925E-2</v>
      </c>
      <c r="N67" s="85">
        <f>K67/'סכום נכסי הקרן'!$C$42</f>
        <v>3.2826058719790043E-3</v>
      </c>
      <c r="O67" s="116"/>
    </row>
    <row r="68" spans="2:15">
      <c r="B68" s="77" t="s">
        <v>1825</v>
      </c>
      <c r="C68" s="74" t="s">
        <v>1826</v>
      </c>
      <c r="D68" s="87" t="s">
        <v>28</v>
      </c>
      <c r="E68" s="74"/>
      <c r="F68" s="87" t="s">
        <v>1724</v>
      </c>
      <c r="G68" s="87" t="s">
        <v>160</v>
      </c>
      <c r="H68" s="84">
        <v>880.46720800000014</v>
      </c>
      <c r="I68" s="86">
        <v>3494.5</v>
      </c>
      <c r="J68" s="74"/>
      <c r="K68" s="84">
        <v>119.46570560999999</v>
      </c>
      <c r="L68" s="85">
        <v>7.7917452035398241E-5</v>
      </c>
      <c r="M68" s="85">
        <f t="shared" si="2"/>
        <v>1.6011511296227441E-2</v>
      </c>
      <c r="N68" s="85">
        <f>K68/'סכום נכסי הקרן'!$C$42</f>
        <v>1.8764315509424581E-3</v>
      </c>
      <c r="O68" s="116"/>
    </row>
    <row r="69" spans="2:15">
      <c r="B69" s="77" t="s">
        <v>1827</v>
      </c>
      <c r="C69" s="74" t="s">
        <v>1828</v>
      </c>
      <c r="D69" s="87" t="s">
        <v>1481</v>
      </c>
      <c r="E69" s="74"/>
      <c r="F69" s="87" t="s">
        <v>1724</v>
      </c>
      <c r="G69" s="87" t="s">
        <v>158</v>
      </c>
      <c r="H69" s="84">
        <v>23.929074</v>
      </c>
      <c r="I69" s="86">
        <v>16472</v>
      </c>
      <c r="J69" s="74"/>
      <c r="K69" s="84">
        <v>13.661575442</v>
      </c>
      <c r="L69" s="85">
        <v>1.2865093548387097E-6</v>
      </c>
      <c r="M69" s="85">
        <f t="shared" si="2"/>
        <v>1.8310063829358601E-3</v>
      </c>
      <c r="N69" s="85">
        <f>K69/'סכום נכסי הקרן'!$C$42</f>
        <v>2.1458050294898736E-4</v>
      </c>
      <c r="O69" s="116"/>
    </row>
    <row r="70" spans="2:15">
      <c r="B70" s="77" t="s">
        <v>1829</v>
      </c>
      <c r="C70" s="74" t="s">
        <v>1830</v>
      </c>
      <c r="D70" s="87" t="s">
        <v>28</v>
      </c>
      <c r="E70" s="74"/>
      <c r="F70" s="87" t="s">
        <v>1724</v>
      </c>
      <c r="G70" s="87" t="s">
        <v>160</v>
      </c>
      <c r="H70" s="84">
        <v>676.56941200000006</v>
      </c>
      <c r="I70" s="86">
        <v>5170</v>
      </c>
      <c r="J70" s="74"/>
      <c r="K70" s="84">
        <v>135.81505778599995</v>
      </c>
      <c r="L70" s="85">
        <v>1.2408425712975699E-4</v>
      </c>
      <c r="M70" s="85">
        <f t="shared" si="2"/>
        <v>1.8202749658026492E-2</v>
      </c>
      <c r="N70" s="85">
        <f>K70/'סכום נכסי הקרן'!$C$42</f>
        <v>2.1332285966207125E-3</v>
      </c>
      <c r="O70" s="116"/>
    </row>
    <row r="71" spans="2:15">
      <c r="B71" s="77" t="s">
        <v>1831</v>
      </c>
      <c r="C71" s="74" t="s">
        <v>1832</v>
      </c>
      <c r="D71" s="87" t="s">
        <v>1478</v>
      </c>
      <c r="E71" s="74"/>
      <c r="F71" s="87" t="s">
        <v>1724</v>
      </c>
      <c r="G71" s="87" t="s">
        <v>158</v>
      </c>
      <c r="H71" s="84">
        <v>489.17193599999996</v>
      </c>
      <c r="I71" s="86">
        <v>6194</v>
      </c>
      <c r="J71" s="74"/>
      <c r="K71" s="84">
        <v>105.01740746099999</v>
      </c>
      <c r="L71" s="85">
        <v>1.3347119672578443E-5</v>
      </c>
      <c r="M71" s="85">
        <f t="shared" si="2"/>
        <v>1.4075063611573986E-2</v>
      </c>
      <c r="N71" s="85">
        <f>K71/'סכום נכסי הקרן'!$C$42</f>
        <v>1.6494941016905972E-3</v>
      </c>
      <c r="O71" s="116"/>
    </row>
    <row r="72" spans="2:15">
      <c r="B72" s="77" t="s">
        <v>1833</v>
      </c>
      <c r="C72" s="74" t="s">
        <v>1834</v>
      </c>
      <c r="D72" s="87" t="s">
        <v>28</v>
      </c>
      <c r="E72" s="74"/>
      <c r="F72" s="87" t="s">
        <v>1724</v>
      </c>
      <c r="G72" s="87" t="s">
        <v>160</v>
      </c>
      <c r="H72" s="84">
        <v>311.99830900000001</v>
      </c>
      <c r="I72" s="86">
        <v>11129.4</v>
      </c>
      <c r="J72" s="74"/>
      <c r="K72" s="84">
        <v>134.82456120500004</v>
      </c>
      <c r="L72" s="85">
        <v>5.7724561138319714E-5</v>
      </c>
      <c r="M72" s="85">
        <f t="shared" si="2"/>
        <v>1.8069997357987113E-2</v>
      </c>
      <c r="N72" s="85">
        <f>K72/'סכום נכסי הקרן'!$C$42</f>
        <v>2.1176710018599504E-3</v>
      </c>
      <c r="O72" s="116"/>
    </row>
    <row r="73" spans="2:15">
      <c r="B73" s="77" t="s">
        <v>1835</v>
      </c>
      <c r="C73" s="74" t="s">
        <v>1836</v>
      </c>
      <c r="D73" s="87" t="s">
        <v>28</v>
      </c>
      <c r="E73" s="74"/>
      <c r="F73" s="87" t="s">
        <v>1724</v>
      </c>
      <c r="G73" s="87" t="s">
        <v>160</v>
      </c>
      <c r="H73" s="84">
        <v>287.29123600000008</v>
      </c>
      <c r="I73" s="86">
        <v>5164.7</v>
      </c>
      <c r="J73" s="74"/>
      <c r="K73" s="84">
        <v>57.611939716000002</v>
      </c>
      <c r="L73" s="85">
        <v>6.6323833629910512E-5</v>
      </c>
      <c r="M73" s="85">
        <f t="shared" si="2"/>
        <v>7.7214981391537808E-3</v>
      </c>
      <c r="N73" s="85">
        <f>K73/'סכום נכסי הקרן'!$C$42</f>
        <v>9.0490288273196507E-4</v>
      </c>
      <c r="O73" s="116"/>
    </row>
    <row r="74" spans="2:15">
      <c r="B74" s="77" t="s">
        <v>1837</v>
      </c>
      <c r="C74" s="74" t="s">
        <v>1838</v>
      </c>
      <c r="D74" s="87" t="s">
        <v>1481</v>
      </c>
      <c r="E74" s="74"/>
      <c r="F74" s="87" t="s">
        <v>1724</v>
      </c>
      <c r="G74" s="87" t="s">
        <v>158</v>
      </c>
      <c r="H74" s="84">
        <v>170.95544000000001</v>
      </c>
      <c r="I74" s="86">
        <v>15280</v>
      </c>
      <c r="J74" s="74"/>
      <c r="K74" s="84">
        <v>90.538821777999999</v>
      </c>
      <c r="L74" s="85">
        <v>1.2021390714268687E-5</v>
      </c>
      <c r="M74" s="85">
        <f t="shared" si="2"/>
        <v>1.2134556609727374E-2</v>
      </c>
      <c r="N74" s="85">
        <f>K74/'סכום נכסי הקרן'!$C$42</f>
        <v>1.4220809302713778E-3</v>
      </c>
      <c r="O74" s="116"/>
    </row>
    <row r="75" spans="2:15">
      <c r="B75" s="77" t="s">
        <v>1839</v>
      </c>
      <c r="C75" s="74" t="s">
        <v>1840</v>
      </c>
      <c r="D75" s="87" t="s">
        <v>118</v>
      </c>
      <c r="E75" s="74"/>
      <c r="F75" s="87" t="s">
        <v>1724</v>
      </c>
      <c r="G75" s="87" t="s">
        <v>158</v>
      </c>
      <c r="H75" s="84">
        <v>68.492678999999995</v>
      </c>
      <c r="I75" s="86">
        <v>56746</v>
      </c>
      <c r="J75" s="74"/>
      <c r="K75" s="84">
        <v>134.71252231100001</v>
      </c>
      <c r="L75" s="85">
        <v>5.5172662978537064E-6</v>
      </c>
      <c r="M75" s="85">
        <f t="shared" si="2"/>
        <v>1.805498123258327E-2</v>
      </c>
      <c r="N75" s="85">
        <f>K75/'סכום נכסי הקרן'!$C$42</f>
        <v>2.1159112222264493E-3</v>
      </c>
      <c r="O75" s="116"/>
    </row>
    <row r="76" spans="2:15">
      <c r="B76" s="77" t="s">
        <v>1841</v>
      </c>
      <c r="C76" s="74" t="s">
        <v>1842</v>
      </c>
      <c r="D76" s="87" t="s">
        <v>1481</v>
      </c>
      <c r="E76" s="74"/>
      <c r="F76" s="87" t="s">
        <v>1724</v>
      </c>
      <c r="G76" s="87" t="s">
        <v>158</v>
      </c>
      <c r="H76" s="84">
        <v>563.71376299999997</v>
      </c>
      <c r="I76" s="86">
        <v>3154</v>
      </c>
      <c r="J76" s="74"/>
      <c r="K76" s="84">
        <v>61.623858152000004</v>
      </c>
      <c r="L76" s="85">
        <v>1.3615577903526578E-5</v>
      </c>
      <c r="M76" s="85">
        <f t="shared" si="2"/>
        <v>8.259199540820137E-3</v>
      </c>
      <c r="N76" s="85">
        <f>K76/'סכום נכסי הקרן'!$C$42</f>
        <v>9.679175386508263E-4</v>
      </c>
      <c r="O76" s="116"/>
    </row>
    <row r="77" spans="2:15">
      <c r="B77" s="77" t="s">
        <v>1843</v>
      </c>
      <c r="C77" s="74" t="s">
        <v>1844</v>
      </c>
      <c r="D77" s="87" t="s">
        <v>28</v>
      </c>
      <c r="E77" s="74"/>
      <c r="F77" s="87" t="s">
        <v>1724</v>
      </c>
      <c r="G77" s="87" t="s">
        <v>160</v>
      </c>
      <c r="H77" s="84">
        <v>293.22932699999996</v>
      </c>
      <c r="I77" s="86">
        <v>19034</v>
      </c>
      <c r="J77" s="74"/>
      <c r="K77" s="84">
        <v>216.711765195</v>
      </c>
      <c r="L77" s="85">
        <v>1.0662884618181816E-4</v>
      </c>
      <c r="M77" s="85">
        <f t="shared" si="2"/>
        <v>2.904501219599109E-2</v>
      </c>
      <c r="N77" s="85">
        <f>K77/'סכום נכסי הקרן'!$C$42</f>
        <v>3.4038621510330165E-3</v>
      </c>
      <c r="O77" s="116"/>
    </row>
    <row r="78" spans="2:15">
      <c r="B78" s="77" t="s">
        <v>1845</v>
      </c>
      <c r="C78" s="74" t="s">
        <v>1846</v>
      </c>
      <c r="D78" s="87" t="s">
        <v>118</v>
      </c>
      <c r="E78" s="74"/>
      <c r="F78" s="87" t="s">
        <v>1724</v>
      </c>
      <c r="G78" s="87" t="s">
        <v>158</v>
      </c>
      <c r="H78" s="84">
        <v>1141.2327600000001</v>
      </c>
      <c r="I78" s="86">
        <v>2730.125</v>
      </c>
      <c r="J78" s="74"/>
      <c r="K78" s="84">
        <v>107.99044236099999</v>
      </c>
      <c r="L78" s="85">
        <v>1.0715800563380282E-4</v>
      </c>
      <c r="M78" s="85">
        <f t="shared" si="2"/>
        <v>1.4473527602912466E-2</v>
      </c>
      <c r="N78" s="85">
        <f>K78/'סכום נכסי הקרן'!$C$42</f>
        <v>1.696191155543231E-3</v>
      </c>
      <c r="O78" s="116"/>
    </row>
    <row r="79" spans="2:15">
      <c r="B79" s="77" t="s">
        <v>1847</v>
      </c>
      <c r="C79" s="74" t="s">
        <v>1848</v>
      </c>
      <c r="D79" s="87" t="s">
        <v>1481</v>
      </c>
      <c r="E79" s="74"/>
      <c r="F79" s="87" t="s">
        <v>1724</v>
      </c>
      <c r="G79" s="87" t="s">
        <v>158</v>
      </c>
      <c r="H79" s="84">
        <v>81.696313000000004</v>
      </c>
      <c r="I79" s="86">
        <v>10449</v>
      </c>
      <c r="J79" s="74"/>
      <c r="K79" s="84">
        <v>29.587327849000005</v>
      </c>
      <c r="L79" s="85">
        <v>2.695750645630895E-7</v>
      </c>
      <c r="M79" s="85">
        <f t="shared" si="2"/>
        <v>3.9654713598393015E-3</v>
      </c>
      <c r="N79" s="85">
        <f>K79/'סכום נכסי הקרן'!$C$42</f>
        <v>4.647241248060299E-4</v>
      </c>
      <c r="O79" s="116"/>
    </row>
    <row r="80" spans="2:15">
      <c r="B80" s="77" t="s">
        <v>1849</v>
      </c>
      <c r="C80" s="74" t="s">
        <v>1850</v>
      </c>
      <c r="D80" s="87" t="s">
        <v>134</v>
      </c>
      <c r="E80" s="74"/>
      <c r="F80" s="87" t="s">
        <v>1724</v>
      </c>
      <c r="G80" s="87" t="s">
        <v>158</v>
      </c>
      <c r="H80" s="84">
        <v>529.50745700000016</v>
      </c>
      <c r="I80" s="86">
        <v>9857</v>
      </c>
      <c r="J80" s="74"/>
      <c r="K80" s="84">
        <v>180.90284476800008</v>
      </c>
      <c r="L80" s="85">
        <v>3.51096015484343E-5</v>
      </c>
      <c r="M80" s="85">
        <f t="shared" si="2"/>
        <v>2.4245685636163486E-2</v>
      </c>
      <c r="N80" s="85">
        <f>K80/'סכום נכסי הקרן'!$C$42</f>
        <v>2.8414163198104193E-3</v>
      </c>
      <c r="O80" s="116"/>
    </row>
    <row r="81" spans="2:15">
      <c r="B81" s="77" t="s">
        <v>1851</v>
      </c>
      <c r="C81" s="74" t="s">
        <v>1852</v>
      </c>
      <c r="D81" s="87" t="s">
        <v>1481</v>
      </c>
      <c r="E81" s="74"/>
      <c r="F81" s="87" t="s">
        <v>1724</v>
      </c>
      <c r="G81" s="87" t="s">
        <v>158</v>
      </c>
      <c r="H81" s="84">
        <v>505.88516700000002</v>
      </c>
      <c r="I81" s="86">
        <v>5643</v>
      </c>
      <c r="J81" s="74"/>
      <c r="K81" s="84">
        <v>98.944248508999991</v>
      </c>
      <c r="L81" s="85">
        <v>2.5604824385941969E-6</v>
      </c>
      <c r="M81" s="85">
        <f t="shared" si="2"/>
        <v>1.3261102377534339E-2</v>
      </c>
      <c r="N81" s="85">
        <f>K81/'סכום נכסי הקרן'!$C$42</f>
        <v>1.5541038220012642E-3</v>
      </c>
      <c r="O81" s="116"/>
    </row>
    <row r="82" spans="2:15">
      <c r="B82" s="77" t="s">
        <v>1853</v>
      </c>
      <c r="C82" s="74" t="s">
        <v>1854</v>
      </c>
      <c r="D82" s="87" t="s">
        <v>130</v>
      </c>
      <c r="E82" s="74"/>
      <c r="F82" s="87" t="s">
        <v>1724</v>
      </c>
      <c r="G82" s="87" t="s">
        <v>162</v>
      </c>
      <c r="H82" s="84">
        <v>569.20333800000003</v>
      </c>
      <c r="I82" s="86">
        <v>7511</v>
      </c>
      <c r="J82" s="74"/>
      <c r="K82" s="84">
        <v>101.42261613399999</v>
      </c>
      <c r="L82" s="85">
        <v>7.886272990162487E-6</v>
      </c>
      <c r="M82" s="85">
        <f t="shared" si="2"/>
        <v>1.3593268090039622E-2</v>
      </c>
      <c r="N82" s="85">
        <f>K82/'סכום נכסי הקרן'!$C$42</f>
        <v>1.5930312044047635E-3</v>
      </c>
      <c r="O82" s="116"/>
    </row>
    <row r="83" spans="2:15">
      <c r="B83" s="77" t="s">
        <v>1855</v>
      </c>
      <c r="C83" s="74" t="s">
        <v>1856</v>
      </c>
      <c r="D83" s="87" t="s">
        <v>1481</v>
      </c>
      <c r="E83" s="74"/>
      <c r="F83" s="87" t="s">
        <v>1724</v>
      </c>
      <c r="G83" s="87" t="s">
        <v>158</v>
      </c>
      <c r="H83" s="84">
        <v>39.881790000000002</v>
      </c>
      <c r="I83" s="86">
        <v>19265</v>
      </c>
      <c r="J83" s="74"/>
      <c r="K83" s="84">
        <v>26.630064239999999</v>
      </c>
      <c r="L83" s="85">
        <v>7.0577165765226013E-7</v>
      </c>
      <c r="M83" s="85">
        <f t="shared" si="2"/>
        <v>3.5691211316323671E-3</v>
      </c>
      <c r="N83" s="85">
        <f>K83/'סכום נכסי הקרן'!$C$42</f>
        <v>4.1827478847099151E-4</v>
      </c>
      <c r="O83" s="116"/>
    </row>
    <row r="84" spans="2:15">
      <c r="B84" s="77" t="s">
        <v>1857</v>
      </c>
      <c r="C84" s="74" t="s">
        <v>1858</v>
      </c>
      <c r="D84" s="87" t="s">
        <v>1481</v>
      </c>
      <c r="E84" s="74"/>
      <c r="F84" s="87" t="s">
        <v>1724</v>
      </c>
      <c r="G84" s="87" t="s">
        <v>158</v>
      </c>
      <c r="H84" s="84">
        <v>527.02834499999994</v>
      </c>
      <c r="I84" s="86">
        <v>27871</v>
      </c>
      <c r="J84" s="74"/>
      <c r="K84" s="84">
        <v>509.11405033200003</v>
      </c>
      <c r="L84" s="85">
        <v>4.4991021188581258E-6</v>
      </c>
      <c r="M84" s="85">
        <f t="shared" si="2"/>
        <v>6.823452242077227E-2</v>
      </c>
      <c r="N84" s="85">
        <f>K84/'סכום נכסי הקרן'!$C$42</f>
        <v>7.9965849797073961E-3</v>
      </c>
      <c r="O84" s="116"/>
    </row>
    <row r="85" spans="2:15">
      <c r="B85" s="77" t="s">
        <v>1859</v>
      </c>
      <c r="C85" s="74" t="s">
        <v>1860</v>
      </c>
      <c r="D85" s="87" t="s">
        <v>1481</v>
      </c>
      <c r="E85" s="74"/>
      <c r="F85" s="87" t="s">
        <v>1724</v>
      </c>
      <c r="G85" s="87" t="s">
        <v>158</v>
      </c>
      <c r="H85" s="84">
        <v>574.94815600000004</v>
      </c>
      <c r="I85" s="86">
        <v>2991</v>
      </c>
      <c r="J85" s="74"/>
      <c r="K85" s="84">
        <v>59.603759929999988</v>
      </c>
      <c r="L85" s="85">
        <v>1.2920183280898877E-5</v>
      </c>
      <c r="M85" s="85">
        <f t="shared" si="2"/>
        <v>7.9884538457615645E-3</v>
      </c>
      <c r="N85" s="85">
        <f>K85/'סכום נכסי הקרן'!$C$42</f>
        <v>9.361881312831751E-4</v>
      </c>
      <c r="O85" s="116"/>
    </row>
    <row r="86" spans="2:15">
      <c r="B86" s="77" t="s">
        <v>1861</v>
      </c>
      <c r="C86" s="74" t="s">
        <v>1862</v>
      </c>
      <c r="D86" s="87" t="s">
        <v>1481</v>
      </c>
      <c r="E86" s="74"/>
      <c r="F86" s="87" t="s">
        <v>1724</v>
      </c>
      <c r="G86" s="87" t="s">
        <v>158</v>
      </c>
      <c r="H86" s="84">
        <v>120.872502</v>
      </c>
      <c r="I86" s="86">
        <v>9595.98</v>
      </c>
      <c r="J86" s="74"/>
      <c r="K86" s="84">
        <v>40.201791273000005</v>
      </c>
      <c r="L86" s="85">
        <v>4.3953637090909092E-5</v>
      </c>
      <c r="M86" s="85">
        <f t="shared" si="2"/>
        <v>5.3880854912251612E-3</v>
      </c>
      <c r="N86" s="85">
        <f>K86/'סכום נכסי הקרן'!$C$42</f>
        <v>6.3144405470908578E-4</v>
      </c>
      <c r="O86" s="116"/>
    </row>
    <row r="87" spans="2:15">
      <c r="B87" s="73"/>
      <c r="C87" s="74"/>
      <c r="D87" s="74"/>
      <c r="E87" s="74"/>
      <c r="F87" s="74"/>
      <c r="G87" s="74"/>
      <c r="H87" s="84"/>
      <c r="I87" s="86"/>
      <c r="J87" s="74"/>
      <c r="K87" s="74"/>
      <c r="L87" s="74"/>
      <c r="M87" s="85"/>
      <c r="N87" s="74"/>
      <c r="O87" s="116"/>
    </row>
    <row r="88" spans="2:15">
      <c r="B88" s="91" t="s">
        <v>255</v>
      </c>
      <c r="C88" s="72"/>
      <c r="D88" s="72"/>
      <c r="E88" s="72"/>
      <c r="F88" s="72"/>
      <c r="G88" s="72"/>
      <c r="H88" s="81"/>
      <c r="I88" s="83"/>
      <c r="J88" s="72"/>
      <c r="K88" s="81">
        <v>450.58736329799996</v>
      </c>
      <c r="L88" s="72"/>
      <c r="M88" s="82">
        <f t="shared" ref="M88:M92" si="3">K88/$K$11</f>
        <v>6.0390424352705287E-2</v>
      </c>
      <c r="N88" s="82">
        <f>K88/'סכום נכסי הקרן'!$C$42</f>
        <v>7.0773142855615105E-3</v>
      </c>
      <c r="O88" s="116"/>
    </row>
    <row r="89" spans="2:15">
      <c r="B89" s="77" t="s">
        <v>1863</v>
      </c>
      <c r="C89" s="74" t="s">
        <v>1864</v>
      </c>
      <c r="D89" s="87" t="s">
        <v>118</v>
      </c>
      <c r="E89" s="74"/>
      <c r="F89" s="87" t="s">
        <v>1748</v>
      </c>
      <c r="G89" s="87" t="s">
        <v>158</v>
      </c>
      <c r="H89" s="84">
        <v>51.058995000000003</v>
      </c>
      <c r="I89" s="86">
        <v>10055</v>
      </c>
      <c r="J89" s="74"/>
      <c r="K89" s="84">
        <v>17.794381541</v>
      </c>
      <c r="L89" s="85">
        <v>7.4566633155320131E-6</v>
      </c>
      <c r="M89" s="85">
        <f t="shared" si="3"/>
        <v>2.3849098751671663E-3</v>
      </c>
      <c r="N89" s="85">
        <f>K89/'סכום נכסי הקרן'!$C$42</f>
        <v>2.7949392490965658E-4</v>
      </c>
      <c r="O89" s="116"/>
    </row>
    <row r="90" spans="2:15">
      <c r="B90" s="77" t="s">
        <v>1865</v>
      </c>
      <c r="C90" s="74" t="s">
        <v>1866</v>
      </c>
      <c r="D90" s="87" t="s">
        <v>118</v>
      </c>
      <c r="E90" s="74"/>
      <c r="F90" s="87" t="s">
        <v>1748</v>
      </c>
      <c r="G90" s="87" t="s">
        <v>158</v>
      </c>
      <c r="H90" s="84">
        <v>979.50797000000011</v>
      </c>
      <c r="I90" s="86">
        <v>9602</v>
      </c>
      <c r="J90" s="74"/>
      <c r="K90" s="84">
        <v>325.98546324500001</v>
      </c>
      <c r="L90" s="85">
        <v>2.2154726263564006E-5</v>
      </c>
      <c r="M90" s="85">
        <f t="shared" si="3"/>
        <v>4.3690529432710665E-2</v>
      </c>
      <c r="N90" s="85">
        <f>K90/'סכום נכסי הקרן'!$C$42</f>
        <v>5.1202092287337478E-3</v>
      </c>
      <c r="O90" s="116"/>
    </row>
    <row r="91" spans="2:15">
      <c r="B91" s="77" t="s">
        <v>1867</v>
      </c>
      <c r="C91" s="74" t="s">
        <v>1868</v>
      </c>
      <c r="D91" s="87" t="s">
        <v>118</v>
      </c>
      <c r="E91" s="74"/>
      <c r="F91" s="87" t="s">
        <v>1748</v>
      </c>
      <c r="G91" s="87" t="s">
        <v>161</v>
      </c>
      <c r="H91" s="84">
        <v>7722.4588809999996</v>
      </c>
      <c r="I91" s="86">
        <v>125</v>
      </c>
      <c r="J91" s="74"/>
      <c r="K91" s="84">
        <v>41.065140407000001</v>
      </c>
      <c r="L91" s="85">
        <v>3.3673638153423694E-5</v>
      </c>
      <c r="M91" s="85">
        <f t="shared" si="3"/>
        <v>5.5037967268558828E-3</v>
      </c>
      <c r="N91" s="85">
        <f>K91/'סכום נכסי הקרן'!$C$42</f>
        <v>6.4500456185416597E-4</v>
      </c>
      <c r="O91" s="116"/>
    </row>
    <row r="92" spans="2:15">
      <c r="B92" s="77" t="s">
        <v>1869</v>
      </c>
      <c r="C92" s="74" t="s">
        <v>1870</v>
      </c>
      <c r="D92" s="87" t="s">
        <v>118</v>
      </c>
      <c r="E92" s="74"/>
      <c r="F92" s="87" t="s">
        <v>1748</v>
      </c>
      <c r="G92" s="87" t="s">
        <v>158</v>
      </c>
      <c r="H92" s="84">
        <v>278.36505999999991</v>
      </c>
      <c r="I92" s="86">
        <v>6814</v>
      </c>
      <c r="J92" s="74"/>
      <c r="K92" s="84">
        <v>65.742378105</v>
      </c>
      <c r="L92" s="85">
        <v>6.4773449809249175E-6</v>
      </c>
      <c r="M92" s="85">
        <f t="shared" si="3"/>
        <v>8.8111883179715737E-3</v>
      </c>
      <c r="N92" s="85">
        <f>K92/'סכום נכסי הקרן'!$C$42</f>
        <v>1.0326065700639413E-3</v>
      </c>
      <c r="O92" s="116"/>
    </row>
    <row r="93" spans="2:15">
      <c r="D93" s="1"/>
      <c r="E93" s="1"/>
      <c r="F93" s="1"/>
      <c r="G93" s="1"/>
      <c r="K93" s="116"/>
      <c r="L93" s="116"/>
      <c r="M93" s="116"/>
      <c r="N93" s="116"/>
      <c r="O93" s="116"/>
    </row>
    <row r="94" spans="2:15">
      <c r="D94" s="1"/>
      <c r="E94" s="1"/>
      <c r="F94" s="1"/>
      <c r="G94" s="1"/>
      <c r="K94" s="116"/>
      <c r="L94" s="116"/>
      <c r="M94" s="116"/>
      <c r="N94" s="116"/>
      <c r="O94" s="116"/>
    </row>
    <row r="95" spans="2:15">
      <c r="D95" s="1"/>
      <c r="E95" s="1"/>
      <c r="F95" s="1"/>
      <c r="G95" s="1"/>
      <c r="K95" s="116"/>
      <c r="L95" s="116"/>
      <c r="M95" s="116"/>
      <c r="N95" s="116"/>
      <c r="O95" s="116"/>
    </row>
    <row r="96" spans="2:15">
      <c r="B96" s="89" t="s">
        <v>249</v>
      </c>
      <c r="D96" s="1"/>
      <c r="E96" s="1"/>
      <c r="F96" s="1"/>
      <c r="G96" s="1"/>
      <c r="K96" s="116"/>
      <c r="L96" s="116"/>
      <c r="M96" s="116"/>
      <c r="N96" s="116"/>
      <c r="O96" s="116"/>
    </row>
    <row r="97" spans="2:15">
      <c r="B97" s="89" t="s">
        <v>107</v>
      </c>
      <c r="D97" s="1"/>
      <c r="E97" s="1"/>
      <c r="F97" s="1"/>
      <c r="G97" s="1"/>
      <c r="K97" s="116"/>
      <c r="L97" s="116"/>
      <c r="M97" s="116"/>
      <c r="N97" s="116"/>
      <c r="O97" s="116"/>
    </row>
    <row r="98" spans="2:15">
      <c r="B98" s="89" t="s">
        <v>231</v>
      </c>
      <c r="D98" s="1"/>
      <c r="E98" s="1"/>
      <c r="F98" s="1"/>
      <c r="G98" s="1"/>
      <c r="K98" s="116"/>
      <c r="L98" s="116"/>
      <c r="M98" s="116"/>
      <c r="N98" s="116"/>
      <c r="O98" s="116"/>
    </row>
    <row r="99" spans="2:15">
      <c r="B99" s="89" t="s">
        <v>239</v>
      </c>
      <c r="D99" s="1"/>
      <c r="E99" s="1"/>
      <c r="F99" s="1"/>
      <c r="G99" s="1"/>
      <c r="K99" s="116"/>
      <c r="L99" s="116"/>
      <c r="M99" s="116"/>
      <c r="N99" s="116"/>
      <c r="O99" s="116"/>
    </row>
    <row r="100" spans="2:15">
      <c r="B100" s="89" t="s">
        <v>247</v>
      </c>
      <c r="D100" s="1"/>
      <c r="E100" s="1"/>
      <c r="F100" s="1"/>
      <c r="G100" s="1"/>
      <c r="K100" s="116"/>
      <c r="L100" s="116"/>
      <c r="M100" s="116"/>
      <c r="N100" s="116"/>
      <c r="O100" s="116"/>
    </row>
    <row r="101" spans="2:15">
      <c r="D101" s="1"/>
      <c r="E101" s="1"/>
      <c r="F101" s="1"/>
      <c r="G101" s="1"/>
      <c r="K101" s="116"/>
      <c r="L101" s="116"/>
      <c r="M101" s="116"/>
      <c r="N101" s="116"/>
      <c r="O101" s="116"/>
    </row>
    <row r="102" spans="2:15">
      <c r="D102" s="1"/>
      <c r="E102" s="1"/>
      <c r="F102" s="1"/>
      <c r="G102" s="1"/>
      <c r="K102" s="116"/>
      <c r="L102" s="116"/>
      <c r="M102" s="116"/>
      <c r="N102" s="116"/>
      <c r="O102" s="116"/>
    </row>
    <row r="103" spans="2:15">
      <c r="D103" s="1"/>
      <c r="E103" s="1"/>
      <c r="F103" s="1"/>
      <c r="G103" s="1"/>
      <c r="K103" s="116"/>
      <c r="L103" s="116"/>
      <c r="M103" s="116"/>
      <c r="N103" s="116"/>
      <c r="O103" s="116"/>
    </row>
    <row r="104" spans="2:15">
      <c r="D104" s="1"/>
      <c r="E104" s="1"/>
      <c r="F104" s="1"/>
      <c r="G104" s="1"/>
      <c r="K104" s="116"/>
      <c r="L104" s="116"/>
      <c r="M104" s="116"/>
      <c r="N104" s="116"/>
      <c r="O104" s="116"/>
    </row>
    <row r="105" spans="2:15">
      <c r="D105" s="1"/>
      <c r="E105" s="1"/>
      <c r="F105" s="1"/>
      <c r="G105" s="1"/>
      <c r="K105" s="116"/>
      <c r="L105" s="116"/>
      <c r="M105" s="116"/>
      <c r="N105" s="116"/>
      <c r="O105" s="116"/>
    </row>
    <row r="106" spans="2:15">
      <c r="D106" s="1"/>
      <c r="E106" s="1"/>
      <c r="F106" s="1"/>
      <c r="G106" s="1"/>
      <c r="K106" s="116"/>
      <c r="L106" s="116"/>
      <c r="M106" s="116"/>
      <c r="N106" s="116"/>
      <c r="O106" s="116"/>
    </row>
    <row r="107" spans="2:15">
      <c r="D107" s="1"/>
      <c r="E107" s="1"/>
      <c r="F107" s="1"/>
      <c r="G107" s="1"/>
      <c r="K107" s="116"/>
      <c r="L107" s="116"/>
      <c r="M107" s="116"/>
      <c r="N107" s="116"/>
      <c r="O107" s="116"/>
    </row>
    <row r="108" spans="2:15">
      <c r="D108" s="1"/>
      <c r="E108" s="1"/>
      <c r="F108" s="1"/>
      <c r="G108" s="1"/>
      <c r="K108" s="116"/>
      <c r="L108" s="116"/>
      <c r="M108" s="116"/>
      <c r="N108" s="116"/>
      <c r="O108" s="116"/>
    </row>
    <row r="109" spans="2:15">
      <c r="D109" s="1"/>
      <c r="E109" s="1"/>
      <c r="F109" s="1"/>
      <c r="G109" s="1"/>
      <c r="K109" s="116"/>
      <c r="L109" s="116"/>
      <c r="M109" s="116"/>
      <c r="N109" s="116"/>
      <c r="O109" s="116"/>
    </row>
    <row r="110" spans="2:15">
      <c r="D110" s="1"/>
      <c r="E110" s="1"/>
      <c r="F110" s="1"/>
      <c r="G110" s="1"/>
      <c r="K110" s="116"/>
      <c r="L110" s="116"/>
      <c r="M110" s="116"/>
      <c r="N110" s="116"/>
      <c r="O110" s="116"/>
    </row>
    <row r="111" spans="2:15">
      <c r="D111" s="1"/>
      <c r="E111" s="1"/>
      <c r="F111" s="1"/>
      <c r="G111" s="1"/>
      <c r="K111" s="116"/>
      <c r="L111" s="116"/>
      <c r="M111" s="116"/>
      <c r="N111" s="116"/>
      <c r="O111" s="116"/>
    </row>
    <row r="112" spans="2:15">
      <c r="D112" s="1"/>
      <c r="E112" s="1"/>
      <c r="F112" s="1"/>
      <c r="G112" s="1"/>
      <c r="K112" s="116"/>
      <c r="L112" s="116"/>
      <c r="M112" s="116"/>
      <c r="N112" s="116"/>
      <c r="O112" s="116"/>
    </row>
    <row r="113" spans="4:15">
      <c r="D113" s="1"/>
      <c r="E113" s="1"/>
      <c r="F113" s="1"/>
      <c r="G113" s="1"/>
      <c r="K113" s="116"/>
      <c r="L113" s="116"/>
      <c r="M113" s="116"/>
      <c r="N113" s="116"/>
      <c r="O113" s="116"/>
    </row>
    <row r="114" spans="4:15">
      <c r="D114" s="1"/>
      <c r="E114" s="1"/>
      <c r="F114" s="1"/>
      <c r="G114" s="1"/>
      <c r="K114" s="116"/>
      <c r="L114" s="116"/>
      <c r="M114" s="116"/>
      <c r="N114" s="116"/>
      <c r="O114" s="116"/>
    </row>
    <row r="115" spans="4:15">
      <c r="D115" s="1"/>
      <c r="E115" s="1"/>
      <c r="F115" s="1"/>
      <c r="G115" s="1"/>
      <c r="K115" s="116"/>
      <c r="L115" s="116"/>
      <c r="M115" s="116"/>
      <c r="N115" s="116"/>
      <c r="O115" s="116"/>
    </row>
    <row r="116" spans="4:15">
      <c r="D116" s="1"/>
      <c r="E116" s="1"/>
      <c r="F116" s="1"/>
      <c r="G116" s="1"/>
      <c r="K116" s="116"/>
      <c r="L116" s="116"/>
      <c r="M116" s="116"/>
      <c r="N116" s="116"/>
      <c r="O116" s="116"/>
    </row>
    <row r="117" spans="4:15">
      <c r="D117" s="1"/>
      <c r="E117" s="1"/>
      <c r="F117" s="1"/>
      <c r="G117" s="1"/>
      <c r="K117" s="116"/>
      <c r="L117" s="116"/>
      <c r="M117" s="116"/>
      <c r="N117" s="116"/>
      <c r="O117" s="116"/>
    </row>
    <row r="118" spans="4:15">
      <c r="D118" s="1"/>
      <c r="E118" s="1"/>
      <c r="F118" s="1"/>
      <c r="G118" s="1"/>
      <c r="K118" s="116"/>
      <c r="L118" s="116"/>
      <c r="M118" s="116"/>
      <c r="N118" s="116"/>
      <c r="O118" s="116"/>
    </row>
    <row r="119" spans="4:15">
      <c r="D119" s="1"/>
      <c r="E119" s="1"/>
      <c r="F119" s="1"/>
      <c r="G119" s="1"/>
      <c r="K119" s="116"/>
      <c r="L119" s="116"/>
      <c r="M119" s="116"/>
      <c r="N119" s="116"/>
      <c r="O119" s="116"/>
    </row>
    <row r="120" spans="4:15">
      <c r="D120" s="1"/>
      <c r="E120" s="1"/>
      <c r="F120" s="1"/>
      <c r="G120" s="1"/>
      <c r="K120" s="116"/>
      <c r="L120" s="116"/>
      <c r="M120" s="116"/>
      <c r="N120" s="116"/>
      <c r="O120" s="116"/>
    </row>
    <row r="121" spans="4:15">
      <c r="D121" s="1"/>
      <c r="E121" s="1"/>
      <c r="F121" s="1"/>
      <c r="G121" s="1"/>
      <c r="K121" s="116"/>
      <c r="L121" s="116"/>
      <c r="M121" s="116"/>
      <c r="N121" s="116"/>
      <c r="O121" s="116"/>
    </row>
    <row r="122" spans="4:15">
      <c r="D122" s="1"/>
      <c r="E122" s="1"/>
      <c r="F122" s="1"/>
      <c r="G122" s="1"/>
      <c r="K122" s="116"/>
      <c r="L122" s="116"/>
      <c r="M122" s="116"/>
      <c r="N122" s="116"/>
      <c r="O122" s="116"/>
    </row>
    <row r="123" spans="4:15">
      <c r="D123" s="1"/>
      <c r="E123" s="1"/>
      <c r="F123" s="1"/>
      <c r="G123" s="1"/>
      <c r="K123" s="116"/>
      <c r="L123" s="116"/>
      <c r="M123" s="116"/>
      <c r="N123" s="116"/>
      <c r="O123" s="116"/>
    </row>
    <row r="124" spans="4:15">
      <c r="D124" s="1"/>
      <c r="E124" s="1"/>
      <c r="F124" s="1"/>
      <c r="G124" s="1"/>
      <c r="K124" s="116"/>
      <c r="L124" s="116"/>
      <c r="M124" s="116"/>
      <c r="N124" s="116"/>
      <c r="O124" s="116"/>
    </row>
    <row r="125" spans="4:15">
      <c r="D125" s="1"/>
      <c r="E125" s="1"/>
      <c r="F125" s="1"/>
      <c r="G125" s="1"/>
      <c r="K125" s="116"/>
      <c r="L125" s="116"/>
      <c r="M125" s="116"/>
      <c r="N125" s="116"/>
      <c r="O125" s="116"/>
    </row>
    <row r="126" spans="4:15">
      <c r="D126" s="1"/>
      <c r="E126" s="1"/>
      <c r="F126" s="1"/>
      <c r="G126" s="1"/>
      <c r="K126" s="116"/>
      <c r="L126" s="116"/>
      <c r="M126" s="116"/>
      <c r="N126" s="116"/>
      <c r="O126" s="116"/>
    </row>
    <row r="127" spans="4:15">
      <c r="D127" s="1"/>
      <c r="E127" s="1"/>
      <c r="F127" s="1"/>
      <c r="G127" s="1"/>
      <c r="K127" s="116"/>
      <c r="L127" s="116"/>
      <c r="M127" s="116"/>
      <c r="N127" s="116"/>
      <c r="O127" s="116"/>
    </row>
    <row r="128" spans="4:15">
      <c r="D128" s="1"/>
      <c r="E128" s="1"/>
      <c r="F128" s="1"/>
      <c r="G128" s="1"/>
      <c r="K128" s="116"/>
      <c r="L128" s="116"/>
      <c r="M128" s="116"/>
      <c r="N128" s="116"/>
      <c r="O128" s="116"/>
    </row>
    <row r="129" spans="4:15">
      <c r="D129" s="1"/>
      <c r="E129" s="1"/>
      <c r="F129" s="1"/>
      <c r="G129" s="1"/>
      <c r="K129" s="116"/>
      <c r="L129" s="116"/>
      <c r="M129" s="116"/>
      <c r="N129" s="116"/>
      <c r="O129" s="116"/>
    </row>
    <row r="130" spans="4:15">
      <c r="D130" s="1"/>
      <c r="E130" s="1"/>
      <c r="F130" s="1"/>
      <c r="G130" s="1"/>
      <c r="K130" s="116"/>
      <c r="L130" s="116"/>
      <c r="M130" s="116"/>
      <c r="N130" s="116"/>
      <c r="O130" s="116"/>
    </row>
    <row r="131" spans="4:15">
      <c r="D131" s="1"/>
      <c r="E131" s="1"/>
      <c r="F131" s="1"/>
      <c r="G131" s="1"/>
      <c r="K131" s="116"/>
      <c r="L131" s="116"/>
      <c r="M131" s="116"/>
      <c r="N131" s="116"/>
      <c r="O131" s="116"/>
    </row>
    <row r="132" spans="4:15">
      <c r="D132" s="1"/>
      <c r="E132" s="1"/>
      <c r="F132" s="1"/>
      <c r="G132" s="1"/>
      <c r="K132" s="116"/>
      <c r="L132" s="116"/>
      <c r="M132" s="116"/>
      <c r="N132" s="116"/>
      <c r="O132" s="116"/>
    </row>
    <row r="133" spans="4:15">
      <c r="D133" s="1"/>
      <c r="E133" s="1"/>
      <c r="F133" s="1"/>
      <c r="G133" s="1"/>
      <c r="K133" s="116"/>
      <c r="L133" s="116"/>
      <c r="M133" s="116"/>
      <c r="N133" s="116"/>
      <c r="O133" s="116"/>
    </row>
    <row r="134" spans="4:15">
      <c r="D134" s="1"/>
      <c r="E134" s="1"/>
      <c r="F134" s="1"/>
      <c r="G134" s="1"/>
      <c r="K134" s="116"/>
      <c r="L134" s="116"/>
      <c r="M134" s="116"/>
      <c r="N134" s="116"/>
      <c r="O134" s="116"/>
    </row>
    <row r="135" spans="4:15">
      <c r="D135" s="1"/>
      <c r="E135" s="1"/>
      <c r="F135" s="1"/>
      <c r="G135" s="1"/>
      <c r="K135" s="116"/>
      <c r="L135" s="116"/>
      <c r="M135" s="116"/>
      <c r="N135" s="116"/>
      <c r="O135" s="116"/>
    </row>
    <row r="136" spans="4:15">
      <c r="D136" s="1"/>
      <c r="E136" s="1"/>
      <c r="F136" s="1"/>
      <c r="G136" s="1"/>
      <c r="K136" s="116"/>
      <c r="L136" s="116"/>
      <c r="M136" s="116"/>
      <c r="N136" s="116"/>
      <c r="O136" s="116"/>
    </row>
    <row r="137" spans="4:15">
      <c r="D137" s="1"/>
      <c r="E137" s="1"/>
      <c r="F137" s="1"/>
      <c r="G137" s="1"/>
      <c r="K137" s="116"/>
      <c r="L137" s="116"/>
      <c r="M137" s="116"/>
      <c r="N137" s="116"/>
      <c r="O137" s="116"/>
    </row>
    <row r="138" spans="4:15">
      <c r="D138" s="1"/>
      <c r="E138" s="1"/>
      <c r="F138" s="1"/>
      <c r="G138" s="1"/>
      <c r="K138" s="116"/>
      <c r="L138" s="116"/>
      <c r="M138" s="116"/>
      <c r="N138" s="116"/>
      <c r="O138" s="116"/>
    </row>
    <row r="139" spans="4:15">
      <c r="D139" s="1"/>
      <c r="E139" s="1"/>
      <c r="F139" s="1"/>
      <c r="G139" s="1"/>
      <c r="K139" s="116"/>
      <c r="L139" s="116"/>
      <c r="M139" s="116"/>
      <c r="N139" s="116"/>
      <c r="O139" s="116"/>
    </row>
    <row r="140" spans="4:15">
      <c r="D140" s="1"/>
      <c r="E140" s="1"/>
      <c r="F140" s="1"/>
      <c r="G140" s="1"/>
      <c r="K140" s="116"/>
      <c r="L140" s="116"/>
      <c r="M140" s="116"/>
      <c r="N140" s="116"/>
      <c r="O140" s="116"/>
    </row>
    <row r="141" spans="4:15">
      <c r="D141" s="1"/>
      <c r="E141" s="1"/>
      <c r="F141" s="1"/>
      <c r="G141" s="1"/>
      <c r="K141" s="116"/>
      <c r="L141" s="116"/>
      <c r="M141" s="116"/>
      <c r="N141" s="116"/>
      <c r="O141" s="116"/>
    </row>
    <row r="142" spans="4:15">
      <c r="D142" s="1"/>
      <c r="E142" s="1"/>
      <c r="F142" s="1"/>
      <c r="G142" s="1"/>
      <c r="K142" s="116"/>
      <c r="L142" s="116"/>
      <c r="M142" s="116"/>
      <c r="N142" s="116"/>
      <c r="O142" s="116"/>
    </row>
    <row r="143" spans="4:15">
      <c r="D143" s="1"/>
      <c r="E143" s="1"/>
      <c r="F143" s="1"/>
      <c r="G143" s="1"/>
      <c r="K143" s="116"/>
      <c r="L143" s="116"/>
      <c r="M143" s="116"/>
      <c r="N143" s="116"/>
      <c r="O143" s="116"/>
    </row>
    <row r="144" spans="4:15">
      <c r="D144" s="1"/>
      <c r="E144" s="1"/>
      <c r="F144" s="1"/>
      <c r="G144" s="1"/>
      <c r="K144" s="116"/>
      <c r="L144" s="116"/>
      <c r="M144" s="116"/>
      <c r="N144" s="116"/>
      <c r="O144" s="116"/>
    </row>
    <row r="145" spans="4:15">
      <c r="D145" s="1"/>
      <c r="E145" s="1"/>
      <c r="F145" s="1"/>
      <c r="G145" s="1"/>
      <c r="K145" s="116"/>
      <c r="L145" s="116"/>
      <c r="M145" s="116"/>
      <c r="N145" s="116"/>
      <c r="O145" s="116"/>
    </row>
    <row r="146" spans="4:15">
      <c r="D146" s="1"/>
      <c r="E146" s="1"/>
      <c r="F146" s="1"/>
      <c r="G146" s="1"/>
      <c r="K146" s="116"/>
      <c r="L146" s="116"/>
      <c r="M146" s="116"/>
      <c r="N146" s="116"/>
      <c r="O146" s="116"/>
    </row>
    <row r="147" spans="4:15">
      <c r="D147" s="1"/>
      <c r="E147" s="1"/>
      <c r="F147" s="1"/>
      <c r="G147" s="1"/>
      <c r="K147" s="116"/>
      <c r="L147" s="116"/>
      <c r="M147" s="116"/>
      <c r="N147" s="116"/>
      <c r="O147" s="116"/>
    </row>
    <row r="148" spans="4:15">
      <c r="D148" s="1"/>
      <c r="E148" s="1"/>
      <c r="F148" s="1"/>
      <c r="G148" s="1"/>
      <c r="K148" s="116"/>
      <c r="L148" s="116"/>
      <c r="M148" s="116"/>
      <c r="N148" s="116"/>
      <c r="O148" s="116"/>
    </row>
    <row r="149" spans="4:15">
      <c r="D149" s="1"/>
      <c r="E149" s="1"/>
      <c r="F149" s="1"/>
      <c r="G149" s="1"/>
      <c r="K149" s="116"/>
      <c r="L149" s="116"/>
      <c r="M149" s="116"/>
      <c r="N149" s="116"/>
      <c r="O149" s="116"/>
    </row>
    <row r="150" spans="4:15">
      <c r="D150" s="1"/>
      <c r="E150" s="1"/>
      <c r="F150" s="1"/>
      <c r="G150" s="1"/>
      <c r="K150" s="116"/>
      <c r="L150" s="116"/>
      <c r="M150" s="116"/>
      <c r="N150" s="116"/>
      <c r="O150" s="116"/>
    </row>
    <row r="151" spans="4:15">
      <c r="D151" s="1"/>
      <c r="E151" s="1"/>
      <c r="F151" s="1"/>
      <c r="G151" s="1"/>
      <c r="K151" s="116"/>
      <c r="L151" s="116"/>
      <c r="M151" s="116"/>
      <c r="N151" s="116"/>
      <c r="O151" s="116"/>
    </row>
    <row r="152" spans="4:15">
      <c r="D152" s="1"/>
      <c r="E152" s="1"/>
      <c r="F152" s="1"/>
      <c r="G152" s="1"/>
      <c r="K152" s="116"/>
      <c r="L152" s="116"/>
      <c r="M152" s="116"/>
      <c r="N152" s="116"/>
      <c r="O152" s="116"/>
    </row>
    <row r="153" spans="4:15">
      <c r="D153" s="1"/>
      <c r="E153" s="1"/>
      <c r="F153" s="1"/>
      <c r="G153" s="1"/>
      <c r="K153" s="116"/>
      <c r="L153" s="116"/>
      <c r="M153" s="116"/>
      <c r="N153" s="116"/>
      <c r="O153" s="116"/>
    </row>
    <row r="154" spans="4:15">
      <c r="D154" s="1"/>
      <c r="E154" s="1"/>
      <c r="F154" s="1"/>
      <c r="G154" s="1"/>
      <c r="K154" s="116"/>
      <c r="L154" s="116"/>
      <c r="M154" s="116"/>
      <c r="N154" s="116"/>
      <c r="O154" s="116"/>
    </row>
    <row r="155" spans="4:15">
      <c r="D155" s="1"/>
      <c r="E155" s="1"/>
      <c r="F155" s="1"/>
      <c r="G155" s="1"/>
      <c r="K155" s="116"/>
      <c r="L155" s="116"/>
      <c r="M155" s="116"/>
      <c r="N155" s="116"/>
      <c r="O155" s="116"/>
    </row>
    <row r="156" spans="4:15">
      <c r="D156" s="1"/>
      <c r="E156" s="1"/>
      <c r="F156" s="1"/>
      <c r="G156" s="1"/>
      <c r="K156" s="116"/>
      <c r="L156" s="116"/>
      <c r="M156" s="116"/>
      <c r="N156" s="116"/>
      <c r="O156" s="116"/>
    </row>
    <row r="157" spans="4:15">
      <c r="D157" s="1"/>
      <c r="E157" s="1"/>
      <c r="F157" s="1"/>
      <c r="G157" s="1"/>
      <c r="K157" s="116"/>
      <c r="L157" s="116"/>
      <c r="M157" s="116"/>
      <c r="N157" s="116"/>
      <c r="O157" s="116"/>
    </row>
    <row r="158" spans="4:15">
      <c r="D158" s="1"/>
      <c r="E158" s="1"/>
      <c r="F158" s="1"/>
      <c r="G158" s="1"/>
      <c r="K158" s="116"/>
      <c r="L158" s="116"/>
      <c r="M158" s="116"/>
      <c r="N158" s="116"/>
      <c r="O158" s="116"/>
    </row>
    <row r="159" spans="4:15">
      <c r="D159" s="1"/>
      <c r="E159" s="1"/>
      <c r="F159" s="1"/>
      <c r="G159" s="1"/>
      <c r="K159" s="116"/>
      <c r="L159" s="116"/>
      <c r="M159" s="116"/>
      <c r="N159" s="116"/>
      <c r="O159" s="116"/>
    </row>
    <row r="160" spans="4:15">
      <c r="D160" s="1"/>
      <c r="E160" s="1"/>
      <c r="F160" s="1"/>
      <c r="G160" s="1"/>
      <c r="K160" s="116"/>
      <c r="L160" s="116"/>
      <c r="M160" s="116"/>
      <c r="N160" s="116"/>
      <c r="O160" s="116"/>
    </row>
    <row r="161" spans="4:15">
      <c r="D161" s="1"/>
      <c r="E161" s="1"/>
      <c r="F161" s="1"/>
      <c r="G161" s="1"/>
      <c r="K161" s="116"/>
      <c r="L161" s="116"/>
      <c r="M161" s="116"/>
      <c r="N161" s="116"/>
      <c r="O161" s="116"/>
    </row>
    <row r="162" spans="4:15">
      <c r="D162" s="1"/>
      <c r="E162" s="1"/>
      <c r="F162" s="1"/>
      <c r="G162" s="1"/>
      <c r="K162" s="116"/>
      <c r="L162" s="116"/>
      <c r="M162" s="116"/>
      <c r="N162" s="116"/>
      <c r="O162" s="116"/>
    </row>
    <row r="163" spans="4:15">
      <c r="D163" s="1"/>
      <c r="E163" s="1"/>
      <c r="F163" s="1"/>
      <c r="G163" s="1"/>
      <c r="K163" s="116"/>
      <c r="L163" s="116"/>
      <c r="M163" s="116"/>
      <c r="N163" s="116"/>
      <c r="O163" s="116"/>
    </row>
    <row r="164" spans="4:15">
      <c r="D164" s="1"/>
      <c r="E164" s="1"/>
      <c r="F164" s="1"/>
      <c r="G164" s="1"/>
      <c r="K164" s="116"/>
      <c r="L164" s="116"/>
      <c r="M164" s="116"/>
      <c r="N164" s="116"/>
      <c r="O164" s="116"/>
    </row>
    <row r="165" spans="4:15">
      <c r="D165" s="1"/>
      <c r="E165" s="1"/>
      <c r="F165" s="1"/>
      <c r="G165" s="1"/>
      <c r="K165" s="116"/>
      <c r="L165" s="116"/>
      <c r="M165" s="116"/>
      <c r="N165" s="116"/>
      <c r="O165" s="116"/>
    </row>
    <row r="166" spans="4:15">
      <c r="D166" s="1"/>
      <c r="E166" s="1"/>
      <c r="F166" s="1"/>
      <c r="G166" s="1"/>
      <c r="K166" s="116"/>
      <c r="L166" s="116"/>
      <c r="M166" s="116"/>
      <c r="N166" s="116"/>
      <c r="O166" s="116"/>
    </row>
    <row r="167" spans="4:15">
      <c r="D167" s="1"/>
      <c r="E167" s="1"/>
      <c r="F167" s="1"/>
      <c r="G167" s="1"/>
      <c r="K167" s="116"/>
      <c r="L167" s="116"/>
      <c r="M167" s="116"/>
      <c r="N167" s="116"/>
      <c r="O167" s="116"/>
    </row>
    <row r="168" spans="4:15">
      <c r="D168" s="1"/>
      <c r="E168" s="1"/>
      <c r="F168" s="1"/>
      <c r="G168" s="1"/>
      <c r="K168" s="116"/>
      <c r="L168" s="116"/>
      <c r="M168" s="116"/>
      <c r="N168" s="116"/>
      <c r="O168" s="116"/>
    </row>
    <row r="169" spans="4:15">
      <c r="D169" s="1"/>
      <c r="E169" s="1"/>
      <c r="F169" s="1"/>
      <c r="G169" s="1"/>
      <c r="K169" s="116"/>
      <c r="L169" s="116"/>
      <c r="M169" s="116"/>
      <c r="N169" s="116"/>
      <c r="O169" s="116"/>
    </row>
    <row r="170" spans="4:15">
      <c r="D170" s="1"/>
      <c r="E170" s="1"/>
      <c r="F170" s="1"/>
      <c r="G170" s="1"/>
      <c r="K170" s="116"/>
      <c r="L170" s="116"/>
      <c r="M170" s="116"/>
      <c r="N170" s="116"/>
      <c r="O170" s="116"/>
    </row>
    <row r="171" spans="4:15">
      <c r="D171" s="1"/>
      <c r="E171" s="1"/>
      <c r="F171" s="1"/>
      <c r="G171" s="1"/>
      <c r="K171" s="116"/>
      <c r="L171" s="116"/>
      <c r="M171" s="116"/>
      <c r="N171" s="116"/>
      <c r="O171" s="116"/>
    </row>
    <row r="172" spans="4:15">
      <c r="D172" s="1"/>
      <c r="E172" s="1"/>
      <c r="F172" s="1"/>
      <c r="G172" s="1"/>
      <c r="K172" s="116"/>
      <c r="L172" s="116"/>
      <c r="M172" s="116"/>
      <c r="N172" s="116"/>
      <c r="O172" s="116"/>
    </row>
    <row r="173" spans="4:15">
      <c r="D173" s="1"/>
      <c r="E173" s="1"/>
      <c r="F173" s="1"/>
      <c r="G173" s="1"/>
      <c r="K173" s="116"/>
      <c r="L173" s="116"/>
      <c r="M173" s="116"/>
      <c r="N173" s="116"/>
      <c r="O173" s="116"/>
    </row>
    <row r="174" spans="4:15">
      <c r="D174" s="1"/>
      <c r="E174" s="1"/>
      <c r="F174" s="1"/>
      <c r="G174" s="1"/>
      <c r="K174" s="116"/>
      <c r="L174" s="116"/>
      <c r="M174" s="116"/>
      <c r="N174" s="116"/>
      <c r="O174" s="116"/>
    </row>
    <row r="175" spans="4:15">
      <c r="D175" s="1"/>
      <c r="E175" s="1"/>
      <c r="F175" s="1"/>
      <c r="G175" s="1"/>
      <c r="K175" s="116"/>
      <c r="L175" s="116"/>
      <c r="M175" s="116"/>
      <c r="N175" s="116"/>
      <c r="O175" s="116"/>
    </row>
    <row r="176" spans="4:15">
      <c r="D176" s="1"/>
      <c r="E176" s="1"/>
      <c r="F176" s="1"/>
      <c r="G176" s="1"/>
      <c r="K176" s="116"/>
      <c r="L176" s="116"/>
      <c r="M176" s="116"/>
      <c r="N176" s="116"/>
      <c r="O176" s="116"/>
    </row>
    <row r="177" spans="4:15">
      <c r="D177" s="1"/>
      <c r="E177" s="1"/>
      <c r="F177" s="1"/>
      <c r="G177" s="1"/>
      <c r="K177" s="116"/>
      <c r="L177" s="116"/>
      <c r="M177" s="116"/>
      <c r="N177" s="116"/>
      <c r="O177" s="116"/>
    </row>
    <row r="178" spans="4:15">
      <c r="D178" s="1"/>
      <c r="E178" s="1"/>
      <c r="F178" s="1"/>
      <c r="G178" s="1"/>
      <c r="K178" s="116"/>
      <c r="L178" s="116"/>
      <c r="M178" s="116"/>
      <c r="N178" s="116"/>
      <c r="O178" s="116"/>
    </row>
    <row r="179" spans="4:15">
      <c r="D179" s="1"/>
      <c r="E179" s="1"/>
      <c r="F179" s="1"/>
      <c r="G179" s="1"/>
      <c r="K179" s="116"/>
      <c r="L179" s="116"/>
      <c r="M179" s="116"/>
      <c r="N179" s="116"/>
      <c r="O179" s="116"/>
    </row>
    <row r="180" spans="4:15">
      <c r="D180" s="1"/>
      <c r="E180" s="1"/>
      <c r="F180" s="1"/>
      <c r="G180" s="1"/>
      <c r="K180" s="116"/>
      <c r="L180" s="116"/>
      <c r="M180" s="116"/>
      <c r="N180" s="116"/>
      <c r="O180" s="116"/>
    </row>
    <row r="181" spans="4:15">
      <c r="D181" s="1"/>
      <c r="E181" s="1"/>
      <c r="F181" s="1"/>
      <c r="G181" s="1"/>
      <c r="K181" s="116"/>
      <c r="L181" s="116"/>
      <c r="M181" s="116"/>
      <c r="N181" s="116"/>
      <c r="O181" s="116"/>
    </row>
    <row r="182" spans="4:15">
      <c r="D182" s="1"/>
      <c r="E182" s="1"/>
      <c r="F182" s="1"/>
      <c r="G182" s="1"/>
      <c r="K182" s="116"/>
      <c r="L182" s="116"/>
      <c r="M182" s="116"/>
      <c r="N182" s="116"/>
      <c r="O182" s="116"/>
    </row>
    <row r="183" spans="4:15">
      <c r="D183" s="1"/>
      <c r="E183" s="1"/>
      <c r="F183" s="1"/>
      <c r="G183" s="1"/>
      <c r="K183" s="116"/>
      <c r="L183" s="116"/>
      <c r="M183" s="116"/>
      <c r="N183" s="116"/>
      <c r="O183" s="116"/>
    </row>
    <row r="184" spans="4:15">
      <c r="D184" s="1"/>
      <c r="E184" s="1"/>
      <c r="F184" s="1"/>
      <c r="G184" s="1"/>
      <c r="K184" s="116"/>
      <c r="L184" s="116"/>
      <c r="M184" s="116"/>
      <c r="N184" s="116"/>
      <c r="O184" s="116"/>
    </row>
    <row r="185" spans="4:15">
      <c r="D185" s="1"/>
      <c r="E185" s="1"/>
      <c r="F185" s="1"/>
      <c r="G185" s="1"/>
      <c r="K185" s="116"/>
      <c r="L185" s="116"/>
      <c r="M185" s="116"/>
      <c r="N185" s="116"/>
      <c r="O185" s="116"/>
    </row>
    <row r="186" spans="4:15">
      <c r="D186" s="1"/>
      <c r="E186" s="1"/>
      <c r="F186" s="1"/>
      <c r="G186" s="1"/>
      <c r="K186" s="116"/>
      <c r="L186" s="116"/>
      <c r="M186" s="116"/>
      <c r="N186" s="116"/>
      <c r="O186" s="116"/>
    </row>
    <row r="187" spans="4:15">
      <c r="D187" s="1"/>
      <c r="E187" s="1"/>
      <c r="F187" s="1"/>
      <c r="G187" s="1"/>
      <c r="K187" s="116"/>
      <c r="L187" s="116"/>
      <c r="M187" s="116"/>
      <c r="N187" s="116"/>
      <c r="O187" s="116"/>
    </row>
    <row r="188" spans="4:15">
      <c r="D188" s="1"/>
      <c r="E188" s="1"/>
      <c r="F188" s="1"/>
      <c r="G188" s="1"/>
      <c r="K188" s="116"/>
      <c r="L188" s="116"/>
      <c r="M188" s="116"/>
      <c r="N188" s="116"/>
      <c r="O188" s="116"/>
    </row>
    <row r="189" spans="4:15">
      <c r="D189" s="1"/>
      <c r="E189" s="1"/>
      <c r="F189" s="1"/>
      <c r="G189" s="1"/>
      <c r="K189" s="116"/>
      <c r="L189" s="116"/>
      <c r="M189" s="116"/>
      <c r="N189" s="116"/>
      <c r="O189" s="116"/>
    </row>
    <row r="190" spans="4:15">
      <c r="D190" s="1"/>
      <c r="E190" s="1"/>
      <c r="F190" s="1"/>
      <c r="G190" s="1"/>
      <c r="K190" s="116"/>
      <c r="L190" s="116"/>
      <c r="M190" s="116"/>
      <c r="N190" s="116"/>
      <c r="O190" s="116"/>
    </row>
    <row r="191" spans="4:15">
      <c r="D191" s="1"/>
      <c r="E191" s="1"/>
      <c r="F191" s="1"/>
      <c r="G191" s="1"/>
      <c r="K191" s="116"/>
      <c r="L191" s="116"/>
      <c r="M191" s="116"/>
      <c r="N191" s="116"/>
      <c r="O191" s="116"/>
    </row>
    <row r="192" spans="4:15">
      <c r="D192" s="1"/>
      <c r="E192" s="1"/>
      <c r="F192" s="1"/>
      <c r="G192" s="1"/>
      <c r="K192" s="116"/>
      <c r="L192" s="116"/>
      <c r="M192" s="116"/>
      <c r="N192" s="116"/>
      <c r="O192" s="116"/>
    </row>
    <row r="193" spans="4:15">
      <c r="D193" s="1"/>
      <c r="E193" s="1"/>
      <c r="F193" s="1"/>
      <c r="G193" s="1"/>
      <c r="K193" s="116"/>
      <c r="L193" s="116"/>
      <c r="M193" s="116"/>
      <c r="N193" s="116"/>
      <c r="O193" s="116"/>
    </row>
    <row r="194" spans="4:15">
      <c r="D194" s="1"/>
      <c r="E194" s="1"/>
      <c r="F194" s="1"/>
      <c r="G194" s="1"/>
      <c r="K194" s="116"/>
      <c r="L194" s="116"/>
      <c r="M194" s="116"/>
      <c r="N194" s="116"/>
      <c r="O194" s="116"/>
    </row>
    <row r="195" spans="4:15">
      <c r="D195" s="1"/>
      <c r="E195" s="1"/>
      <c r="F195" s="1"/>
      <c r="G195" s="1"/>
      <c r="K195" s="116"/>
      <c r="L195" s="116"/>
      <c r="M195" s="116"/>
      <c r="N195" s="116"/>
      <c r="O195" s="116"/>
    </row>
    <row r="196" spans="4:15">
      <c r="D196" s="1"/>
      <c r="E196" s="1"/>
      <c r="F196" s="1"/>
      <c r="G196" s="1"/>
      <c r="K196" s="116"/>
      <c r="L196" s="116"/>
      <c r="M196" s="116"/>
      <c r="N196" s="116"/>
      <c r="O196" s="116"/>
    </row>
    <row r="197" spans="4:15">
      <c r="D197" s="1"/>
      <c r="E197" s="1"/>
      <c r="F197" s="1"/>
      <c r="G197" s="1"/>
      <c r="K197" s="116"/>
      <c r="L197" s="116"/>
      <c r="M197" s="116"/>
      <c r="N197" s="116"/>
      <c r="O197" s="116"/>
    </row>
    <row r="198" spans="4:15">
      <c r="D198" s="1"/>
      <c r="E198" s="1"/>
      <c r="F198" s="1"/>
      <c r="G198" s="1"/>
      <c r="K198" s="116"/>
      <c r="L198" s="116"/>
      <c r="M198" s="116"/>
      <c r="N198" s="116"/>
      <c r="O198" s="116"/>
    </row>
    <row r="199" spans="4:15">
      <c r="D199" s="1"/>
      <c r="E199" s="1"/>
      <c r="F199" s="1"/>
      <c r="G199" s="1"/>
      <c r="K199" s="116"/>
      <c r="L199" s="116"/>
      <c r="M199" s="116"/>
      <c r="N199" s="116"/>
      <c r="O199" s="116"/>
    </row>
    <row r="200" spans="4:15">
      <c r="D200" s="1"/>
      <c r="E200" s="1"/>
      <c r="F200" s="1"/>
      <c r="G200" s="1"/>
      <c r="K200" s="116"/>
      <c r="L200" s="116"/>
      <c r="M200" s="116"/>
      <c r="N200" s="116"/>
      <c r="O200" s="116"/>
    </row>
    <row r="201" spans="4:15">
      <c r="D201" s="1"/>
      <c r="E201" s="1"/>
      <c r="F201" s="1"/>
      <c r="G201" s="1"/>
      <c r="K201" s="116"/>
      <c r="L201" s="116"/>
      <c r="M201" s="116"/>
      <c r="N201" s="116"/>
      <c r="O201" s="116"/>
    </row>
    <row r="202" spans="4:15">
      <c r="D202" s="1"/>
      <c r="E202" s="1"/>
      <c r="F202" s="1"/>
      <c r="G202" s="1"/>
      <c r="K202" s="116"/>
      <c r="L202" s="116"/>
      <c r="M202" s="116"/>
      <c r="N202" s="116"/>
      <c r="O202" s="116"/>
    </row>
    <row r="203" spans="4:15">
      <c r="D203" s="1"/>
      <c r="E203" s="1"/>
      <c r="F203" s="1"/>
      <c r="G203" s="1"/>
      <c r="K203" s="116"/>
      <c r="L203" s="116"/>
      <c r="M203" s="116"/>
      <c r="N203" s="116"/>
      <c r="O203" s="116"/>
    </row>
    <row r="204" spans="4:15">
      <c r="D204" s="1"/>
      <c r="E204" s="1"/>
      <c r="F204" s="1"/>
      <c r="G204" s="1"/>
      <c r="K204" s="116"/>
      <c r="L204" s="116"/>
      <c r="M204" s="116"/>
      <c r="N204" s="116"/>
      <c r="O204" s="116"/>
    </row>
    <row r="205" spans="4:15">
      <c r="D205" s="1"/>
      <c r="E205" s="1"/>
      <c r="F205" s="1"/>
      <c r="G205" s="1"/>
      <c r="K205" s="116"/>
      <c r="L205" s="116"/>
      <c r="M205" s="116"/>
      <c r="N205" s="116"/>
      <c r="O205" s="116"/>
    </row>
    <row r="206" spans="4:15">
      <c r="D206" s="1"/>
      <c r="E206" s="1"/>
      <c r="F206" s="1"/>
      <c r="G206" s="1"/>
      <c r="K206" s="116"/>
      <c r="L206" s="116"/>
      <c r="M206" s="116"/>
      <c r="N206" s="116"/>
      <c r="O206" s="116"/>
    </row>
    <row r="207" spans="4:15">
      <c r="D207" s="1"/>
      <c r="E207" s="1"/>
      <c r="F207" s="1"/>
      <c r="G207" s="1"/>
      <c r="K207" s="116"/>
      <c r="L207" s="116"/>
      <c r="M207" s="116"/>
      <c r="N207" s="116"/>
      <c r="O207" s="116"/>
    </row>
    <row r="208" spans="4:15">
      <c r="D208" s="1"/>
      <c r="E208" s="1"/>
      <c r="F208" s="1"/>
      <c r="G208" s="1"/>
      <c r="K208" s="116"/>
      <c r="L208" s="116"/>
      <c r="M208" s="116"/>
      <c r="N208" s="116"/>
      <c r="O208" s="116"/>
    </row>
    <row r="209" spans="4:15">
      <c r="D209" s="1"/>
      <c r="E209" s="1"/>
      <c r="F209" s="1"/>
      <c r="G209" s="1"/>
      <c r="K209" s="116"/>
      <c r="L209" s="116"/>
      <c r="M209" s="116"/>
      <c r="N209" s="116"/>
      <c r="O209" s="116"/>
    </row>
    <row r="210" spans="4:15">
      <c r="D210" s="1"/>
      <c r="E210" s="1"/>
      <c r="F210" s="1"/>
      <c r="G210" s="1"/>
      <c r="K210" s="116"/>
      <c r="L210" s="116"/>
      <c r="M210" s="116"/>
      <c r="N210" s="116"/>
      <c r="O210" s="116"/>
    </row>
    <row r="211" spans="4:15">
      <c r="D211" s="1"/>
      <c r="E211" s="1"/>
      <c r="F211" s="1"/>
      <c r="G211" s="1"/>
      <c r="K211" s="116"/>
      <c r="L211" s="116"/>
      <c r="M211" s="116"/>
      <c r="N211" s="116"/>
      <c r="O211" s="116"/>
    </row>
    <row r="212" spans="4:15">
      <c r="D212" s="1"/>
      <c r="E212" s="1"/>
      <c r="F212" s="1"/>
      <c r="G212" s="1"/>
      <c r="K212" s="116"/>
      <c r="L212" s="116"/>
      <c r="M212" s="116"/>
      <c r="N212" s="116"/>
      <c r="O212" s="116"/>
    </row>
    <row r="213" spans="4:15">
      <c r="D213" s="1"/>
      <c r="E213" s="1"/>
      <c r="F213" s="1"/>
      <c r="G213" s="1"/>
      <c r="K213" s="116"/>
      <c r="L213" s="116"/>
      <c r="M213" s="116"/>
      <c r="N213" s="116"/>
      <c r="O213" s="116"/>
    </row>
    <row r="214" spans="4:15">
      <c r="D214" s="1"/>
      <c r="E214" s="1"/>
      <c r="F214" s="1"/>
      <c r="G214" s="1"/>
      <c r="K214" s="116"/>
      <c r="L214" s="116"/>
      <c r="M214" s="116"/>
      <c r="N214" s="116"/>
      <c r="O214" s="116"/>
    </row>
    <row r="215" spans="4:15">
      <c r="D215" s="1"/>
      <c r="E215" s="1"/>
      <c r="F215" s="1"/>
      <c r="G215" s="1"/>
      <c r="K215" s="116"/>
      <c r="L215" s="116"/>
      <c r="M215" s="116"/>
      <c r="N215" s="116"/>
      <c r="O215" s="116"/>
    </row>
    <row r="216" spans="4:15">
      <c r="D216" s="1"/>
      <c r="E216" s="1"/>
      <c r="F216" s="1"/>
      <c r="G216" s="1"/>
      <c r="K216" s="116"/>
      <c r="L216" s="116"/>
      <c r="M216" s="116"/>
      <c r="N216" s="116"/>
      <c r="O216" s="116"/>
    </row>
    <row r="217" spans="4:15">
      <c r="D217" s="1"/>
      <c r="E217" s="1"/>
      <c r="F217" s="1"/>
      <c r="G217" s="1"/>
      <c r="K217" s="116"/>
      <c r="L217" s="116"/>
      <c r="M217" s="116"/>
      <c r="N217" s="116"/>
      <c r="O217" s="116"/>
    </row>
    <row r="218" spans="4:15">
      <c r="D218" s="1"/>
      <c r="E218" s="1"/>
      <c r="F218" s="1"/>
      <c r="G218" s="1"/>
      <c r="K218" s="116"/>
      <c r="L218" s="116"/>
      <c r="M218" s="116"/>
      <c r="N218" s="116"/>
      <c r="O218" s="116"/>
    </row>
    <row r="219" spans="4:15">
      <c r="D219" s="1"/>
      <c r="E219" s="1"/>
      <c r="F219" s="1"/>
      <c r="G219" s="1"/>
      <c r="K219" s="116"/>
      <c r="L219" s="116"/>
      <c r="M219" s="116"/>
      <c r="N219" s="116"/>
      <c r="O219" s="116"/>
    </row>
    <row r="220" spans="4:15">
      <c r="D220" s="1"/>
      <c r="E220" s="1"/>
      <c r="F220" s="1"/>
      <c r="G220" s="1"/>
      <c r="K220" s="116"/>
      <c r="L220" s="116"/>
      <c r="M220" s="116"/>
      <c r="N220" s="116"/>
      <c r="O220" s="116"/>
    </row>
    <row r="221" spans="4:15">
      <c r="D221" s="1"/>
      <c r="E221" s="1"/>
      <c r="F221" s="1"/>
      <c r="G221" s="1"/>
      <c r="K221" s="116"/>
      <c r="L221" s="116"/>
      <c r="M221" s="116"/>
      <c r="N221" s="116"/>
      <c r="O221" s="116"/>
    </row>
    <row r="222" spans="4:15">
      <c r="D222" s="1"/>
      <c r="E222" s="1"/>
      <c r="F222" s="1"/>
      <c r="G222" s="1"/>
      <c r="K222" s="116"/>
      <c r="L222" s="116"/>
      <c r="M222" s="116"/>
      <c r="N222" s="116"/>
      <c r="O222" s="116"/>
    </row>
    <row r="223" spans="4:15">
      <c r="D223" s="1"/>
      <c r="E223" s="1"/>
      <c r="F223" s="1"/>
      <c r="G223" s="1"/>
      <c r="K223" s="116"/>
      <c r="L223" s="116"/>
      <c r="M223" s="116"/>
      <c r="N223" s="116"/>
      <c r="O223" s="116"/>
    </row>
    <row r="224" spans="4:15">
      <c r="D224" s="1"/>
      <c r="E224" s="1"/>
      <c r="F224" s="1"/>
      <c r="G224" s="1"/>
      <c r="K224" s="116"/>
      <c r="L224" s="116"/>
      <c r="M224" s="116"/>
      <c r="N224" s="116"/>
      <c r="O224" s="116"/>
    </row>
    <row r="225" spans="4:15">
      <c r="D225" s="1"/>
      <c r="E225" s="1"/>
      <c r="F225" s="1"/>
      <c r="G225" s="1"/>
      <c r="K225" s="116"/>
      <c r="L225" s="116"/>
      <c r="M225" s="116"/>
      <c r="N225" s="116"/>
      <c r="O225" s="116"/>
    </row>
    <row r="226" spans="4:15">
      <c r="D226" s="1"/>
      <c r="E226" s="1"/>
      <c r="F226" s="1"/>
      <c r="G226" s="1"/>
      <c r="K226" s="116"/>
      <c r="L226" s="116"/>
      <c r="M226" s="116"/>
      <c r="N226" s="116"/>
      <c r="O226" s="116"/>
    </row>
    <row r="227" spans="4:15">
      <c r="D227" s="1"/>
      <c r="E227" s="1"/>
      <c r="F227" s="1"/>
      <c r="G227" s="1"/>
      <c r="K227" s="116"/>
      <c r="L227" s="116"/>
      <c r="M227" s="116"/>
      <c r="N227" s="116"/>
      <c r="O227" s="116"/>
    </row>
    <row r="228" spans="4:15">
      <c r="D228" s="1"/>
      <c r="E228" s="1"/>
      <c r="F228" s="1"/>
      <c r="G228" s="1"/>
      <c r="K228" s="116"/>
      <c r="L228" s="116"/>
      <c r="M228" s="116"/>
      <c r="N228" s="116"/>
      <c r="O228" s="116"/>
    </row>
    <row r="229" spans="4:15">
      <c r="D229" s="1"/>
      <c r="E229" s="1"/>
      <c r="F229" s="1"/>
      <c r="G229" s="1"/>
      <c r="K229" s="116"/>
      <c r="L229" s="116"/>
      <c r="M229" s="116"/>
      <c r="N229" s="116"/>
      <c r="O229" s="116"/>
    </row>
    <row r="230" spans="4:15">
      <c r="D230" s="1"/>
      <c r="E230" s="1"/>
      <c r="F230" s="1"/>
      <c r="G230" s="1"/>
      <c r="K230" s="116"/>
      <c r="L230" s="116"/>
      <c r="M230" s="116"/>
      <c r="N230" s="116"/>
      <c r="O230" s="116"/>
    </row>
    <row r="231" spans="4:15">
      <c r="D231" s="1"/>
      <c r="E231" s="1"/>
      <c r="F231" s="1"/>
      <c r="G231" s="1"/>
      <c r="K231" s="116"/>
      <c r="L231" s="116"/>
      <c r="M231" s="116"/>
      <c r="N231" s="116"/>
      <c r="O231" s="116"/>
    </row>
    <row r="232" spans="4:15">
      <c r="D232" s="1"/>
      <c r="E232" s="1"/>
      <c r="F232" s="1"/>
      <c r="G232" s="1"/>
      <c r="K232" s="116"/>
      <c r="L232" s="116"/>
      <c r="M232" s="116"/>
      <c r="N232" s="116"/>
      <c r="O232" s="116"/>
    </row>
    <row r="233" spans="4:15">
      <c r="D233" s="1"/>
      <c r="E233" s="1"/>
      <c r="F233" s="1"/>
      <c r="G233" s="1"/>
      <c r="K233" s="116"/>
      <c r="L233" s="116"/>
      <c r="M233" s="116"/>
      <c r="N233" s="116"/>
      <c r="O233" s="116"/>
    </row>
    <row r="234" spans="4:15">
      <c r="D234" s="1"/>
      <c r="E234" s="1"/>
      <c r="F234" s="1"/>
      <c r="G234" s="1"/>
      <c r="K234" s="116"/>
      <c r="L234" s="116"/>
      <c r="M234" s="116"/>
      <c r="N234" s="116"/>
      <c r="O234" s="116"/>
    </row>
    <row r="235" spans="4:15">
      <c r="D235" s="1"/>
      <c r="E235" s="1"/>
      <c r="F235" s="1"/>
      <c r="G235" s="1"/>
      <c r="K235" s="116"/>
      <c r="L235" s="116"/>
      <c r="M235" s="116"/>
      <c r="N235" s="116"/>
      <c r="O235" s="116"/>
    </row>
    <row r="236" spans="4:15">
      <c r="D236" s="1"/>
      <c r="E236" s="1"/>
      <c r="F236" s="1"/>
      <c r="G236" s="1"/>
      <c r="K236" s="116"/>
      <c r="L236" s="116"/>
      <c r="M236" s="116"/>
      <c r="N236" s="116"/>
      <c r="O236" s="116"/>
    </row>
    <row r="237" spans="4:15">
      <c r="D237" s="1"/>
      <c r="E237" s="1"/>
      <c r="F237" s="1"/>
      <c r="G237" s="1"/>
      <c r="K237" s="116"/>
      <c r="L237" s="116"/>
      <c r="M237" s="116"/>
      <c r="N237" s="116"/>
      <c r="O237" s="116"/>
    </row>
    <row r="238" spans="4:15">
      <c r="D238" s="1"/>
      <c r="E238" s="1"/>
      <c r="F238" s="1"/>
      <c r="G238" s="1"/>
      <c r="K238" s="116"/>
      <c r="L238" s="116"/>
      <c r="M238" s="116"/>
      <c r="N238" s="116"/>
      <c r="O238" s="116"/>
    </row>
    <row r="239" spans="4:15">
      <c r="D239" s="1"/>
      <c r="E239" s="1"/>
      <c r="F239" s="1"/>
      <c r="G239" s="1"/>
      <c r="K239" s="116"/>
      <c r="L239" s="116"/>
      <c r="M239" s="116"/>
      <c r="N239" s="116"/>
      <c r="O239" s="116"/>
    </row>
    <row r="240" spans="4:15">
      <c r="D240" s="1"/>
      <c r="E240" s="1"/>
      <c r="F240" s="1"/>
      <c r="G240" s="1"/>
      <c r="K240" s="116"/>
      <c r="L240" s="116"/>
      <c r="M240" s="116"/>
      <c r="N240" s="116"/>
      <c r="O240" s="116"/>
    </row>
    <row r="241" spans="2:15">
      <c r="D241" s="1"/>
      <c r="E241" s="1"/>
      <c r="F241" s="1"/>
      <c r="G241" s="1"/>
      <c r="K241" s="116"/>
      <c r="L241" s="116"/>
      <c r="M241" s="116"/>
      <c r="N241" s="116"/>
      <c r="O241" s="116"/>
    </row>
    <row r="242" spans="2:15">
      <c r="D242" s="1"/>
      <c r="E242" s="1"/>
      <c r="F242" s="1"/>
      <c r="G242" s="1"/>
      <c r="K242" s="116"/>
      <c r="L242" s="116"/>
      <c r="M242" s="116"/>
      <c r="N242" s="116"/>
      <c r="O242" s="116"/>
    </row>
    <row r="243" spans="2:15">
      <c r="D243" s="1"/>
      <c r="E243" s="1"/>
      <c r="F243" s="1"/>
      <c r="G243" s="1"/>
      <c r="K243" s="116"/>
      <c r="L243" s="116"/>
      <c r="M243" s="116"/>
      <c r="N243" s="116"/>
      <c r="O243" s="116"/>
    </row>
    <row r="244" spans="2:15">
      <c r="D244" s="1"/>
      <c r="E244" s="1"/>
      <c r="F244" s="1"/>
      <c r="G244" s="1"/>
      <c r="K244" s="116"/>
      <c r="L244" s="116"/>
      <c r="M244" s="116"/>
      <c r="N244" s="116"/>
      <c r="O244" s="116"/>
    </row>
    <row r="245" spans="2:15">
      <c r="D245" s="1"/>
      <c r="E245" s="1"/>
      <c r="F245" s="1"/>
      <c r="G245" s="1"/>
      <c r="K245" s="116"/>
      <c r="L245" s="116"/>
      <c r="M245" s="116"/>
      <c r="N245" s="116"/>
      <c r="O245" s="116"/>
    </row>
    <row r="246" spans="2:15">
      <c r="D246" s="1"/>
      <c r="E246" s="1"/>
      <c r="F246" s="1"/>
      <c r="G246" s="1"/>
    </row>
    <row r="247" spans="2:15">
      <c r="D247" s="1"/>
      <c r="E247" s="1"/>
      <c r="F247" s="1"/>
      <c r="G247" s="1"/>
    </row>
    <row r="248" spans="2:15">
      <c r="D248" s="1"/>
      <c r="E248" s="1"/>
      <c r="F248" s="1"/>
      <c r="G248" s="1"/>
    </row>
    <row r="249" spans="2:15">
      <c r="D249" s="1"/>
      <c r="E249" s="1"/>
      <c r="F249" s="1"/>
      <c r="G249" s="1"/>
    </row>
    <row r="250" spans="2:15">
      <c r="B250" s="42"/>
      <c r="D250" s="1"/>
      <c r="E250" s="1"/>
      <c r="F250" s="1"/>
      <c r="G250" s="1"/>
    </row>
    <row r="251" spans="2:15">
      <c r="B251" s="42"/>
      <c r="D251" s="1"/>
      <c r="E251" s="1"/>
      <c r="F251" s="1"/>
      <c r="G251" s="1"/>
    </row>
    <row r="252" spans="2:15">
      <c r="B252" s="3"/>
      <c r="D252" s="1"/>
      <c r="E252" s="1"/>
      <c r="F252" s="1"/>
      <c r="G252" s="1"/>
    </row>
    <row r="253" spans="2:15">
      <c r="D253" s="1"/>
      <c r="E253" s="1"/>
      <c r="F253" s="1"/>
      <c r="G253" s="1"/>
    </row>
    <row r="254" spans="2:15">
      <c r="D254" s="1"/>
      <c r="E254" s="1"/>
      <c r="F254" s="1"/>
      <c r="G254" s="1"/>
    </row>
    <row r="255" spans="2:15">
      <c r="D255" s="1"/>
      <c r="E255" s="1"/>
      <c r="F255" s="1"/>
      <c r="G255" s="1"/>
    </row>
  </sheetData>
  <sheetProtection sheet="1" objects="1" scenarios="1"/>
  <mergeCells count="2">
    <mergeCell ref="B6:N6"/>
    <mergeCell ref="B7:N7"/>
  </mergeCells>
  <phoneticPr fontId="4" type="noConversion"/>
  <dataValidations count="1">
    <dataValidation allowBlank="1" showInputMessage="1" showErrorMessage="1" sqref="J9:J1048576 C5:C1048576 J1:J7 A1:A1048576 B1:B43 D1:I1048576 K1:AF1048576 AH1:XFD1048576 AG1:AG43 B45:B95 B97:B1048576 AG49:AG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8">
    <tabColor indexed="44"/>
    <pageSetUpPr fitToPage="1"/>
  </sheetPr>
  <dimension ref="B1:BM327"/>
  <sheetViews>
    <sheetView rightToLeft="1" zoomScale="70" zoomScaleNormal="70" workbookViewId="0">
      <selection activeCell="K14" sqref="K14"/>
    </sheetView>
  </sheetViews>
  <sheetFormatPr defaultColWidth="9.140625" defaultRowHeight="18"/>
  <cols>
    <col min="1" max="1" width="6.28515625" style="1" customWidth="1"/>
    <col min="2" max="2" width="45" style="2" bestFit="1" customWidth="1"/>
    <col min="3" max="3" width="60.140625" style="2" bestFit="1" customWidth="1"/>
    <col min="4" max="4" width="5.42578125" style="2" bestFit="1" customWidth="1"/>
    <col min="5" max="5" width="6.5703125" style="2" bestFit="1" customWidth="1"/>
    <col min="6" max="6" width="8.5703125" style="1" customWidth="1"/>
    <col min="7" max="7" width="6" style="1" bestFit="1" customWidth="1"/>
    <col min="8" max="8" width="7.85546875" style="1" bestFit="1" customWidth="1"/>
    <col min="9" max="9" width="12.28515625" style="1" bestFit="1" customWidth="1"/>
    <col min="10" max="10" width="11.42578125" style="1" bestFit="1" customWidth="1"/>
    <col min="11" max="11" width="13" style="1" bestFit="1" customWidth="1"/>
    <col min="12" max="12" width="10" style="1" bestFit="1" customWidth="1"/>
    <col min="13" max="13" width="9.7109375" style="1" bestFit="1" customWidth="1"/>
    <col min="14" max="14" width="10" style="1" customWidth="1"/>
    <col min="15" max="15" width="9" style="1" bestFit="1" customWidth="1"/>
    <col min="16" max="16" width="7.5703125" style="1" customWidth="1"/>
    <col min="17" max="17" width="6.7109375" style="1" customWidth="1"/>
    <col min="18" max="18" width="7.7109375" style="1" customWidth="1"/>
    <col min="19" max="19" width="7.140625" style="1" customWidth="1"/>
    <col min="20" max="20" width="6" style="1" customWidth="1"/>
    <col min="21" max="21" width="7.85546875" style="1" customWidth="1"/>
    <col min="22" max="22" width="8.140625" style="1" customWidth="1"/>
    <col min="23" max="23" width="6.28515625" style="1" customWidth="1"/>
    <col min="24" max="24" width="8" style="1" customWidth="1"/>
    <col min="25" max="25" width="8.7109375" style="1" customWidth="1"/>
    <col min="26" max="26" width="10" style="1" customWidth="1"/>
    <col min="27" max="27" width="9.5703125" style="1" customWidth="1"/>
    <col min="28" max="28" width="6.140625" style="1" customWidth="1"/>
    <col min="29" max="30" width="5.7109375" style="1" customWidth="1"/>
    <col min="31" max="31" width="6.85546875" style="1" customWidth="1"/>
    <col min="32" max="32" width="6.42578125" style="1" customWidth="1"/>
    <col min="33" max="33" width="6.7109375" style="1" customWidth="1"/>
    <col min="34" max="34" width="7.28515625" style="1" customWidth="1"/>
    <col min="35" max="46" width="5.7109375" style="1" customWidth="1"/>
    <col min="47" max="16384" width="9.140625" style="1"/>
  </cols>
  <sheetData>
    <row r="1" spans="2:65">
      <c r="B1" s="47" t="s">
        <v>174</v>
      </c>
      <c r="C1" s="68" t="s" vm="1">
        <v>258</v>
      </c>
    </row>
    <row r="2" spans="2:65">
      <c r="B2" s="47" t="s">
        <v>173</v>
      </c>
      <c r="C2" s="68" t="s">
        <v>259</v>
      </c>
    </row>
    <row r="3" spans="2:65">
      <c r="B3" s="47" t="s">
        <v>175</v>
      </c>
      <c r="C3" s="68" t="s">
        <v>260</v>
      </c>
    </row>
    <row r="4" spans="2:65">
      <c r="B4" s="47" t="s">
        <v>176</v>
      </c>
      <c r="C4" s="68">
        <v>9454</v>
      </c>
    </row>
    <row r="6" spans="2:65" ht="26.25" customHeight="1">
      <c r="B6" s="134" t="s">
        <v>204</v>
      </c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6"/>
    </row>
    <row r="7" spans="2:65" ht="26.25" customHeight="1">
      <c r="B7" s="134" t="s">
        <v>88</v>
      </c>
      <c r="C7" s="135"/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5"/>
      <c r="O7" s="136"/>
      <c r="BM7" s="3"/>
    </row>
    <row r="8" spans="2:65" s="3" customFormat="1" ht="78.75">
      <c r="B8" s="22" t="s">
        <v>110</v>
      </c>
      <c r="C8" s="30" t="s">
        <v>44</v>
      </c>
      <c r="D8" s="30" t="s">
        <v>114</v>
      </c>
      <c r="E8" s="30" t="s">
        <v>112</v>
      </c>
      <c r="F8" s="30" t="s">
        <v>65</v>
      </c>
      <c r="G8" s="30" t="s">
        <v>14</v>
      </c>
      <c r="H8" s="30" t="s">
        <v>66</v>
      </c>
      <c r="I8" s="30" t="s">
        <v>98</v>
      </c>
      <c r="J8" s="30" t="s">
        <v>233</v>
      </c>
      <c r="K8" s="30" t="s">
        <v>232</v>
      </c>
      <c r="L8" s="30" t="s">
        <v>61</v>
      </c>
      <c r="M8" s="30" t="s">
        <v>58</v>
      </c>
      <c r="N8" s="30" t="s">
        <v>177</v>
      </c>
      <c r="O8" s="20" t="s">
        <v>179</v>
      </c>
      <c r="P8" s="1"/>
      <c r="Q8" s="1"/>
      <c r="BH8" s="1"/>
      <c r="BI8" s="1"/>
    </row>
    <row r="9" spans="2:65" s="3" customFormat="1" ht="20.25">
      <c r="B9" s="15"/>
      <c r="C9" s="16"/>
      <c r="D9" s="16"/>
      <c r="E9" s="16"/>
      <c r="F9" s="16"/>
      <c r="G9" s="16"/>
      <c r="H9" s="16"/>
      <c r="I9" s="16"/>
      <c r="J9" s="32" t="s">
        <v>240</v>
      </c>
      <c r="K9" s="32"/>
      <c r="L9" s="32" t="s">
        <v>236</v>
      </c>
      <c r="M9" s="32" t="s">
        <v>19</v>
      </c>
      <c r="N9" s="32" t="s">
        <v>19</v>
      </c>
      <c r="O9" s="33" t="s">
        <v>19</v>
      </c>
      <c r="BG9" s="1"/>
      <c r="BH9" s="1"/>
      <c r="BI9" s="1"/>
      <c r="BM9" s="4"/>
    </row>
    <row r="10" spans="2:65" s="4" customFormat="1" ht="18" customHeight="1">
      <c r="B10" s="18"/>
      <c r="C10" s="19" t="s">
        <v>0</v>
      </c>
      <c r="D10" s="19" t="s">
        <v>1</v>
      </c>
      <c r="E10" s="19" t="s">
        <v>2</v>
      </c>
      <c r="F10" s="19" t="s">
        <v>3</v>
      </c>
      <c r="G10" s="19" t="s">
        <v>4</v>
      </c>
      <c r="H10" s="19" t="s">
        <v>5</v>
      </c>
      <c r="I10" s="19" t="s">
        <v>6</v>
      </c>
      <c r="J10" s="19" t="s">
        <v>7</v>
      </c>
      <c r="K10" s="19" t="s">
        <v>8</v>
      </c>
      <c r="L10" s="19" t="s">
        <v>9</v>
      </c>
      <c r="M10" s="19" t="s">
        <v>10</v>
      </c>
      <c r="N10" s="19" t="s">
        <v>11</v>
      </c>
      <c r="O10" s="20" t="s">
        <v>12</v>
      </c>
      <c r="P10" s="5"/>
      <c r="BG10" s="1"/>
      <c r="BH10" s="3"/>
      <c r="BI10" s="1"/>
    </row>
    <row r="11" spans="2:65" s="4" customFormat="1" ht="18" customHeight="1">
      <c r="B11" s="69" t="s">
        <v>31</v>
      </c>
      <c r="C11" s="70"/>
      <c r="D11" s="70"/>
      <c r="E11" s="70"/>
      <c r="F11" s="70"/>
      <c r="G11" s="70"/>
      <c r="H11" s="70"/>
      <c r="I11" s="70"/>
      <c r="J11" s="78"/>
      <c r="K11" s="80"/>
      <c r="L11" s="78">
        <v>3460.7485572170003</v>
      </c>
      <c r="M11" s="70"/>
      <c r="N11" s="79">
        <f>L11/$L$11</f>
        <v>1</v>
      </c>
      <c r="O11" s="79">
        <f>L11/'סכום נכסי הקרן'!$C$42</f>
        <v>5.4357505775255686E-2</v>
      </c>
      <c r="P11" s="5"/>
      <c r="BG11" s="1"/>
      <c r="BH11" s="3"/>
      <c r="BI11" s="1"/>
      <c r="BM11" s="1"/>
    </row>
    <row r="12" spans="2:65" s="4" customFormat="1" ht="18" customHeight="1">
      <c r="B12" s="71" t="s">
        <v>226</v>
      </c>
      <c r="C12" s="72"/>
      <c r="D12" s="72"/>
      <c r="E12" s="72"/>
      <c r="F12" s="72"/>
      <c r="G12" s="72"/>
      <c r="H12" s="72"/>
      <c r="I12" s="72"/>
      <c r="J12" s="81"/>
      <c r="K12" s="83"/>
      <c r="L12" s="81">
        <v>3460.7485572169994</v>
      </c>
      <c r="M12" s="72"/>
      <c r="N12" s="82">
        <f t="shared" ref="N12:N31" si="0">L12/$L$11</f>
        <v>0.99999999999999978</v>
      </c>
      <c r="O12" s="82">
        <f>L12/'סכום נכסי הקרן'!$C$42</f>
        <v>5.4357505775255673E-2</v>
      </c>
      <c r="P12" s="5"/>
      <c r="BG12" s="1"/>
      <c r="BH12" s="3"/>
      <c r="BI12" s="1"/>
      <c r="BM12" s="1"/>
    </row>
    <row r="13" spans="2:65">
      <c r="B13" s="91" t="s">
        <v>51</v>
      </c>
      <c r="C13" s="72"/>
      <c r="D13" s="72"/>
      <c r="E13" s="72"/>
      <c r="F13" s="72"/>
      <c r="G13" s="72"/>
      <c r="H13" s="72"/>
      <c r="I13" s="72"/>
      <c r="J13" s="81"/>
      <c r="K13" s="83"/>
      <c r="L13" s="81">
        <v>2655.356598718</v>
      </c>
      <c r="M13" s="72"/>
      <c r="N13" s="82">
        <f t="shared" si="0"/>
        <v>0.76727810611393699</v>
      </c>
      <c r="O13" s="82">
        <f>L13/'סכום נכסי הקרן'!$C$42</f>
        <v>4.1707324084315579E-2</v>
      </c>
      <c r="BH13" s="3"/>
    </row>
    <row r="14" spans="2:65" ht="20.25">
      <c r="B14" s="77" t="s">
        <v>1871</v>
      </c>
      <c r="C14" s="74" t="s">
        <v>1872</v>
      </c>
      <c r="D14" s="87" t="s">
        <v>28</v>
      </c>
      <c r="E14" s="74"/>
      <c r="F14" s="87" t="s">
        <v>1748</v>
      </c>
      <c r="G14" s="74" t="s">
        <v>1873</v>
      </c>
      <c r="H14" s="74" t="s">
        <v>926</v>
      </c>
      <c r="I14" s="87" t="s">
        <v>161</v>
      </c>
      <c r="J14" s="84">
        <v>39.590223999999999</v>
      </c>
      <c r="K14" s="86">
        <v>111187</v>
      </c>
      <c r="L14" s="84">
        <v>187.26200370000001</v>
      </c>
      <c r="M14" s="85">
        <v>6.8650930372159578E-5</v>
      </c>
      <c r="N14" s="85">
        <f t="shared" si="0"/>
        <v>5.4110259848114725E-2</v>
      </c>
      <c r="O14" s="85">
        <f>L14/'סכום נכסי הקרן'!$C$42</f>
        <v>2.9412987621944818E-3</v>
      </c>
      <c r="BH14" s="4"/>
    </row>
    <row r="15" spans="2:65">
      <c r="B15" s="77" t="s">
        <v>1874</v>
      </c>
      <c r="C15" s="74" t="s">
        <v>1875</v>
      </c>
      <c r="D15" s="87" t="s">
        <v>28</v>
      </c>
      <c r="E15" s="74"/>
      <c r="F15" s="87" t="s">
        <v>1748</v>
      </c>
      <c r="G15" s="74" t="s">
        <v>925</v>
      </c>
      <c r="H15" s="74" t="s">
        <v>926</v>
      </c>
      <c r="I15" s="87" t="s">
        <v>158</v>
      </c>
      <c r="J15" s="84">
        <v>49.345013000000002</v>
      </c>
      <c r="K15" s="86">
        <v>91233</v>
      </c>
      <c r="L15" s="84">
        <v>156.03562529799999</v>
      </c>
      <c r="M15" s="85">
        <v>5.986826278664494E-5</v>
      </c>
      <c r="N15" s="85">
        <f t="shared" si="0"/>
        <v>4.5087247084913268E-2</v>
      </c>
      <c r="O15" s="85">
        <f>L15/'סכום נכסי הקרן'!$C$42</f>
        <v>2.4508302938085528E-3</v>
      </c>
    </row>
    <row r="16" spans="2:65">
      <c r="B16" s="77" t="s">
        <v>1876</v>
      </c>
      <c r="C16" s="74" t="s">
        <v>1877</v>
      </c>
      <c r="D16" s="87" t="s">
        <v>28</v>
      </c>
      <c r="E16" s="74"/>
      <c r="F16" s="87" t="s">
        <v>1748</v>
      </c>
      <c r="G16" s="74" t="s">
        <v>1075</v>
      </c>
      <c r="H16" s="74" t="s">
        <v>926</v>
      </c>
      <c r="I16" s="87" t="s">
        <v>158</v>
      </c>
      <c r="J16" s="84">
        <v>2.1811630000000002</v>
      </c>
      <c r="K16" s="86">
        <v>1033892</v>
      </c>
      <c r="L16" s="84">
        <v>78.161277493999989</v>
      </c>
      <c r="M16" s="85">
        <v>1.5593558866175991E-5</v>
      </c>
      <c r="N16" s="85">
        <f t="shared" si="0"/>
        <v>2.258507840189761E-2</v>
      </c>
      <c r="O16" s="85">
        <f>L16/'סכום נכסי הקרן'!$C$42</f>
        <v>1.2276685296657517E-3</v>
      </c>
    </row>
    <row r="17" spans="2:15">
      <c r="B17" s="77" t="s">
        <v>1878</v>
      </c>
      <c r="C17" s="74" t="s">
        <v>1879</v>
      </c>
      <c r="D17" s="87" t="s">
        <v>28</v>
      </c>
      <c r="E17" s="74"/>
      <c r="F17" s="87" t="s">
        <v>1748</v>
      </c>
      <c r="G17" s="74" t="s">
        <v>1075</v>
      </c>
      <c r="H17" s="74" t="s">
        <v>926</v>
      </c>
      <c r="I17" s="87" t="s">
        <v>160</v>
      </c>
      <c r="J17" s="84">
        <v>28.698763</v>
      </c>
      <c r="K17" s="86">
        <v>91309</v>
      </c>
      <c r="L17" s="84">
        <v>101.74703933699999</v>
      </c>
      <c r="M17" s="85">
        <v>9.1594504283223541E-5</v>
      </c>
      <c r="N17" s="85">
        <f t="shared" si="0"/>
        <v>2.9400298130535379E-2</v>
      </c>
      <c r="O17" s="85">
        <f>L17/'סכום נכסי הקרן'!$C$42</f>
        <v>1.5981268754248158E-3</v>
      </c>
    </row>
    <row r="18" spans="2:15">
      <c r="B18" s="77" t="s">
        <v>1880</v>
      </c>
      <c r="C18" s="74" t="s">
        <v>1881</v>
      </c>
      <c r="D18" s="87" t="s">
        <v>28</v>
      </c>
      <c r="E18" s="74"/>
      <c r="F18" s="87" t="s">
        <v>1748</v>
      </c>
      <c r="G18" s="74" t="s">
        <v>1111</v>
      </c>
      <c r="H18" s="74" t="s">
        <v>926</v>
      </c>
      <c r="I18" s="87" t="s">
        <v>160</v>
      </c>
      <c r="J18" s="84">
        <v>24.930201</v>
      </c>
      <c r="K18" s="86">
        <v>181248</v>
      </c>
      <c r="L18" s="84">
        <v>175.44622172300001</v>
      </c>
      <c r="M18" s="85">
        <v>8.541323607579329E-5</v>
      </c>
      <c r="N18" s="85">
        <f t="shared" si="0"/>
        <v>5.0696032613269958E-2</v>
      </c>
      <c r="O18" s="85">
        <f>L18/'סכום נכסי הקרן'!$C$42</f>
        <v>2.7557098855583726E-3</v>
      </c>
    </row>
    <row r="19" spans="2:15">
      <c r="B19" s="77" t="s">
        <v>1882</v>
      </c>
      <c r="C19" s="74" t="s">
        <v>1883</v>
      </c>
      <c r="D19" s="87" t="s">
        <v>28</v>
      </c>
      <c r="E19" s="74"/>
      <c r="F19" s="87" t="s">
        <v>1748</v>
      </c>
      <c r="G19" s="74" t="s">
        <v>1111</v>
      </c>
      <c r="H19" s="74" t="s">
        <v>926</v>
      </c>
      <c r="I19" s="87" t="s">
        <v>160</v>
      </c>
      <c r="J19" s="84">
        <v>4.4146749999999999</v>
      </c>
      <c r="K19" s="86">
        <v>181102</v>
      </c>
      <c r="L19" s="84">
        <v>31.043239550000003</v>
      </c>
      <c r="M19" s="85">
        <v>1.5112913360014274E-5</v>
      </c>
      <c r="N19" s="85">
        <f t="shared" si="0"/>
        <v>8.9700939079387417E-3</v>
      </c>
      <c r="O19" s="85">
        <f>L19/'סכום נכסי הקרן'!$C$42</f>
        <v>4.8759193140536597E-4</v>
      </c>
    </row>
    <row r="20" spans="2:15">
      <c r="B20" s="77" t="s">
        <v>1884</v>
      </c>
      <c r="C20" s="74" t="s">
        <v>1885</v>
      </c>
      <c r="D20" s="87" t="s">
        <v>28</v>
      </c>
      <c r="E20" s="74"/>
      <c r="F20" s="87" t="s">
        <v>1748</v>
      </c>
      <c r="G20" s="74" t="s">
        <v>1111</v>
      </c>
      <c r="H20" s="74" t="s">
        <v>926</v>
      </c>
      <c r="I20" s="87" t="s">
        <v>160</v>
      </c>
      <c r="J20" s="84">
        <v>3.261914</v>
      </c>
      <c r="K20" s="86">
        <v>181102</v>
      </c>
      <c r="L20" s="84">
        <v>22.937217362000002</v>
      </c>
      <c r="M20" s="85">
        <v>1.1166623836194351E-5</v>
      </c>
      <c r="N20" s="85">
        <f t="shared" si="0"/>
        <v>6.6278196704487599E-3</v>
      </c>
      <c r="O20" s="85">
        <f>L20/'סכום נכסי הקרן'!$C$42</f>
        <v>3.6027174601377171E-4</v>
      </c>
    </row>
    <row r="21" spans="2:15">
      <c r="B21" s="77" t="s">
        <v>1886</v>
      </c>
      <c r="C21" s="74" t="s">
        <v>1887</v>
      </c>
      <c r="D21" s="87" t="s">
        <v>28</v>
      </c>
      <c r="E21" s="74"/>
      <c r="F21" s="87" t="s">
        <v>1748</v>
      </c>
      <c r="G21" s="74" t="s">
        <v>1111</v>
      </c>
      <c r="H21" s="74" t="s">
        <v>926</v>
      </c>
      <c r="I21" s="87" t="s">
        <v>158</v>
      </c>
      <c r="J21" s="84">
        <v>21.428747999999999</v>
      </c>
      <c r="K21" s="86">
        <v>187905</v>
      </c>
      <c r="L21" s="84">
        <v>139.56087944200002</v>
      </c>
      <c r="M21" s="85">
        <v>8.5551197993063142E-5</v>
      </c>
      <c r="N21" s="85">
        <f t="shared" si="0"/>
        <v>4.0326789749275935E-2</v>
      </c>
      <c r="O21" s="85">
        <f>L21/'סכום נכסי הקרן'!$C$42</f>
        <v>2.1920637066937883E-3</v>
      </c>
    </row>
    <row r="22" spans="2:15">
      <c r="B22" s="77" t="s">
        <v>1888</v>
      </c>
      <c r="C22" s="74" t="s">
        <v>1889</v>
      </c>
      <c r="D22" s="87" t="s">
        <v>28</v>
      </c>
      <c r="E22" s="74"/>
      <c r="F22" s="87" t="s">
        <v>1748</v>
      </c>
      <c r="G22" s="74" t="s">
        <v>935</v>
      </c>
      <c r="H22" s="74" t="s">
        <v>926</v>
      </c>
      <c r="I22" s="87" t="s">
        <v>158</v>
      </c>
      <c r="J22" s="84">
        <v>2456.1473179999998</v>
      </c>
      <c r="K22" s="86">
        <v>1364</v>
      </c>
      <c r="L22" s="84">
        <v>116.117410099</v>
      </c>
      <c r="M22" s="85">
        <v>9.4455698557691587E-6</v>
      </c>
      <c r="N22" s="85">
        <f t="shared" si="0"/>
        <v>3.3552686125332694E-2</v>
      </c>
      <c r="O22" s="85">
        <f>L22/'סכום נכסי הקרן'!$C$42</f>
        <v>1.8238403298331135E-3</v>
      </c>
    </row>
    <row r="23" spans="2:15">
      <c r="B23" s="77" t="s">
        <v>1890</v>
      </c>
      <c r="C23" s="74" t="s">
        <v>1891</v>
      </c>
      <c r="D23" s="87" t="s">
        <v>28</v>
      </c>
      <c r="E23" s="74"/>
      <c r="F23" s="87" t="s">
        <v>1748</v>
      </c>
      <c r="G23" s="74" t="s">
        <v>1892</v>
      </c>
      <c r="H23" s="74" t="s">
        <v>926</v>
      </c>
      <c r="I23" s="87" t="s">
        <v>158</v>
      </c>
      <c r="J23" s="84">
        <v>1100.664636</v>
      </c>
      <c r="K23" s="86">
        <v>1644</v>
      </c>
      <c r="L23" s="84">
        <v>62.717015735000004</v>
      </c>
      <c r="M23" s="85">
        <v>1.0536152832773505E-5</v>
      </c>
      <c r="N23" s="85">
        <f t="shared" si="0"/>
        <v>1.8122384420044255E-2</v>
      </c>
      <c r="O23" s="85">
        <f>L23/'סכום נכסי הקרן'!$C$42</f>
        <v>9.8508761577395933E-4</v>
      </c>
    </row>
    <row r="24" spans="2:15">
      <c r="B24" s="77" t="s">
        <v>1893</v>
      </c>
      <c r="C24" s="74" t="s">
        <v>1894</v>
      </c>
      <c r="D24" s="87" t="s">
        <v>28</v>
      </c>
      <c r="E24" s="74"/>
      <c r="F24" s="87" t="s">
        <v>1748</v>
      </c>
      <c r="G24" s="74" t="s">
        <v>1892</v>
      </c>
      <c r="H24" s="74" t="s">
        <v>926</v>
      </c>
      <c r="I24" s="87" t="s">
        <v>158</v>
      </c>
      <c r="J24" s="84">
        <v>2.5306320000000002</v>
      </c>
      <c r="K24" s="86">
        <v>1120498</v>
      </c>
      <c r="L24" s="84">
        <v>98.280788391000002</v>
      </c>
      <c r="M24" s="85">
        <v>1.3845009391026655E-5</v>
      </c>
      <c r="N24" s="85">
        <f t="shared" si="0"/>
        <v>2.8398708188737524E-2</v>
      </c>
      <c r="O24" s="85">
        <f>L24/'סכום נכסי הקרן'!$C$42</f>
        <v>1.543682944379101E-3</v>
      </c>
    </row>
    <row r="25" spans="2:15">
      <c r="B25" s="77" t="s">
        <v>1895</v>
      </c>
      <c r="C25" s="74" t="s">
        <v>1896</v>
      </c>
      <c r="D25" s="87" t="s">
        <v>28</v>
      </c>
      <c r="E25" s="74"/>
      <c r="F25" s="87" t="s">
        <v>1748</v>
      </c>
      <c r="G25" s="74" t="s">
        <v>1147</v>
      </c>
      <c r="H25" s="74" t="s">
        <v>926</v>
      </c>
      <c r="I25" s="87" t="s">
        <v>160</v>
      </c>
      <c r="J25" s="84">
        <v>167.44752500000001</v>
      </c>
      <c r="K25" s="86">
        <v>14342</v>
      </c>
      <c r="L25" s="84">
        <v>93.246700513000008</v>
      </c>
      <c r="M25" s="85">
        <v>6.3125112534446018E-6</v>
      </c>
      <c r="N25" s="85">
        <f t="shared" si="0"/>
        <v>2.6944084197779855E-2</v>
      </c>
      <c r="O25" s="85">
        <f>L25/'סכום נכסי הקרן'!$C$42</f>
        <v>1.4646132123897939E-3</v>
      </c>
    </row>
    <row r="26" spans="2:15">
      <c r="B26" s="77" t="s">
        <v>1897</v>
      </c>
      <c r="C26" s="74" t="s">
        <v>1898</v>
      </c>
      <c r="D26" s="87" t="s">
        <v>28</v>
      </c>
      <c r="E26" s="74"/>
      <c r="F26" s="87" t="s">
        <v>1748</v>
      </c>
      <c r="G26" s="74" t="s">
        <v>1147</v>
      </c>
      <c r="H26" s="74" t="s">
        <v>926</v>
      </c>
      <c r="I26" s="87" t="s">
        <v>158</v>
      </c>
      <c r="J26" s="84">
        <v>77.413713000000001</v>
      </c>
      <c r="K26" s="86">
        <v>129799</v>
      </c>
      <c r="L26" s="84">
        <v>348.27138427000006</v>
      </c>
      <c r="M26" s="85">
        <v>1.8874590403031774E-5</v>
      </c>
      <c r="N26" s="85">
        <f t="shared" si="0"/>
        <v>0.10063469752626766</v>
      </c>
      <c r="O26" s="85">
        <f>L26/'סכום נכסי הקרן'!$C$42</f>
        <v>5.4702511519752039E-3</v>
      </c>
    </row>
    <row r="27" spans="2:15">
      <c r="B27" s="77" t="s">
        <v>1899</v>
      </c>
      <c r="C27" s="74" t="s">
        <v>1900</v>
      </c>
      <c r="D27" s="87" t="s">
        <v>28</v>
      </c>
      <c r="E27" s="74"/>
      <c r="F27" s="87" t="s">
        <v>1748</v>
      </c>
      <c r="G27" s="74" t="s">
        <v>1147</v>
      </c>
      <c r="H27" s="74" t="s">
        <v>926</v>
      </c>
      <c r="I27" s="87" t="s">
        <v>158</v>
      </c>
      <c r="J27" s="84">
        <v>327.91386899999998</v>
      </c>
      <c r="K27" s="86">
        <v>12559</v>
      </c>
      <c r="L27" s="84">
        <v>142.739248559</v>
      </c>
      <c r="M27" s="85">
        <v>4.6618087636872599E-5</v>
      </c>
      <c r="N27" s="85">
        <f t="shared" si="0"/>
        <v>4.1245194847031985E-2</v>
      </c>
      <c r="O27" s="85">
        <f>L27/'סכום נכסי הקרן'!$C$42</f>
        <v>2.2419859170990874E-3</v>
      </c>
    </row>
    <row r="28" spans="2:15">
      <c r="B28" s="77" t="s">
        <v>1901</v>
      </c>
      <c r="C28" s="74" t="s">
        <v>1902</v>
      </c>
      <c r="D28" s="87" t="s">
        <v>28</v>
      </c>
      <c r="E28" s="74"/>
      <c r="F28" s="87" t="s">
        <v>1748</v>
      </c>
      <c r="G28" s="74" t="s">
        <v>1147</v>
      </c>
      <c r="H28" s="74" t="s">
        <v>926</v>
      </c>
      <c r="I28" s="87" t="s">
        <v>158</v>
      </c>
      <c r="J28" s="84">
        <v>138.24823699999999</v>
      </c>
      <c r="K28" s="86">
        <v>29775.27</v>
      </c>
      <c r="L28" s="84">
        <v>142.67368148400001</v>
      </c>
      <c r="M28" s="85">
        <v>1.4188790125832419E-5</v>
      </c>
      <c r="N28" s="85">
        <f t="shared" si="0"/>
        <v>4.1226248924230616E-2</v>
      </c>
      <c r="O28" s="85">
        <f>L28/'סכום נכסי הקרן'!$C$42</f>
        <v>2.240956063990994E-3</v>
      </c>
    </row>
    <row r="29" spans="2:15">
      <c r="B29" s="77" t="s">
        <v>1903</v>
      </c>
      <c r="C29" s="74" t="s">
        <v>1904</v>
      </c>
      <c r="D29" s="87" t="s">
        <v>28</v>
      </c>
      <c r="E29" s="74"/>
      <c r="F29" s="87" t="s">
        <v>1748</v>
      </c>
      <c r="G29" s="74" t="s">
        <v>1147</v>
      </c>
      <c r="H29" s="74" t="s">
        <v>926</v>
      </c>
      <c r="I29" s="87" t="s">
        <v>160</v>
      </c>
      <c r="J29" s="84">
        <v>259.49022000000002</v>
      </c>
      <c r="K29" s="86">
        <v>9167</v>
      </c>
      <c r="L29" s="84">
        <v>92.361983299000002</v>
      </c>
      <c r="M29" s="85">
        <v>7.5275227341397283E-6</v>
      </c>
      <c r="N29" s="85">
        <f t="shared" si="0"/>
        <v>2.6688440888428464E-2</v>
      </c>
      <c r="O29" s="85">
        <f>L29/'סכום נכסי הקרן'!$C$42</f>
        <v>1.4507170797253201E-3</v>
      </c>
    </row>
    <row r="30" spans="2:15">
      <c r="B30" s="77" t="s">
        <v>1905</v>
      </c>
      <c r="C30" s="74" t="s">
        <v>1906</v>
      </c>
      <c r="D30" s="87" t="s">
        <v>28</v>
      </c>
      <c r="E30" s="74"/>
      <c r="F30" s="87" t="s">
        <v>1748</v>
      </c>
      <c r="G30" s="74" t="s">
        <v>700</v>
      </c>
      <c r="H30" s="74"/>
      <c r="I30" s="87" t="s">
        <v>161</v>
      </c>
      <c r="J30" s="84">
        <v>570.88398700000005</v>
      </c>
      <c r="K30" s="86">
        <v>13775.13</v>
      </c>
      <c r="L30" s="84">
        <v>334.54247216100003</v>
      </c>
      <c r="M30" s="85">
        <v>3.1132229343261479E-4</v>
      </c>
      <c r="N30" s="85">
        <f t="shared" si="0"/>
        <v>9.666766210545677E-2</v>
      </c>
      <c r="O30" s="85">
        <f>L30/'סכום נכסי הקרן'!$C$42</f>
        <v>5.2546130011778321E-3</v>
      </c>
    </row>
    <row r="31" spans="2:15">
      <c r="B31" s="77" t="s">
        <v>1907</v>
      </c>
      <c r="C31" s="74" t="s">
        <v>1908</v>
      </c>
      <c r="D31" s="87" t="s">
        <v>28</v>
      </c>
      <c r="E31" s="74"/>
      <c r="F31" s="87" t="s">
        <v>1748</v>
      </c>
      <c r="G31" s="74" t="s">
        <v>700</v>
      </c>
      <c r="H31" s="74"/>
      <c r="I31" s="87" t="s">
        <v>158</v>
      </c>
      <c r="J31" s="84">
        <v>709.51910300000009</v>
      </c>
      <c r="K31" s="86">
        <v>13509</v>
      </c>
      <c r="L31" s="84">
        <v>332.21241030099998</v>
      </c>
      <c r="M31" s="85">
        <v>2.7356146870042611E-5</v>
      </c>
      <c r="N31" s="85">
        <f t="shared" si="0"/>
        <v>9.5994379484232825E-2</v>
      </c>
      <c r="O31" s="85">
        <f>L31/'סכום נכסי הקרן'!$C$42</f>
        <v>5.2180150372062722E-3</v>
      </c>
    </row>
    <row r="32" spans="2:15">
      <c r="B32" s="73"/>
      <c r="C32" s="74"/>
      <c r="D32" s="74"/>
      <c r="E32" s="74"/>
      <c r="F32" s="74"/>
      <c r="G32" s="74"/>
      <c r="H32" s="74"/>
      <c r="I32" s="74"/>
      <c r="J32" s="84"/>
      <c r="K32" s="86"/>
      <c r="L32" s="74"/>
      <c r="M32" s="74"/>
      <c r="N32" s="85"/>
      <c r="O32" s="74"/>
    </row>
    <row r="33" spans="2:59">
      <c r="B33" s="91" t="s">
        <v>244</v>
      </c>
      <c r="C33" s="72"/>
      <c r="D33" s="72"/>
      <c r="E33" s="72"/>
      <c r="F33" s="72"/>
      <c r="G33" s="72"/>
      <c r="H33" s="72"/>
      <c r="I33" s="72"/>
      <c r="J33" s="81"/>
      <c r="K33" s="83"/>
      <c r="L33" s="81">
        <v>58.456593051000006</v>
      </c>
      <c r="M33" s="72"/>
      <c r="N33" s="82">
        <f t="shared" ref="N33:N34" si="1">L33/$L$11</f>
        <v>1.6891314721231447E-2</v>
      </c>
      <c r="O33" s="82">
        <f>L33/'סכום נכסי הקרן'!$C$42</f>
        <v>9.1816973751099968E-4</v>
      </c>
    </row>
    <row r="34" spans="2:59">
      <c r="B34" s="77" t="s">
        <v>1909</v>
      </c>
      <c r="C34" s="74" t="s">
        <v>1910</v>
      </c>
      <c r="D34" s="87" t="s">
        <v>28</v>
      </c>
      <c r="E34" s="74"/>
      <c r="F34" s="87" t="s">
        <v>1748</v>
      </c>
      <c r="G34" s="74" t="s">
        <v>988</v>
      </c>
      <c r="H34" s="74" t="s">
        <v>333</v>
      </c>
      <c r="I34" s="87" t="s">
        <v>158</v>
      </c>
      <c r="J34" s="84">
        <v>1823.3213190000004</v>
      </c>
      <c r="K34" s="86">
        <v>925</v>
      </c>
      <c r="L34" s="84">
        <v>58.456593051000006</v>
      </c>
      <c r="M34" s="85">
        <v>6.372291437889234E-6</v>
      </c>
      <c r="N34" s="85">
        <f t="shared" si="1"/>
        <v>1.6891314721231447E-2</v>
      </c>
      <c r="O34" s="85">
        <f>L34/'סכום נכסי הקרן'!$C$42</f>
        <v>9.1816973751099968E-4</v>
      </c>
    </row>
    <row r="35" spans="2:59">
      <c r="B35" s="73"/>
      <c r="C35" s="74"/>
      <c r="D35" s="74"/>
      <c r="E35" s="74"/>
      <c r="F35" s="74"/>
      <c r="G35" s="74"/>
      <c r="H35" s="74"/>
      <c r="I35" s="74"/>
      <c r="J35" s="84"/>
      <c r="K35" s="86"/>
      <c r="L35" s="74"/>
      <c r="M35" s="74"/>
      <c r="N35" s="85"/>
      <c r="O35" s="74"/>
    </row>
    <row r="36" spans="2:59">
      <c r="B36" s="91" t="s">
        <v>30</v>
      </c>
      <c r="C36" s="72"/>
      <c r="D36" s="72"/>
      <c r="E36" s="72"/>
      <c r="F36" s="72"/>
      <c r="G36" s="72"/>
      <c r="H36" s="72"/>
      <c r="I36" s="72"/>
      <c r="J36" s="81"/>
      <c r="K36" s="83"/>
      <c r="L36" s="81">
        <v>746.93536544799997</v>
      </c>
      <c r="M36" s="72"/>
      <c r="N36" s="82">
        <f t="shared" ref="N36:N42" si="2">L36/$L$11</f>
        <v>0.21583057916483145</v>
      </c>
      <c r="O36" s="82">
        <f>L36/'סכום נכסי הקרן'!$C$42</f>
        <v>1.1732011953429104E-2</v>
      </c>
    </row>
    <row r="37" spans="2:59" ht="20.25">
      <c r="B37" s="77" t="s">
        <v>1911</v>
      </c>
      <c r="C37" s="74" t="s">
        <v>1912</v>
      </c>
      <c r="D37" s="87" t="s">
        <v>28</v>
      </c>
      <c r="E37" s="74"/>
      <c r="F37" s="87" t="s">
        <v>1724</v>
      </c>
      <c r="G37" s="74" t="s">
        <v>700</v>
      </c>
      <c r="H37" s="74"/>
      <c r="I37" s="87" t="s">
        <v>158</v>
      </c>
      <c r="J37" s="84">
        <v>13.651844000000001</v>
      </c>
      <c r="K37" s="86">
        <v>62148</v>
      </c>
      <c r="L37" s="84">
        <v>29.406749123000001</v>
      </c>
      <c r="M37" s="85">
        <v>8.638497364724539E-6</v>
      </c>
      <c r="N37" s="85">
        <f t="shared" si="2"/>
        <v>8.4972221000209763E-3</v>
      </c>
      <c r="O37" s="85">
        <f>L37/'סכום נכסי הקרן'!$C$42</f>
        <v>4.6188779937552044E-4</v>
      </c>
      <c r="BG37" s="4"/>
    </row>
    <row r="38" spans="2:59">
      <c r="B38" s="77" t="s">
        <v>1913</v>
      </c>
      <c r="C38" s="74" t="s">
        <v>1914</v>
      </c>
      <c r="D38" s="87" t="s">
        <v>132</v>
      </c>
      <c r="E38" s="74"/>
      <c r="F38" s="87" t="s">
        <v>1724</v>
      </c>
      <c r="G38" s="74" t="s">
        <v>700</v>
      </c>
      <c r="H38" s="74"/>
      <c r="I38" s="87" t="s">
        <v>160</v>
      </c>
      <c r="J38" s="84">
        <v>261.95310699999999</v>
      </c>
      <c r="K38" s="86">
        <v>3047</v>
      </c>
      <c r="L38" s="84">
        <v>30.991388132000004</v>
      </c>
      <c r="M38" s="85">
        <v>2.0747798216304492E-6</v>
      </c>
      <c r="N38" s="85">
        <f t="shared" si="2"/>
        <v>8.9551111904304526E-3</v>
      </c>
      <c r="O38" s="85">
        <f>L38/'סכום נכסי הקרן'!$C$42</f>
        <v>4.8677750825188018E-4</v>
      </c>
      <c r="BG38" s="3"/>
    </row>
    <row r="39" spans="2:59">
      <c r="B39" s="77" t="s">
        <v>1915</v>
      </c>
      <c r="C39" s="74" t="s">
        <v>1916</v>
      </c>
      <c r="D39" s="87" t="s">
        <v>132</v>
      </c>
      <c r="E39" s="74"/>
      <c r="F39" s="87" t="s">
        <v>1724</v>
      </c>
      <c r="G39" s="74" t="s">
        <v>700</v>
      </c>
      <c r="H39" s="74"/>
      <c r="I39" s="87" t="s">
        <v>168</v>
      </c>
      <c r="J39" s="84">
        <f>1012.3839/100</f>
        <v>10.123839</v>
      </c>
      <c r="K39" s="86">
        <v>153100</v>
      </c>
      <c r="L39" s="84">
        <v>49.866855065999999</v>
      </c>
      <c r="M39" s="85">
        <v>4.8508118544518034E-6</v>
      </c>
      <c r="N39" s="85">
        <f t="shared" si="2"/>
        <v>1.4409268469391775E-2</v>
      </c>
      <c r="O39" s="85">
        <f>L39/'סכום נכסי הקרן'!$C$42</f>
        <v>7.8325189404217308E-4</v>
      </c>
    </row>
    <row r="40" spans="2:59">
      <c r="B40" s="77" t="s">
        <v>1917</v>
      </c>
      <c r="C40" s="74" t="s">
        <v>1918</v>
      </c>
      <c r="D40" s="87" t="s">
        <v>132</v>
      </c>
      <c r="E40" s="74"/>
      <c r="F40" s="87" t="s">
        <v>1724</v>
      </c>
      <c r="G40" s="74" t="s">
        <v>700</v>
      </c>
      <c r="H40" s="74"/>
      <c r="I40" s="87" t="s">
        <v>158</v>
      </c>
      <c r="J40" s="84">
        <v>5088.2157650000017</v>
      </c>
      <c r="K40" s="86">
        <v>1403.8</v>
      </c>
      <c r="L40" s="84">
        <v>247.57074043700007</v>
      </c>
      <c r="M40" s="85">
        <v>6.6192604098488678E-6</v>
      </c>
      <c r="N40" s="85">
        <f t="shared" si="2"/>
        <v>7.1536760427370324E-2</v>
      </c>
      <c r="O40" s="85">
        <f>L40/'סכום נכסי הקרן'!$C$42</f>
        <v>3.8885598680738652E-3</v>
      </c>
    </row>
    <row r="41" spans="2:59">
      <c r="B41" s="77" t="s">
        <v>1919</v>
      </c>
      <c r="C41" s="74" t="s">
        <v>1920</v>
      </c>
      <c r="D41" s="87" t="s">
        <v>28</v>
      </c>
      <c r="E41" s="74"/>
      <c r="F41" s="87" t="s">
        <v>1724</v>
      </c>
      <c r="G41" s="74" t="s">
        <v>700</v>
      </c>
      <c r="H41" s="74"/>
      <c r="I41" s="87" t="s">
        <v>168</v>
      </c>
      <c r="J41" s="84">
        <f>132.092084/100</f>
        <v>1.3209208400000001</v>
      </c>
      <c r="K41" s="86">
        <v>1167896</v>
      </c>
      <c r="L41" s="84">
        <v>49.633228183999996</v>
      </c>
      <c r="M41" s="85">
        <v>3.5035120286278963E-5</v>
      </c>
      <c r="N41" s="85">
        <f t="shared" si="2"/>
        <v>1.4341760854164196E-2</v>
      </c>
      <c r="O41" s="85">
        <f>L41/'סכום נכסי הקרן'!$C$42</f>
        <v>7.7958234845756621E-4</v>
      </c>
    </row>
    <row r="42" spans="2:59">
      <c r="B42" s="77" t="s">
        <v>1921</v>
      </c>
      <c r="C42" s="74" t="s">
        <v>1922</v>
      </c>
      <c r="D42" s="87" t="s">
        <v>132</v>
      </c>
      <c r="E42" s="74"/>
      <c r="F42" s="87" t="s">
        <v>1724</v>
      </c>
      <c r="G42" s="74" t="s">
        <v>700</v>
      </c>
      <c r="H42" s="74"/>
      <c r="I42" s="87" t="s">
        <v>158</v>
      </c>
      <c r="J42" s="84">
        <v>851.30244900000002</v>
      </c>
      <c r="K42" s="86">
        <v>11504.94</v>
      </c>
      <c r="L42" s="84">
        <v>339.466404506</v>
      </c>
      <c r="M42" s="85">
        <v>1.0346924617435163E-5</v>
      </c>
      <c r="N42" s="85">
        <f t="shared" si="2"/>
        <v>9.809045612345374E-2</v>
      </c>
      <c r="O42" s="85">
        <f>L42/'סכום נכסי הקרן'!$C$42</f>
        <v>5.3319525352281015E-3</v>
      </c>
    </row>
    <row r="43" spans="2:59">
      <c r="B43" s="123"/>
      <c r="C43" s="116"/>
      <c r="D43" s="116"/>
      <c r="E43" s="116"/>
      <c r="F43" s="116"/>
      <c r="G43" s="116"/>
      <c r="H43" s="116"/>
      <c r="I43" s="116"/>
      <c r="J43" s="116"/>
      <c r="K43" s="116"/>
      <c r="L43" s="116"/>
      <c r="M43" s="116"/>
      <c r="N43" s="116"/>
      <c r="O43" s="116"/>
    </row>
    <row r="44" spans="2:59">
      <c r="B44" s="123"/>
      <c r="C44" s="116"/>
      <c r="D44" s="116"/>
      <c r="E44" s="116"/>
      <c r="F44" s="116"/>
      <c r="G44" s="116"/>
      <c r="H44" s="116"/>
      <c r="I44" s="116"/>
      <c r="J44" s="116"/>
      <c r="K44" s="116"/>
      <c r="L44" s="116"/>
      <c r="M44" s="116"/>
      <c r="N44" s="116"/>
      <c r="O44" s="116"/>
    </row>
    <row r="45" spans="2:59">
      <c r="B45" s="123"/>
      <c r="C45" s="116"/>
      <c r="D45" s="116"/>
      <c r="E45" s="116"/>
      <c r="F45" s="116"/>
      <c r="G45" s="116"/>
      <c r="H45" s="116"/>
      <c r="I45" s="116"/>
      <c r="J45" s="116"/>
      <c r="K45" s="116"/>
      <c r="L45" s="116"/>
      <c r="M45" s="116"/>
      <c r="N45" s="116"/>
      <c r="O45" s="116"/>
    </row>
    <row r="46" spans="2:59">
      <c r="B46" s="124" t="s">
        <v>249</v>
      </c>
      <c r="C46" s="116"/>
      <c r="D46" s="116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</row>
    <row r="47" spans="2:59">
      <c r="B47" s="124" t="s">
        <v>107</v>
      </c>
      <c r="C47" s="116"/>
      <c r="D47" s="116"/>
      <c r="E47" s="116"/>
      <c r="F47" s="116"/>
      <c r="G47" s="116"/>
      <c r="H47" s="116"/>
      <c r="I47" s="116"/>
      <c r="J47" s="116"/>
      <c r="K47" s="116"/>
      <c r="L47" s="116"/>
      <c r="M47" s="116"/>
      <c r="N47" s="116"/>
      <c r="O47" s="116"/>
    </row>
    <row r="48" spans="2:59">
      <c r="B48" s="124" t="s">
        <v>231</v>
      </c>
      <c r="C48" s="116"/>
      <c r="D48" s="116"/>
      <c r="E48" s="116"/>
      <c r="F48" s="116"/>
      <c r="G48" s="116"/>
      <c r="H48" s="116"/>
      <c r="I48" s="116"/>
      <c r="J48" s="116"/>
      <c r="K48" s="116"/>
      <c r="L48" s="116"/>
      <c r="M48" s="116"/>
      <c r="N48" s="116"/>
      <c r="O48" s="116"/>
    </row>
    <row r="49" spans="2:15">
      <c r="B49" s="124" t="s">
        <v>239</v>
      </c>
      <c r="C49" s="116"/>
      <c r="D49" s="116"/>
      <c r="E49" s="116"/>
      <c r="F49" s="116"/>
      <c r="G49" s="116"/>
      <c r="H49" s="116"/>
      <c r="I49" s="116"/>
      <c r="J49" s="116"/>
      <c r="K49" s="116"/>
      <c r="L49" s="116"/>
      <c r="M49" s="116"/>
      <c r="N49" s="116"/>
      <c r="O49" s="116"/>
    </row>
    <row r="50" spans="2:15">
      <c r="B50" s="123"/>
      <c r="C50" s="116"/>
      <c r="D50" s="116"/>
      <c r="E50" s="116"/>
      <c r="F50" s="116"/>
      <c r="G50" s="116"/>
      <c r="H50" s="116"/>
      <c r="I50" s="116"/>
      <c r="J50" s="116"/>
      <c r="K50" s="116"/>
      <c r="L50" s="116"/>
      <c r="M50" s="116"/>
      <c r="N50" s="116"/>
      <c r="O50" s="116"/>
    </row>
    <row r="51" spans="2:15">
      <c r="B51" s="123"/>
      <c r="C51" s="116"/>
      <c r="D51" s="116"/>
      <c r="E51" s="116"/>
      <c r="F51" s="116"/>
      <c r="G51" s="116"/>
      <c r="H51" s="116"/>
      <c r="I51" s="116"/>
      <c r="J51" s="116"/>
      <c r="K51" s="116"/>
      <c r="L51" s="116"/>
      <c r="M51" s="116"/>
      <c r="N51" s="116"/>
      <c r="O51" s="116"/>
    </row>
    <row r="52" spans="2:15">
      <c r="B52" s="123"/>
      <c r="C52" s="116"/>
      <c r="D52" s="11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</row>
    <row r="53" spans="2:15">
      <c r="B53" s="123"/>
      <c r="C53" s="116"/>
      <c r="D53" s="116"/>
      <c r="E53" s="116"/>
      <c r="F53" s="116"/>
      <c r="G53" s="116"/>
      <c r="H53" s="116"/>
      <c r="I53" s="116"/>
      <c r="J53" s="116"/>
      <c r="K53" s="116"/>
      <c r="L53" s="116"/>
      <c r="M53" s="116"/>
      <c r="N53" s="116"/>
      <c r="O53" s="116"/>
    </row>
    <row r="54" spans="2:15">
      <c r="B54" s="123"/>
      <c r="C54" s="116"/>
      <c r="D54" s="116"/>
      <c r="E54" s="116"/>
      <c r="F54" s="116"/>
      <c r="G54" s="116"/>
      <c r="H54" s="116"/>
      <c r="I54" s="116"/>
      <c r="J54" s="116"/>
      <c r="K54" s="116"/>
      <c r="L54" s="116"/>
      <c r="M54" s="116"/>
      <c r="N54" s="116"/>
      <c r="O54" s="116"/>
    </row>
    <row r="55" spans="2:15">
      <c r="B55" s="123"/>
      <c r="C55" s="116"/>
      <c r="D55" s="116"/>
      <c r="E55" s="116"/>
      <c r="F55" s="116"/>
      <c r="G55" s="116"/>
      <c r="H55" s="116"/>
      <c r="I55" s="116"/>
      <c r="J55" s="116"/>
      <c r="K55" s="116"/>
      <c r="L55" s="116"/>
      <c r="M55" s="116"/>
      <c r="N55" s="116"/>
      <c r="O55" s="116"/>
    </row>
    <row r="56" spans="2:15">
      <c r="B56" s="123"/>
      <c r="C56" s="116"/>
      <c r="D56" s="116"/>
      <c r="E56" s="116"/>
      <c r="F56" s="116"/>
      <c r="G56" s="116"/>
      <c r="H56" s="116"/>
      <c r="I56" s="116"/>
      <c r="J56" s="116"/>
      <c r="K56" s="116"/>
      <c r="L56" s="116"/>
      <c r="M56" s="116"/>
      <c r="N56" s="116"/>
      <c r="O56" s="116"/>
    </row>
    <row r="57" spans="2:15">
      <c r="B57" s="123"/>
      <c r="C57" s="116"/>
      <c r="D57" s="116"/>
      <c r="E57" s="116"/>
      <c r="F57" s="116"/>
      <c r="G57" s="116"/>
      <c r="H57" s="116"/>
      <c r="I57" s="116"/>
      <c r="J57" s="116"/>
      <c r="K57" s="116"/>
      <c r="L57" s="116"/>
      <c r="M57" s="116"/>
      <c r="N57" s="116"/>
      <c r="O57" s="116"/>
    </row>
    <row r="58" spans="2:15">
      <c r="B58" s="123"/>
      <c r="C58" s="116"/>
      <c r="D58" s="116"/>
      <c r="E58" s="116"/>
      <c r="F58" s="116"/>
      <c r="G58" s="116"/>
      <c r="H58" s="116"/>
      <c r="I58" s="116"/>
      <c r="J58" s="116"/>
      <c r="K58" s="116"/>
      <c r="L58" s="116"/>
      <c r="M58" s="116"/>
      <c r="N58" s="116"/>
      <c r="O58" s="116"/>
    </row>
    <row r="59" spans="2:15">
      <c r="B59" s="123"/>
      <c r="C59" s="116"/>
      <c r="D59" s="116"/>
      <c r="E59" s="116"/>
      <c r="F59" s="116"/>
      <c r="G59" s="116"/>
      <c r="H59" s="116"/>
      <c r="I59" s="116"/>
      <c r="J59" s="116"/>
      <c r="K59" s="116"/>
      <c r="L59" s="116"/>
      <c r="M59" s="116"/>
      <c r="N59" s="116"/>
      <c r="O59" s="116"/>
    </row>
    <row r="60" spans="2:15">
      <c r="B60" s="123"/>
      <c r="C60" s="116"/>
      <c r="D60" s="116"/>
      <c r="E60" s="116"/>
      <c r="F60" s="116"/>
      <c r="G60" s="116"/>
      <c r="H60" s="116"/>
      <c r="I60" s="116"/>
      <c r="J60" s="116"/>
      <c r="K60" s="116"/>
      <c r="L60" s="116"/>
      <c r="M60" s="116"/>
      <c r="N60" s="116"/>
      <c r="O60" s="116"/>
    </row>
    <row r="61" spans="2:15">
      <c r="B61" s="123"/>
      <c r="C61" s="116"/>
      <c r="D61" s="116"/>
      <c r="E61" s="116"/>
      <c r="F61" s="116"/>
      <c r="G61" s="116"/>
      <c r="H61" s="116"/>
      <c r="I61" s="116"/>
      <c r="J61" s="116"/>
      <c r="K61" s="116"/>
      <c r="L61" s="116"/>
      <c r="M61" s="116"/>
      <c r="N61" s="116"/>
      <c r="O61" s="116"/>
    </row>
    <row r="62" spans="2:15">
      <c r="B62" s="123"/>
      <c r="C62" s="116"/>
      <c r="D62" s="116"/>
      <c r="E62" s="116"/>
      <c r="F62" s="116"/>
      <c r="G62" s="116"/>
      <c r="H62" s="116"/>
      <c r="I62" s="116"/>
      <c r="J62" s="116"/>
      <c r="K62" s="116"/>
      <c r="L62" s="116"/>
      <c r="M62" s="116"/>
      <c r="N62" s="116"/>
      <c r="O62" s="116"/>
    </row>
    <row r="63" spans="2:15">
      <c r="B63" s="123"/>
      <c r="C63" s="116"/>
      <c r="D63" s="116"/>
      <c r="E63" s="116"/>
      <c r="F63" s="116"/>
      <c r="G63" s="116"/>
      <c r="H63" s="116"/>
      <c r="I63" s="116"/>
      <c r="J63" s="116"/>
      <c r="K63" s="116"/>
      <c r="L63" s="116"/>
      <c r="M63" s="116"/>
      <c r="N63" s="116"/>
      <c r="O63" s="116"/>
    </row>
    <row r="64" spans="2:15">
      <c r="B64" s="123"/>
      <c r="C64" s="116"/>
      <c r="D64" s="116"/>
      <c r="E64" s="116"/>
      <c r="F64" s="116"/>
      <c r="G64" s="116"/>
      <c r="H64" s="116"/>
      <c r="I64" s="116"/>
      <c r="J64" s="116"/>
      <c r="K64" s="116"/>
      <c r="L64" s="116"/>
      <c r="M64" s="116"/>
      <c r="N64" s="116"/>
      <c r="O64" s="116"/>
    </row>
    <row r="65" spans="2:15">
      <c r="B65" s="123"/>
      <c r="C65" s="116"/>
      <c r="D65" s="116"/>
      <c r="E65" s="116"/>
      <c r="F65" s="116"/>
      <c r="G65" s="116"/>
      <c r="H65" s="116"/>
      <c r="I65" s="116"/>
      <c r="J65" s="116"/>
      <c r="K65" s="116"/>
      <c r="L65" s="116"/>
      <c r="M65" s="116"/>
      <c r="N65" s="116"/>
      <c r="O65" s="116"/>
    </row>
    <row r="66" spans="2:15">
      <c r="B66" s="123"/>
      <c r="C66" s="116"/>
      <c r="D66" s="116"/>
      <c r="E66" s="116"/>
      <c r="F66" s="116"/>
      <c r="G66" s="116"/>
      <c r="H66" s="116"/>
      <c r="I66" s="116"/>
      <c r="J66" s="116"/>
      <c r="K66" s="116"/>
      <c r="L66" s="116"/>
      <c r="M66" s="116"/>
      <c r="N66" s="116"/>
      <c r="O66" s="116"/>
    </row>
    <row r="67" spans="2:15">
      <c r="B67" s="123"/>
      <c r="C67" s="116"/>
      <c r="D67" s="116"/>
      <c r="E67" s="116"/>
      <c r="F67" s="116"/>
      <c r="G67" s="116"/>
      <c r="H67" s="116"/>
      <c r="I67" s="116"/>
      <c r="J67" s="116"/>
      <c r="K67" s="116"/>
      <c r="L67" s="116"/>
      <c r="M67" s="116"/>
      <c r="N67" s="116"/>
      <c r="O67" s="116"/>
    </row>
    <row r="68" spans="2:15">
      <c r="B68" s="123"/>
      <c r="C68" s="116"/>
      <c r="D68" s="116"/>
      <c r="E68" s="116"/>
      <c r="F68" s="116"/>
      <c r="G68" s="116"/>
      <c r="H68" s="116"/>
      <c r="I68" s="116"/>
      <c r="J68" s="116"/>
      <c r="K68" s="116"/>
      <c r="L68" s="116"/>
      <c r="M68" s="116"/>
      <c r="N68" s="116"/>
      <c r="O68" s="116"/>
    </row>
    <row r="69" spans="2:15">
      <c r="B69" s="123"/>
      <c r="C69" s="116"/>
      <c r="D69" s="116"/>
      <c r="E69" s="116"/>
      <c r="F69" s="116"/>
      <c r="G69" s="116"/>
      <c r="H69" s="116"/>
      <c r="I69" s="116"/>
      <c r="J69" s="116"/>
      <c r="K69" s="116"/>
      <c r="L69" s="116"/>
      <c r="M69" s="116"/>
      <c r="N69" s="116"/>
      <c r="O69" s="116"/>
    </row>
    <row r="70" spans="2:15">
      <c r="B70" s="123"/>
      <c r="C70" s="116"/>
      <c r="D70" s="116"/>
      <c r="E70" s="116"/>
      <c r="F70" s="116"/>
      <c r="G70" s="116"/>
      <c r="H70" s="116"/>
      <c r="I70" s="116"/>
      <c r="J70" s="116"/>
      <c r="K70" s="116"/>
      <c r="L70" s="116"/>
      <c r="M70" s="116"/>
      <c r="N70" s="116"/>
      <c r="O70" s="116"/>
    </row>
    <row r="71" spans="2:15">
      <c r="B71" s="123"/>
      <c r="C71" s="116"/>
      <c r="D71" s="116"/>
      <c r="E71" s="116"/>
      <c r="F71" s="116"/>
      <c r="G71" s="116"/>
      <c r="H71" s="116"/>
      <c r="I71" s="116"/>
      <c r="J71" s="116"/>
      <c r="K71" s="116"/>
      <c r="L71" s="116"/>
      <c r="M71" s="116"/>
      <c r="N71" s="116"/>
      <c r="O71" s="116"/>
    </row>
    <row r="72" spans="2:15">
      <c r="B72" s="123"/>
      <c r="C72" s="116"/>
      <c r="D72" s="116"/>
      <c r="E72" s="116"/>
      <c r="F72" s="116"/>
      <c r="G72" s="116"/>
      <c r="H72" s="116"/>
      <c r="I72" s="116"/>
      <c r="J72" s="116"/>
      <c r="K72" s="116"/>
      <c r="L72" s="116"/>
      <c r="M72" s="116"/>
      <c r="N72" s="116"/>
      <c r="O72" s="116"/>
    </row>
    <row r="73" spans="2:15">
      <c r="B73" s="123"/>
      <c r="C73" s="116"/>
      <c r="D73" s="116"/>
      <c r="E73" s="116"/>
      <c r="F73" s="116"/>
      <c r="G73" s="116"/>
      <c r="H73" s="116"/>
      <c r="I73" s="116"/>
      <c r="J73" s="116"/>
      <c r="K73" s="116"/>
      <c r="L73" s="116"/>
      <c r="M73" s="116"/>
      <c r="N73" s="116"/>
      <c r="O73" s="116"/>
    </row>
    <row r="74" spans="2:15">
      <c r="B74" s="123"/>
      <c r="C74" s="116"/>
      <c r="D74" s="116"/>
      <c r="E74" s="116"/>
      <c r="F74" s="116"/>
      <c r="G74" s="116"/>
      <c r="H74" s="116"/>
      <c r="I74" s="116"/>
      <c r="J74" s="116"/>
      <c r="K74" s="116"/>
      <c r="L74" s="116"/>
      <c r="M74" s="116"/>
      <c r="N74" s="116"/>
      <c r="O74" s="116"/>
    </row>
    <row r="75" spans="2:15">
      <c r="B75" s="123"/>
      <c r="C75" s="116"/>
      <c r="D75" s="116"/>
      <c r="E75" s="116"/>
      <c r="F75" s="116"/>
      <c r="G75" s="116"/>
      <c r="H75" s="116"/>
      <c r="I75" s="116"/>
      <c r="J75" s="116"/>
      <c r="K75" s="116"/>
      <c r="L75" s="116"/>
      <c r="M75" s="116"/>
      <c r="N75" s="116"/>
      <c r="O75" s="116"/>
    </row>
    <row r="76" spans="2:15">
      <c r="B76" s="123"/>
      <c r="C76" s="116"/>
      <c r="D76" s="116"/>
      <c r="E76" s="116"/>
      <c r="F76" s="116"/>
      <c r="G76" s="116"/>
      <c r="H76" s="116"/>
      <c r="I76" s="116"/>
      <c r="J76" s="116"/>
      <c r="K76" s="116"/>
      <c r="L76" s="116"/>
      <c r="M76" s="116"/>
      <c r="N76" s="116"/>
      <c r="O76" s="116"/>
    </row>
    <row r="77" spans="2:15">
      <c r="B77" s="123"/>
      <c r="C77" s="116"/>
      <c r="D77" s="116"/>
      <c r="E77" s="116"/>
      <c r="F77" s="116"/>
      <c r="G77" s="116"/>
      <c r="H77" s="116"/>
      <c r="I77" s="116"/>
      <c r="J77" s="116"/>
      <c r="K77" s="116"/>
      <c r="L77" s="116"/>
      <c r="M77" s="116"/>
      <c r="N77" s="116"/>
      <c r="O77" s="116"/>
    </row>
    <row r="78" spans="2:15">
      <c r="B78" s="123"/>
      <c r="C78" s="116"/>
      <c r="D78" s="116"/>
      <c r="E78" s="116"/>
      <c r="F78" s="116"/>
      <c r="G78" s="116"/>
      <c r="H78" s="116"/>
      <c r="I78" s="116"/>
      <c r="J78" s="116"/>
      <c r="K78" s="116"/>
      <c r="L78" s="116"/>
      <c r="M78" s="116"/>
      <c r="N78" s="116"/>
      <c r="O78" s="116"/>
    </row>
    <row r="79" spans="2:15">
      <c r="B79" s="123"/>
      <c r="C79" s="116"/>
      <c r="D79" s="116"/>
      <c r="E79" s="116"/>
      <c r="F79" s="116"/>
      <c r="G79" s="116"/>
      <c r="H79" s="116"/>
      <c r="I79" s="116"/>
      <c r="J79" s="116"/>
      <c r="K79" s="116"/>
      <c r="L79" s="116"/>
      <c r="M79" s="116"/>
      <c r="N79" s="116"/>
      <c r="O79" s="116"/>
    </row>
    <row r="80" spans="2:15">
      <c r="B80" s="123"/>
      <c r="C80" s="116"/>
      <c r="D80" s="116"/>
      <c r="E80" s="116"/>
      <c r="F80" s="116"/>
      <c r="G80" s="116"/>
      <c r="H80" s="116"/>
      <c r="I80" s="116"/>
      <c r="J80" s="116"/>
      <c r="K80" s="116"/>
      <c r="L80" s="116"/>
      <c r="M80" s="116"/>
      <c r="N80" s="116"/>
      <c r="O80" s="116"/>
    </row>
    <row r="81" spans="2:15">
      <c r="B81" s="123"/>
      <c r="C81" s="116"/>
      <c r="D81" s="116"/>
      <c r="E81" s="116"/>
      <c r="F81" s="116"/>
      <c r="G81" s="116"/>
      <c r="H81" s="116"/>
      <c r="I81" s="116"/>
      <c r="J81" s="116"/>
      <c r="K81" s="116"/>
      <c r="L81" s="116"/>
      <c r="M81" s="116"/>
      <c r="N81" s="116"/>
      <c r="O81" s="116"/>
    </row>
    <row r="82" spans="2:15">
      <c r="B82" s="123"/>
      <c r="C82" s="116"/>
      <c r="D82" s="116"/>
      <c r="E82" s="116"/>
      <c r="F82" s="116"/>
      <c r="G82" s="116"/>
      <c r="H82" s="116"/>
      <c r="I82" s="116"/>
      <c r="J82" s="116"/>
      <c r="K82" s="116"/>
      <c r="L82" s="116"/>
      <c r="M82" s="116"/>
      <c r="N82" s="116"/>
      <c r="O82" s="116"/>
    </row>
    <row r="83" spans="2:15">
      <c r="B83" s="123"/>
      <c r="C83" s="116"/>
      <c r="D83" s="116"/>
      <c r="E83" s="116"/>
      <c r="F83" s="116"/>
      <c r="G83" s="116"/>
      <c r="H83" s="116"/>
      <c r="I83" s="116"/>
      <c r="J83" s="116"/>
      <c r="K83" s="116"/>
      <c r="L83" s="116"/>
      <c r="M83" s="116"/>
      <c r="N83" s="116"/>
      <c r="O83" s="116"/>
    </row>
    <row r="84" spans="2:15">
      <c r="B84" s="123"/>
      <c r="C84" s="116"/>
      <c r="D84" s="116"/>
      <c r="E84" s="116"/>
      <c r="F84" s="116"/>
      <c r="G84" s="116"/>
      <c r="H84" s="116"/>
      <c r="I84" s="116"/>
      <c r="J84" s="116"/>
      <c r="K84" s="116"/>
      <c r="L84" s="116"/>
      <c r="M84" s="116"/>
      <c r="N84" s="116"/>
      <c r="O84" s="116"/>
    </row>
    <row r="85" spans="2:15">
      <c r="B85" s="123"/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</row>
    <row r="86" spans="2:15">
      <c r="B86" s="123"/>
      <c r="C86" s="116"/>
      <c r="D86" s="116"/>
      <c r="E86" s="116"/>
      <c r="F86" s="116"/>
      <c r="G86" s="116"/>
      <c r="H86" s="116"/>
      <c r="I86" s="116"/>
      <c r="J86" s="116"/>
      <c r="K86" s="116"/>
      <c r="L86" s="116"/>
      <c r="M86" s="116"/>
      <c r="N86" s="116"/>
      <c r="O86" s="116"/>
    </row>
    <row r="87" spans="2:15">
      <c r="B87" s="123"/>
      <c r="C87" s="116"/>
      <c r="D87" s="116"/>
      <c r="E87" s="116"/>
      <c r="F87" s="116"/>
      <c r="G87" s="116"/>
      <c r="H87" s="116"/>
      <c r="I87" s="116"/>
      <c r="J87" s="116"/>
      <c r="K87" s="116"/>
      <c r="L87" s="116"/>
      <c r="M87" s="116"/>
      <c r="N87" s="116"/>
      <c r="O87" s="116"/>
    </row>
    <row r="88" spans="2:15">
      <c r="B88" s="123"/>
      <c r="C88" s="116"/>
      <c r="D88" s="116"/>
      <c r="E88" s="116"/>
      <c r="F88" s="116"/>
      <c r="G88" s="116"/>
      <c r="H88" s="116"/>
      <c r="I88" s="116"/>
      <c r="J88" s="116"/>
      <c r="K88" s="116"/>
      <c r="L88" s="116"/>
      <c r="M88" s="116"/>
      <c r="N88" s="116"/>
      <c r="O88" s="116"/>
    </row>
    <row r="89" spans="2:15">
      <c r="B89" s="123"/>
      <c r="C89" s="116"/>
      <c r="D89" s="116"/>
      <c r="E89" s="116"/>
      <c r="F89" s="116"/>
      <c r="G89" s="116"/>
      <c r="H89" s="116"/>
      <c r="I89" s="116"/>
      <c r="J89" s="116"/>
      <c r="K89" s="116"/>
      <c r="L89" s="116"/>
      <c r="M89" s="116"/>
      <c r="N89" s="116"/>
      <c r="O89" s="116"/>
    </row>
    <row r="90" spans="2:15">
      <c r="B90" s="123"/>
      <c r="C90" s="116"/>
      <c r="D90" s="116"/>
      <c r="E90" s="116"/>
      <c r="F90" s="116"/>
      <c r="G90" s="116"/>
      <c r="H90" s="116"/>
      <c r="I90" s="116"/>
      <c r="J90" s="116"/>
      <c r="K90" s="116"/>
      <c r="L90" s="116"/>
      <c r="M90" s="116"/>
      <c r="N90" s="116"/>
      <c r="O90" s="116"/>
    </row>
    <row r="91" spans="2:15">
      <c r="B91" s="123"/>
      <c r="C91" s="116"/>
      <c r="D91" s="116"/>
      <c r="E91" s="116"/>
      <c r="F91" s="116"/>
      <c r="G91" s="116"/>
      <c r="H91" s="116"/>
      <c r="I91" s="116"/>
      <c r="J91" s="116"/>
      <c r="K91" s="116"/>
      <c r="L91" s="116"/>
      <c r="M91" s="116"/>
      <c r="N91" s="116"/>
      <c r="O91" s="116"/>
    </row>
    <row r="92" spans="2:15">
      <c r="B92" s="123"/>
      <c r="C92" s="116"/>
      <c r="D92" s="116"/>
      <c r="E92" s="116"/>
      <c r="F92" s="116"/>
      <c r="G92" s="116"/>
      <c r="H92" s="116"/>
      <c r="I92" s="116"/>
      <c r="J92" s="116"/>
      <c r="K92" s="116"/>
      <c r="L92" s="116"/>
      <c r="M92" s="116"/>
      <c r="N92" s="116"/>
      <c r="O92" s="116"/>
    </row>
    <row r="93" spans="2:15">
      <c r="B93" s="123"/>
      <c r="C93" s="116"/>
      <c r="D93" s="116"/>
      <c r="E93" s="116"/>
      <c r="F93" s="116"/>
      <c r="G93" s="116"/>
      <c r="H93" s="116"/>
      <c r="I93" s="116"/>
      <c r="J93" s="116"/>
      <c r="K93" s="116"/>
      <c r="L93" s="116"/>
      <c r="M93" s="116"/>
      <c r="N93" s="116"/>
      <c r="O93" s="116"/>
    </row>
    <row r="94" spans="2:15">
      <c r="B94" s="123"/>
      <c r="C94" s="116"/>
      <c r="D94" s="116"/>
      <c r="E94" s="116"/>
      <c r="F94" s="116"/>
      <c r="G94" s="116"/>
      <c r="H94" s="116"/>
      <c r="I94" s="116"/>
      <c r="J94" s="116"/>
      <c r="K94" s="116"/>
      <c r="L94" s="116"/>
      <c r="M94" s="116"/>
      <c r="N94" s="116"/>
      <c r="O94" s="116"/>
    </row>
    <row r="95" spans="2:15">
      <c r="B95" s="123"/>
      <c r="C95" s="116"/>
      <c r="D95" s="116"/>
      <c r="E95" s="116"/>
      <c r="F95" s="116"/>
      <c r="G95" s="116"/>
      <c r="H95" s="116"/>
      <c r="I95" s="116"/>
      <c r="J95" s="116"/>
      <c r="K95" s="116"/>
      <c r="L95" s="116"/>
      <c r="M95" s="116"/>
      <c r="N95" s="116"/>
      <c r="O95" s="116"/>
    </row>
    <row r="96" spans="2:15">
      <c r="B96" s="123"/>
      <c r="C96" s="116"/>
      <c r="D96" s="116"/>
      <c r="E96" s="116"/>
      <c r="F96" s="116"/>
      <c r="G96" s="116"/>
      <c r="H96" s="116"/>
      <c r="I96" s="116"/>
      <c r="J96" s="116"/>
      <c r="K96" s="116"/>
      <c r="L96" s="116"/>
      <c r="M96" s="116"/>
      <c r="N96" s="116"/>
      <c r="O96" s="116"/>
    </row>
    <row r="97" spans="2:15">
      <c r="B97" s="123"/>
      <c r="C97" s="116"/>
      <c r="D97" s="116"/>
      <c r="E97" s="116"/>
      <c r="F97" s="116"/>
      <c r="G97" s="116"/>
      <c r="H97" s="116"/>
      <c r="I97" s="116"/>
      <c r="J97" s="116"/>
      <c r="K97" s="116"/>
      <c r="L97" s="116"/>
      <c r="M97" s="116"/>
      <c r="N97" s="116"/>
      <c r="O97" s="116"/>
    </row>
    <row r="98" spans="2:15">
      <c r="B98" s="123"/>
      <c r="C98" s="116"/>
      <c r="D98" s="116"/>
      <c r="E98" s="116"/>
      <c r="F98" s="116"/>
      <c r="G98" s="116"/>
      <c r="H98" s="116"/>
      <c r="I98" s="116"/>
      <c r="J98" s="116"/>
      <c r="K98" s="116"/>
      <c r="L98" s="116"/>
      <c r="M98" s="116"/>
      <c r="N98" s="116"/>
      <c r="O98" s="116"/>
    </row>
    <row r="99" spans="2:15">
      <c r="B99" s="123"/>
      <c r="C99" s="116"/>
      <c r="D99" s="116"/>
      <c r="E99" s="116"/>
      <c r="F99" s="116"/>
      <c r="G99" s="116"/>
      <c r="H99" s="116"/>
      <c r="I99" s="116"/>
      <c r="J99" s="116"/>
      <c r="K99" s="116"/>
      <c r="L99" s="116"/>
      <c r="M99" s="116"/>
      <c r="N99" s="116"/>
      <c r="O99" s="116"/>
    </row>
    <row r="100" spans="2:15">
      <c r="B100" s="123"/>
      <c r="C100" s="116"/>
      <c r="D100" s="116"/>
      <c r="E100" s="116"/>
      <c r="F100" s="116"/>
      <c r="G100" s="116"/>
      <c r="H100" s="116"/>
      <c r="I100" s="116"/>
      <c r="J100" s="116"/>
      <c r="K100" s="116"/>
      <c r="L100" s="116"/>
      <c r="M100" s="116"/>
      <c r="N100" s="116"/>
      <c r="O100" s="116"/>
    </row>
    <row r="101" spans="2:15">
      <c r="B101" s="123"/>
      <c r="C101" s="116"/>
      <c r="D101" s="116"/>
      <c r="E101" s="116"/>
      <c r="F101" s="116"/>
      <c r="G101" s="116"/>
      <c r="H101" s="116"/>
      <c r="I101" s="116"/>
      <c r="J101" s="116"/>
      <c r="K101" s="116"/>
      <c r="L101" s="116"/>
      <c r="M101" s="116"/>
      <c r="N101" s="116"/>
      <c r="O101" s="116"/>
    </row>
    <row r="102" spans="2:15">
      <c r="B102" s="123"/>
      <c r="C102" s="116"/>
      <c r="D102" s="116"/>
      <c r="E102" s="116"/>
      <c r="F102" s="116"/>
      <c r="G102" s="116"/>
      <c r="H102" s="116"/>
      <c r="I102" s="116"/>
      <c r="J102" s="116"/>
      <c r="K102" s="116"/>
      <c r="L102" s="116"/>
      <c r="M102" s="116"/>
      <c r="N102" s="116"/>
      <c r="O102" s="116"/>
    </row>
    <row r="103" spans="2:15">
      <c r="B103" s="123"/>
      <c r="C103" s="116"/>
      <c r="D103" s="116"/>
      <c r="E103" s="116"/>
      <c r="F103" s="116"/>
      <c r="G103" s="116"/>
      <c r="H103" s="116"/>
      <c r="I103" s="116"/>
      <c r="J103" s="116"/>
      <c r="K103" s="116"/>
      <c r="L103" s="116"/>
      <c r="M103" s="116"/>
      <c r="N103" s="116"/>
      <c r="O103" s="116"/>
    </row>
    <row r="104" spans="2:15">
      <c r="B104" s="123"/>
      <c r="C104" s="116"/>
      <c r="D104" s="116"/>
      <c r="E104" s="116"/>
      <c r="F104" s="116"/>
      <c r="G104" s="116"/>
      <c r="H104" s="116"/>
      <c r="I104" s="116"/>
      <c r="J104" s="116"/>
      <c r="K104" s="116"/>
      <c r="L104" s="116"/>
      <c r="M104" s="116"/>
      <c r="N104" s="116"/>
      <c r="O104" s="116"/>
    </row>
    <row r="105" spans="2:15">
      <c r="B105" s="123"/>
      <c r="C105" s="116"/>
      <c r="D105" s="116"/>
      <c r="E105" s="116"/>
      <c r="F105" s="116"/>
      <c r="G105" s="116"/>
      <c r="H105" s="116"/>
      <c r="I105" s="116"/>
      <c r="J105" s="116"/>
      <c r="K105" s="116"/>
      <c r="L105" s="116"/>
      <c r="M105" s="116"/>
      <c r="N105" s="116"/>
      <c r="O105" s="116"/>
    </row>
    <row r="106" spans="2:15">
      <c r="B106" s="123"/>
      <c r="C106" s="116"/>
      <c r="D106" s="116"/>
      <c r="E106" s="116"/>
      <c r="F106" s="116"/>
      <c r="G106" s="116"/>
      <c r="H106" s="116"/>
      <c r="I106" s="116"/>
      <c r="J106" s="116"/>
      <c r="K106" s="116"/>
      <c r="L106" s="116"/>
      <c r="M106" s="116"/>
      <c r="N106" s="116"/>
      <c r="O106" s="116"/>
    </row>
    <row r="107" spans="2:15">
      <c r="B107" s="123"/>
      <c r="C107" s="116"/>
      <c r="D107" s="116"/>
      <c r="E107" s="116"/>
      <c r="F107" s="116"/>
      <c r="G107" s="116"/>
      <c r="H107" s="116"/>
      <c r="I107" s="116"/>
      <c r="J107" s="116"/>
      <c r="K107" s="116"/>
      <c r="L107" s="116"/>
      <c r="M107" s="116"/>
      <c r="N107" s="116"/>
      <c r="O107" s="116"/>
    </row>
    <row r="108" spans="2:15">
      <c r="B108" s="123"/>
      <c r="C108" s="116"/>
      <c r="D108" s="116"/>
      <c r="E108" s="116"/>
      <c r="F108" s="116"/>
      <c r="G108" s="116"/>
      <c r="H108" s="116"/>
      <c r="I108" s="116"/>
      <c r="J108" s="116"/>
      <c r="K108" s="116"/>
      <c r="L108" s="116"/>
      <c r="M108" s="116"/>
      <c r="N108" s="116"/>
      <c r="O108" s="116"/>
    </row>
    <row r="109" spans="2:15">
      <c r="B109" s="123"/>
      <c r="C109" s="116"/>
      <c r="D109" s="116"/>
      <c r="E109" s="116"/>
      <c r="F109" s="116"/>
      <c r="G109" s="116"/>
      <c r="H109" s="116"/>
      <c r="I109" s="116"/>
      <c r="J109" s="116"/>
      <c r="K109" s="116"/>
      <c r="L109" s="116"/>
      <c r="M109" s="116"/>
      <c r="N109" s="116"/>
      <c r="O109" s="116"/>
    </row>
    <row r="110" spans="2:15">
      <c r="B110" s="123"/>
      <c r="C110" s="116"/>
      <c r="D110" s="116"/>
      <c r="E110" s="116"/>
      <c r="F110" s="116"/>
      <c r="G110" s="116"/>
      <c r="H110" s="116"/>
      <c r="I110" s="116"/>
      <c r="J110" s="116"/>
      <c r="K110" s="116"/>
      <c r="L110" s="116"/>
      <c r="M110" s="116"/>
      <c r="N110" s="116"/>
      <c r="O110" s="116"/>
    </row>
    <row r="111" spans="2:15">
      <c r="B111" s="123"/>
      <c r="C111" s="116"/>
      <c r="D111" s="116"/>
      <c r="E111" s="116"/>
      <c r="F111" s="116"/>
      <c r="G111" s="116"/>
      <c r="H111" s="116"/>
      <c r="I111" s="116"/>
      <c r="J111" s="116"/>
      <c r="K111" s="116"/>
      <c r="L111" s="116"/>
      <c r="M111" s="116"/>
      <c r="N111" s="116"/>
      <c r="O111" s="116"/>
    </row>
    <row r="112" spans="2:15">
      <c r="B112" s="123"/>
      <c r="C112" s="116"/>
      <c r="D112" s="116"/>
      <c r="E112" s="116"/>
      <c r="F112" s="116"/>
      <c r="G112" s="116"/>
      <c r="H112" s="116"/>
      <c r="I112" s="116"/>
      <c r="J112" s="116"/>
      <c r="K112" s="116"/>
      <c r="L112" s="116"/>
      <c r="M112" s="116"/>
      <c r="N112" s="116"/>
      <c r="O112" s="116"/>
    </row>
    <row r="113" spans="2:15">
      <c r="B113" s="123"/>
      <c r="C113" s="116"/>
      <c r="D113" s="116"/>
      <c r="E113" s="116"/>
      <c r="F113" s="116"/>
      <c r="G113" s="116"/>
      <c r="H113" s="116"/>
      <c r="I113" s="116"/>
      <c r="J113" s="116"/>
      <c r="K113" s="116"/>
      <c r="L113" s="116"/>
      <c r="M113" s="116"/>
      <c r="N113" s="116"/>
      <c r="O113" s="116"/>
    </row>
    <row r="114" spans="2:15">
      <c r="B114" s="123"/>
      <c r="C114" s="116"/>
      <c r="D114" s="116"/>
      <c r="E114" s="116"/>
      <c r="F114" s="116"/>
      <c r="G114" s="116"/>
      <c r="H114" s="116"/>
      <c r="I114" s="116"/>
      <c r="J114" s="116"/>
      <c r="K114" s="116"/>
      <c r="L114" s="116"/>
      <c r="M114" s="116"/>
      <c r="N114" s="116"/>
      <c r="O114" s="116"/>
    </row>
    <row r="115" spans="2:15">
      <c r="B115" s="123"/>
      <c r="C115" s="116"/>
      <c r="D115" s="116"/>
      <c r="E115" s="116"/>
      <c r="F115" s="116"/>
      <c r="G115" s="116"/>
      <c r="H115" s="116"/>
      <c r="I115" s="116"/>
      <c r="J115" s="116"/>
      <c r="K115" s="116"/>
      <c r="L115" s="116"/>
      <c r="M115" s="116"/>
      <c r="N115" s="116"/>
      <c r="O115" s="116"/>
    </row>
    <row r="116" spans="2:15">
      <c r="B116" s="123"/>
      <c r="C116" s="116"/>
      <c r="D116" s="116"/>
      <c r="E116" s="116"/>
      <c r="F116" s="116"/>
      <c r="G116" s="116"/>
      <c r="H116" s="116"/>
      <c r="I116" s="116"/>
      <c r="J116" s="116"/>
      <c r="K116" s="116"/>
      <c r="L116" s="116"/>
      <c r="M116" s="116"/>
      <c r="N116" s="116"/>
      <c r="O116" s="116"/>
    </row>
    <row r="117" spans="2:15">
      <c r="B117" s="123"/>
      <c r="C117" s="116"/>
      <c r="D117" s="116"/>
      <c r="E117" s="116"/>
      <c r="F117" s="116"/>
      <c r="G117" s="116"/>
      <c r="H117" s="116"/>
      <c r="I117" s="116"/>
      <c r="J117" s="116"/>
      <c r="K117" s="116"/>
      <c r="L117" s="116"/>
      <c r="M117" s="116"/>
      <c r="N117" s="116"/>
      <c r="O117" s="116"/>
    </row>
    <row r="118" spans="2:15">
      <c r="B118" s="123"/>
      <c r="C118" s="116"/>
      <c r="D118" s="116"/>
      <c r="E118" s="116"/>
      <c r="F118" s="116"/>
      <c r="G118" s="116"/>
      <c r="H118" s="116"/>
      <c r="I118" s="116"/>
      <c r="J118" s="116"/>
      <c r="K118" s="116"/>
      <c r="L118" s="116"/>
      <c r="M118" s="116"/>
      <c r="N118" s="116"/>
      <c r="O118" s="116"/>
    </row>
    <row r="119" spans="2:15">
      <c r="B119" s="123"/>
      <c r="C119" s="116"/>
      <c r="D119" s="116"/>
      <c r="E119" s="116"/>
      <c r="F119" s="116"/>
      <c r="G119" s="116"/>
      <c r="H119" s="116"/>
      <c r="I119" s="116"/>
      <c r="J119" s="116"/>
      <c r="K119" s="116"/>
      <c r="L119" s="116"/>
      <c r="M119" s="116"/>
      <c r="N119" s="116"/>
      <c r="O119" s="116"/>
    </row>
    <row r="120" spans="2:15">
      <c r="B120" s="123"/>
      <c r="C120" s="116"/>
      <c r="D120" s="116"/>
      <c r="E120" s="116"/>
      <c r="F120" s="116"/>
      <c r="G120" s="116"/>
      <c r="H120" s="116"/>
      <c r="I120" s="116"/>
      <c r="J120" s="116"/>
      <c r="K120" s="116"/>
      <c r="L120" s="116"/>
      <c r="M120" s="116"/>
      <c r="N120" s="116"/>
      <c r="O120" s="116"/>
    </row>
    <row r="121" spans="2:15">
      <c r="B121" s="123"/>
      <c r="C121" s="116"/>
      <c r="D121" s="116"/>
      <c r="E121" s="116"/>
      <c r="F121" s="116"/>
      <c r="G121" s="116"/>
      <c r="H121" s="116"/>
      <c r="I121" s="116"/>
      <c r="J121" s="116"/>
      <c r="K121" s="116"/>
      <c r="L121" s="116"/>
      <c r="M121" s="116"/>
      <c r="N121" s="116"/>
      <c r="O121" s="116"/>
    </row>
    <row r="122" spans="2:15">
      <c r="B122" s="123"/>
      <c r="C122" s="116"/>
      <c r="D122" s="116"/>
      <c r="E122" s="116"/>
      <c r="F122" s="116"/>
      <c r="G122" s="116"/>
      <c r="H122" s="116"/>
      <c r="I122" s="116"/>
      <c r="J122" s="116"/>
      <c r="K122" s="116"/>
      <c r="L122" s="116"/>
      <c r="M122" s="116"/>
      <c r="N122" s="116"/>
      <c r="O122" s="116"/>
    </row>
    <row r="123" spans="2:15">
      <c r="B123" s="123"/>
      <c r="C123" s="116"/>
      <c r="D123" s="116"/>
      <c r="E123" s="116"/>
      <c r="F123" s="116"/>
      <c r="G123" s="116"/>
      <c r="H123" s="116"/>
      <c r="I123" s="116"/>
      <c r="J123" s="116"/>
      <c r="K123" s="116"/>
      <c r="L123" s="116"/>
      <c r="M123" s="116"/>
      <c r="N123" s="116"/>
      <c r="O123" s="116"/>
    </row>
    <row r="124" spans="2:15">
      <c r="B124" s="123"/>
      <c r="C124" s="116"/>
      <c r="D124" s="116"/>
      <c r="E124" s="116"/>
      <c r="F124" s="116"/>
      <c r="G124" s="116"/>
      <c r="H124" s="116"/>
      <c r="I124" s="116"/>
      <c r="J124" s="116"/>
      <c r="K124" s="116"/>
      <c r="L124" s="116"/>
      <c r="M124" s="116"/>
      <c r="N124" s="116"/>
      <c r="O124" s="116"/>
    </row>
    <row r="125" spans="2:15">
      <c r="B125" s="123"/>
      <c r="C125" s="116"/>
      <c r="D125" s="116"/>
      <c r="E125" s="116"/>
      <c r="F125" s="116"/>
      <c r="G125" s="116"/>
      <c r="H125" s="116"/>
      <c r="I125" s="116"/>
      <c r="J125" s="116"/>
      <c r="K125" s="116"/>
      <c r="L125" s="116"/>
      <c r="M125" s="116"/>
      <c r="N125" s="116"/>
      <c r="O125" s="116"/>
    </row>
    <row r="126" spans="2:15">
      <c r="B126" s="123"/>
      <c r="C126" s="116"/>
      <c r="D126" s="116"/>
      <c r="E126" s="116"/>
      <c r="F126" s="116"/>
      <c r="G126" s="116"/>
      <c r="H126" s="116"/>
      <c r="I126" s="116"/>
      <c r="J126" s="116"/>
      <c r="K126" s="116"/>
      <c r="L126" s="116"/>
      <c r="M126" s="116"/>
      <c r="N126" s="116"/>
      <c r="O126" s="116"/>
    </row>
    <row r="127" spans="2:15">
      <c r="B127" s="123"/>
      <c r="C127" s="116"/>
      <c r="D127" s="116"/>
      <c r="E127" s="116"/>
      <c r="F127" s="116"/>
      <c r="G127" s="116"/>
      <c r="H127" s="116"/>
      <c r="I127" s="116"/>
      <c r="J127" s="116"/>
      <c r="K127" s="116"/>
      <c r="L127" s="116"/>
      <c r="M127" s="116"/>
      <c r="N127" s="116"/>
      <c r="O127" s="116"/>
    </row>
    <row r="128" spans="2:15">
      <c r="B128" s="123"/>
      <c r="C128" s="116"/>
      <c r="D128" s="116"/>
      <c r="E128" s="116"/>
      <c r="F128" s="116"/>
      <c r="G128" s="116"/>
      <c r="H128" s="116"/>
      <c r="I128" s="116"/>
      <c r="J128" s="116"/>
      <c r="K128" s="116"/>
      <c r="L128" s="116"/>
      <c r="M128" s="116"/>
      <c r="N128" s="116"/>
      <c r="O128" s="116"/>
    </row>
    <row r="129" spans="2:15">
      <c r="B129" s="123"/>
      <c r="C129" s="116"/>
      <c r="D129" s="116"/>
      <c r="E129" s="116"/>
      <c r="F129" s="116"/>
      <c r="G129" s="116"/>
      <c r="H129" s="116"/>
      <c r="I129" s="116"/>
      <c r="J129" s="116"/>
      <c r="K129" s="116"/>
      <c r="L129" s="116"/>
      <c r="M129" s="116"/>
      <c r="N129" s="116"/>
      <c r="O129" s="116"/>
    </row>
    <row r="130" spans="2:15">
      <c r="B130" s="123"/>
      <c r="C130" s="116"/>
      <c r="D130" s="116"/>
      <c r="E130" s="116"/>
      <c r="F130" s="116"/>
      <c r="G130" s="116"/>
      <c r="H130" s="116"/>
      <c r="I130" s="116"/>
      <c r="J130" s="116"/>
      <c r="K130" s="116"/>
      <c r="L130" s="116"/>
      <c r="M130" s="116"/>
      <c r="N130" s="116"/>
      <c r="O130" s="116"/>
    </row>
    <row r="131" spans="2:15">
      <c r="B131" s="123"/>
      <c r="C131" s="116"/>
      <c r="D131" s="116"/>
      <c r="E131" s="116"/>
      <c r="F131" s="116"/>
      <c r="G131" s="116"/>
      <c r="H131" s="116"/>
      <c r="I131" s="116"/>
      <c r="J131" s="116"/>
      <c r="K131" s="116"/>
      <c r="L131" s="116"/>
      <c r="M131" s="116"/>
      <c r="N131" s="116"/>
      <c r="O131" s="116"/>
    </row>
    <row r="132" spans="2:15">
      <c r="B132" s="123"/>
      <c r="C132" s="116"/>
      <c r="D132" s="116"/>
      <c r="E132" s="116"/>
      <c r="F132" s="116"/>
      <c r="G132" s="116"/>
      <c r="H132" s="116"/>
      <c r="I132" s="116"/>
      <c r="J132" s="116"/>
      <c r="K132" s="116"/>
      <c r="L132" s="116"/>
      <c r="M132" s="116"/>
      <c r="N132" s="116"/>
      <c r="O132" s="116"/>
    </row>
    <row r="133" spans="2:15">
      <c r="B133" s="123"/>
      <c r="C133" s="116"/>
      <c r="D133" s="116"/>
      <c r="E133" s="116"/>
      <c r="F133" s="116"/>
      <c r="G133" s="116"/>
      <c r="H133" s="116"/>
      <c r="I133" s="116"/>
      <c r="J133" s="116"/>
      <c r="K133" s="116"/>
      <c r="L133" s="116"/>
      <c r="M133" s="116"/>
      <c r="N133" s="116"/>
      <c r="O133" s="116"/>
    </row>
    <row r="134" spans="2:15">
      <c r="B134" s="123"/>
      <c r="C134" s="116"/>
      <c r="D134" s="116"/>
      <c r="E134" s="116"/>
      <c r="F134" s="116"/>
      <c r="G134" s="116"/>
      <c r="H134" s="116"/>
      <c r="I134" s="116"/>
      <c r="J134" s="116"/>
      <c r="K134" s="116"/>
      <c r="L134" s="116"/>
      <c r="M134" s="116"/>
      <c r="N134" s="116"/>
      <c r="O134" s="116"/>
    </row>
    <row r="135" spans="2:15">
      <c r="B135" s="123"/>
      <c r="C135" s="116"/>
      <c r="D135" s="116"/>
      <c r="E135" s="116"/>
      <c r="F135" s="116"/>
      <c r="G135" s="116"/>
      <c r="H135" s="116"/>
      <c r="I135" s="116"/>
      <c r="J135" s="116"/>
      <c r="K135" s="116"/>
      <c r="L135" s="116"/>
      <c r="M135" s="116"/>
      <c r="N135" s="116"/>
      <c r="O135" s="116"/>
    </row>
    <row r="136" spans="2:15">
      <c r="B136" s="123"/>
      <c r="C136" s="116"/>
      <c r="D136" s="116"/>
      <c r="E136" s="116"/>
      <c r="F136" s="116"/>
      <c r="G136" s="116"/>
      <c r="H136" s="116"/>
      <c r="I136" s="116"/>
      <c r="J136" s="116"/>
      <c r="K136" s="116"/>
      <c r="L136" s="116"/>
      <c r="M136" s="116"/>
      <c r="N136" s="116"/>
      <c r="O136" s="116"/>
    </row>
    <row r="137" spans="2:15">
      <c r="B137" s="123"/>
      <c r="C137" s="116"/>
      <c r="D137" s="116"/>
      <c r="E137" s="116"/>
      <c r="F137" s="116"/>
      <c r="G137" s="116"/>
      <c r="H137" s="116"/>
      <c r="I137" s="116"/>
      <c r="J137" s="116"/>
      <c r="K137" s="116"/>
      <c r="L137" s="116"/>
      <c r="M137" s="116"/>
      <c r="N137" s="116"/>
      <c r="O137" s="116"/>
    </row>
    <row r="138" spans="2:15">
      <c r="B138" s="123"/>
      <c r="C138" s="116"/>
      <c r="D138" s="116"/>
      <c r="E138" s="116"/>
      <c r="F138" s="116"/>
      <c r="G138" s="116"/>
      <c r="H138" s="116"/>
      <c r="I138" s="116"/>
      <c r="J138" s="116"/>
      <c r="K138" s="116"/>
      <c r="L138" s="116"/>
      <c r="M138" s="116"/>
      <c r="N138" s="116"/>
      <c r="O138" s="116"/>
    </row>
    <row r="139" spans="2:15">
      <c r="B139" s="123"/>
      <c r="C139" s="116"/>
      <c r="D139" s="116"/>
      <c r="E139" s="116"/>
      <c r="F139" s="116"/>
      <c r="G139" s="116"/>
      <c r="H139" s="116"/>
      <c r="I139" s="116"/>
      <c r="J139" s="116"/>
      <c r="K139" s="116"/>
      <c r="L139" s="116"/>
      <c r="M139" s="116"/>
      <c r="N139" s="116"/>
      <c r="O139" s="116"/>
    </row>
    <row r="140" spans="2:15">
      <c r="B140" s="123"/>
      <c r="C140" s="116"/>
      <c r="D140" s="116"/>
      <c r="E140" s="116"/>
      <c r="F140" s="116"/>
      <c r="G140" s="116"/>
      <c r="H140" s="116"/>
      <c r="I140" s="116"/>
      <c r="J140" s="116"/>
      <c r="K140" s="116"/>
      <c r="L140" s="116"/>
      <c r="M140" s="116"/>
      <c r="N140" s="116"/>
      <c r="O140" s="116"/>
    </row>
    <row r="141" spans="2:15">
      <c r="B141" s="123"/>
      <c r="C141" s="116"/>
      <c r="D141" s="116"/>
      <c r="E141" s="116"/>
      <c r="F141" s="116"/>
      <c r="G141" s="116"/>
      <c r="H141" s="116"/>
      <c r="I141" s="116"/>
      <c r="J141" s="116"/>
      <c r="K141" s="116"/>
      <c r="L141" s="116"/>
      <c r="M141" s="116"/>
      <c r="N141" s="116"/>
      <c r="O141" s="116"/>
    </row>
    <row r="142" spans="2:15">
      <c r="B142" s="123"/>
      <c r="C142" s="116"/>
      <c r="D142" s="116"/>
      <c r="E142" s="116"/>
      <c r="F142" s="116"/>
      <c r="G142" s="116"/>
      <c r="H142" s="116"/>
      <c r="I142" s="116"/>
      <c r="J142" s="116"/>
      <c r="K142" s="116"/>
      <c r="L142" s="116"/>
      <c r="M142" s="116"/>
      <c r="N142" s="116"/>
      <c r="O142" s="116"/>
    </row>
    <row r="143" spans="2:15">
      <c r="B143" s="123"/>
      <c r="C143" s="116"/>
      <c r="D143" s="116"/>
      <c r="E143" s="116"/>
      <c r="F143" s="116"/>
      <c r="G143" s="116"/>
      <c r="H143" s="116"/>
      <c r="I143" s="116"/>
      <c r="J143" s="116"/>
      <c r="K143" s="116"/>
      <c r="L143" s="116"/>
      <c r="M143" s="116"/>
      <c r="N143" s="116"/>
      <c r="O143" s="116"/>
    </row>
    <row r="144" spans="2:15">
      <c r="B144" s="123"/>
      <c r="C144" s="116"/>
      <c r="D144" s="116"/>
      <c r="E144" s="116"/>
      <c r="F144" s="116"/>
      <c r="G144" s="116"/>
      <c r="H144" s="116"/>
      <c r="I144" s="116"/>
      <c r="J144" s="116"/>
      <c r="K144" s="116"/>
      <c r="L144" s="116"/>
      <c r="M144" s="116"/>
      <c r="N144" s="116"/>
      <c r="O144" s="116"/>
    </row>
    <row r="145" spans="2:15">
      <c r="B145" s="123"/>
      <c r="C145" s="116"/>
      <c r="D145" s="116"/>
      <c r="E145" s="116"/>
      <c r="F145" s="116"/>
      <c r="G145" s="116"/>
      <c r="H145" s="116"/>
      <c r="I145" s="116"/>
      <c r="J145" s="116"/>
      <c r="K145" s="116"/>
      <c r="L145" s="116"/>
      <c r="M145" s="116"/>
      <c r="N145" s="116"/>
      <c r="O145" s="116"/>
    </row>
    <row r="146" spans="2:15">
      <c r="B146" s="123"/>
      <c r="C146" s="116"/>
      <c r="D146" s="116"/>
      <c r="E146" s="116"/>
      <c r="F146" s="116"/>
      <c r="G146" s="116"/>
      <c r="H146" s="116"/>
      <c r="I146" s="116"/>
      <c r="J146" s="116"/>
      <c r="K146" s="116"/>
      <c r="L146" s="116"/>
      <c r="M146" s="116"/>
      <c r="N146" s="116"/>
      <c r="O146" s="116"/>
    </row>
    <row r="147" spans="2:15">
      <c r="B147" s="123"/>
      <c r="C147" s="116"/>
      <c r="D147" s="116"/>
      <c r="E147" s="116"/>
      <c r="F147" s="116"/>
      <c r="G147" s="116"/>
      <c r="H147" s="116"/>
      <c r="I147" s="116"/>
      <c r="J147" s="116"/>
      <c r="K147" s="116"/>
      <c r="L147" s="116"/>
      <c r="M147" s="116"/>
      <c r="N147" s="116"/>
      <c r="O147" s="116"/>
    </row>
    <row r="148" spans="2:15">
      <c r="B148" s="123"/>
      <c r="C148" s="116"/>
      <c r="D148" s="116"/>
      <c r="E148" s="116"/>
      <c r="F148" s="116"/>
      <c r="G148" s="116"/>
      <c r="H148" s="116"/>
      <c r="I148" s="116"/>
      <c r="J148" s="116"/>
      <c r="K148" s="116"/>
      <c r="L148" s="116"/>
      <c r="M148" s="116"/>
      <c r="N148" s="116"/>
      <c r="O148" s="116"/>
    </row>
    <row r="149" spans="2:15">
      <c r="B149" s="123"/>
      <c r="C149" s="116"/>
      <c r="D149" s="116"/>
      <c r="E149" s="116"/>
      <c r="F149" s="116"/>
      <c r="G149" s="116"/>
      <c r="H149" s="116"/>
      <c r="I149" s="116"/>
      <c r="J149" s="116"/>
      <c r="K149" s="116"/>
      <c r="L149" s="116"/>
      <c r="M149" s="116"/>
      <c r="N149" s="116"/>
      <c r="O149" s="116"/>
    </row>
    <row r="150" spans="2:15">
      <c r="B150" s="123"/>
      <c r="C150" s="116"/>
      <c r="D150" s="116"/>
      <c r="E150" s="116"/>
      <c r="F150" s="116"/>
      <c r="G150" s="116"/>
      <c r="H150" s="116"/>
      <c r="I150" s="116"/>
      <c r="J150" s="116"/>
      <c r="K150" s="116"/>
      <c r="L150" s="116"/>
      <c r="M150" s="116"/>
      <c r="N150" s="116"/>
      <c r="O150" s="116"/>
    </row>
    <row r="151" spans="2:15">
      <c r="B151" s="123"/>
      <c r="C151" s="116"/>
      <c r="D151" s="116"/>
      <c r="E151" s="116"/>
      <c r="F151" s="116"/>
      <c r="G151" s="116"/>
      <c r="H151" s="116"/>
      <c r="I151" s="116"/>
      <c r="J151" s="116"/>
      <c r="K151" s="116"/>
      <c r="L151" s="116"/>
      <c r="M151" s="116"/>
      <c r="N151" s="116"/>
      <c r="O151" s="116"/>
    </row>
    <row r="152" spans="2:15">
      <c r="B152" s="123"/>
      <c r="C152" s="116"/>
      <c r="D152" s="116"/>
      <c r="E152" s="116"/>
      <c r="F152" s="116"/>
      <c r="G152" s="116"/>
      <c r="H152" s="116"/>
      <c r="I152" s="116"/>
      <c r="J152" s="116"/>
      <c r="K152" s="116"/>
      <c r="L152" s="116"/>
      <c r="M152" s="116"/>
      <c r="N152" s="116"/>
      <c r="O152" s="116"/>
    </row>
    <row r="153" spans="2:15">
      <c r="B153" s="123"/>
      <c r="C153" s="116"/>
      <c r="D153" s="116"/>
      <c r="E153" s="116"/>
      <c r="F153" s="116"/>
      <c r="G153" s="116"/>
      <c r="H153" s="116"/>
      <c r="I153" s="116"/>
      <c r="J153" s="116"/>
      <c r="K153" s="116"/>
      <c r="L153" s="116"/>
      <c r="M153" s="116"/>
      <c r="N153" s="116"/>
      <c r="O153" s="116"/>
    </row>
    <row r="154" spans="2:15">
      <c r="B154" s="123"/>
      <c r="C154" s="116"/>
      <c r="D154" s="116"/>
      <c r="E154" s="116"/>
      <c r="F154" s="116"/>
      <c r="G154" s="116"/>
      <c r="H154" s="116"/>
      <c r="I154" s="116"/>
      <c r="J154" s="116"/>
      <c r="K154" s="116"/>
      <c r="L154" s="116"/>
      <c r="M154" s="116"/>
      <c r="N154" s="116"/>
      <c r="O154" s="116"/>
    </row>
    <row r="155" spans="2:15">
      <c r="B155" s="123"/>
      <c r="C155" s="116"/>
      <c r="D155" s="116"/>
      <c r="E155" s="116"/>
      <c r="F155" s="116"/>
      <c r="G155" s="116"/>
      <c r="H155" s="116"/>
      <c r="I155" s="116"/>
      <c r="J155" s="116"/>
      <c r="K155" s="116"/>
      <c r="L155" s="116"/>
      <c r="M155" s="116"/>
      <c r="N155" s="116"/>
      <c r="O155" s="116"/>
    </row>
    <row r="156" spans="2:15">
      <c r="B156" s="123"/>
      <c r="C156" s="116"/>
      <c r="D156" s="116"/>
      <c r="E156" s="116"/>
      <c r="F156" s="116"/>
      <c r="G156" s="116"/>
      <c r="H156" s="116"/>
      <c r="I156" s="116"/>
      <c r="J156" s="116"/>
      <c r="K156" s="116"/>
      <c r="L156" s="116"/>
      <c r="M156" s="116"/>
      <c r="N156" s="116"/>
      <c r="O156" s="116"/>
    </row>
    <row r="157" spans="2:15">
      <c r="B157" s="123"/>
      <c r="C157" s="116"/>
      <c r="D157" s="116"/>
      <c r="E157" s="116"/>
      <c r="F157" s="116"/>
      <c r="G157" s="116"/>
      <c r="H157" s="116"/>
      <c r="I157" s="116"/>
      <c r="J157" s="116"/>
      <c r="K157" s="116"/>
      <c r="L157" s="116"/>
      <c r="M157" s="116"/>
      <c r="N157" s="116"/>
      <c r="O157" s="116"/>
    </row>
    <row r="158" spans="2:15">
      <c r="B158" s="123"/>
      <c r="C158" s="116"/>
      <c r="D158" s="116"/>
      <c r="E158" s="116"/>
      <c r="F158" s="116"/>
      <c r="G158" s="116"/>
      <c r="H158" s="116"/>
      <c r="I158" s="116"/>
      <c r="J158" s="116"/>
      <c r="K158" s="116"/>
      <c r="L158" s="116"/>
      <c r="M158" s="116"/>
      <c r="N158" s="116"/>
      <c r="O158" s="116"/>
    </row>
    <row r="159" spans="2:15">
      <c r="B159" s="123"/>
      <c r="C159" s="116"/>
      <c r="D159" s="116"/>
      <c r="E159" s="116"/>
      <c r="F159" s="116"/>
      <c r="G159" s="116"/>
      <c r="H159" s="116"/>
      <c r="I159" s="116"/>
      <c r="J159" s="116"/>
      <c r="K159" s="116"/>
      <c r="L159" s="116"/>
      <c r="M159" s="116"/>
      <c r="N159" s="116"/>
      <c r="O159" s="116"/>
    </row>
    <row r="160" spans="2:15">
      <c r="B160" s="123"/>
      <c r="C160" s="116"/>
      <c r="D160" s="116"/>
      <c r="E160" s="116"/>
      <c r="F160" s="116"/>
      <c r="G160" s="116"/>
      <c r="H160" s="116"/>
      <c r="I160" s="116"/>
      <c r="J160" s="116"/>
      <c r="K160" s="116"/>
      <c r="L160" s="116"/>
      <c r="M160" s="116"/>
      <c r="N160" s="116"/>
      <c r="O160" s="116"/>
    </row>
    <row r="161" spans="2:15">
      <c r="B161" s="123"/>
      <c r="C161" s="116"/>
      <c r="D161" s="116"/>
      <c r="E161" s="116"/>
      <c r="F161" s="116"/>
      <c r="G161" s="116"/>
      <c r="H161" s="116"/>
      <c r="I161" s="116"/>
      <c r="J161" s="116"/>
      <c r="K161" s="116"/>
      <c r="L161" s="116"/>
      <c r="M161" s="116"/>
      <c r="N161" s="116"/>
      <c r="O161" s="116"/>
    </row>
    <row r="162" spans="2:15">
      <c r="B162" s="123"/>
      <c r="C162" s="116"/>
      <c r="D162" s="116"/>
      <c r="E162" s="116"/>
      <c r="F162" s="116"/>
      <c r="G162" s="116"/>
      <c r="H162" s="116"/>
      <c r="I162" s="116"/>
      <c r="J162" s="116"/>
      <c r="K162" s="116"/>
      <c r="L162" s="116"/>
      <c r="M162" s="116"/>
      <c r="N162" s="116"/>
      <c r="O162" s="116"/>
    </row>
    <row r="163" spans="2:15">
      <c r="B163" s="123"/>
      <c r="C163" s="116"/>
      <c r="D163" s="116"/>
      <c r="E163" s="116"/>
      <c r="F163" s="116"/>
      <c r="G163" s="116"/>
      <c r="H163" s="116"/>
      <c r="I163" s="116"/>
      <c r="J163" s="116"/>
      <c r="K163" s="116"/>
      <c r="L163" s="116"/>
      <c r="M163" s="116"/>
      <c r="N163" s="116"/>
      <c r="O163" s="116"/>
    </row>
    <row r="164" spans="2:15">
      <c r="B164" s="123"/>
      <c r="C164" s="116"/>
      <c r="D164" s="116"/>
      <c r="E164" s="116"/>
      <c r="F164" s="116"/>
      <c r="G164" s="116"/>
      <c r="H164" s="116"/>
      <c r="I164" s="116"/>
      <c r="J164" s="116"/>
      <c r="K164" s="116"/>
      <c r="L164" s="116"/>
      <c r="M164" s="116"/>
      <c r="N164" s="116"/>
      <c r="O164" s="116"/>
    </row>
    <row r="165" spans="2:15">
      <c r="B165" s="123"/>
      <c r="C165" s="116"/>
      <c r="D165" s="116"/>
      <c r="E165" s="116"/>
      <c r="F165" s="116"/>
      <c r="G165" s="116"/>
      <c r="H165" s="116"/>
      <c r="I165" s="116"/>
      <c r="J165" s="116"/>
      <c r="K165" s="116"/>
      <c r="L165" s="116"/>
      <c r="M165" s="116"/>
      <c r="N165" s="116"/>
      <c r="O165" s="116"/>
    </row>
    <row r="166" spans="2:15">
      <c r="B166" s="123"/>
      <c r="C166" s="116"/>
      <c r="D166" s="116"/>
      <c r="E166" s="116"/>
      <c r="F166" s="116"/>
      <c r="G166" s="116"/>
      <c r="H166" s="116"/>
      <c r="I166" s="116"/>
      <c r="J166" s="116"/>
      <c r="K166" s="116"/>
      <c r="L166" s="116"/>
      <c r="M166" s="116"/>
      <c r="N166" s="116"/>
      <c r="O166" s="116"/>
    </row>
    <row r="167" spans="2:15">
      <c r="B167" s="123"/>
      <c r="C167" s="116"/>
      <c r="D167" s="116"/>
      <c r="E167" s="116"/>
      <c r="F167" s="116"/>
      <c r="G167" s="116"/>
      <c r="H167" s="116"/>
      <c r="I167" s="116"/>
      <c r="J167" s="116"/>
      <c r="K167" s="116"/>
      <c r="L167" s="116"/>
      <c r="M167" s="116"/>
      <c r="N167" s="116"/>
      <c r="O167" s="116"/>
    </row>
    <row r="168" spans="2:15">
      <c r="B168" s="123"/>
      <c r="C168" s="116"/>
      <c r="D168" s="116"/>
      <c r="E168" s="116"/>
      <c r="F168" s="116"/>
      <c r="G168" s="116"/>
      <c r="H168" s="116"/>
      <c r="I168" s="116"/>
      <c r="J168" s="116"/>
      <c r="K168" s="116"/>
      <c r="L168" s="116"/>
      <c r="M168" s="116"/>
      <c r="N168" s="116"/>
      <c r="O168" s="116"/>
    </row>
    <row r="169" spans="2:15">
      <c r="B169" s="123"/>
      <c r="C169" s="116"/>
      <c r="D169" s="116"/>
      <c r="E169" s="116"/>
      <c r="F169" s="116"/>
      <c r="G169" s="116"/>
      <c r="H169" s="116"/>
      <c r="I169" s="116"/>
      <c r="J169" s="116"/>
      <c r="K169" s="116"/>
      <c r="L169" s="116"/>
      <c r="M169" s="116"/>
      <c r="N169" s="116"/>
      <c r="O169" s="116"/>
    </row>
    <row r="170" spans="2:15">
      <c r="B170" s="123"/>
      <c r="C170" s="116"/>
      <c r="D170" s="116"/>
      <c r="E170" s="116"/>
      <c r="F170" s="116"/>
      <c r="G170" s="116"/>
      <c r="H170" s="116"/>
      <c r="I170" s="116"/>
      <c r="J170" s="116"/>
      <c r="K170" s="116"/>
      <c r="L170" s="116"/>
      <c r="M170" s="116"/>
      <c r="N170" s="116"/>
      <c r="O170" s="116"/>
    </row>
    <row r="171" spans="2:15">
      <c r="B171" s="123"/>
      <c r="C171" s="116"/>
      <c r="D171" s="116"/>
      <c r="E171" s="116"/>
      <c r="F171" s="116"/>
      <c r="G171" s="116"/>
      <c r="H171" s="116"/>
      <c r="I171" s="116"/>
      <c r="J171" s="116"/>
      <c r="K171" s="116"/>
      <c r="L171" s="116"/>
      <c r="M171" s="116"/>
      <c r="N171" s="116"/>
      <c r="O171" s="116"/>
    </row>
    <row r="172" spans="2:15">
      <c r="B172" s="123"/>
      <c r="C172" s="116"/>
      <c r="D172" s="116"/>
      <c r="E172" s="116"/>
      <c r="F172" s="116"/>
      <c r="G172" s="116"/>
      <c r="H172" s="116"/>
      <c r="I172" s="116"/>
      <c r="J172" s="116"/>
      <c r="K172" s="116"/>
      <c r="L172" s="116"/>
      <c r="M172" s="116"/>
      <c r="N172" s="116"/>
      <c r="O172" s="116"/>
    </row>
    <row r="173" spans="2:15">
      <c r="B173" s="123"/>
      <c r="C173" s="116"/>
      <c r="D173" s="116"/>
      <c r="E173" s="116"/>
      <c r="F173" s="116"/>
      <c r="G173" s="116"/>
      <c r="H173" s="116"/>
      <c r="I173" s="116"/>
      <c r="J173" s="116"/>
      <c r="K173" s="116"/>
      <c r="L173" s="116"/>
      <c r="M173" s="116"/>
      <c r="N173" s="116"/>
      <c r="O173" s="116"/>
    </row>
    <row r="174" spans="2:15">
      <c r="B174" s="123"/>
      <c r="C174" s="116"/>
      <c r="D174" s="116"/>
      <c r="E174" s="116"/>
      <c r="F174" s="116"/>
      <c r="G174" s="116"/>
      <c r="H174" s="116"/>
      <c r="I174" s="116"/>
      <c r="J174" s="116"/>
      <c r="K174" s="116"/>
      <c r="L174" s="116"/>
      <c r="M174" s="116"/>
      <c r="N174" s="116"/>
      <c r="O174" s="116"/>
    </row>
    <row r="175" spans="2:15">
      <c r="B175" s="123"/>
      <c r="C175" s="116"/>
      <c r="D175" s="116"/>
      <c r="E175" s="116"/>
      <c r="F175" s="116"/>
      <c r="G175" s="116"/>
      <c r="H175" s="116"/>
      <c r="I175" s="116"/>
      <c r="J175" s="116"/>
      <c r="K175" s="116"/>
      <c r="L175" s="116"/>
      <c r="M175" s="116"/>
      <c r="N175" s="116"/>
      <c r="O175" s="116"/>
    </row>
    <row r="176" spans="2:15">
      <c r="B176" s="123"/>
      <c r="C176" s="116"/>
      <c r="D176" s="116"/>
      <c r="E176" s="116"/>
      <c r="F176" s="116"/>
      <c r="G176" s="116"/>
      <c r="H176" s="116"/>
      <c r="I176" s="116"/>
      <c r="J176" s="116"/>
      <c r="K176" s="116"/>
      <c r="L176" s="116"/>
      <c r="M176" s="116"/>
      <c r="N176" s="116"/>
      <c r="O176" s="116"/>
    </row>
    <row r="177" spans="2:15">
      <c r="B177" s="123"/>
      <c r="C177" s="116"/>
      <c r="D177" s="116"/>
      <c r="E177" s="116"/>
      <c r="F177" s="116"/>
      <c r="G177" s="116"/>
      <c r="H177" s="116"/>
      <c r="I177" s="116"/>
      <c r="J177" s="116"/>
      <c r="K177" s="116"/>
      <c r="L177" s="116"/>
      <c r="M177" s="116"/>
      <c r="N177" s="116"/>
      <c r="O177" s="116"/>
    </row>
    <row r="178" spans="2:15">
      <c r="B178" s="123"/>
      <c r="C178" s="116"/>
      <c r="D178" s="116"/>
      <c r="E178" s="116"/>
      <c r="F178" s="116"/>
      <c r="G178" s="116"/>
      <c r="H178" s="116"/>
      <c r="I178" s="116"/>
      <c r="J178" s="116"/>
      <c r="K178" s="116"/>
      <c r="L178" s="116"/>
      <c r="M178" s="116"/>
      <c r="N178" s="116"/>
      <c r="O178" s="116"/>
    </row>
    <row r="179" spans="2:15">
      <c r="B179" s="123"/>
      <c r="C179" s="116"/>
      <c r="D179" s="116"/>
      <c r="E179" s="116"/>
      <c r="F179" s="116"/>
      <c r="G179" s="116"/>
      <c r="H179" s="116"/>
      <c r="I179" s="116"/>
      <c r="J179" s="116"/>
      <c r="K179" s="116"/>
      <c r="L179" s="116"/>
      <c r="M179" s="116"/>
      <c r="N179" s="116"/>
      <c r="O179" s="116"/>
    </row>
    <row r="180" spans="2:15">
      <c r="B180" s="123"/>
      <c r="C180" s="116"/>
      <c r="D180" s="116"/>
      <c r="E180" s="116"/>
      <c r="F180" s="116"/>
      <c r="G180" s="116"/>
      <c r="H180" s="116"/>
      <c r="I180" s="116"/>
      <c r="J180" s="116"/>
      <c r="K180" s="116"/>
      <c r="L180" s="116"/>
      <c r="M180" s="116"/>
      <c r="N180" s="116"/>
      <c r="O180" s="116"/>
    </row>
    <row r="181" spans="2:15">
      <c r="B181" s="123"/>
      <c r="C181" s="116"/>
      <c r="D181" s="116"/>
      <c r="E181" s="116"/>
      <c r="F181" s="116"/>
      <c r="G181" s="116"/>
      <c r="H181" s="116"/>
      <c r="I181" s="116"/>
      <c r="J181" s="116"/>
      <c r="K181" s="116"/>
      <c r="L181" s="116"/>
      <c r="M181" s="116"/>
      <c r="N181" s="116"/>
      <c r="O181" s="116"/>
    </row>
    <row r="182" spans="2:15">
      <c r="B182" s="123"/>
      <c r="C182" s="116"/>
      <c r="D182" s="116"/>
      <c r="E182" s="116"/>
      <c r="F182" s="116"/>
      <c r="G182" s="116"/>
      <c r="H182" s="116"/>
      <c r="I182" s="116"/>
      <c r="J182" s="116"/>
      <c r="K182" s="116"/>
      <c r="L182" s="116"/>
      <c r="M182" s="116"/>
      <c r="N182" s="116"/>
      <c r="O182" s="116"/>
    </row>
    <row r="183" spans="2:15">
      <c r="B183" s="123"/>
      <c r="C183" s="116"/>
      <c r="D183" s="116"/>
      <c r="E183" s="116"/>
      <c r="F183" s="116"/>
      <c r="G183" s="116"/>
      <c r="H183" s="116"/>
      <c r="I183" s="116"/>
      <c r="J183" s="116"/>
      <c r="K183" s="116"/>
      <c r="L183" s="116"/>
      <c r="M183" s="116"/>
      <c r="N183" s="116"/>
      <c r="O183" s="116"/>
    </row>
    <row r="184" spans="2:15">
      <c r="B184" s="123"/>
      <c r="C184" s="116"/>
      <c r="D184" s="116"/>
      <c r="E184" s="116"/>
      <c r="F184" s="116"/>
      <c r="G184" s="116"/>
      <c r="H184" s="116"/>
      <c r="I184" s="116"/>
      <c r="J184" s="116"/>
      <c r="K184" s="116"/>
      <c r="L184" s="116"/>
      <c r="M184" s="116"/>
      <c r="N184" s="116"/>
      <c r="O184" s="116"/>
    </row>
    <row r="185" spans="2:15">
      <c r="B185" s="123"/>
      <c r="C185" s="116"/>
      <c r="D185" s="116"/>
      <c r="E185" s="116"/>
      <c r="F185" s="116"/>
      <c r="G185" s="116"/>
      <c r="H185" s="116"/>
      <c r="I185" s="116"/>
      <c r="J185" s="116"/>
      <c r="K185" s="116"/>
      <c r="L185" s="116"/>
      <c r="M185" s="116"/>
      <c r="N185" s="116"/>
      <c r="O185" s="116"/>
    </row>
    <row r="186" spans="2:15">
      <c r="B186" s="123"/>
      <c r="C186" s="116"/>
      <c r="D186" s="116"/>
      <c r="E186" s="116"/>
      <c r="F186" s="116"/>
      <c r="G186" s="116"/>
      <c r="H186" s="116"/>
      <c r="I186" s="116"/>
      <c r="J186" s="116"/>
      <c r="K186" s="116"/>
      <c r="L186" s="116"/>
      <c r="M186" s="116"/>
      <c r="N186" s="116"/>
      <c r="O186" s="116"/>
    </row>
    <row r="187" spans="2:15">
      <c r="B187" s="123"/>
      <c r="C187" s="116"/>
      <c r="D187" s="116"/>
      <c r="E187" s="116"/>
      <c r="F187" s="116"/>
      <c r="G187" s="116"/>
      <c r="H187" s="116"/>
      <c r="I187" s="116"/>
      <c r="J187" s="116"/>
      <c r="K187" s="116"/>
      <c r="L187" s="116"/>
      <c r="M187" s="116"/>
      <c r="N187" s="116"/>
      <c r="O187" s="116"/>
    </row>
    <row r="188" spans="2:15">
      <c r="B188" s="123"/>
      <c r="C188" s="116"/>
      <c r="D188" s="116"/>
      <c r="E188" s="116"/>
      <c r="F188" s="116"/>
      <c r="G188" s="116"/>
      <c r="H188" s="116"/>
      <c r="I188" s="116"/>
      <c r="J188" s="116"/>
      <c r="K188" s="116"/>
      <c r="L188" s="116"/>
      <c r="M188" s="116"/>
      <c r="N188" s="116"/>
      <c r="O188" s="116"/>
    </row>
    <row r="189" spans="2:15">
      <c r="B189" s="123"/>
      <c r="C189" s="116"/>
      <c r="D189" s="116"/>
      <c r="E189" s="116"/>
      <c r="F189" s="116"/>
      <c r="G189" s="116"/>
      <c r="H189" s="116"/>
      <c r="I189" s="116"/>
      <c r="J189" s="116"/>
      <c r="K189" s="116"/>
      <c r="L189" s="116"/>
      <c r="M189" s="116"/>
      <c r="N189" s="116"/>
      <c r="O189" s="116"/>
    </row>
    <row r="190" spans="2:15">
      <c r="B190" s="123"/>
      <c r="C190" s="116"/>
      <c r="D190" s="116"/>
      <c r="E190" s="116"/>
      <c r="F190" s="116"/>
      <c r="G190" s="116"/>
      <c r="H190" s="116"/>
      <c r="I190" s="116"/>
      <c r="J190" s="116"/>
      <c r="K190" s="116"/>
      <c r="L190" s="116"/>
      <c r="M190" s="116"/>
      <c r="N190" s="116"/>
      <c r="O190" s="116"/>
    </row>
    <row r="191" spans="2:15">
      <c r="B191" s="123"/>
      <c r="C191" s="116"/>
      <c r="D191" s="116"/>
      <c r="E191" s="116"/>
      <c r="F191" s="116"/>
      <c r="G191" s="116"/>
      <c r="H191" s="116"/>
      <c r="I191" s="116"/>
      <c r="J191" s="116"/>
      <c r="K191" s="116"/>
      <c r="L191" s="116"/>
      <c r="M191" s="116"/>
      <c r="N191" s="116"/>
      <c r="O191" s="116"/>
    </row>
    <row r="192" spans="2:15">
      <c r="B192" s="123"/>
      <c r="C192" s="116"/>
      <c r="D192" s="116"/>
      <c r="E192" s="116"/>
      <c r="F192" s="116"/>
      <c r="G192" s="116"/>
      <c r="H192" s="116"/>
      <c r="I192" s="116"/>
      <c r="J192" s="116"/>
      <c r="K192" s="116"/>
      <c r="L192" s="116"/>
      <c r="M192" s="116"/>
      <c r="N192" s="116"/>
      <c r="O192" s="116"/>
    </row>
    <row r="193" spans="2:15">
      <c r="B193" s="123"/>
      <c r="C193" s="116"/>
      <c r="D193" s="116"/>
      <c r="E193" s="116"/>
      <c r="F193" s="116"/>
      <c r="G193" s="116"/>
      <c r="H193" s="116"/>
      <c r="I193" s="116"/>
      <c r="J193" s="116"/>
      <c r="K193" s="116"/>
      <c r="L193" s="116"/>
      <c r="M193" s="116"/>
      <c r="N193" s="116"/>
      <c r="O193" s="116"/>
    </row>
    <row r="194" spans="2:15">
      <c r="B194" s="123"/>
      <c r="C194" s="116"/>
      <c r="D194" s="116"/>
      <c r="E194" s="116"/>
      <c r="F194" s="116"/>
      <c r="G194" s="116"/>
      <c r="H194" s="116"/>
      <c r="I194" s="116"/>
      <c r="J194" s="116"/>
      <c r="K194" s="116"/>
      <c r="L194" s="116"/>
      <c r="M194" s="116"/>
      <c r="N194" s="116"/>
      <c r="O194" s="116"/>
    </row>
    <row r="195" spans="2:15">
      <c r="B195" s="123"/>
      <c r="C195" s="116"/>
      <c r="D195" s="116"/>
      <c r="E195" s="116"/>
      <c r="F195" s="116"/>
      <c r="G195" s="116"/>
      <c r="H195" s="116"/>
      <c r="I195" s="116"/>
      <c r="J195" s="116"/>
      <c r="K195" s="116"/>
      <c r="L195" s="116"/>
      <c r="M195" s="116"/>
      <c r="N195" s="116"/>
      <c r="O195" s="116"/>
    </row>
    <row r="196" spans="2:15">
      <c r="B196" s="123"/>
      <c r="C196" s="116"/>
      <c r="D196" s="116"/>
      <c r="E196" s="116"/>
      <c r="F196" s="116"/>
      <c r="G196" s="116"/>
      <c r="H196" s="116"/>
      <c r="I196" s="116"/>
      <c r="J196" s="116"/>
      <c r="K196" s="116"/>
      <c r="L196" s="116"/>
      <c r="M196" s="116"/>
      <c r="N196" s="116"/>
      <c r="O196" s="116"/>
    </row>
    <row r="197" spans="2:15">
      <c r="B197" s="123"/>
      <c r="C197" s="116"/>
      <c r="D197" s="116"/>
      <c r="E197" s="116"/>
      <c r="F197" s="116"/>
      <c r="G197" s="116"/>
      <c r="H197" s="116"/>
      <c r="I197" s="116"/>
      <c r="J197" s="116"/>
      <c r="K197" s="116"/>
      <c r="L197" s="116"/>
      <c r="M197" s="116"/>
      <c r="N197" s="116"/>
      <c r="O197" s="116"/>
    </row>
    <row r="198" spans="2:15">
      <c r="B198" s="123"/>
      <c r="C198" s="116"/>
      <c r="D198" s="116"/>
      <c r="E198" s="116"/>
      <c r="F198" s="116"/>
      <c r="G198" s="116"/>
      <c r="H198" s="116"/>
      <c r="I198" s="116"/>
      <c r="J198" s="116"/>
      <c r="K198" s="116"/>
      <c r="L198" s="116"/>
      <c r="M198" s="116"/>
      <c r="N198" s="116"/>
      <c r="O198" s="116"/>
    </row>
    <row r="199" spans="2:15">
      <c r="B199" s="123"/>
      <c r="C199" s="116"/>
      <c r="D199" s="116"/>
      <c r="E199" s="116"/>
      <c r="F199" s="116"/>
      <c r="G199" s="116"/>
      <c r="H199" s="116"/>
      <c r="I199" s="116"/>
      <c r="J199" s="116"/>
      <c r="K199" s="116"/>
      <c r="L199" s="116"/>
      <c r="M199" s="116"/>
      <c r="N199" s="116"/>
      <c r="O199" s="116"/>
    </row>
    <row r="200" spans="2:15">
      <c r="B200" s="123"/>
      <c r="C200" s="116"/>
      <c r="D200" s="116"/>
      <c r="E200" s="116"/>
      <c r="F200" s="116"/>
      <c r="G200" s="116"/>
      <c r="H200" s="116"/>
      <c r="I200" s="116"/>
      <c r="J200" s="116"/>
      <c r="K200" s="116"/>
      <c r="L200" s="116"/>
      <c r="M200" s="116"/>
      <c r="N200" s="116"/>
      <c r="O200" s="116"/>
    </row>
    <row r="201" spans="2:15">
      <c r="B201" s="123"/>
      <c r="C201" s="116"/>
      <c r="D201" s="116"/>
      <c r="E201" s="116"/>
      <c r="F201" s="116"/>
      <c r="G201" s="116"/>
      <c r="H201" s="116"/>
      <c r="I201" s="116"/>
      <c r="J201" s="116"/>
      <c r="K201" s="116"/>
      <c r="L201" s="116"/>
      <c r="M201" s="116"/>
      <c r="N201" s="116"/>
      <c r="O201" s="116"/>
    </row>
    <row r="202" spans="2:15">
      <c r="B202" s="123"/>
      <c r="C202" s="116"/>
      <c r="D202" s="116"/>
      <c r="E202" s="116"/>
      <c r="F202" s="116"/>
      <c r="G202" s="116"/>
      <c r="H202" s="116"/>
      <c r="I202" s="116"/>
      <c r="J202" s="116"/>
      <c r="K202" s="116"/>
      <c r="L202" s="116"/>
      <c r="M202" s="116"/>
      <c r="N202" s="116"/>
      <c r="O202" s="116"/>
    </row>
    <row r="203" spans="2:15">
      <c r="B203" s="123"/>
      <c r="C203" s="116"/>
      <c r="D203" s="116"/>
      <c r="E203" s="116"/>
      <c r="F203" s="116"/>
      <c r="G203" s="116"/>
      <c r="H203" s="116"/>
      <c r="I203" s="116"/>
      <c r="J203" s="116"/>
      <c r="K203" s="116"/>
      <c r="L203" s="116"/>
      <c r="M203" s="116"/>
      <c r="N203" s="116"/>
      <c r="O203" s="116"/>
    </row>
    <row r="204" spans="2:15">
      <c r="B204" s="123"/>
      <c r="C204" s="116"/>
      <c r="D204" s="116"/>
      <c r="E204" s="116"/>
      <c r="F204" s="116"/>
      <c r="G204" s="116"/>
      <c r="H204" s="116"/>
      <c r="I204" s="116"/>
      <c r="J204" s="116"/>
      <c r="K204" s="116"/>
      <c r="L204" s="116"/>
      <c r="M204" s="116"/>
      <c r="N204" s="116"/>
      <c r="O204" s="116"/>
    </row>
    <row r="205" spans="2:15">
      <c r="B205" s="123"/>
      <c r="C205" s="116"/>
      <c r="D205" s="116"/>
      <c r="E205" s="116"/>
      <c r="F205" s="116"/>
      <c r="G205" s="116"/>
      <c r="H205" s="116"/>
      <c r="I205" s="116"/>
      <c r="J205" s="116"/>
      <c r="K205" s="116"/>
      <c r="L205" s="116"/>
      <c r="M205" s="116"/>
      <c r="N205" s="116"/>
      <c r="O205" s="116"/>
    </row>
    <row r="206" spans="2:15">
      <c r="B206" s="123"/>
      <c r="C206" s="116"/>
      <c r="D206" s="116"/>
      <c r="E206" s="116"/>
      <c r="F206" s="116"/>
      <c r="G206" s="116"/>
      <c r="H206" s="116"/>
      <c r="I206" s="116"/>
      <c r="J206" s="116"/>
      <c r="K206" s="116"/>
      <c r="L206" s="116"/>
      <c r="M206" s="116"/>
      <c r="N206" s="116"/>
      <c r="O206" s="116"/>
    </row>
    <row r="207" spans="2:15">
      <c r="B207" s="123"/>
      <c r="C207" s="116"/>
      <c r="D207" s="116"/>
      <c r="E207" s="116"/>
      <c r="F207" s="116"/>
      <c r="G207" s="116"/>
      <c r="H207" s="116"/>
      <c r="I207" s="116"/>
      <c r="J207" s="116"/>
      <c r="K207" s="116"/>
      <c r="L207" s="116"/>
      <c r="M207" s="116"/>
      <c r="N207" s="116"/>
      <c r="O207" s="116"/>
    </row>
    <row r="208" spans="2:15">
      <c r="B208" s="123"/>
      <c r="C208" s="116"/>
      <c r="D208" s="116"/>
      <c r="E208" s="116"/>
      <c r="F208" s="116"/>
      <c r="G208" s="116"/>
      <c r="H208" s="116"/>
      <c r="I208" s="116"/>
      <c r="J208" s="116"/>
      <c r="K208" s="116"/>
      <c r="L208" s="116"/>
      <c r="M208" s="116"/>
      <c r="N208" s="116"/>
      <c r="O208" s="116"/>
    </row>
    <row r="209" spans="2:15">
      <c r="B209" s="123"/>
      <c r="C209" s="116"/>
      <c r="D209" s="116"/>
      <c r="E209" s="116"/>
      <c r="F209" s="116"/>
      <c r="G209" s="116"/>
      <c r="H209" s="116"/>
      <c r="I209" s="116"/>
      <c r="J209" s="116"/>
      <c r="K209" s="116"/>
      <c r="L209" s="116"/>
      <c r="M209" s="116"/>
      <c r="N209" s="116"/>
      <c r="O209" s="116"/>
    </row>
    <row r="210" spans="2:15">
      <c r="B210" s="123"/>
      <c r="C210" s="116"/>
      <c r="D210" s="116"/>
      <c r="E210" s="116"/>
      <c r="F210" s="116"/>
      <c r="G210" s="116"/>
      <c r="H210" s="116"/>
      <c r="I210" s="116"/>
      <c r="J210" s="116"/>
      <c r="K210" s="116"/>
      <c r="L210" s="116"/>
      <c r="M210" s="116"/>
      <c r="N210" s="116"/>
      <c r="O210" s="116"/>
    </row>
    <row r="211" spans="2:15">
      <c r="B211" s="123"/>
      <c r="C211" s="116"/>
      <c r="D211" s="116"/>
      <c r="E211" s="116"/>
      <c r="F211" s="116"/>
      <c r="G211" s="116"/>
      <c r="H211" s="116"/>
      <c r="I211" s="116"/>
      <c r="J211" s="116"/>
      <c r="K211" s="116"/>
      <c r="L211" s="116"/>
      <c r="M211" s="116"/>
      <c r="N211" s="116"/>
      <c r="O211" s="116"/>
    </row>
    <row r="212" spans="2:15">
      <c r="B212" s="123"/>
      <c r="C212" s="116"/>
      <c r="D212" s="116"/>
      <c r="E212" s="116"/>
      <c r="F212" s="116"/>
      <c r="G212" s="116"/>
      <c r="H212" s="116"/>
      <c r="I212" s="116"/>
      <c r="J212" s="116"/>
      <c r="K212" s="116"/>
      <c r="L212" s="116"/>
      <c r="M212" s="116"/>
      <c r="N212" s="116"/>
      <c r="O212" s="116"/>
    </row>
    <row r="213" spans="2:15">
      <c r="B213" s="123"/>
      <c r="C213" s="116"/>
      <c r="D213" s="116"/>
      <c r="E213" s="116"/>
      <c r="F213" s="116"/>
      <c r="G213" s="116"/>
      <c r="H213" s="116"/>
      <c r="I213" s="116"/>
      <c r="J213" s="116"/>
      <c r="K213" s="116"/>
      <c r="L213" s="116"/>
      <c r="M213" s="116"/>
      <c r="N213" s="116"/>
      <c r="O213" s="116"/>
    </row>
    <row r="214" spans="2:15">
      <c r="B214" s="123"/>
      <c r="C214" s="116"/>
      <c r="D214" s="116"/>
      <c r="E214" s="116"/>
      <c r="F214" s="116"/>
      <c r="G214" s="116"/>
      <c r="H214" s="116"/>
      <c r="I214" s="116"/>
      <c r="J214" s="116"/>
      <c r="K214" s="116"/>
      <c r="L214" s="116"/>
      <c r="M214" s="116"/>
      <c r="N214" s="116"/>
      <c r="O214" s="116"/>
    </row>
    <row r="215" spans="2:15">
      <c r="B215" s="123"/>
      <c r="C215" s="116"/>
      <c r="D215" s="116"/>
      <c r="E215" s="116"/>
      <c r="F215" s="116"/>
      <c r="G215" s="116"/>
      <c r="H215" s="116"/>
      <c r="I215" s="116"/>
      <c r="J215" s="116"/>
      <c r="K215" s="116"/>
      <c r="L215" s="116"/>
      <c r="M215" s="116"/>
      <c r="N215" s="116"/>
      <c r="O215" s="116"/>
    </row>
    <row r="216" spans="2:15">
      <c r="B216" s="123"/>
      <c r="C216" s="116"/>
      <c r="D216" s="116"/>
      <c r="E216" s="116"/>
      <c r="F216" s="116"/>
      <c r="G216" s="116"/>
      <c r="H216" s="116"/>
      <c r="I216" s="116"/>
      <c r="J216" s="116"/>
      <c r="K216" s="116"/>
      <c r="L216" s="116"/>
      <c r="M216" s="116"/>
      <c r="N216" s="116"/>
      <c r="O216" s="116"/>
    </row>
    <row r="217" spans="2:15">
      <c r="B217" s="123"/>
      <c r="C217" s="116"/>
      <c r="D217" s="116"/>
      <c r="E217" s="116"/>
      <c r="F217" s="116"/>
      <c r="G217" s="116"/>
      <c r="H217" s="116"/>
      <c r="I217" s="116"/>
      <c r="J217" s="116"/>
      <c r="K217" s="116"/>
      <c r="L217" s="116"/>
      <c r="M217" s="116"/>
      <c r="N217" s="116"/>
      <c r="O217" s="116"/>
    </row>
    <row r="218" spans="2:15">
      <c r="B218" s="123"/>
      <c r="C218" s="116"/>
      <c r="D218" s="116"/>
      <c r="E218" s="116"/>
      <c r="F218" s="116"/>
      <c r="G218" s="116"/>
      <c r="H218" s="116"/>
      <c r="I218" s="116"/>
      <c r="J218" s="116"/>
      <c r="K218" s="116"/>
      <c r="L218" s="116"/>
      <c r="M218" s="116"/>
      <c r="N218" s="116"/>
      <c r="O218" s="116"/>
    </row>
    <row r="219" spans="2:15">
      <c r="B219" s="123"/>
      <c r="C219" s="116"/>
      <c r="D219" s="116"/>
      <c r="E219" s="116"/>
      <c r="F219" s="116"/>
      <c r="G219" s="116"/>
      <c r="H219" s="116"/>
      <c r="I219" s="116"/>
      <c r="J219" s="116"/>
      <c r="K219" s="116"/>
      <c r="L219" s="116"/>
      <c r="M219" s="116"/>
      <c r="N219" s="116"/>
      <c r="O219" s="116"/>
    </row>
    <row r="220" spans="2:15">
      <c r="B220" s="123"/>
      <c r="C220" s="116"/>
      <c r="D220" s="116"/>
      <c r="E220" s="116"/>
      <c r="F220" s="116"/>
      <c r="G220" s="116"/>
      <c r="H220" s="116"/>
      <c r="I220" s="116"/>
      <c r="J220" s="116"/>
      <c r="K220" s="116"/>
      <c r="L220" s="116"/>
      <c r="M220" s="116"/>
      <c r="N220" s="116"/>
      <c r="O220" s="116"/>
    </row>
    <row r="221" spans="2:15">
      <c r="B221" s="123"/>
      <c r="C221" s="116"/>
      <c r="D221" s="116"/>
      <c r="E221" s="116"/>
      <c r="F221" s="116"/>
      <c r="G221" s="116"/>
      <c r="H221" s="116"/>
      <c r="I221" s="116"/>
      <c r="J221" s="116"/>
      <c r="K221" s="116"/>
      <c r="L221" s="116"/>
      <c r="M221" s="116"/>
      <c r="N221" s="116"/>
      <c r="O221" s="116"/>
    </row>
    <row r="222" spans="2:15">
      <c r="B222" s="123"/>
      <c r="C222" s="116"/>
      <c r="D222" s="116"/>
      <c r="E222" s="116"/>
      <c r="F222" s="116"/>
      <c r="G222" s="116"/>
      <c r="H222" s="116"/>
      <c r="I222" s="116"/>
      <c r="J222" s="116"/>
      <c r="K222" s="116"/>
      <c r="L222" s="116"/>
      <c r="M222" s="116"/>
      <c r="N222" s="116"/>
      <c r="O222" s="116"/>
    </row>
    <row r="223" spans="2:15">
      <c r="B223" s="123"/>
      <c r="C223" s="116"/>
      <c r="D223" s="116"/>
      <c r="E223" s="116"/>
      <c r="F223" s="116"/>
      <c r="G223" s="116"/>
      <c r="H223" s="116"/>
      <c r="I223" s="116"/>
      <c r="J223" s="116"/>
      <c r="K223" s="116"/>
      <c r="L223" s="116"/>
      <c r="M223" s="116"/>
      <c r="N223" s="116"/>
      <c r="O223" s="116"/>
    </row>
    <row r="224" spans="2:15">
      <c r="B224" s="123"/>
      <c r="C224" s="116"/>
      <c r="D224" s="116"/>
      <c r="E224" s="116"/>
      <c r="F224" s="116"/>
      <c r="G224" s="116"/>
      <c r="H224" s="116"/>
      <c r="I224" s="116"/>
      <c r="J224" s="116"/>
      <c r="K224" s="116"/>
      <c r="L224" s="116"/>
      <c r="M224" s="116"/>
      <c r="N224" s="116"/>
      <c r="O224" s="116"/>
    </row>
    <row r="225" spans="2:15">
      <c r="B225" s="123"/>
      <c r="C225" s="116"/>
      <c r="D225" s="116"/>
      <c r="E225" s="116"/>
      <c r="F225" s="116"/>
      <c r="G225" s="116"/>
      <c r="H225" s="116"/>
      <c r="I225" s="116"/>
      <c r="J225" s="116"/>
      <c r="K225" s="116"/>
      <c r="L225" s="116"/>
      <c r="M225" s="116"/>
      <c r="N225" s="116"/>
      <c r="O225" s="116"/>
    </row>
    <row r="226" spans="2:15">
      <c r="B226" s="123"/>
      <c r="C226" s="116"/>
      <c r="D226" s="116"/>
      <c r="E226" s="116"/>
      <c r="F226" s="116"/>
      <c r="G226" s="116"/>
      <c r="H226" s="116"/>
      <c r="I226" s="116"/>
      <c r="J226" s="116"/>
      <c r="K226" s="116"/>
      <c r="L226" s="116"/>
      <c r="M226" s="116"/>
      <c r="N226" s="116"/>
      <c r="O226" s="116"/>
    </row>
    <row r="227" spans="2:15">
      <c r="B227" s="123"/>
      <c r="C227" s="116"/>
      <c r="D227" s="116"/>
      <c r="E227" s="116"/>
      <c r="F227" s="116"/>
      <c r="G227" s="116"/>
      <c r="H227" s="116"/>
      <c r="I227" s="116"/>
      <c r="J227" s="116"/>
      <c r="K227" s="116"/>
      <c r="L227" s="116"/>
      <c r="M227" s="116"/>
      <c r="N227" s="116"/>
      <c r="O227" s="116"/>
    </row>
    <row r="228" spans="2:15">
      <c r="B228" s="123"/>
      <c r="C228" s="116"/>
      <c r="D228" s="116"/>
      <c r="E228" s="116"/>
      <c r="F228" s="116"/>
      <c r="G228" s="116"/>
      <c r="H228" s="116"/>
      <c r="I228" s="116"/>
      <c r="J228" s="116"/>
      <c r="K228" s="116"/>
      <c r="L228" s="116"/>
      <c r="M228" s="116"/>
      <c r="N228" s="116"/>
      <c r="O228" s="116"/>
    </row>
    <row r="229" spans="2:15">
      <c r="B229" s="123"/>
      <c r="C229" s="116"/>
      <c r="D229" s="116"/>
      <c r="E229" s="116"/>
      <c r="F229" s="116"/>
      <c r="G229" s="116"/>
      <c r="H229" s="116"/>
      <c r="I229" s="116"/>
      <c r="J229" s="116"/>
      <c r="K229" s="116"/>
      <c r="L229" s="116"/>
      <c r="M229" s="116"/>
      <c r="N229" s="116"/>
      <c r="O229" s="116"/>
    </row>
    <row r="230" spans="2:15">
      <c r="B230" s="123"/>
      <c r="C230" s="116"/>
      <c r="D230" s="116"/>
      <c r="E230" s="116"/>
      <c r="F230" s="116"/>
      <c r="G230" s="116"/>
      <c r="H230" s="116"/>
      <c r="I230" s="116"/>
      <c r="J230" s="116"/>
      <c r="K230" s="116"/>
      <c r="L230" s="116"/>
      <c r="M230" s="116"/>
      <c r="N230" s="116"/>
      <c r="O230" s="116"/>
    </row>
    <row r="231" spans="2:15">
      <c r="B231" s="123"/>
      <c r="C231" s="116"/>
      <c r="D231" s="116"/>
      <c r="E231" s="116"/>
      <c r="F231" s="116"/>
      <c r="G231" s="116"/>
      <c r="H231" s="116"/>
      <c r="I231" s="116"/>
      <c r="J231" s="116"/>
      <c r="K231" s="116"/>
      <c r="L231" s="116"/>
      <c r="M231" s="116"/>
      <c r="N231" s="116"/>
      <c r="O231" s="116"/>
    </row>
    <row r="232" spans="2:15">
      <c r="B232" s="123"/>
      <c r="C232" s="116"/>
      <c r="D232" s="116"/>
      <c r="E232" s="116"/>
      <c r="F232" s="116"/>
      <c r="G232" s="116"/>
      <c r="H232" s="116"/>
      <c r="I232" s="116"/>
      <c r="J232" s="116"/>
      <c r="K232" s="116"/>
      <c r="L232" s="116"/>
      <c r="M232" s="116"/>
      <c r="N232" s="116"/>
      <c r="O232" s="116"/>
    </row>
    <row r="233" spans="2:15">
      <c r="B233" s="123"/>
      <c r="C233" s="116"/>
      <c r="D233" s="116"/>
      <c r="E233" s="116"/>
      <c r="F233" s="116"/>
      <c r="G233" s="116"/>
      <c r="H233" s="116"/>
      <c r="I233" s="116"/>
      <c r="J233" s="116"/>
      <c r="K233" s="116"/>
      <c r="L233" s="116"/>
      <c r="M233" s="116"/>
      <c r="N233" s="116"/>
      <c r="O233" s="116"/>
    </row>
    <row r="234" spans="2:15">
      <c r="B234" s="123"/>
      <c r="C234" s="116"/>
      <c r="D234" s="116"/>
      <c r="E234" s="116"/>
      <c r="F234" s="116"/>
      <c r="G234" s="116"/>
      <c r="H234" s="116"/>
      <c r="I234" s="116"/>
      <c r="J234" s="116"/>
      <c r="K234" s="116"/>
      <c r="L234" s="116"/>
      <c r="M234" s="116"/>
      <c r="N234" s="116"/>
      <c r="O234" s="116"/>
    </row>
    <row r="235" spans="2:15">
      <c r="B235" s="123"/>
      <c r="C235" s="116"/>
      <c r="D235" s="116"/>
      <c r="E235" s="116"/>
      <c r="F235" s="116"/>
      <c r="G235" s="116"/>
      <c r="H235" s="116"/>
      <c r="I235" s="116"/>
      <c r="J235" s="116"/>
      <c r="K235" s="116"/>
      <c r="L235" s="116"/>
      <c r="M235" s="116"/>
      <c r="N235" s="116"/>
      <c r="O235" s="116"/>
    </row>
    <row r="236" spans="2:15">
      <c r="B236" s="123"/>
      <c r="C236" s="116"/>
      <c r="D236" s="116"/>
      <c r="E236" s="116"/>
      <c r="F236" s="116"/>
      <c r="G236" s="116"/>
      <c r="H236" s="116"/>
      <c r="I236" s="116"/>
      <c r="J236" s="116"/>
      <c r="K236" s="116"/>
      <c r="L236" s="116"/>
      <c r="M236" s="116"/>
      <c r="N236" s="116"/>
      <c r="O236" s="116"/>
    </row>
    <row r="237" spans="2:15">
      <c r="B237" s="123"/>
      <c r="C237" s="116"/>
      <c r="D237" s="116"/>
      <c r="E237" s="116"/>
      <c r="F237" s="116"/>
      <c r="G237" s="116"/>
      <c r="H237" s="116"/>
      <c r="I237" s="116"/>
      <c r="J237" s="116"/>
      <c r="K237" s="116"/>
      <c r="L237" s="116"/>
      <c r="M237" s="116"/>
      <c r="N237" s="116"/>
      <c r="O237" s="116"/>
    </row>
    <row r="238" spans="2:15">
      <c r="B238" s="123"/>
      <c r="C238" s="116"/>
      <c r="D238" s="116"/>
      <c r="E238" s="116"/>
      <c r="F238" s="116"/>
      <c r="G238" s="116"/>
      <c r="H238" s="116"/>
      <c r="I238" s="116"/>
      <c r="J238" s="116"/>
      <c r="K238" s="116"/>
      <c r="L238" s="116"/>
      <c r="M238" s="116"/>
      <c r="N238" s="116"/>
      <c r="O238" s="116"/>
    </row>
    <row r="239" spans="2:15">
      <c r="B239" s="123"/>
      <c r="C239" s="116"/>
      <c r="D239" s="116"/>
      <c r="E239" s="116"/>
      <c r="F239" s="116"/>
      <c r="G239" s="116"/>
      <c r="H239" s="116"/>
      <c r="I239" s="116"/>
      <c r="J239" s="116"/>
      <c r="K239" s="116"/>
      <c r="L239" s="116"/>
      <c r="M239" s="116"/>
      <c r="N239" s="116"/>
      <c r="O239" s="116"/>
    </row>
    <row r="240" spans="2:15">
      <c r="B240" s="123"/>
      <c r="C240" s="116"/>
      <c r="D240" s="116"/>
      <c r="E240" s="116"/>
      <c r="F240" s="116"/>
      <c r="G240" s="116"/>
      <c r="H240" s="116"/>
      <c r="I240" s="116"/>
      <c r="J240" s="116"/>
      <c r="K240" s="116"/>
      <c r="L240" s="116"/>
      <c r="M240" s="116"/>
      <c r="N240" s="116"/>
      <c r="O240" s="116"/>
    </row>
    <row r="241" spans="2:15">
      <c r="B241" s="123"/>
      <c r="C241" s="116"/>
      <c r="D241" s="116"/>
      <c r="E241" s="116"/>
      <c r="F241" s="116"/>
      <c r="G241" s="116"/>
      <c r="H241" s="116"/>
      <c r="I241" s="116"/>
      <c r="J241" s="116"/>
      <c r="K241" s="116"/>
      <c r="L241" s="116"/>
      <c r="M241" s="116"/>
      <c r="N241" s="116"/>
      <c r="O241" s="116"/>
    </row>
    <row r="242" spans="2:15">
      <c r="B242" s="123"/>
      <c r="C242" s="116"/>
      <c r="D242" s="116"/>
      <c r="E242" s="116"/>
      <c r="F242" s="116"/>
      <c r="G242" s="116"/>
      <c r="H242" s="116"/>
      <c r="I242" s="116"/>
      <c r="J242" s="116"/>
      <c r="K242" s="116"/>
      <c r="L242" s="116"/>
      <c r="M242" s="116"/>
      <c r="N242" s="116"/>
      <c r="O242" s="116"/>
    </row>
    <row r="243" spans="2:15">
      <c r="B243" s="123"/>
      <c r="C243" s="116"/>
      <c r="D243" s="116"/>
      <c r="E243" s="116"/>
      <c r="F243" s="116"/>
      <c r="G243" s="116"/>
      <c r="H243" s="116"/>
      <c r="I243" s="116"/>
      <c r="J243" s="116"/>
      <c r="K243" s="116"/>
      <c r="L243" s="116"/>
      <c r="M243" s="116"/>
      <c r="N243" s="116"/>
      <c r="O243" s="116"/>
    </row>
    <row r="244" spans="2:15">
      <c r="B244" s="123"/>
      <c r="C244" s="116"/>
      <c r="D244" s="116"/>
      <c r="E244" s="116"/>
      <c r="F244" s="116"/>
      <c r="G244" s="116"/>
      <c r="H244" s="116"/>
      <c r="I244" s="116"/>
      <c r="J244" s="116"/>
      <c r="K244" s="116"/>
      <c r="L244" s="116"/>
      <c r="M244" s="116"/>
      <c r="N244" s="116"/>
      <c r="O244" s="116"/>
    </row>
    <row r="245" spans="2:15">
      <c r="B245" s="123"/>
      <c r="C245" s="116"/>
      <c r="D245" s="116"/>
      <c r="E245" s="116"/>
      <c r="F245" s="116"/>
      <c r="G245" s="116"/>
      <c r="H245" s="116"/>
      <c r="I245" s="116"/>
      <c r="J245" s="116"/>
      <c r="K245" s="116"/>
      <c r="L245" s="116"/>
      <c r="M245" s="116"/>
      <c r="N245" s="116"/>
      <c r="O245" s="116"/>
    </row>
    <row r="246" spans="2:15">
      <c r="B246" s="123"/>
      <c r="C246" s="116"/>
      <c r="D246" s="116"/>
      <c r="E246" s="116"/>
      <c r="F246" s="116"/>
      <c r="G246" s="116"/>
      <c r="H246" s="116"/>
      <c r="I246" s="116"/>
      <c r="J246" s="116"/>
      <c r="K246" s="116"/>
      <c r="L246" s="116"/>
      <c r="M246" s="116"/>
      <c r="N246" s="116"/>
      <c r="O246" s="116"/>
    </row>
    <row r="247" spans="2:15">
      <c r="B247" s="123"/>
      <c r="C247" s="116"/>
      <c r="D247" s="116"/>
      <c r="E247" s="116"/>
      <c r="F247" s="116"/>
      <c r="G247" s="116"/>
      <c r="H247" s="116"/>
      <c r="I247" s="116"/>
      <c r="J247" s="116"/>
      <c r="K247" s="116"/>
      <c r="L247" s="116"/>
      <c r="M247" s="116"/>
      <c r="N247" s="116"/>
      <c r="O247" s="116"/>
    </row>
    <row r="248" spans="2:15">
      <c r="B248" s="123"/>
      <c r="C248" s="116"/>
      <c r="D248" s="116"/>
      <c r="E248" s="116"/>
      <c r="F248" s="116"/>
      <c r="G248" s="116"/>
      <c r="H248" s="116"/>
      <c r="I248" s="116"/>
      <c r="J248" s="116"/>
      <c r="K248" s="116"/>
      <c r="L248" s="116"/>
      <c r="M248" s="116"/>
      <c r="N248" s="116"/>
      <c r="O248" s="116"/>
    </row>
    <row r="249" spans="2:15">
      <c r="B249" s="123"/>
      <c r="C249" s="116"/>
      <c r="D249" s="116"/>
      <c r="E249" s="116"/>
      <c r="F249" s="116"/>
      <c r="G249" s="116"/>
      <c r="H249" s="116"/>
      <c r="I249" s="116"/>
      <c r="J249" s="116"/>
      <c r="K249" s="116"/>
      <c r="L249" s="116"/>
      <c r="M249" s="116"/>
      <c r="N249" s="116"/>
      <c r="O249" s="116"/>
    </row>
    <row r="250" spans="2:15">
      <c r="B250" s="123"/>
      <c r="C250" s="116"/>
      <c r="D250" s="116"/>
      <c r="E250" s="116"/>
      <c r="F250" s="116"/>
      <c r="G250" s="116"/>
      <c r="H250" s="116"/>
      <c r="I250" s="116"/>
      <c r="J250" s="116"/>
      <c r="K250" s="116"/>
      <c r="L250" s="116"/>
      <c r="M250" s="116"/>
      <c r="N250" s="116"/>
      <c r="O250" s="116"/>
    </row>
    <row r="251" spans="2:15">
      <c r="B251" s="123"/>
      <c r="C251" s="116"/>
      <c r="D251" s="116"/>
      <c r="E251" s="116"/>
      <c r="F251" s="116"/>
      <c r="G251" s="116"/>
      <c r="H251" s="116"/>
      <c r="I251" s="116"/>
      <c r="J251" s="116"/>
      <c r="K251" s="116"/>
      <c r="L251" s="116"/>
      <c r="M251" s="116"/>
      <c r="N251" s="116"/>
      <c r="O251" s="116"/>
    </row>
    <row r="252" spans="2:15">
      <c r="B252" s="123"/>
      <c r="C252" s="116"/>
      <c r="D252" s="116"/>
      <c r="E252" s="116"/>
      <c r="F252" s="116"/>
      <c r="G252" s="116"/>
      <c r="H252" s="116"/>
      <c r="I252" s="116"/>
      <c r="J252" s="116"/>
      <c r="K252" s="116"/>
      <c r="L252" s="116"/>
      <c r="M252" s="116"/>
      <c r="N252" s="116"/>
      <c r="O252" s="116"/>
    </row>
    <row r="253" spans="2:15">
      <c r="B253" s="123"/>
      <c r="C253" s="116"/>
      <c r="D253" s="116"/>
      <c r="E253" s="116"/>
      <c r="F253" s="116"/>
      <c r="G253" s="116"/>
      <c r="H253" s="116"/>
      <c r="I253" s="116"/>
      <c r="J253" s="116"/>
      <c r="K253" s="116"/>
      <c r="L253" s="116"/>
      <c r="M253" s="116"/>
      <c r="N253" s="116"/>
      <c r="O253" s="116"/>
    </row>
    <row r="254" spans="2:15">
      <c r="B254" s="123"/>
      <c r="C254" s="116"/>
      <c r="D254" s="116"/>
      <c r="E254" s="116"/>
      <c r="F254" s="116"/>
      <c r="G254" s="116"/>
      <c r="H254" s="116"/>
      <c r="I254" s="116"/>
      <c r="J254" s="116"/>
      <c r="K254" s="116"/>
      <c r="L254" s="116"/>
      <c r="M254" s="116"/>
      <c r="N254" s="116"/>
      <c r="O254" s="116"/>
    </row>
    <row r="255" spans="2:15">
      <c r="B255" s="123"/>
      <c r="C255" s="116"/>
      <c r="D255" s="116"/>
      <c r="E255" s="116"/>
      <c r="F255" s="116"/>
      <c r="G255" s="116"/>
      <c r="H255" s="116"/>
      <c r="I255" s="116"/>
      <c r="J255" s="116"/>
      <c r="K255" s="116"/>
      <c r="L255" s="116"/>
      <c r="M255" s="116"/>
      <c r="N255" s="116"/>
      <c r="O255" s="116"/>
    </row>
    <row r="256" spans="2:15">
      <c r="B256" s="123"/>
      <c r="C256" s="116"/>
      <c r="D256" s="116"/>
      <c r="E256" s="116"/>
      <c r="F256" s="116"/>
      <c r="G256" s="116"/>
      <c r="H256" s="116"/>
      <c r="I256" s="116"/>
      <c r="J256" s="116"/>
      <c r="K256" s="116"/>
      <c r="L256" s="116"/>
      <c r="M256" s="116"/>
      <c r="N256" s="116"/>
      <c r="O256" s="116"/>
    </row>
    <row r="257" spans="2:15">
      <c r="B257" s="123"/>
      <c r="C257" s="116"/>
      <c r="D257" s="116"/>
      <c r="E257" s="116"/>
      <c r="F257" s="116"/>
      <c r="G257" s="116"/>
      <c r="H257" s="116"/>
      <c r="I257" s="116"/>
      <c r="J257" s="116"/>
      <c r="K257" s="116"/>
      <c r="L257" s="116"/>
      <c r="M257" s="116"/>
      <c r="N257" s="116"/>
      <c r="O257" s="116"/>
    </row>
    <row r="258" spans="2:15">
      <c r="B258" s="123"/>
      <c r="C258" s="116"/>
      <c r="D258" s="116"/>
      <c r="E258" s="116"/>
      <c r="F258" s="116"/>
      <c r="G258" s="116"/>
      <c r="H258" s="116"/>
      <c r="I258" s="116"/>
      <c r="J258" s="116"/>
      <c r="K258" s="116"/>
      <c r="L258" s="116"/>
      <c r="M258" s="116"/>
      <c r="N258" s="116"/>
      <c r="O258" s="116"/>
    </row>
    <row r="259" spans="2:15">
      <c r="B259" s="123"/>
      <c r="C259" s="116"/>
      <c r="D259" s="116"/>
      <c r="E259" s="116"/>
      <c r="F259" s="116"/>
      <c r="G259" s="116"/>
      <c r="H259" s="116"/>
      <c r="I259" s="116"/>
      <c r="J259" s="116"/>
      <c r="K259" s="116"/>
      <c r="L259" s="116"/>
      <c r="M259" s="116"/>
      <c r="N259" s="116"/>
      <c r="O259" s="116"/>
    </row>
    <row r="260" spans="2:15">
      <c r="B260" s="123"/>
      <c r="C260" s="116"/>
      <c r="D260" s="116"/>
      <c r="E260" s="116"/>
      <c r="F260" s="116"/>
      <c r="G260" s="116"/>
      <c r="H260" s="116"/>
      <c r="I260" s="116"/>
      <c r="J260" s="116"/>
      <c r="K260" s="116"/>
      <c r="L260" s="116"/>
      <c r="M260" s="116"/>
      <c r="N260" s="116"/>
      <c r="O260" s="116"/>
    </row>
    <row r="261" spans="2:15">
      <c r="B261" s="123"/>
      <c r="C261" s="116"/>
      <c r="D261" s="116"/>
      <c r="E261" s="116"/>
      <c r="F261" s="116"/>
      <c r="G261" s="116"/>
      <c r="H261" s="116"/>
      <c r="I261" s="116"/>
      <c r="J261" s="116"/>
      <c r="K261" s="116"/>
      <c r="L261" s="116"/>
      <c r="M261" s="116"/>
      <c r="N261" s="116"/>
      <c r="O261" s="116"/>
    </row>
    <row r="262" spans="2:15">
      <c r="B262" s="123"/>
      <c r="C262" s="116"/>
      <c r="D262" s="116"/>
      <c r="E262" s="116"/>
      <c r="F262" s="116"/>
      <c r="G262" s="116"/>
      <c r="H262" s="116"/>
      <c r="I262" s="116"/>
      <c r="J262" s="116"/>
      <c r="K262" s="116"/>
      <c r="L262" s="116"/>
      <c r="M262" s="116"/>
      <c r="N262" s="116"/>
      <c r="O262" s="116"/>
    </row>
    <row r="263" spans="2:15">
      <c r="B263" s="123"/>
      <c r="C263" s="116"/>
      <c r="D263" s="116"/>
      <c r="E263" s="116"/>
      <c r="F263" s="116"/>
      <c r="G263" s="116"/>
      <c r="H263" s="116"/>
      <c r="I263" s="116"/>
      <c r="J263" s="116"/>
      <c r="K263" s="116"/>
      <c r="L263" s="116"/>
      <c r="M263" s="116"/>
      <c r="N263" s="116"/>
      <c r="O263" s="116"/>
    </row>
    <row r="264" spans="2:15">
      <c r="B264" s="123"/>
      <c r="C264" s="116"/>
      <c r="D264" s="116"/>
      <c r="E264" s="116"/>
      <c r="F264" s="116"/>
      <c r="G264" s="116"/>
      <c r="H264" s="116"/>
      <c r="I264" s="116"/>
      <c r="J264" s="116"/>
      <c r="K264" s="116"/>
      <c r="L264" s="116"/>
      <c r="M264" s="116"/>
      <c r="N264" s="116"/>
      <c r="O264" s="116"/>
    </row>
    <row r="265" spans="2:15">
      <c r="B265" s="123"/>
      <c r="C265" s="116"/>
      <c r="D265" s="116"/>
      <c r="E265" s="116"/>
      <c r="F265" s="116"/>
      <c r="G265" s="116"/>
      <c r="H265" s="116"/>
      <c r="I265" s="116"/>
      <c r="J265" s="116"/>
      <c r="K265" s="116"/>
      <c r="L265" s="116"/>
      <c r="M265" s="116"/>
      <c r="N265" s="116"/>
      <c r="O265" s="116"/>
    </row>
    <row r="266" spans="2:15">
      <c r="B266" s="123"/>
      <c r="C266" s="116"/>
      <c r="D266" s="116"/>
      <c r="E266" s="116"/>
      <c r="F266" s="116"/>
      <c r="G266" s="116"/>
      <c r="H266" s="116"/>
      <c r="I266" s="116"/>
      <c r="J266" s="116"/>
      <c r="K266" s="116"/>
      <c r="L266" s="116"/>
      <c r="M266" s="116"/>
      <c r="N266" s="116"/>
      <c r="O266" s="116"/>
    </row>
    <row r="267" spans="2:15">
      <c r="B267" s="123"/>
      <c r="C267" s="116"/>
      <c r="D267" s="116"/>
      <c r="E267" s="116"/>
      <c r="F267" s="116"/>
      <c r="G267" s="116"/>
      <c r="H267" s="116"/>
      <c r="I267" s="116"/>
      <c r="J267" s="116"/>
      <c r="K267" s="116"/>
      <c r="L267" s="116"/>
      <c r="M267" s="116"/>
      <c r="N267" s="116"/>
      <c r="O267" s="116"/>
    </row>
    <row r="268" spans="2:15">
      <c r="B268" s="123"/>
      <c r="C268" s="116"/>
      <c r="D268" s="116"/>
      <c r="E268" s="116"/>
      <c r="F268" s="116"/>
      <c r="G268" s="116"/>
      <c r="H268" s="116"/>
      <c r="I268" s="116"/>
      <c r="J268" s="116"/>
      <c r="K268" s="116"/>
      <c r="L268" s="116"/>
      <c r="M268" s="116"/>
      <c r="N268" s="116"/>
      <c r="O268" s="116"/>
    </row>
    <row r="269" spans="2:15">
      <c r="B269" s="123"/>
      <c r="C269" s="116"/>
      <c r="D269" s="116"/>
      <c r="E269" s="116"/>
      <c r="F269" s="116"/>
      <c r="G269" s="116"/>
      <c r="H269" s="116"/>
      <c r="I269" s="116"/>
      <c r="J269" s="116"/>
      <c r="K269" s="116"/>
      <c r="L269" s="116"/>
      <c r="M269" s="116"/>
      <c r="N269" s="116"/>
      <c r="O269" s="116"/>
    </row>
    <row r="270" spans="2:15">
      <c r="B270" s="123"/>
      <c r="C270" s="116"/>
      <c r="D270" s="116"/>
      <c r="E270" s="116"/>
      <c r="F270" s="116"/>
      <c r="G270" s="116"/>
      <c r="H270" s="116"/>
      <c r="I270" s="116"/>
      <c r="J270" s="116"/>
      <c r="K270" s="116"/>
      <c r="L270" s="116"/>
      <c r="M270" s="116"/>
      <c r="N270" s="116"/>
      <c r="O270" s="116"/>
    </row>
    <row r="271" spans="2:15">
      <c r="B271" s="123"/>
      <c r="C271" s="116"/>
      <c r="D271" s="116"/>
      <c r="E271" s="116"/>
      <c r="F271" s="116"/>
      <c r="G271" s="116"/>
      <c r="H271" s="116"/>
      <c r="I271" s="116"/>
      <c r="J271" s="116"/>
      <c r="K271" s="116"/>
      <c r="L271" s="116"/>
      <c r="M271" s="116"/>
      <c r="N271" s="116"/>
      <c r="O271" s="116"/>
    </row>
    <row r="272" spans="2:15">
      <c r="B272" s="123"/>
      <c r="C272" s="116"/>
      <c r="D272" s="116"/>
      <c r="E272" s="116"/>
      <c r="F272" s="116"/>
      <c r="G272" s="116"/>
      <c r="H272" s="116"/>
      <c r="I272" s="116"/>
      <c r="J272" s="116"/>
      <c r="K272" s="116"/>
      <c r="L272" s="116"/>
      <c r="M272" s="116"/>
      <c r="N272" s="116"/>
      <c r="O272" s="116"/>
    </row>
    <row r="273" spans="2:15">
      <c r="B273" s="123"/>
      <c r="C273" s="116"/>
      <c r="D273" s="116"/>
      <c r="E273" s="116"/>
      <c r="F273" s="116"/>
      <c r="G273" s="116"/>
      <c r="H273" s="116"/>
      <c r="I273" s="116"/>
      <c r="J273" s="116"/>
      <c r="K273" s="116"/>
      <c r="L273" s="116"/>
      <c r="M273" s="116"/>
      <c r="N273" s="116"/>
      <c r="O273" s="116"/>
    </row>
    <row r="274" spans="2:15">
      <c r="B274" s="123"/>
      <c r="C274" s="116"/>
      <c r="D274" s="116"/>
      <c r="E274" s="116"/>
      <c r="F274" s="116"/>
      <c r="G274" s="116"/>
      <c r="H274" s="116"/>
      <c r="I274" s="116"/>
      <c r="J274" s="116"/>
      <c r="K274" s="116"/>
      <c r="L274" s="116"/>
      <c r="M274" s="116"/>
      <c r="N274" s="116"/>
      <c r="O274" s="116"/>
    </row>
    <row r="275" spans="2:15">
      <c r="B275" s="123"/>
      <c r="C275" s="116"/>
      <c r="D275" s="116"/>
      <c r="E275" s="116"/>
      <c r="F275" s="116"/>
      <c r="G275" s="116"/>
      <c r="H275" s="116"/>
      <c r="I275" s="116"/>
      <c r="J275" s="116"/>
      <c r="K275" s="116"/>
      <c r="L275" s="116"/>
      <c r="M275" s="116"/>
      <c r="N275" s="116"/>
      <c r="O275" s="116"/>
    </row>
    <row r="276" spans="2:15">
      <c r="B276" s="123"/>
      <c r="C276" s="116"/>
      <c r="D276" s="116"/>
      <c r="E276" s="116"/>
      <c r="F276" s="116"/>
      <c r="G276" s="116"/>
      <c r="H276" s="116"/>
      <c r="I276" s="116"/>
      <c r="J276" s="116"/>
      <c r="K276" s="116"/>
      <c r="L276" s="116"/>
      <c r="M276" s="116"/>
      <c r="N276" s="116"/>
      <c r="O276" s="116"/>
    </row>
    <row r="277" spans="2:15">
      <c r="B277" s="123"/>
      <c r="C277" s="116"/>
      <c r="D277" s="116"/>
      <c r="E277" s="116"/>
      <c r="F277" s="116"/>
      <c r="G277" s="116"/>
      <c r="H277" s="116"/>
      <c r="I277" s="116"/>
      <c r="J277" s="116"/>
      <c r="K277" s="116"/>
      <c r="L277" s="116"/>
      <c r="M277" s="116"/>
      <c r="N277" s="116"/>
      <c r="O277" s="116"/>
    </row>
    <row r="278" spans="2:15">
      <c r="B278" s="123"/>
      <c r="C278" s="116"/>
      <c r="D278" s="116"/>
      <c r="E278" s="116"/>
      <c r="F278" s="116"/>
      <c r="G278" s="116"/>
      <c r="H278" s="116"/>
      <c r="I278" s="116"/>
      <c r="J278" s="116"/>
      <c r="K278" s="116"/>
      <c r="L278" s="116"/>
      <c r="M278" s="116"/>
      <c r="N278" s="116"/>
      <c r="O278" s="116"/>
    </row>
    <row r="279" spans="2:15">
      <c r="B279" s="123"/>
      <c r="C279" s="116"/>
      <c r="D279" s="116"/>
      <c r="E279" s="116"/>
      <c r="F279" s="116"/>
      <c r="G279" s="116"/>
      <c r="H279" s="116"/>
      <c r="I279" s="116"/>
      <c r="J279" s="116"/>
      <c r="K279" s="116"/>
      <c r="L279" s="116"/>
      <c r="M279" s="116"/>
      <c r="N279" s="116"/>
      <c r="O279" s="116"/>
    </row>
    <row r="280" spans="2:15">
      <c r="B280" s="123"/>
      <c r="C280" s="116"/>
      <c r="D280" s="116"/>
      <c r="E280" s="116"/>
      <c r="F280" s="116"/>
      <c r="G280" s="116"/>
      <c r="H280" s="116"/>
      <c r="I280" s="116"/>
      <c r="J280" s="116"/>
      <c r="K280" s="116"/>
      <c r="L280" s="116"/>
      <c r="M280" s="116"/>
      <c r="N280" s="116"/>
      <c r="O280" s="116"/>
    </row>
    <row r="281" spans="2:15">
      <c r="B281" s="123"/>
      <c r="C281" s="116"/>
      <c r="D281" s="116"/>
      <c r="E281" s="116"/>
      <c r="F281" s="116"/>
      <c r="G281" s="116"/>
      <c r="H281" s="116"/>
      <c r="I281" s="116"/>
      <c r="J281" s="116"/>
      <c r="K281" s="116"/>
      <c r="L281" s="116"/>
      <c r="M281" s="116"/>
      <c r="N281" s="116"/>
      <c r="O281" s="116"/>
    </row>
    <row r="282" spans="2:15">
      <c r="B282" s="123"/>
      <c r="C282" s="116"/>
      <c r="D282" s="116"/>
      <c r="E282" s="116"/>
      <c r="F282" s="116"/>
      <c r="G282" s="116"/>
      <c r="H282" s="116"/>
      <c r="I282" s="116"/>
      <c r="J282" s="116"/>
      <c r="K282" s="116"/>
      <c r="L282" s="116"/>
      <c r="M282" s="116"/>
      <c r="N282" s="116"/>
      <c r="O282" s="116"/>
    </row>
    <row r="283" spans="2:15">
      <c r="B283" s="123"/>
      <c r="C283" s="116"/>
      <c r="D283" s="116"/>
      <c r="E283" s="116"/>
      <c r="F283" s="116"/>
      <c r="G283" s="116"/>
      <c r="H283" s="116"/>
      <c r="I283" s="116"/>
      <c r="J283" s="116"/>
      <c r="K283" s="116"/>
      <c r="L283" s="116"/>
      <c r="M283" s="116"/>
      <c r="N283" s="116"/>
      <c r="O283" s="116"/>
    </row>
    <row r="284" spans="2:15">
      <c r="B284" s="123"/>
      <c r="C284" s="116"/>
      <c r="D284" s="116"/>
      <c r="E284" s="116"/>
      <c r="F284" s="116"/>
      <c r="G284" s="116"/>
      <c r="H284" s="116"/>
      <c r="I284" s="116"/>
      <c r="J284" s="116"/>
      <c r="K284" s="116"/>
      <c r="L284" s="116"/>
      <c r="M284" s="116"/>
      <c r="N284" s="116"/>
      <c r="O284" s="116"/>
    </row>
    <row r="285" spans="2:15">
      <c r="B285" s="123"/>
      <c r="C285" s="116"/>
      <c r="D285" s="116"/>
      <c r="E285" s="116"/>
      <c r="F285" s="116"/>
      <c r="G285" s="116"/>
      <c r="H285" s="116"/>
      <c r="I285" s="116"/>
      <c r="J285" s="116"/>
      <c r="K285" s="116"/>
      <c r="L285" s="116"/>
      <c r="M285" s="116"/>
      <c r="N285" s="116"/>
      <c r="O285" s="116"/>
    </row>
    <row r="286" spans="2:15">
      <c r="B286" s="123"/>
      <c r="C286" s="116"/>
      <c r="D286" s="116"/>
      <c r="E286" s="116"/>
      <c r="F286" s="116"/>
      <c r="G286" s="116"/>
      <c r="H286" s="116"/>
      <c r="I286" s="116"/>
      <c r="J286" s="116"/>
      <c r="K286" s="116"/>
      <c r="L286" s="116"/>
      <c r="M286" s="116"/>
      <c r="N286" s="116"/>
      <c r="O286" s="116"/>
    </row>
    <row r="287" spans="2:15">
      <c r="B287" s="123"/>
      <c r="C287" s="116"/>
      <c r="D287" s="116"/>
      <c r="E287" s="116"/>
      <c r="F287" s="116"/>
      <c r="G287" s="116"/>
      <c r="H287" s="116"/>
      <c r="I287" s="116"/>
      <c r="J287" s="116"/>
      <c r="K287" s="116"/>
      <c r="L287" s="116"/>
      <c r="M287" s="116"/>
      <c r="N287" s="116"/>
      <c r="O287" s="116"/>
    </row>
    <row r="288" spans="2:15">
      <c r="B288" s="123"/>
      <c r="C288" s="116"/>
      <c r="D288" s="116"/>
      <c r="E288" s="116"/>
      <c r="F288" s="116"/>
      <c r="G288" s="116"/>
      <c r="H288" s="116"/>
      <c r="I288" s="116"/>
      <c r="J288" s="116"/>
      <c r="K288" s="116"/>
      <c r="L288" s="116"/>
      <c r="M288" s="116"/>
      <c r="N288" s="116"/>
      <c r="O288" s="116"/>
    </row>
    <row r="289" spans="2:15">
      <c r="B289" s="123"/>
      <c r="C289" s="116"/>
      <c r="D289" s="116"/>
      <c r="E289" s="116"/>
      <c r="F289" s="116"/>
      <c r="G289" s="116"/>
      <c r="H289" s="116"/>
      <c r="I289" s="116"/>
      <c r="J289" s="116"/>
      <c r="K289" s="116"/>
      <c r="L289" s="116"/>
      <c r="M289" s="116"/>
      <c r="N289" s="116"/>
      <c r="O289" s="116"/>
    </row>
    <row r="290" spans="2:15">
      <c r="B290" s="123"/>
      <c r="C290" s="116"/>
      <c r="D290" s="116"/>
      <c r="E290" s="116"/>
      <c r="F290" s="116"/>
      <c r="G290" s="116"/>
      <c r="H290" s="116"/>
      <c r="I290" s="116"/>
      <c r="J290" s="116"/>
      <c r="K290" s="116"/>
      <c r="L290" s="116"/>
      <c r="M290" s="116"/>
      <c r="N290" s="116"/>
      <c r="O290" s="116"/>
    </row>
    <row r="291" spans="2:15">
      <c r="B291" s="123"/>
      <c r="C291" s="116"/>
      <c r="D291" s="116"/>
      <c r="E291" s="116"/>
      <c r="F291" s="116"/>
      <c r="G291" s="116"/>
      <c r="H291" s="116"/>
      <c r="I291" s="116"/>
      <c r="J291" s="116"/>
      <c r="K291" s="116"/>
      <c r="L291" s="116"/>
      <c r="M291" s="116"/>
      <c r="N291" s="116"/>
      <c r="O291" s="116"/>
    </row>
    <row r="292" spans="2:15">
      <c r="B292" s="123"/>
      <c r="C292" s="116"/>
      <c r="D292" s="116"/>
      <c r="E292" s="116"/>
      <c r="F292" s="116"/>
      <c r="G292" s="116"/>
      <c r="H292" s="116"/>
      <c r="I292" s="116"/>
      <c r="J292" s="116"/>
      <c r="K292" s="116"/>
      <c r="L292" s="116"/>
      <c r="M292" s="116"/>
      <c r="N292" s="116"/>
      <c r="O292" s="116"/>
    </row>
    <row r="293" spans="2:15">
      <c r="B293" s="123"/>
      <c r="C293" s="116"/>
      <c r="D293" s="116"/>
      <c r="E293" s="116"/>
      <c r="F293" s="116"/>
      <c r="G293" s="116"/>
      <c r="H293" s="116"/>
      <c r="I293" s="116"/>
      <c r="J293" s="116"/>
      <c r="K293" s="116"/>
      <c r="L293" s="116"/>
      <c r="M293" s="116"/>
      <c r="N293" s="116"/>
      <c r="O293" s="116"/>
    </row>
    <row r="294" spans="2:15">
      <c r="B294" s="123"/>
      <c r="C294" s="116"/>
      <c r="D294" s="116"/>
      <c r="E294" s="116"/>
      <c r="F294" s="116"/>
      <c r="G294" s="116"/>
      <c r="H294" s="116"/>
      <c r="I294" s="116"/>
      <c r="J294" s="116"/>
      <c r="K294" s="116"/>
      <c r="L294" s="116"/>
      <c r="M294" s="116"/>
      <c r="N294" s="116"/>
      <c r="O294" s="116"/>
    </row>
    <row r="295" spans="2:15">
      <c r="B295" s="123"/>
      <c r="C295" s="116"/>
      <c r="D295" s="116"/>
      <c r="E295" s="116"/>
      <c r="F295" s="116"/>
      <c r="G295" s="116"/>
      <c r="H295" s="116"/>
      <c r="I295" s="116"/>
      <c r="J295" s="116"/>
      <c r="K295" s="116"/>
      <c r="L295" s="116"/>
      <c r="M295" s="116"/>
      <c r="N295" s="116"/>
      <c r="O295" s="116"/>
    </row>
    <row r="296" spans="2:15">
      <c r="B296" s="123"/>
      <c r="C296" s="116"/>
      <c r="D296" s="116"/>
      <c r="E296" s="116"/>
      <c r="F296" s="116"/>
      <c r="G296" s="116"/>
      <c r="H296" s="116"/>
      <c r="I296" s="116"/>
      <c r="J296" s="116"/>
      <c r="K296" s="116"/>
      <c r="L296" s="116"/>
      <c r="M296" s="116"/>
      <c r="N296" s="116"/>
      <c r="O296" s="116"/>
    </row>
    <row r="297" spans="2:15">
      <c r="B297" s="123"/>
      <c r="C297" s="116"/>
      <c r="D297" s="116"/>
      <c r="E297" s="116"/>
      <c r="F297" s="116"/>
      <c r="G297" s="116"/>
      <c r="H297" s="116"/>
      <c r="I297" s="116"/>
      <c r="J297" s="116"/>
      <c r="K297" s="116"/>
      <c r="L297" s="116"/>
      <c r="M297" s="116"/>
      <c r="N297" s="116"/>
      <c r="O297" s="116"/>
    </row>
    <row r="298" spans="2:15">
      <c r="B298" s="123"/>
      <c r="C298" s="116"/>
      <c r="D298" s="116"/>
      <c r="E298" s="116"/>
      <c r="F298" s="116"/>
      <c r="G298" s="116"/>
      <c r="H298" s="116"/>
      <c r="I298" s="116"/>
      <c r="J298" s="116"/>
      <c r="K298" s="116"/>
      <c r="L298" s="116"/>
      <c r="M298" s="116"/>
      <c r="N298" s="116"/>
      <c r="O298" s="116"/>
    </row>
    <row r="299" spans="2:15">
      <c r="B299" s="123"/>
      <c r="C299" s="116"/>
      <c r="D299" s="116"/>
      <c r="E299" s="116"/>
      <c r="F299" s="116"/>
      <c r="G299" s="116"/>
      <c r="H299" s="116"/>
      <c r="I299" s="116"/>
      <c r="J299" s="116"/>
      <c r="K299" s="116"/>
      <c r="L299" s="116"/>
      <c r="M299" s="116"/>
      <c r="N299" s="116"/>
      <c r="O299" s="116"/>
    </row>
    <row r="300" spans="2:15">
      <c r="B300" s="123"/>
      <c r="C300" s="116"/>
      <c r="D300" s="116"/>
      <c r="E300" s="116"/>
      <c r="F300" s="116"/>
      <c r="G300" s="116"/>
      <c r="H300" s="116"/>
      <c r="I300" s="116"/>
      <c r="J300" s="116"/>
      <c r="K300" s="116"/>
      <c r="L300" s="116"/>
      <c r="M300" s="116"/>
      <c r="N300" s="116"/>
      <c r="O300" s="116"/>
    </row>
    <row r="301" spans="2:15">
      <c r="B301" s="123"/>
      <c r="C301" s="116"/>
      <c r="D301" s="116"/>
      <c r="E301" s="116"/>
      <c r="F301" s="116"/>
      <c r="G301" s="116"/>
      <c r="H301" s="116"/>
      <c r="I301" s="116"/>
      <c r="J301" s="116"/>
      <c r="K301" s="116"/>
      <c r="L301" s="116"/>
      <c r="M301" s="116"/>
      <c r="N301" s="116"/>
      <c r="O301" s="116"/>
    </row>
    <row r="302" spans="2:15">
      <c r="B302" s="123"/>
      <c r="C302" s="116"/>
      <c r="D302" s="116"/>
      <c r="E302" s="116"/>
      <c r="F302" s="116"/>
      <c r="G302" s="116"/>
      <c r="H302" s="116"/>
      <c r="I302" s="116"/>
      <c r="J302" s="116"/>
      <c r="K302" s="116"/>
      <c r="L302" s="116"/>
      <c r="M302" s="116"/>
      <c r="N302" s="116"/>
      <c r="O302" s="116"/>
    </row>
    <row r="303" spans="2:15">
      <c r="B303" s="123"/>
      <c r="C303" s="116"/>
      <c r="D303" s="116"/>
      <c r="E303" s="116"/>
      <c r="F303" s="116"/>
      <c r="G303" s="116"/>
      <c r="H303" s="116"/>
      <c r="I303" s="116"/>
      <c r="J303" s="116"/>
      <c r="K303" s="116"/>
      <c r="L303" s="116"/>
      <c r="M303" s="116"/>
      <c r="N303" s="116"/>
      <c r="O303" s="116"/>
    </row>
    <row r="304" spans="2:15">
      <c r="B304" s="123"/>
      <c r="C304" s="116"/>
      <c r="D304" s="116"/>
      <c r="E304" s="116"/>
      <c r="F304" s="116"/>
      <c r="G304" s="116"/>
      <c r="H304" s="116"/>
      <c r="I304" s="116"/>
      <c r="J304" s="116"/>
      <c r="K304" s="116"/>
      <c r="L304" s="116"/>
      <c r="M304" s="116"/>
      <c r="N304" s="116"/>
      <c r="O304" s="116"/>
    </row>
    <row r="305" spans="2:15">
      <c r="B305" s="123"/>
      <c r="C305" s="116"/>
      <c r="D305" s="116"/>
      <c r="E305" s="116"/>
      <c r="F305" s="116"/>
      <c r="G305" s="116"/>
      <c r="H305" s="116"/>
      <c r="I305" s="116"/>
      <c r="J305" s="116"/>
      <c r="K305" s="116"/>
      <c r="L305" s="116"/>
      <c r="M305" s="116"/>
      <c r="N305" s="116"/>
      <c r="O305" s="116"/>
    </row>
    <row r="306" spans="2:15">
      <c r="B306" s="123"/>
      <c r="C306" s="116"/>
      <c r="D306" s="116"/>
      <c r="E306" s="116"/>
      <c r="F306" s="116"/>
      <c r="G306" s="116"/>
      <c r="H306" s="116"/>
      <c r="I306" s="116"/>
      <c r="J306" s="116"/>
      <c r="K306" s="116"/>
      <c r="L306" s="116"/>
      <c r="M306" s="116"/>
      <c r="N306" s="116"/>
      <c r="O306" s="116"/>
    </row>
    <row r="307" spans="2:15">
      <c r="B307" s="123"/>
      <c r="C307" s="116"/>
      <c r="D307" s="116"/>
      <c r="E307" s="116"/>
      <c r="F307" s="116"/>
      <c r="G307" s="116"/>
      <c r="H307" s="116"/>
      <c r="I307" s="116"/>
      <c r="J307" s="116"/>
      <c r="K307" s="116"/>
      <c r="L307" s="116"/>
      <c r="M307" s="116"/>
      <c r="N307" s="116"/>
      <c r="O307" s="116"/>
    </row>
    <row r="308" spans="2:15">
      <c r="B308" s="123"/>
      <c r="C308" s="116"/>
      <c r="D308" s="116"/>
      <c r="E308" s="116"/>
      <c r="F308" s="116"/>
      <c r="G308" s="116"/>
      <c r="H308" s="116"/>
      <c r="I308" s="116"/>
      <c r="J308" s="116"/>
      <c r="K308" s="116"/>
      <c r="L308" s="116"/>
      <c r="M308" s="116"/>
      <c r="N308" s="116"/>
      <c r="O308" s="116"/>
    </row>
    <row r="309" spans="2:15">
      <c r="B309" s="123"/>
      <c r="C309" s="116"/>
      <c r="D309" s="116"/>
      <c r="E309" s="116"/>
      <c r="F309" s="116"/>
      <c r="G309" s="116"/>
      <c r="H309" s="116"/>
      <c r="I309" s="116"/>
      <c r="J309" s="116"/>
      <c r="K309" s="116"/>
      <c r="L309" s="116"/>
      <c r="M309" s="116"/>
      <c r="N309" s="116"/>
      <c r="O309" s="116"/>
    </row>
    <row r="310" spans="2:15">
      <c r="B310" s="123"/>
      <c r="C310" s="116"/>
      <c r="D310" s="116"/>
      <c r="E310" s="116"/>
      <c r="F310" s="116"/>
      <c r="G310" s="116"/>
      <c r="H310" s="116"/>
      <c r="I310" s="116"/>
      <c r="J310" s="116"/>
      <c r="K310" s="116"/>
      <c r="L310" s="116"/>
      <c r="M310" s="116"/>
      <c r="N310" s="116"/>
      <c r="O310" s="116"/>
    </row>
    <row r="311" spans="2:15">
      <c r="B311" s="123"/>
      <c r="C311" s="116"/>
      <c r="D311" s="116"/>
      <c r="E311" s="116"/>
      <c r="F311" s="116"/>
      <c r="G311" s="116"/>
      <c r="H311" s="116"/>
      <c r="I311" s="116"/>
      <c r="J311" s="116"/>
      <c r="K311" s="116"/>
      <c r="L311" s="116"/>
      <c r="M311" s="116"/>
      <c r="N311" s="116"/>
      <c r="O311" s="116"/>
    </row>
    <row r="312" spans="2:15">
      <c r="B312" s="123"/>
      <c r="C312" s="116"/>
      <c r="D312" s="116"/>
      <c r="E312" s="116"/>
      <c r="F312" s="116"/>
      <c r="G312" s="116"/>
      <c r="H312" s="116"/>
      <c r="I312" s="116"/>
      <c r="J312" s="116"/>
      <c r="K312" s="116"/>
      <c r="L312" s="116"/>
      <c r="M312" s="116"/>
      <c r="N312" s="116"/>
      <c r="O312" s="116"/>
    </row>
    <row r="313" spans="2:15">
      <c r="B313" s="123"/>
      <c r="C313" s="116"/>
      <c r="D313" s="116"/>
      <c r="E313" s="116"/>
      <c r="F313" s="116"/>
      <c r="G313" s="116"/>
      <c r="H313" s="116"/>
      <c r="I313" s="116"/>
      <c r="J313" s="116"/>
      <c r="K313" s="116"/>
      <c r="L313" s="116"/>
      <c r="M313" s="116"/>
      <c r="N313" s="116"/>
      <c r="O313" s="116"/>
    </row>
    <row r="314" spans="2:15">
      <c r="C314" s="1"/>
      <c r="D314" s="1"/>
      <c r="E314" s="1"/>
    </row>
    <row r="315" spans="2:15">
      <c r="C315" s="1"/>
      <c r="D315" s="1"/>
      <c r="E315" s="1"/>
    </row>
    <row r="316" spans="2:15">
      <c r="C316" s="1"/>
      <c r="D316" s="1"/>
      <c r="E316" s="1"/>
    </row>
    <row r="317" spans="2:15">
      <c r="C317" s="1"/>
      <c r="D317" s="1"/>
      <c r="E317" s="1"/>
    </row>
    <row r="318" spans="2:15">
      <c r="C318" s="1"/>
      <c r="D318" s="1"/>
      <c r="E318" s="1"/>
    </row>
    <row r="319" spans="2:15">
      <c r="C319" s="1"/>
      <c r="D319" s="1"/>
      <c r="E319" s="1"/>
    </row>
    <row r="320" spans="2:15">
      <c r="C320" s="1"/>
      <c r="D320" s="1"/>
      <c r="E320" s="1"/>
    </row>
    <row r="321" spans="2:5">
      <c r="C321" s="1"/>
      <c r="D321" s="1"/>
      <c r="E321" s="1"/>
    </row>
    <row r="322" spans="2:5">
      <c r="C322" s="1"/>
      <c r="D322" s="1"/>
      <c r="E322" s="1"/>
    </row>
    <row r="323" spans="2:5">
      <c r="C323" s="1"/>
      <c r="D323" s="1"/>
      <c r="E323" s="1"/>
    </row>
    <row r="324" spans="2:5">
      <c r="C324" s="1"/>
      <c r="D324" s="1"/>
      <c r="E324" s="1"/>
    </row>
    <row r="325" spans="2:5">
      <c r="B325" s="42"/>
      <c r="C325" s="1"/>
      <c r="D325" s="1"/>
      <c r="E325" s="1"/>
    </row>
    <row r="326" spans="2:5">
      <c r="B326" s="42"/>
      <c r="C326" s="1"/>
      <c r="D326" s="1"/>
      <c r="E326" s="1"/>
    </row>
    <row r="327" spans="2:5">
      <c r="B327" s="3"/>
      <c r="C327" s="1"/>
      <c r="D327" s="1"/>
      <c r="E327" s="1"/>
    </row>
  </sheetData>
  <sheetProtection sheet="1" objects="1" scenarios="1"/>
  <mergeCells count="2">
    <mergeCell ref="B6:O6"/>
    <mergeCell ref="B7:O7"/>
  </mergeCells>
  <phoneticPr fontId="4" type="noConversion"/>
  <dataValidations count="1">
    <dataValidation allowBlank="1" showInputMessage="1" showErrorMessage="1" sqref="A1:A1048576 B1:B37 C5:C1048576 D1:AF1048576 AH1:XFD1048576 AG1:AG37 B39:B45 B47:B1048576 AG42:AG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9">
    <tabColor indexed="44"/>
    <pageSetUpPr fitToPage="1"/>
  </sheetPr>
  <dimension ref="B1:BH796"/>
  <sheetViews>
    <sheetView rightToLeft="1" topLeftCell="A4" zoomScale="85" zoomScaleNormal="85" workbookViewId="0">
      <selection activeCell="A11" sqref="A11"/>
    </sheetView>
  </sheetViews>
  <sheetFormatPr defaultColWidth="9.140625" defaultRowHeight="18"/>
  <cols>
    <col min="1" max="1" width="6.28515625" style="1" customWidth="1"/>
    <col min="2" max="2" width="23.42578125" style="2" bestFit="1" customWidth="1"/>
    <col min="3" max="3" width="60.140625" style="2" bestFit="1" customWidth="1"/>
    <col min="4" max="4" width="6.42578125" style="2" bestFit="1" customWidth="1"/>
    <col min="5" max="5" width="6.7109375" style="2" bestFit="1" customWidth="1"/>
    <col min="6" max="6" width="9" style="1" bestFit="1" customWidth="1"/>
    <col min="7" max="8" width="7.28515625" style="1" bestFit="1" customWidth="1"/>
    <col min="9" max="10" width="6.85546875" style="1" bestFit="1" customWidth="1"/>
    <col min="11" max="11" width="9.140625" style="1" bestFit="1" customWidth="1"/>
    <col min="12" max="12" width="9" style="1" bestFit="1" customWidth="1"/>
    <col min="13" max="13" width="7.7109375" style="1" customWidth="1"/>
    <col min="14" max="14" width="7.140625" style="1" customWidth="1"/>
    <col min="15" max="15" width="6" style="1" customWidth="1"/>
    <col min="16" max="16" width="7.85546875" style="1" customWidth="1"/>
    <col min="17" max="17" width="8.140625" style="1" customWidth="1"/>
    <col min="18" max="18" width="6.28515625" style="1" customWidth="1"/>
    <col min="19" max="19" width="8" style="1" customWidth="1"/>
    <col min="20" max="20" width="8.7109375" style="1" customWidth="1"/>
    <col min="21" max="21" width="10" style="1" customWidth="1"/>
    <col min="22" max="22" width="9.5703125" style="1" customWidth="1"/>
    <col min="23" max="23" width="6.140625" style="1" customWidth="1"/>
    <col min="24" max="25" width="5.7109375" style="1" customWidth="1"/>
    <col min="26" max="26" width="6.85546875" style="1" customWidth="1"/>
    <col min="27" max="27" width="6.42578125" style="1" customWidth="1"/>
    <col min="28" max="28" width="6.7109375" style="1" customWidth="1"/>
    <col min="29" max="29" width="7.28515625" style="1" customWidth="1"/>
    <col min="30" max="41" width="5.7109375" style="1" customWidth="1"/>
    <col min="42" max="16384" width="9.140625" style="1"/>
  </cols>
  <sheetData>
    <row r="1" spans="2:60">
      <c r="B1" s="47" t="s">
        <v>174</v>
      </c>
      <c r="C1" s="68" t="s" vm="1">
        <v>258</v>
      </c>
    </row>
    <row r="2" spans="2:60">
      <c r="B2" s="47" t="s">
        <v>173</v>
      </c>
      <c r="C2" s="68" t="s">
        <v>259</v>
      </c>
    </row>
    <row r="3" spans="2:60">
      <c r="B3" s="47" t="s">
        <v>175</v>
      </c>
      <c r="C3" s="68" t="s">
        <v>260</v>
      </c>
    </row>
    <row r="4" spans="2:60">
      <c r="B4" s="47" t="s">
        <v>176</v>
      </c>
      <c r="C4" s="68">
        <v>9454</v>
      </c>
    </row>
    <row r="6" spans="2:60" ht="26.25" customHeight="1">
      <c r="B6" s="134" t="s">
        <v>204</v>
      </c>
      <c r="C6" s="135"/>
      <c r="D6" s="135"/>
      <c r="E6" s="135"/>
      <c r="F6" s="135"/>
      <c r="G6" s="135"/>
      <c r="H6" s="135"/>
      <c r="I6" s="135"/>
      <c r="J6" s="135"/>
      <c r="K6" s="135"/>
      <c r="L6" s="136"/>
    </row>
    <row r="7" spans="2:60" ht="26.25" customHeight="1">
      <c r="B7" s="134" t="s">
        <v>89</v>
      </c>
      <c r="C7" s="135"/>
      <c r="D7" s="135"/>
      <c r="E7" s="135"/>
      <c r="F7" s="135"/>
      <c r="G7" s="135"/>
      <c r="H7" s="135"/>
      <c r="I7" s="135"/>
      <c r="J7" s="135"/>
      <c r="K7" s="135"/>
      <c r="L7" s="136"/>
      <c r="BH7" s="3"/>
    </row>
    <row r="8" spans="2:60" s="3" customFormat="1" ht="78.75">
      <c r="B8" s="22" t="s">
        <v>111</v>
      </c>
      <c r="C8" s="30" t="s">
        <v>44</v>
      </c>
      <c r="D8" s="30" t="s">
        <v>114</v>
      </c>
      <c r="E8" s="30" t="s">
        <v>65</v>
      </c>
      <c r="F8" s="30" t="s">
        <v>98</v>
      </c>
      <c r="G8" s="30" t="s">
        <v>233</v>
      </c>
      <c r="H8" s="30" t="s">
        <v>232</v>
      </c>
      <c r="I8" s="30" t="s">
        <v>61</v>
      </c>
      <c r="J8" s="30" t="s">
        <v>58</v>
      </c>
      <c r="K8" s="30" t="s">
        <v>177</v>
      </c>
      <c r="L8" s="66" t="s">
        <v>179</v>
      </c>
      <c r="BD8" s="1"/>
      <c r="BE8" s="1"/>
    </row>
    <row r="9" spans="2:60" s="3" customFormat="1" ht="25.5">
      <c r="B9" s="15"/>
      <c r="C9" s="16"/>
      <c r="D9" s="16"/>
      <c r="E9" s="16"/>
      <c r="F9" s="16"/>
      <c r="G9" s="16" t="s">
        <v>240</v>
      </c>
      <c r="H9" s="16"/>
      <c r="I9" s="16" t="s">
        <v>236</v>
      </c>
      <c r="J9" s="16" t="s">
        <v>19</v>
      </c>
      <c r="K9" s="32" t="s">
        <v>19</v>
      </c>
      <c r="L9" s="17" t="s">
        <v>19</v>
      </c>
      <c r="BC9" s="1"/>
      <c r="BD9" s="1"/>
      <c r="BE9" s="1"/>
      <c r="BG9" s="4"/>
    </row>
    <row r="10" spans="2:60" s="4" customFormat="1" ht="18" customHeight="1">
      <c r="B10" s="18"/>
      <c r="C10" s="19" t="s">
        <v>0</v>
      </c>
      <c r="D10" s="19" t="s">
        <v>1</v>
      </c>
      <c r="E10" s="19" t="s">
        <v>2</v>
      </c>
      <c r="F10" s="19" t="s">
        <v>2</v>
      </c>
      <c r="G10" s="19" t="s">
        <v>3</v>
      </c>
      <c r="H10" s="19" t="s">
        <v>4</v>
      </c>
      <c r="I10" s="19" t="s">
        <v>5</v>
      </c>
      <c r="J10" s="19" t="s">
        <v>6</v>
      </c>
      <c r="K10" s="19" t="s">
        <v>7</v>
      </c>
      <c r="L10" s="20" t="s">
        <v>8</v>
      </c>
      <c r="BC10" s="1"/>
      <c r="BD10" s="3"/>
      <c r="BE10" s="1"/>
    </row>
    <row r="11" spans="2:60" s="4" customFormat="1" ht="18" customHeight="1">
      <c r="B11" s="90" t="s">
        <v>47</v>
      </c>
      <c r="C11" s="74"/>
      <c r="D11" s="74"/>
      <c r="E11" s="74"/>
      <c r="F11" s="74"/>
      <c r="G11" s="84"/>
      <c r="H11" s="86"/>
      <c r="I11" s="84">
        <v>1.8362438620000001</v>
      </c>
      <c r="J11" s="74"/>
      <c r="K11" s="85">
        <f>I11/$I$11</f>
        <v>1</v>
      </c>
      <c r="L11" s="85">
        <f>I11/'סכום נכסי הקרן'!$C$42</f>
        <v>2.8841632000479417E-5</v>
      </c>
      <c r="M11" s="118"/>
      <c r="BC11" s="1"/>
      <c r="BD11" s="3"/>
      <c r="BE11" s="1"/>
      <c r="BG11" s="1"/>
    </row>
    <row r="12" spans="2:60" s="4" customFormat="1" ht="18" customHeight="1">
      <c r="B12" s="94" t="s">
        <v>26</v>
      </c>
      <c r="C12" s="74"/>
      <c r="D12" s="74"/>
      <c r="E12" s="74"/>
      <c r="F12" s="74"/>
      <c r="G12" s="84"/>
      <c r="H12" s="86"/>
      <c r="I12" s="84">
        <v>1.8362438620000001</v>
      </c>
      <c r="J12" s="74"/>
      <c r="K12" s="85">
        <f t="shared" ref="K12:K14" si="0">I12/$I$11</f>
        <v>1</v>
      </c>
      <c r="L12" s="85">
        <f>I12/'סכום נכסי הקרן'!$C$42</f>
        <v>2.8841632000479417E-5</v>
      </c>
      <c r="M12" s="118"/>
      <c r="BC12" s="1"/>
      <c r="BD12" s="3"/>
      <c r="BE12" s="1"/>
      <c r="BG12" s="1"/>
    </row>
    <row r="13" spans="2:60">
      <c r="B13" s="91" t="s">
        <v>1923</v>
      </c>
      <c r="C13" s="72"/>
      <c r="D13" s="72"/>
      <c r="E13" s="72"/>
      <c r="F13" s="72"/>
      <c r="G13" s="81"/>
      <c r="H13" s="83"/>
      <c r="I13" s="81">
        <v>1.8362438620000001</v>
      </c>
      <c r="J13" s="72"/>
      <c r="K13" s="82">
        <f t="shared" si="0"/>
        <v>1</v>
      </c>
      <c r="L13" s="82">
        <f>I13/'סכום נכסי הקרן'!$C$42</f>
        <v>2.8841632000479417E-5</v>
      </c>
      <c r="M13" s="116"/>
      <c r="BD13" s="3"/>
    </row>
    <row r="14" spans="2:60" ht="20.25">
      <c r="B14" s="77" t="s">
        <v>1924</v>
      </c>
      <c r="C14" s="74" t="s">
        <v>1925</v>
      </c>
      <c r="D14" s="87" t="s">
        <v>115</v>
      </c>
      <c r="E14" s="87" t="s">
        <v>185</v>
      </c>
      <c r="F14" s="87" t="s">
        <v>159</v>
      </c>
      <c r="G14" s="84">
        <v>386.00879999999995</v>
      </c>
      <c r="H14" s="86">
        <v>475.7</v>
      </c>
      <c r="I14" s="84">
        <v>1.8362438620000001</v>
      </c>
      <c r="J14" s="85">
        <v>4.3573146865587465E-5</v>
      </c>
      <c r="K14" s="85">
        <f t="shared" si="0"/>
        <v>1</v>
      </c>
      <c r="L14" s="85">
        <f>I14/'סכום נכסי הקרן'!$C$42</f>
        <v>2.8841632000479417E-5</v>
      </c>
      <c r="M14" s="116"/>
      <c r="BD14" s="4"/>
    </row>
    <row r="15" spans="2:60">
      <c r="B15" s="73"/>
      <c r="C15" s="74"/>
      <c r="D15" s="74"/>
      <c r="E15" s="74"/>
      <c r="F15" s="74"/>
      <c r="G15" s="84"/>
      <c r="H15" s="86"/>
      <c r="I15" s="74"/>
      <c r="J15" s="74"/>
      <c r="K15" s="85"/>
      <c r="L15" s="74"/>
      <c r="M15" s="116"/>
    </row>
    <row r="16" spans="2:60">
      <c r="B16" s="90"/>
      <c r="C16" s="90"/>
      <c r="D16" s="90"/>
      <c r="E16" s="90"/>
      <c r="F16" s="90"/>
      <c r="G16" s="90"/>
      <c r="H16" s="90"/>
      <c r="I16" s="90"/>
      <c r="J16" s="90"/>
      <c r="K16" s="90"/>
      <c r="L16" s="90"/>
      <c r="M16" s="116"/>
    </row>
    <row r="17" spans="2:56">
      <c r="B17" s="90"/>
      <c r="C17" s="90"/>
      <c r="D17" s="90"/>
      <c r="E17" s="90"/>
      <c r="F17" s="90"/>
      <c r="G17" s="90"/>
      <c r="H17" s="90"/>
      <c r="I17" s="90"/>
      <c r="J17" s="90"/>
      <c r="K17" s="90"/>
      <c r="L17" s="90"/>
    </row>
    <row r="18" spans="2:56">
      <c r="B18" s="89" t="s">
        <v>249</v>
      </c>
      <c r="C18" s="90"/>
      <c r="D18" s="90"/>
      <c r="E18" s="90"/>
      <c r="F18" s="90"/>
      <c r="G18" s="90"/>
      <c r="H18" s="90"/>
      <c r="I18" s="90"/>
      <c r="J18" s="90"/>
      <c r="K18" s="90"/>
      <c r="L18" s="90"/>
    </row>
    <row r="19" spans="2:56" ht="20.25">
      <c r="B19" s="89" t="s">
        <v>107</v>
      </c>
      <c r="C19" s="90"/>
      <c r="D19" s="90"/>
      <c r="E19" s="90"/>
      <c r="F19" s="90"/>
      <c r="G19" s="90"/>
      <c r="H19" s="90"/>
      <c r="I19" s="90"/>
      <c r="J19" s="90"/>
      <c r="K19" s="90"/>
      <c r="L19" s="90"/>
      <c r="BC19" s="4"/>
    </row>
    <row r="20" spans="2:56">
      <c r="B20" s="89" t="s">
        <v>231</v>
      </c>
      <c r="C20" s="90"/>
      <c r="D20" s="90"/>
      <c r="E20" s="90"/>
      <c r="F20" s="90"/>
      <c r="G20" s="90"/>
      <c r="H20" s="90"/>
      <c r="I20" s="90"/>
      <c r="J20" s="90"/>
      <c r="K20" s="90"/>
      <c r="L20" s="90"/>
      <c r="BD20" s="3"/>
    </row>
    <row r="21" spans="2:56">
      <c r="B21" s="89" t="s">
        <v>239</v>
      </c>
      <c r="C21" s="90"/>
      <c r="D21" s="90"/>
      <c r="E21" s="90"/>
      <c r="F21" s="90"/>
      <c r="G21" s="90"/>
      <c r="H21" s="90"/>
      <c r="I21" s="90"/>
      <c r="J21" s="90"/>
      <c r="K21" s="90"/>
      <c r="L21" s="90"/>
    </row>
    <row r="22" spans="2:56">
      <c r="B22" s="90"/>
      <c r="C22" s="90"/>
      <c r="D22" s="90"/>
      <c r="E22" s="90"/>
      <c r="F22" s="90"/>
      <c r="G22" s="90"/>
      <c r="H22" s="90"/>
      <c r="I22" s="90"/>
      <c r="J22" s="90"/>
      <c r="K22" s="90"/>
      <c r="L22" s="90"/>
    </row>
    <row r="23" spans="2:56">
      <c r="B23" s="90"/>
      <c r="C23" s="90"/>
      <c r="D23" s="90"/>
      <c r="E23" s="90"/>
      <c r="F23" s="90"/>
      <c r="G23" s="90"/>
      <c r="H23" s="90"/>
      <c r="I23" s="90"/>
      <c r="J23" s="90"/>
      <c r="K23" s="90"/>
      <c r="L23" s="90"/>
    </row>
    <row r="24" spans="2:56">
      <c r="B24" s="90"/>
      <c r="C24" s="90"/>
      <c r="D24" s="90"/>
      <c r="E24" s="90"/>
      <c r="F24" s="90"/>
      <c r="G24" s="90"/>
      <c r="H24" s="90"/>
      <c r="I24" s="90"/>
      <c r="J24" s="90"/>
      <c r="K24" s="90"/>
      <c r="L24" s="90"/>
    </row>
    <row r="25" spans="2:56">
      <c r="B25" s="90"/>
      <c r="C25" s="90"/>
      <c r="D25" s="90"/>
      <c r="E25" s="90"/>
      <c r="F25" s="90"/>
      <c r="G25" s="90"/>
      <c r="H25" s="90"/>
      <c r="I25" s="90"/>
      <c r="J25" s="90"/>
      <c r="K25" s="90"/>
      <c r="L25" s="90"/>
    </row>
    <row r="26" spans="2:56">
      <c r="B26" s="90"/>
      <c r="C26" s="90"/>
      <c r="D26" s="90"/>
      <c r="E26" s="90"/>
      <c r="F26" s="90"/>
      <c r="G26" s="90"/>
      <c r="H26" s="90"/>
      <c r="I26" s="90"/>
      <c r="J26" s="90"/>
      <c r="K26" s="90"/>
      <c r="L26" s="90"/>
    </row>
    <row r="27" spans="2:56">
      <c r="B27" s="90"/>
      <c r="C27" s="90"/>
      <c r="D27" s="90"/>
      <c r="E27" s="90"/>
      <c r="F27" s="90"/>
      <c r="G27" s="90"/>
      <c r="H27" s="90"/>
      <c r="I27" s="90"/>
      <c r="J27" s="90"/>
      <c r="K27" s="90"/>
      <c r="L27" s="90"/>
    </row>
    <row r="28" spans="2:56">
      <c r="B28" s="90"/>
      <c r="C28" s="90"/>
      <c r="D28" s="90"/>
      <c r="E28" s="90"/>
      <c r="F28" s="90"/>
      <c r="G28" s="90"/>
      <c r="H28" s="90"/>
      <c r="I28" s="90"/>
      <c r="J28" s="90"/>
      <c r="K28" s="90"/>
      <c r="L28" s="90"/>
    </row>
    <row r="29" spans="2:56">
      <c r="B29" s="90"/>
      <c r="C29" s="90"/>
      <c r="D29" s="90"/>
      <c r="E29" s="90"/>
      <c r="F29" s="90"/>
      <c r="G29" s="90"/>
      <c r="H29" s="90"/>
      <c r="I29" s="90"/>
      <c r="J29" s="90"/>
      <c r="K29" s="90"/>
      <c r="L29" s="90"/>
    </row>
    <row r="30" spans="2:56">
      <c r="B30" s="90"/>
      <c r="C30" s="90"/>
      <c r="D30" s="90"/>
      <c r="E30" s="90"/>
      <c r="F30" s="90"/>
      <c r="G30" s="90"/>
      <c r="H30" s="90"/>
      <c r="I30" s="90"/>
      <c r="J30" s="90"/>
      <c r="K30" s="90"/>
      <c r="L30" s="90"/>
    </row>
    <row r="31" spans="2:56">
      <c r="B31" s="90"/>
      <c r="C31" s="90"/>
      <c r="D31" s="90"/>
      <c r="E31" s="90"/>
      <c r="F31" s="90"/>
      <c r="G31" s="90"/>
      <c r="H31" s="90"/>
      <c r="I31" s="90"/>
      <c r="J31" s="90"/>
      <c r="K31" s="90"/>
      <c r="L31" s="90"/>
    </row>
    <row r="32" spans="2:56">
      <c r="B32" s="90"/>
      <c r="C32" s="90"/>
      <c r="D32" s="90"/>
      <c r="E32" s="90"/>
      <c r="F32" s="90"/>
      <c r="G32" s="90"/>
      <c r="H32" s="90"/>
      <c r="I32" s="90"/>
      <c r="J32" s="90"/>
      <c r="K32" s="90"/>
      <c r="L32" s="90"/>
    </row>
    <row r="33" spans="2:12">
      <c r="B33" s="90"/>
      <c r="C33" s="90"/>
      <c r="D33" s="90"/>
      <c r="E33" s="90"/>
      <c r="F33" s="90"/>
      <c r="G33" s="90"/>
      <c r="H33" s="90"/>
      <c r="I33" s="90"/>
      <c r="J33" s="90"/>
      <c r="K33" s="90"/>
      <c r="L33" s="90"/>
    </row>
    <row r="34" spans="2:12">
      <c r="B34" s="90"/>
      <c r="C34" s="90"/>
      <c r="D34" s="90"/>
      <c r="E34" s="90"/>
      <c r="F34" s="90"/>
      <c r="G34" s="90"/>
      <c r="H34" s="90"/>
      <c r="I34" s="90"/>
      <c r="J34" s="90"/>
      <c r="K34" s="90"/>
      <c r="L34" s="90"/>
    </row>
    <row r="35" spans="2:12">
      <c r="B35" s="90"/>
      <c r="C35" s="90"/>
      <c r="D35" s="90"/>
      <c r="E35" s="90"/>
      <c r="F35" s="90"/>
      <c r="G35" s="90"/>
      <c r="H35" s="90"/>
      <c r="I35" s="90"/>
      <c r="J35" s="90"/>
      <c r="K35" s="90"/>
      <c r="L35" s="90"/>
    </row>
    <row r="36" spans="2:12">
      <c r="B36" s="90"/>
      <c r="C36" s="90"/>
      <c r="D36" s="90"/>
      <c r="E36" s="90"/>
      <c r="F36" s="90"/>
      <c r="G36" s="90"/>
      <c r="H36" s="90"/>
      <c r="I36" s="90"/>
      <c r="J36" s="90"/>
      <c r="K36" s="90"/>
      <c r="L36" s="90"/>
    </row>
    <row r="37" spans="2:12">
      <c r="B37" s="90"/>
      <c r="C37" s="90"/>
      <c r="D37" s="90"/>
      <c r="E37" s="90"/>
      <c r="F37" s="90"/>
      <c r="G37" s="90"/>
      <c r="H37" s="90"/>
      <c r="I37" s="90"/>
      <c r="J37" s="90"/>
      <c r="K37" s="90"/>
      <c r="L37" s="90"/>
    </row>
    <row r="38" spans="2:12">
      <c r="B38" s="90"/>
      <c r="C38" s="90"/>
      <c r="D38" s="90"/>
      <c r="E38" s="90"/>
      <c r="F38" s="90"/>
      <c r="G38" s="90"/>
      <c r="H38" s="90"/>
      <c r="I38" s="90"/>
      <c r="J38" s="90"/>
      <c r="K38" s="90"/>
      <c r="L38" s="90"/>
    </row>
    <row r="39" spans="2:12">
      <c r="B39" s="90"/>
      <c r="C39" s="90"/>
      <c r="D39" s="90"/>
      <c r="E39" s="90"/>
      <c r="F39" s="90"/>
      <c r="G39" s="90"/>
      <c r="H39" s="90"/>
      <c r="I39" s="90"/>
      <c r="J39" s="90"/>
      <c r="K39" s="90"/>
      <c r="L39" s="90"/>
    </row>
    <row r="40" spans="2:12">
      <c r="B40" s="90"/>
      <c r="C40" s="90"/>
      <c r="D40" s="90"/>
      <c r="E40" s="90"/>
      <c r="F40" s="90"/>
      <c r="G40" s="90"/>
      <c r="H40" s="90"/>
      <c r="I40" s="90"/>
      <c r="J40" s="90"/>
      <c r="K40" s="90"/>
      <c r="L40" s="90"/>
    </row>
    <row r="41" spans="2:12">
      <c r="B41" s="90"/>
      <c r="C41" s="90"/>
      <c r="D41" s="90"/>
      <c r="E41" s="90"/>
      <c r="F41" s="90"/>
      <c r="G41" s="90"/>
      <c r="H41" s="90"/>
      <c r="I41" s="90"/>
      <c r="J41" s="90"/>
      <c r="K41" s="90"/>
      <c r="L41" s="90"/>
    </row>
    <row r="42" spans="2:12">
      <c r="B42" s="90"/>
      <c r="C42" s="90"/>
      <c r="D42" s="90"/>
      <c r="E42" s="90"/>
      <c r="F42" s="90"/>
      <c r="G42" s="90"/>
      <c r="H42" s="90"/>
      <c r="I42" s="90"/>
      <c r="J42" s="90"/>
      <c r="K42" s="90"/>
      <c r="L42" s="90"/>
    </row>
    <row r="43" spans="2:12">
      <c r="B43" s="90"/>
      <c r="C43" s="90"/>
      <c r="D43" s="90"/>
      <c r="E43" s="90"/>
      <c r="F43" s="90"/>
      <c r="G43" s="90"/>
      <c r="H43" s="90"/>
      <c r="I43" s="90"/>
      <c r="J43" s="90"/>
      <c r="K43" s="90"/>
      <c r="L43" s="90"/>
    </row>
    <row r="44" spans="2:12">
      <c r="B44" s="90"/>
      <c r="C44" s="90"/>
      <c r="D44" s="90"/>
      <c r="E44" s="90"/>
      <c r="F44" s="90"/>
      <c r="G44" s="90"/>
      <c r="H44" s="90"/>
      <c r="I44" s="90"/>
      <c r="J44" s="90"/>
      <c r="K44" s="90"/>
      <c r="L44" s="90"/>
    </row>
    <row r="45" spans="2:12">
      <c r="B45" s="90"/>
      <c r="C45" s="90"/>
      <c r="D45" s="90"/>
      <c r="E45" s="90"/>
      <c r="F45" s="90"/>
      <c r="G45" s="90"/>
      <c r="H45" s="90"/>
      <c r="I45" s="90"/>
      <c r="J45" s="90"/>
      <c r="K45" s="90"/>
      <c r="L45" s="90"/>
    </row>
    <row r="46" spans="2:12">
      <c r="B46" s="90"/>
      <c r="C46" s="90"/>
      <c r="D46" s="90"/>
      <c r="E46" s="90"/>
      <c r="F46" s="90"/>
      <c r="G46" s="90"/>
      <c r="H46" s="90"/>
      <c r="I46" s="90"/>
      <c r="J46" s="90"/>
      <c r="K46" s="90"/>
      <c r="L46" s="90"/>
    </row>
    <row r="47" spans="2:12">
      <c r="B47" s="90"/>
      <c r="C47" s="90"/>
      <c r="D47" s="90"/>
      <c r="E47" s="90"/>
      <c r="F47" s="90"/>
      <c r="G47" s="90"/>
      <c r="H47" s="90"/>
      <c r="I47" s="90"/>
      <c r="J47" s="90"/>
      <c r="K47" s="90"/>
      <c r="L47" s="90"/>
    </row>
    <row r="48" spans="2:12">
      <c r="B48" s="90"/>
      <c r="C48" s="90"/>
      <c r="D48" s="90"/>
      <c r="E48" s="90"/>
      <c r="F48" s="90"/>
      <c r="G48" s="90"/>
      <c r="H48" s="90"/>
      <c r="I48" s="90"/>
      <c r="J48" s="90"/>
      <c r="K48" s="90"/>
      <c r="L48" s="90"/>
    </row>
    <row r="49" spans="2:12">
      <c r="B49" s="90"/>
      <c r="C49" s="90"/>
      <c r="D49" s="90"/>
      <c r="E49" s="90"/>
      <c r="F49" s="90"/>
      <c r="G49" s="90"/>
      <c r="H49" s="90"/>
      <c r="I49" s="90"/>
      <c r="J49" s="90"/>
      <c r="K49" s="90"/>
      <c r="L49" s="90"/>
    </row>
    <row r="50" spans="2:12">
      <c r="B50" s="90"/>
      <c r="C50" s="90"/>
      <c r="D50" s="90"/>
      <c r="E50" s="90"/>
      <c r="F50" s="90"/>
      <c r="G50" s="90"/>
      <c r="H50" s="90"/>
      <c r="I50" s="90"/>
      <c r="J50" s="90"/>
      <c r="K50" s="90"/>
      <c r="L50" s="90"/>
    </row>
    <row r="51" spans="2:12">
      <c r="B51" s="90"/>
      <c r="C51" s="90"/>
      <c r="D51" s="90"/>
      <c r="E51" s="90"/>
      <c r="F51" s="90"/>
      <c r="G51" s="90"/>
      <c r="H51" s="90"/>
      <c r="I51" s="90"/>
      <c r="J51" s="90"/>
      <c r="K51" s="90"/>
      <c r="L51" s="90"/>
    </row>
    <row r="52" spans="2:12">
      <c r="B52" s="90"/>
      <c r="C52" s="90"/>
      <c r="D52" s="90"/>
      <c r="E52" s="90"/>
      <c r="F52" s="90"/>
      <c r="G52" s="90"/>
      <c r="H52" s="90"/>
      <c r="I52" s="90"/>
      <c r="J52" s="90"/>
      <c r="K52" s="90"/>
      <c r="L52" s="90"/>
    </row>
    <row r="53" spans="2:12">
      <c r="B53" s="90"/>
      <c r="C53" s="90"/>
      <c r="D53" s="90"/>
      <c r="E53" s="90"/>
      <c r="F53" s="90"/>
      <c r="G53" s="90"/>
      <c r="H53" s="90"/>
      <c r="I53" s="90"/>
      <c r="J53" s="90"/>
      <c r="K53" s="90"/>
      <c r="L53" s="90"/>
    </row>
    <row r="54" spans="2:12">
      <c r="B54" s="90"/>
      <c r="C54" s="90"/>
      <c r="D54" s="90"/>
      <c r="E54" s="90"/>
      <c r="F54" s="90"/>
      <c r="G54" s="90"/>
      <c r="H54" s="90"/>
      <c r="I54" s="90"/>
      <c r="J54" s="90"/>
      <c r="K54" s="90"/>
      <c r="L54" s="90"/>
    </row>
    <row r="55" spans="2:12">
      <c r="B55" s="90"/>
      <c r="C55" s="90"/>
      <c r="D55" s="90"/>
      <c r="E55" s="90"/>
      <c r="F55" s="90"/>
      <c r="G55" s="90"/>
      <c r="H55" s="90"/>
      <c r="I55" s="90"/>
      <c r="J55" s="90"/>
      <c r="K55" s="90"/>
      <c r="L55" s="90"/>
    </row>
    <row r="56" spans="2:12">
      <c r="B56" s="90"/>
      <c r="C56" s="90"/>
      <c r="D56" s="90"/>
      <c r="E56" s="90"/>
      <c r="F56" s="90"/>
      <c r="G56" s="90"/>
      <c r="H56" s="90"/>
      <c r="I56" s="90"/>
      <c r="J56" s="90"/>
      <c r="K56" s="90"/>
      <c r="L56" s="90"/>
    </row>
    <row r="57" spans="2:12">
      <c r="B57" s="90"/>
      <c r="C57" s="90"/>
      <c r="D57" s="90"/>
      <c r="E57" s="90"/>
      <c r="F57" s="90"/>
      <c r="G57" s="90"/>
      <c r="H57" s="90"/>
      <c r="I57" s="90"/>
      <c r="J57" s="90"/>
      <c r="K57" s="90"/>
      <c r="L57" s="90"/>
    </row>
    <row r="58" spans="2:12">
      <c r="B58" s="90"/>
      <c r="C58" s="90"/>
      <c r="D58" s="90"/>
      <c r="E58" s="90"/>
      <c r="F58" s="90"/>
      <c r="G58" s="90"/>
      <c r="H58" s="90"/>
      <c r="I58" s="90"/>
      <c r="J58" s="90"/>
      <c r="K58" s="90"/>
      <c r="L58" s="90"/>
    </row>
    <row r="59" spans="2:12">
      <c r="B59" s="90"/>
      <c r="C59" s="90"/>
      <c r="D59" s="90"/>
      <c r="E59" s="90"/>
      <c r="F59" s="90"/>
      <c r="G59" s="90"/>
      <c r="H59" s="90"/>
      <c r="I59" s="90"/>
      <c r="J59" s="90"/>
      <c r="K59" s="90"/>
      <c r="L59" s="90"/>
    </row>
    <row r="60" spans="2:12">
      <c r="B60" s="90"/>
      <c r="C60" s="90"/>
      <c r="D60" s="90"/>
      <c r="E60" s="90"/>
      <c r="F60" s="90"/>
      <c r="G60" s="90"/>
      <c r="H60" s="90"/>
      <c r="I60" s="90"/>
      <c r="J60" s="90"/>
      <c r="K60" s="90"/>
      <c r="L60" s="90"/>
    </row>
    <row r="61" spans="2:12">
      <c r="B61" s="90"/>
      <c r="C61" s="90"/>
      <c r="D61" s="90"/>
      <c r="E61" s="90"/>
      <c r="F61" s="90"/>
      <c r="G61" s="90"/>
      <c r="H61" s="90"/>
      <c r="I61" s="90"/>
      <c r="J61" s="90"/>
      <c r="K61" s="90"/>
      <c r="L61" s="90"/>
    </row>
    <row r="62" spans="2:12">
      <c r="B62" s="90"/>
      <c r="C62" s="90"/>
      <c r="D62" s="90"/>
      <c r="E62" s="90"/>
      <c r="F62" s="90"/>
      <c r="G62" s="90"/>
      <c r="H62" s="90"/>
      <c r="I62" s="90"/>
      <c r="J62" s="90"/>
      <c r="K62" s="90"/>
      <c r="L62" s="90"/>
    </row>
    <row r="63" spans="2:12">
      <c r="B63" s="90"/>
      <c r="C63" s="90"/>
      <c r="D63" s="90"/>
      <c r="E63" s="90"/>
      <c r="F63" s="90"/>
      <c r="G63" s="90"/>
      <c r="H63" s="90"/>
      <c r="I63" s="90"/>
      <c r="J63" s="90"/>
      <c r="K63" s="90"/>
      <c r="L63" s="90"/>
    </row>
    <row r="64" spans="2:12">
      <c r="B64" s="90"/>
      <c r="C64" s="90"/>
      <c r="D64" s="90"/>
      <c r="E64" s="90"/>
      <c r="F64" s="90"/>
      <c r="G64" s="90"/>
      <c r="H64" s="90"/>
      <c r="I64" s="90"/>
      <c r="J64" s="90"/>
      <c r="K64" s="90"/>
      <c r="L64" s="90"/>
    </row>
    <row r="65" spans="2:12">
      <c r="B65" s="90"/>
      <c r="C65" s="90"/>
      <c r="D65" s="90"/>
      <c r="E65" s="90"/>
      <c r="F65" s="90"/>
      <c r="G65" s="90"/>
      <c r="H65" s="90"/>
      <c r="I65" s="90"/>
      <c r="J65" s="90"/>
      <c r="K65" s="90"/>
      <c r="L65" s="90"/>
    </row>
    <row r="66" spans="2:12">
      <c r="B66" s="90"/>
      <c r="C66" s="90"/>
      <c r="D66" s="90"/>
      <c r="E66" s="90"/>
      <c r="F66" s="90"/>
      <c r="G66" s="90"/>
      <c r="H66" s="90"/>
      <c r="I66" s="90"/>
      <c r="J66" s="90"/>
      <c r="K66" s="90"/>
      <c r="L66" s="90"/>
    </row>
    <row r="67" spans="2:12">
      <c r="B67" s="90"/>
      <c r="C67" s="90"/>
      <c r="D67" s="90"/>
      <c r="E67" s="90"/>
      <c r="F67" s="90"/>
      <c r="G67" s="90"/>
      <c r="H67" s="90"/>
      <c r="I67" s="90"/>
      <c r="J67" s="90"/>
      <c r="K67" s="90"/>
      <c r="L67" s="90"/>
    </row>
    <row r="68" spans="2:12">
      <c r="B68" s="90"/>
      <c r="C68" s="90"/>
      <c r="D68" s="90"/>
      <c r="E68" s="90"/>
      <c r="F68" s="90"/>
      <c r="G68" s="90"/>
      <c r="H68" s="90"/>
      <c r="I68" s="90"/>
      <c r="J68" s="90"/>
      <c r="K68" s="90"/>
      <c r="L68" s="90"/>
    </row>
    <row r="69" spans="2:12">
      <c r="B69" s="90"/>
      <c r="C69" s="90"/>
      <c r="D69" s="90"/>
      <c r="E69" s="90"/>
      <c r="F69" s="90"/>
      <c r="G69" s="90"/>
      <c r="H69" s="90"/>
      <c r="I69" s="90"/>
      <c r="J69" s="90"/>
      <c r="K69" s="90"/>
      <c r="L69" s="90"/>
    </row>
    <row r="70" spans="2:12">
      <c r="B70" s="90"/>
      <c r="C70" s="90"/>
      <c r="D70" s="90"/>
      <c r="E70" s="90"/>
      <c r="F70" s="90"/>
      <c r="G70" s="90"/>
      <c r="H70" s="90"/>
      <c r="I70" s="90"/>
      <c r="J70" s="90"/>
      <c r="K70" s="90"/>
      <c r="L70" s="90"/>
    </row>
    <row r="71" spans="2:12">
      <c r="B71" s="90"/>
      <c r="C71" s="90"/>
      <c r="D71" s="90"/>
      <c r="E71" s="90"/>
      <c r="F71" s="90"/>
      <c r="G71" s="90"/>
      <c r="H71" s="90"/>
      <c r="I71" s="90"/>
      <c r="J71" s="90"/>
      <c r="K71" s="90"/>
      <c r="L71" s="90"/>
    </row>
    <row r="72" spans="2:12">
      <c r="B72" s="90"/>
      <c r="C72" s="90"/>
      <c r="D72" s="90"/>
      <c r="E72" s="90"/>
      <c r="F72" s="90"/>
      <c r="G72" s="90"/>
      <c r="H72" s="90"/>
      <c r="I72" s="90"/>
      <c r="J72" s="90"/>
      <c r="K72" s="90"/>
      <c r="L72" s="90"/>
    </row>
    <row r="73" spans="2:12">
      <c r="B73" s="90"/>
      <c r="C73" s="90"/>
      <c r="D73" s="90"/>
      <c r="E73" s="90"/>
      <c r="F73" s="90"/>
      <c r="G73" s="90"/>
      <c r="H73" s="90"/>
      <c r="I73" s="90"/>
      <c r="J73" s="90"/>
      <c r="K73" s="90"/>
      <c r="L73" s="90"/>
    </row>
    <row r="74" spans="2:12">
      <c r="B74" s="90"/>
      <c r="C74" s="90"/>
      <c r="D74" s="90"/>
      <c r="E74" s="90"/>
      <c r="F74" s="90"/>
      <c r="G74" s="90"/>
      <c r="H74" s="90"/>
      <c r="I74" s="90"/>
      <c r="J74" s="90"/>
      <c r="K74" s="90"/>
      <c r="L74" s="90"/>
    </row>
    <row r="75" spans="2:12">
      <c r="B75" s="90"/>
      <c r="C75" s="90"/>
      <c r="D75" s="90"/>
      <c r="E75" s="90"/>
      <c r="F75" s="90"/>
      <c r="G75" s="90"/>
      <c r="H75" s="90"/>
      <c r="I75" s="90"/>
      <c r="J75" s="90"/>
      <c r="K75" s="90"/>
      <c r="L75" s="90"/>
    </row>
    <row r="76" spans="2:12">
      <c r="B76" s="90"/>
      <c r="C76" s="90"/>
      <c r="D76" s="90"/>
      <c r="E76" s="90"/>
      <c r="F76" s="90"/>
      <c r="G76" s="90"/>
      <c r="H76" s="90"/>
      <c r="I76" s="90"/>
      <c r="J76" s="90"/>
      <c r="K76" s="90"/>
      <c r="L76" s="90"/>
    </row>
    <row r="77" spans="2:12">
      <c r="B77" s="90"/>
      <c r="C77" s="90"/>
      <c r="D77" s="90"/>
      <c r="E77" s="90"/>
      <c r="F77" s="90"/>
      <c r="G77" s="90"/>
      <c r="H77" s="90"/>
      <c r="I77" s="90"/>
      <c r="J77" s="90"/>
      <c r="K77" s="90"/>
      <c r="L77" s="90"/>
    </row>
    <row r="78" spans="2:12">
      <c r="B78" s="90"/>
      <c r="C78" s="90"/>
      <c r="D78" s="90"/>
      <c r="E78" s="90"/>
      <c r="F78" s="90"/>
      <c r="G78" s="90"/>
      <c r="H78" s="90"/>
      <c r="I78" s="90"/>
      <c r="J78" s="90"/>
      <c r="K78" s="90"/>
      <c r="L78" s="90"/>
    </row>
    <row r="79" spans="2:12">
      <c r="B79" s="90"/>
      <c r="C79" s="90"/>
      <c r="D79" s="90"/>
      <c r="E79" s="90"/>
      <c r="F79" s="90"/>
      <c r="G79" s="90"/>
      <c r="H79" s="90"/>
      <c r="I79" s="90"/>
      <c r="J79" s="90"/>
      <c r="K79" s="90"/>
      <c r="L79" s="90"/>
    </row>
    <row r="80" spans="2:12">
      <c r="B80" s="90"/>
      <c r="C80" s="90"/>
      <c r="D80" s="90"/>
      <c r="E80" s="90"/>
      <c r="F80" s="90"/>
      <c r="G80" s="90"/>
      <c r="H80" s="90"/>
      <c r="I80" s="90"/>
      <c r="J80" s="90"/>
      <c r="K80" s="90"/>
      <c r="L80" s="90"/>
    </row>
    <row r="81" spans="2:12">
      <c r="B81" s="90"/>
      <c r="C81" s="90"/>
      <c r="D81" s="90"/>
      <c r="E81" s="90"/>
      <c r="F81" s="90"/>
      <c r="G81" s="90"/>
      <c r="H81" s="90"/>
      <c r="I81" s="90"/>
      <c r="J81" s="90"/>
      <c r="K81" s="90"/>
      <c r="L81" s="90"/>
    </row>
    <row r="82" spans="2:12">
      <c r="B82" s="90"/>
      <c r="C82" s="90"/>
      <c r="D82" s="90"/>
      <c r="E82" s="90"/>
      <c r="F82" s="90"/>
      <c r="G82" s="90"/>
      <c r="H82" s="90"/>
      <c r="I82" s="90"/>
      <c r="J82" s="90"/>
      <c r="K82" s="90"/>
      <c r="L82" s="90"/>
    </row>
    <row r="83" spans="2:12">
      <c r="B83" s="90"/>
      <c r="C83" s="90"/>
      <c r="D83" s="90"/>
      <c r="E83" s="90"/>
      <c r="F83" s="90"/>
      <c r="G83" s="90"/>
      <c r="H83" s="90"/>
      <c r="I83" s="90"/>
      <c r="J83" s="90"/>
      <c r="K83" s="90"/>
      <c r="L83" s="90"/>
    </row>
    <row r="84" spans="2:12">
      <c r="B84" s="90"/>
      <c r="C84" s="90"/>
      <c r="D84" s="90"/>
      <c r="E84" s="90"/>
      <c r="F84" s="90"/>
      <c r="G84" s="90"/>
      <c r="H84" s="90"/>
      <c r="I84" s="90"/>
      <c r="J84" s="90"/>
      <c r="K84" s="90"/>
      <c r="L84" s="90"/>
    </row>
    <row r="85" spans="2:12">
      <c r="B85" s="90"/>
      <c r="C85" s="90"/>
      <c r="D85" s="90"/>
      <c r="E85" s="90"/>
      <c r="F85" s="90"/>
      <c r="G85" s="90"/>
      <c r="H85" s="90"/>
      <c r="I85" s="90"/>
      <c r="J85" s="90"/>
      <c r="K85" s="90"/>
      <c r="L85" s="90"/>
    </row>
    <row r="86" spans="2:12">
      <c r="B86" s="90"/>
      <c r="C86" s="90"/>
      <c r="D86" s="90"/>
      <c r="E86" s="90"/>
      <c r="F86" s="90"/>
      <c r="G86" s="90"/>
      <c r="H86" s="90"/>
      <c r="I86" s="90"/>
      <c r="J86" s="90"/>
      <c r="K86" s="90"/>
      <c r="L86" s="90"/>
    </row>
    <row r="87" spans="2:12">
      <c r="B87" s="90"/>
      <c r="C87" s="90"/>
      <c r="D87" s="90"/>
      <c r="E87" s="90"/>
      <c r="F87" s="90"/>
      <c r="G87" s="90"/>
      <c r="H87" s="90"/>
      <c r="I87" s="90"/>
      <c r="J87" s="90"/>
      <c r="K87" s="90"/>
      <c r="L87" s="90"/>
    </row>
    <row r="88" spans="2:12">
      <c r="B88" s="90"/>
      <c r="C88" s="90"/>
      <c r="D88" s="90"/>
      <c r="E88" s="90"/>
      <c r="F88" s="90"/>
      <c r="G88" s="90"/>
      <c r="H88" s="90"/>
      <c r="I88" s="90"/>
      <c r="J88" s="90"/>
      <c r="K88" s="90"/>
      <c r="L88" s="90"/>
    </row>
    <row r="89" spans="2:12">
      <c r="B89" s="90"/>
      <c r="C89" s="90"/>
      <c r="D89" s="90"/>
      <c r="E89" s="90"/>
      <c r="F89" s="90"/>
      <c r="G89" s="90"/>
      <c r="H89" s="90"/>
      <c r="I89" s="90"/>
      <c r="J89" s="90"/>
      <c r="K89" s="90"/>
      <c r="L89" s="90"/>
    </row>
    <row r="90" spans="2:12">
      <c r="B90" s="90"/>
      <c r="C90" s="90"/>
      <c r="D90" s="90"/>
      <c r="E90" s="90"/>
      <c r="F90" s="90"/>
      <c r="G90" s="90"/>
      <c r="H90" s="90"/>
      <c r="I90" s="90"/>
      <c r="J90" s="90"/>
      <c r="K90" s="90"/>
      <c r="L90" s="90"/>
    </row>
    <row r="91" spans="2:12">
      <c r="B91" s="90"/>
      <c r="C91" s="90"/>
      <c r="D91" s="90"/>
      <c r="E91" s="90"/>
      <c r="F91" s="90"/>
      <c r="G91" s="90"/>
      <c r="H91" s="90"/>
      <c r="I91" s="90"/>
      <c r="J91" s="90"/>
      <c r="K91" s="90"/>
      <c r="L91" s="90"/>
    </row>
    <row r="92" spans="2:12">
      <c r="B92" s="90"/>
      <c r="C92" s="90"/>
      <c r="D92" s="90"/>
      <c r="E92" s="90"/>
      <c r="F92" s="90"/>
      <c r="G92" s="90"/>
      <c r="H92" s="90"/>
      <c r="I92" s="90"/>
      <c r="J92" s="90"/>
      <c r="K92" s="90"/>
      <c r="L92" s="90"/>
    </row>
    <row r="93" spans="2:12">
      <c r="B93" s="90"/>
      <c r="C93" s="90"/>
      <c r="D93" s="90"/>
      <c r="E93" s="90"/>
      <c r="F93" s="90"/>
      <c r="G93" s="90"/>
      <c r="H93" s="90"/>
      <c r="I93" s="90"/>
      <c r="J93" s="90"/>
      <c r="K93" s="90"/>
      <c r="L93" s="90"/>
    </row>
    <row r="94" spans="2:12">
      <c r="B94" s="90"/>
      <c r="C94" s="90"/>
      <c r="D94" s="90"/>
      <c r="E94" s="90"/>
      <c r="F94" s="90"/>
      <c r="G94" s="90"/>
      <c r="H94" s="90"/>
      <c r="I94" s="90"/>
      <c r="J94" s="90"/>
      <c r="K94" s="90"/>
      <c r="L94" s="90"/>
    </row>
    <row r="95" spans="2:12">
      <c r="B95" s="90"/>
      <c r="C95" s="90"/>
      <c r="D95" s="90"/>
      <c r="E95" s="90"/>
      <c r="F95" s="90"/>
      <c r="G95" s="90"/>
      <c r="H95" s="90"/>
      <c r="I95" s="90"/>
      <c r="J95" s="90"/>
      <c r="K95" s="90"/>
      <c r="L95" s="90"/>
    </row>
    <row r="96" spans="2:12">
      <c r="B96" s="90"/>
      <c r="C96" s="90"/>
      <c r="D96" s="90"/>
      <c r="E96" s="90"/>
      <c r="F96" s="90"/>
      <c r="G96" s="90"/>
      <c r="H96" s="90"/>
      <c r="I96" s="90"/>
      <c r="J96" s="90"/>
      <c r="K96" s="90"/>
      <c r="L96" s="90"/>
    </row>
    <row r="97" spans="2:12">
      <c r="B97" s="90"/>
      <c r="C97" s="90"/>
      <c r="D97" s="90"/>
      <c r="E97" s="90"/>
      <c r="F97" s="90"/>
      <c r="G97" s="90"/>
      <c r="H97" s="90"/>
      <c r="I97" s="90"/>
      <c r="J97" s="90"/>
      <c r="K97" s="90"/>
      <c r="L97" s="90"/>
    </row>
    <row r="98" spans="2:12">
      <c r="B98" s="90"/>
      <c r="C98" s="90"/>
      <c r="D98" s="90"/>
      <c r="E98" s="90"/>
      <c r="F98" s="90"/>
      <c r="G98" s="90"/>
      <c r="H98" s="90"/>
      <c r="I98" s="90"/>
      <c r="J98" s="90"/>
      <c r="K98" s="90"/>
      <c r="L98" s="90"/>
    </row>
    <row r="99" spans="2:12">
      <c r="B99" s="90"/>
      <c r="C99" s="90"/>
      <c r="D99" s="90"/>
      <c r="E99" s="90"/>
      <c r="F99" s="90"/>
      <c r="G99" s="90"/>
      <c r="H99" s="90"/>
      <c r="I99" s="90"/>
      <c r="J99" s="90"/>
      <c r="K99" s="90"/>
      <c r="L99" s="90"/>
    </row>
    <row r="100" spans="2:12">
      <c r="B100" s="90"/>
      <c r="C100" s="90"/>
      <c r="D100" s="90"/>
      <c r="E100" s="90"/>
      <c r="F100" s="90"/>
      <c r="G100" s="90"/>
      <c r="H100" s="90"/>
      <c r="I100" s="90"/>
      <c r="J100" s="90"/>
      <c r="K100" s="90"/>
      <c r="L100" s="90"/>
    </row>
    <row r="101" spans="2:12">
      <c r="B101" s="90"/>
      <c r="C101" s="90"/>
      <c r="D101" s="90"/>
      <c r="E101" s="90"/>
      <c r="F101" s="90"/>
      <c r="G101" s="90"/>
      <c r="H101" s="90"/>
      <c r="I101" s="90"/>
      <c r="J101" s="90"/>
      <c r="K101" s="90"/>
      <c r="L101" s="90"/>
    </row>
    <row r="102" spans="2:12">
      <c r="B102" s="90"/>
      <c r="C102" s="90"/>
      <c r="D102" s="90"/>
      <c r="E102" s="90"/>
      <c r="F102" s="90"/>
      <c r="G102" s="90"/>
      <c r="H102" s="90"/>
      <c r="I102" s="90"/>
      <c r="J102" s="90"/>
      <c r="K102" s="90"/>
      <c r="L102" s="90"/>
    </row>
    <row r="103" spans="2:12">
      <c r="B103" s="90"/>
      <c r="C103" s="90"/>
      <c r="D103" s="90"/>
      <c r="E103" s="90"/>
      <c r="F103" s="90"/>
      <c r="G103" s="90"/>
      <c r="H103" s="90"/>
      <c r="I103" s="90"/>
      <c r="J103" s="90"/>
      <c r="K103" s="90"/>
      <c r="L103" s="90"/>
    </row>
    <row r="104" spans="2:12">
      <c r="B104" s="90"/>
      <c r="C104" s="90"/>
      <c r="D104" s="90"/>
      <c r="E104" s="90"/>
      <c r="F104" s="90"/>
      <c r="G104" s="90"/>
      <c r="H104" s="90"/>
      <c r="I104" s="90"/>
      <c r="J104" s="90"/>
      <c r="K104" s="90"/>
      <c r="L104" s="90"/>
    </row>
    <row r="105" spans="2:12">
      <c r="B105" s="90"/>
      <c r="C105" s="90"/>
      <c r="D105" s="90"/>
      <c r="E105" s="90"/>
      <c r="F105" s="90"/>
      <c r="G105" s="90"/>
      <c r="H105" s="90"/>
      <c r="I105" s="90"/>
      <c r="J105" s="90"/>
      <c r="K105" s="90"/>
      <c r="L105" s="90"/>
    </row>
    <row r="106" spans="2:12">
      <c r="B106" s="90"/>
      <c r="C106" s="90"/>
      <c r="D106" s="90"/>
      <c r="E106" s="90"/>
      <c r="F106" s="90"/>
      <c r="G106" s="90"/>
      <c r="H106" s="90"/>
      <c r="I106" s="90"/>
      <c r="J106" s="90"/>
      <c r="K106" s="90"/>
      <c r="L106" s="90"/>
    </row>
    <row r="107" spans="2:12">
      <c r="B107" s="90"/>
      <c r="C107" s="90"/>
      <c r="D107" s="90"/>
      <c r="E107" s="90"/>
      <c r="F107" s="90"/>
      <c r="G107" s="90"/>
      <c r="H107" s="90"/>
      <c r="I107" s="90"/>
      <c r="J107" s="90"/>
      <c r="K107" s="90"/>
      <c r="L107" s="90"/>
    </row>
    <row r="108" spans="2:12">
      <c r="B108" s="90"/>
      <c r="C108" s="90"/>
      <c r="D108" s="90"/>
      <c r="E108" s="90"/>
      <c r="F108" s="90"/>
      <c r="G108" s="90"/>
      <c r="H108" s="90"/>
      <c r="I108" s="90"/>
      <c r="J108" s="90"/>
      <c r="K108" s="90"/>
      <c r="L108" s="90"/>
    </row>
    <row r="109" spans="2:12">
      <c r="B109" s="90"/>
      <c r="C109" s="90"/>
      <c r="D109" s="90"/>
      <c r="E109" s="90"/>
      <c r="F109" s="90"/>
      <c r="G109" s="90"/>
      <c r="H109" s="90"/>
      <c r="I109" s="90"/>
      <c r="J109" s="90"/>
      <c r="K109" s="90"/>
      <c r="L109" s="90"/>
    </row>
    <row r="110" spans="2:12">
      <c r="B110" s="90"/>
      <c r="C110" s="90"/>
      <c r="D110" s="90"/>
      <c r="E110" s="90"/>
      <c r="F110" s="90"/>
      <c r="G110" s="90"/>
      <c r="H110" s="90"/>
      <c r="I110" s="90"/>
      <c r="J110" s="90"/>
      <c r="K110" s="90"/>
      <c r="L110" s="90"/>
    </row>
    <row r="111" spans="2:12">
      <c r="B111" s="90"/>
      <c r="C111" s="90"/>
      <c r="D111" s="90"/>
      <c r="E111" s="90"/>
      <c r="F111" s="90"/>
      <c r="G111" s="90"/>
      <c r="H111" s="90"/>
      <c r="I111" s="90"/>
      <c r="J111" s="90"/>
      <c r="K111" s="90"/>
      <c r="L111" s="90"/>
    </row>
    <row r="112" spans="2:12">
      <c r="B112" s="90"/>
      <c r="C112" s="90"/>
      <c r="D112" s="90"/>
      <c r="E112" s="90"/>
      <c r="F112" s="90"/>
      <c r="G112" s="90"/>
      <c r="H112" s="90"/>
      <c r="I112" s="90"/>
      <c r="J112" s="90"/>
      <c r="K112" s="90"/>
      <c r="L112" s="90"/>
    </row>
    <row r="113" spans="2:12">
      <c r="B113" s="90"/>
      <c r="C113" s="90"/>
      <c r="D113" s="90"/>
      <c r="E113" s="90"/>
      <c r="F113" s="90"/>
      <c r="G113" s="90"/>
      <c r="H113" s="90"/>
      <c r="I113" s="90"/>
      <c r="J113" s="90"/>
      <c r="K113" s="90"/>
      <c r="L113" s="90"/>
    </row>
    <row r="114" spans="2:12">
      <c r="B114" s="90"/>
      <c r="C114" s="90"/>
      <c r="D114" s="90"/>
      <c r="E114" s="90"/>
      <c r="F114" s="90"/>
      <c r="G114" s="90"/>
      <c r="H114" s="90"/>
      <c r="I114" s="90"/>
      <c r="J114" s="90"/>
      <c r="K114" s="90"/>
      <c r="L114" s="90"/>
    </row>
    <row r="115" spans="2:12">
      <c r="D115" s="1"/>
      <c r="E115" s="1"/>
    </row>
    <row r="116" spans="2:12">
      <c r="D116" s="1"/>
      <c r="E116" s="1"/>
    </row>
    <row r="117" spans="2:12">
      <c r="D117" s="1"/>
      <c r="E117" s="1"/>
    </row>
    <row r="118" spans="2:12">
      <c r="D118" s="1"/>
      <c r="E118" s="1"/>
    </row>
    <row r="119" spans="2:12">
      <c r="D119" s="1"/>
      <c r="E119" s="1"/>
    </row>
    <row r="120" spans="2:12">
      <c r="D120" s="1"/>
      <c r="E120" s="1"/>
    </row>
    <row r="121" spans="2:12">
      <c r="D121" s="1"/>
      <c r="E121" s="1"/>
    </row>
    <row r="122" spans="2:12">
      <c r="D122" s="1"/>
      <c r="E122" s="1"/>
    </row>
    <row r="123" spans="2:12">
      <c r="D123" s="1"/>
      <c r="E123" s="1"/>
    </row>
    <row r="124" spans="2:12">
      <c r="D124" s="1"/>
      <c r="E124" s="1"/>
    </row>
    <row r="125" spans="2:12">
      <c r="D125" s="1"/>
      <c r="E125" s="1"/>
    </row>
    <row r="126" spans="2:12">
      <c r="D126" s="1"/>
      <c r="E126" s="1"/>
    </row>
    <row r="127" spans="2:12">
      <c r="D127" s="1"/>
      <c r="E127" s="1"/>
    </row>
    <row r="128" spans="2:12">
      <c r="D128" s="1"/>
      <c r="E128" s="1"/>
    </row>
    <row r="129" spans="4:5">
      <c r="D129" s="1"/>
      <c r="E129" s="1"/>
    </row>
    <row r="130" spans="4:5">
      <c r="D130" s="1"/>
      <c r="E130" s="1"/>
    </row>
    <row r="131" spans="4:5">
      <c r="D131" s="1"/>
      <c r="E131" s="1"/>
    </row>
    <row r="132" spans="4:5">
      <c r="D132" s="1"/>
      <c r="E132" s="1"/>
    </row>
    <row r="133" spans="4:5">
      <c r="D133" s="1"/>
      <c r="E133" s="1"/>
    </row>
    <row r="134" spans="4:5">
      <c r="D134" s="1"/>
      <c r="E134" s="1"/>
    </row>
    <row r="135" spans="4:5">
      <c r="D135" s="1"/>
      <c r="E135" s="1"/>
    </row>
    <row r="136" spans="4:5">
      <c r="D136" s="1"/>
      <c r="E136" s="1"/>
    </row>
    <row r="137" spans="4:5">
      <c r="D137" s="1"/>
      <c r="E137" s="1"/>
    </row>
    <row r="138" spans="4:5">
      <c r="D138" s="1"/>
      <c r="E138" s="1"/>
    </row>
    <row r="139" spans="4:5">
      <c r="D139" s="1"/>
      <c r="E139" s="1"/>
    </row>
    <row r="140" spans="4:5">
      <c r="D140" s="1"/>
      <c r="E140" s="1"/>
    </row>
    <row r="141" spans="4:5">
      <c r="D141" s="1"/>
      <c r="E141" s="1"/>
    </row>
    <row r="142" spans="4:5">
      <c r="D142" s="1"/>
      <c r="E142" s="1"/>
    </row>
    <row r="143" spans="4:5">
      <c r="D143" s="1"/>
      <c r="E143" s="1"/>
    </row>
    <row r="144" spans="4:5">
      <c r="D144" s="1"/>
      <c r="E144" s="1"/>
    </row>
    <row r="145" spans="4:5">
      <c r="D145" s="1"/>
      <c r="E145" s="1"/>
    </row>
    <row r="146" spans="4:5">
      <c r="D146" s="1"/>
      <c r="E146" s="1"/>
    </row>
    <row r="147" spans="4:5">
      <c r="D147" s="1"/>
      <c r="E147" s="1"/>
    </row>
    <row r="148" spans="4:5">
      <c r="D148" s="1"/>
      <c r="E148" s="1"/>
    </row>
    <row r="149" spans="4:5">
      <c r="D149" s="1"/>
      <c r="E149" s="1"/>
    </row>
    <row r="150" spans="4:5">
      <c r="D150" s="1"/>
      <c r="E150" s="1"/>
    </row>
    <row r="151" spans="4:5">
      <c r="D151" s="1"/>
      <c r="E151" s="1"/>
    </row>
    <row r="152" spans="4:5">
      <c r="D152" s="1"/>
      <c r="E152" s="1"/>
    </row>
    <row r="153" spans="4:5">
      <c r="D153" s="1"/>
      <c r="E153" s="1"/>
    </row>
    <row r="154" spans="4:5">
      <c r="D154" s="1"/>
      <c r="E154" s="1"/>
    </row>
    <row r="155" spans="4:5">
      <c r="D155" s="1"/>
      <c r="E155" s="1"/>
    </row>
    <row r="156" spans="4:5">
      <c r="D156" s="1"/>
      <c r="E156" s="1"/>
    </row>
    <row r="157" spans="4:5">
      <c r="D157" s="1"/>
      <c r="E157" s="1"/>
    </row>
    <row r="158" spans="4:5">
      <c r="D158" s="1"/>
      <c r="E158" s="1"/>
    </row>
    <row r="159" spans="4:5">
      <c r="D159" s="1"/>
      <c r="E159" s="1"/>
    </row>
    <row r="160" spans="4:5">
      <c r="D160" s="1"/>
      <c r="E160" s="1"/>
    </row>
    <row r="161" spans="4:5">
      <c r="D161" s="1"/>
      <c r="E161" s="1"/>
    </row>
    <row r="162" spans="4:5">
      <c r="D162" s="1"/>
      <c r="E162" s="1"/>
    </row>
    <row r="163" spans="4:5">
      <c r="D163" s="1"/>
      <c r="E163" s="1"/>
    </row>
    <row r="164" spans="4:5">
      <c r="D164" s="1"/>
      <c r="E164" s="1"/>
    </row>
    <row r="165" spans="4:5">
      <c r="D165" s="1"/>
      <c r="E165" s="1"/>
    </row>
    <row r="166" spans="4:5">
      <c r="D166" s="1"/>
      <c r="E166" s="1"/>
    </row>
    <row r="167" spans="4:5">
      <c r="D167" s="1"/>
      <c r="E167" s="1"/>
    </row>
    <row r="168" spans="4:5">
      <c r="D168" s="1"/>
      <c r="E168" s="1"/>
    </row>
    <row r="169" spans="4:5">
      <c r="D169" s="1"/>
      <c r="E169" s="1"/>
    </row>
    <row r="170" spans="4:5">
      <c r="D170" s="1"/>
      <c r="E170" s="1"/>
    </row>
    <row r="171" spans="4:5">
      <c r="D171" s="1"/>
      <c r="E171" s="1"/>
    </row>
    <row r="172" spans="4:5">
      <c r="D172" s="1"/>
      <c r="E172" s="1"/>
    </row>
    <row r="173" spans="4:5">
      <c r="D173" s="1"/>
      <c r="E173" s="1"/>
    </row>
    <row r="174" spans="4:5">
      <c r="D174" s="1"/>
      <c r="E174" s="1"/>
    </row>
    <row r="175" spans="4:5">
      <c r="D175" s="1"/>
      <c r="E175" s="1"/>
    </row>
    <row r="176" spans="4:5">
      <c r="D176" s="1"/>
      <c r="E176" s="1"/>
    </row>
    <row r="177" spans="4:5">
      <c r="D177" s="1"/>
      <c r="E177" s="1"/>
    </row>
    <row r="178" spans="4:5">
      <c r="D178" s="1"/>
      <c r="E178" s="1"/>
    </row>
    <row r="179" spans="4:5">
      <c r="D179" s="1"/>
      <c r="E179" s="1"/>
    </row>
    <row r="180" spans="4:5">
      <c r="D180" s="1"/>
      <c r="E180" s="1"/>
    </row>
    <row r="181" spans="4:5">
      <c r="D181" s="1"/>
      <c r="E181" s="1"/>
    </row>
    <row r="182" spans="4:5">
      <c r="D182" s="1"/>
      <c r="E182" s="1"/>
    </row>
    <row r="183" spans="4:5">
      <c r="D183" s="1"/>
      <c r="E183" s="1"/>
    </row>
    <row r="184" spans="4:5">
      <c r="D184" s="1"/>
      <c r="E184" s="1"/>
    </row>
    <row r="185" spans="4:5">
      <c r="D185" s="1"/>
      <c r="E185" s="1"/>
    </row>
    <row r="186" spans="4:5">
      <c r="D186" s="1"/>
      <c r="E186" s="1"/>
    </row>
    <row r="187" spans="4:5">
      <c r="D187" s="1"/>
      <c r="E187" s="1"/>
    </row>
    <row r="188" spans="4:5">
      <c r="D188" s="1"/>
      <c r="E188" s="1"/>
    </row>
    <row r="189" spans="4:5">
      <c r="D189" s="1"/>
      <c r="E189" s="1"/>
    </row>
    <row r="190" spans="4:5">
      <c r="D190" s="1"/>
      <c r="E190" s="1"/>
    </row>
    <row r="191" spans="4:5">
      <c r="D191" s="1"/>
      <c r="E191" s="1"/>
    </row>
    <row r="192" spans="4:5">
      <c r="D192" s="1"/>
      <c r="E192" s="1"/>
    </row>
    <row r="193" spans="4:5">
      <c r="D193" s="1"/>
      <c r="E193" s="1"/>
    </row>
    <row r="194" spans="4:5">
      <c r="D194" s="1"/>
      <c r="E194" s="1"/>
    </row>
    <row r="195" spans="4:5">
      <c r="D195" s="1"/>
      <c r="E195" s="1"/>
    </row>
    <row r="196" spans="4:5">
      <c r="D196" s="1"/>
      <c r="E196" s="1"/>
    </row>
    <row r="197" spans="4:5">
      <c r="D197" s="1"/>
      <c r="E197" s="1"/>
    </row>
    <row r="198" spans="4:5">
      <c r="D198" s="1"/>
      <c r="E198" s="1"/>
    </row>
    <row r="199" spans="4:5">
      <c r="D199" s="1"/>
      <c r="E199" s="1"/>
    </row>
    <row r="200" spans="4:5">
      <c r="D200" s="1"/>
      <c r="E200" s="1"/>
    </row>
    <row r="201" spans="4:5">
      <c r="D201" s="1"/>
      <c r="E201" s="1"/>
    </row>
    <row r="202" spans="4:5">
      <c r="D202" s="1"/>
      <c r="E202" s="1"/>
    </row>
    <row r="203" spans="4:5">
      <c r="D203" s="1"/>
      <c r="E203" s="1"/>
    </row>
    <row r="204" spans="4:5">
      <c r="D204" s="1"/>
      <c r="E204" s="1"/>
    </row>
    <row r="205" spans="4:5">
      <c r="D205" s="1"/>
      <c r="E205" s="1"/>
    </row>
    <row r="206" spans="4:5">
      <c r="D206" s="1"/>
      <c r="E206" s="1"/>
    </row>
    <row r="207" spans="4:5">
      <c r="D207" s="1"/>
      <c r="E207" s="1"/>
    </row>
    <row r="208" spans="4:5">
      <c r="D208" s="1"/>
      <c r="E208" s="1"/>
    </row>
    <row r="209" spans="4:5">
      <c r="D209" s="1"/>
      <c r="E209" s="1"/>
    </row>
    <row r="210" spans="4:5">
      <c r="D210" s="1"/>
      <c r="E210" s="1"/>
    </row>
    <row r="211" spans="4:5">
      <c r="D211" s="1"/>
      <c r="E211" s="1"/>
    </row>
    <row r="212" spans="4:5">
      <c r="D212" s="1"/>
      <c r="E212" s="1"/>
    </row>
    <row r="213" spans="4:5">
      <c r="D213" s="1"/>
      <c r="E213" s="1"/>
    </row>
    <row r="214" spans="4:5">
      <c r="D214" s="1"/>
      <c r="E214" s="1"/>
    </row>
    <row r="215" spans="4:5">
      <c r="D215" s="1"/>
      <c r="E215" s="1"/>
    </row>
    <row r="216" spans="4:5">
      <c r="D216" s="1"/>
      <c r="E216" s="1"/>
    </row>
    <row r="217" spans="4:5">
      <c r="D217" s="1"/>
      <c r="E217" s="1"/>
    </row>
    <row r="218" spans="4:5">
      <c r="D218" s="1"/>
      <c r="E218" s="1"/>
    </row>
    <row r="219" spans="4:5">
      <c r="D219" s="1"/>
      <c r="E219" s="1"/>
    </row>
    <row r="220" spans="4:5">
      <c r="D220" s="1"/>
      <c r="E220" s="1"/>
    </row>
    <row r="221" spans="4:5">
      <c r="D221" s="1"/>
      <c r="E221" s="1"/>
    </row>
    <row r="222" spans="4:5">
      <c r="D222" s="1"/>
      <c r="E222" s="1"/>
    </row>
    <row r="223" spans="4:5">
      <c r="D223" s="1"/>
      <c r="E223" s="1"/>
    </row>
    <row r="224" spans="4:5">
      <c r="D224" s="1"/>
      <c r="E224" s="1"/>
    </row>
    <row r="225" spans="4:5">
      <c r="D225" s="1"/>
      <c r="E225" s="1"/>
    </row>
    <row r="226" spans="4:5">
      <c r="D226" s="1"/>
      <c r="E226" s="1"/>
    </row>
    <row r="227" spans="4:5">
      <c r="D227" s="1"/>
      <c r="E227" s="1"/>
    </row>
    <row r="228" spans="4:5">
      <c r="D228" s="1"/>
      <c r="E228" s="1"/>
    </row>
    <row r="229" spans="4:5">
      <c r="D229" s="1"/>
      <c r="E229" s="1"/>
    </row>
    <row r="230" spans="4:5">
      <c r="D230" s="1"/>
      <c r="E230" s="1"/>
    </row>
    <row r="231" spans="4:5">
      <c r="D231" s="1"/>
      <c r="E231" s="1"/>
    </row>
    <row r="232" spans="4:5">
      <c r="D232" s="1"/>
      <c r="E232" s="1"/>
    </row>
    <row r="233" spans="4:5">
      <c r="D233" s="1"/>
      <c r="E233" s="1"/>
    </row>
    <row r="234" spans="4:5">
      <c r="D234" s="1"/>
      <c r="E234" s="1"/>
    </row>
    <row r="235" spans="4:5">
      <c r="D235" s="1"/>
      <c r="E235" s="1"/>
    </row>
    <row r="236" spans="4:5">
      <c r="D236" s="1"/>
      <c r="E236" s="1"/>
    </row>
    <row r="237" spans="4:5">
      <c r="D237" s="1"/>
      <c r="E237" s="1"/>
    </row>
    <row r="238" spans="4:5">
      <c r="D238" s="1"/>
      <c r="E238" s="1"/>
    </row>
    <row r="239" spans="4:5">
      <c r="D239" s="1"/>
      <c r="E239" s="1"/>
    </row>
    <row r="240" spans="4:5">
      <c r="D240" s="1"/>
      <c r="E240" s="1"/>
    </row>
    <row r="241" spans="4:5">
      <c r="D241" s="1"/>
      <c r="E241" s="1"/>
    </row>
    <row r="242" spans="4:5">
      <c r="D242" s="1"/>
      <c r="E242" s="1"/>
    </row>
    <row r="243" spans="4:5">
      <c r="D243" s="1"/>
      <c r="E243" s="1"/>
    </row>
    <row r="244" spans="4:5">
      <c r="D244" s="1"/>
      <c r="E244" s="1"/>
    </row>
    <row r="245" spans="4:5">
      <c r="D245" s="1"/>
      <c r="E245" s="1"/>
    </row>
    <row r="246" spans="4:5">
      <c r="D246" s="1"/>
      <c r="E246" s="1"/>
    </row>
    <row r="247" spans="4:5">
      <c r="D247" s="1"/>
      <c r="E247" s="1"/>
    </row>
    <row r="248" spans="4:5">
      <c r="D248" s="1"/>
      <c r="E248" s="1"/>
    </row>
    <row r="249" spans="4:5">
      <c r="D249" s="1"/>
      <c r="E249" s="1"/>
    </row>
    <row r="250" spans="4:5">
      <c r="D250" s="1"/>
      <c r="E250" s="1"/>
    </row>
    <row r="251" spans="4:5">
      <c r="D251" s="1"/>
      <c r="E251" s="1"/>
    </row>
    <row r="252" spans="4:5">
      <c r="D252" s="1"/>
      <c r="E252" s="1"/>
    </row>
    <row r="253" spans="4:5">
      <c r="D253" s="1"/>
      <c r="E253" s="1"/>
    </row>
    <row r="254" spans="4:5">
      <c r="D254" s="1"/>
      <c r="E254" s="1"/>
    </row>
    <row r="255" spans="4:5">
      <c r="D255" s="1"/>
      <c r="E255" s="1"/>
    </row>
    <row r="256" spans="4:5">
      <c r="D256" s="1"/>
      <c r="E256" s="1"/>
    </row>
    <row r="257" spans="4:5">
      <c r="D257" s="1"/>
      <c r="E257" s="1"/>
    </row>
    <row r="258" spans="4:5">
      <c r="D258" s="1"/>
      <c r="E258" s="1"/>
    </row>
    <row r="259" spans="4:5">
      <c r="D259" s="1"/>
      <c r="E259" s="1"/>
    </row>
    <row r="260" spans="4:5">
      <c r="D260" s="1"/>
      <c r="E260" s="1"/>
    </row>
    <row r="261" spans="4:5">
      <c r="D261" s="1"/>
      <c r="E261" s="1"/>
    </row>
    <row r="262" spans="4:5">
      <c r="D262" s="1"/>
      <c r="E262" s="1"/>
    </row>
    <row r="263" spans="4:5">
      <c r="D263" s="1"/>
      <c r="E263" s="1"/>
    </row>
    <row r="264" spans="4:5">
      <c r="D264" s="1"/>
      <c r="E264" s="1"/>
    </row>
    <row r="265" spans="4:5">
      <c r="D265" s="1"/>
      <c r="E265" s="1"/>
    </row>
    <row r="266" spans="4:5">
      <c r="D266" s="1"/>
      <c r="E266" s="1"/>
    </row>
    <row r="267" spans="4:5">
      <c r="D267" s="1"/>
      <c r="E267" s="1"/>
    </row>
    <row r="268" spans="4:5">
      <c r="D268" s="1"/>
      <c r="E268" s="1"/>
    </row>
    <row r="269" spans="4:5">
      <c r="D269" s="1"/>
      <c r="E269" s="1"/>
    </row>
    <row r="270" spans="4:5">
      <c r="D270" s="1"/>
      <c r="E270" s="1"/>
    </row>
    <row r="271" spans="4:5">
      <c r="D271" s="1"/>
      <c r="E271" s="1"/>
    </row>
    <row r="272" spans="4:5">
      <c r="D272" s="1"/>
      <c r="E272" s="1"/>
    </row>
    <row r="273" spans="4:5">
      <c r="D273" s="1"/>
      <c r="E273" s="1"/>
    </row>
    <row r="274" spans="4:5">
      <c r="D274" s="1"/>
      <c r="E274" s="1"/>
    </row>
    <row r="275" spans="4:5">
      <c r="D275" s="1"/>
      <c r="E275" s="1"/>
    </row>
    <row r="276" spans="4:5">
      <c r="D276" s="1"/>
      <c r="E276" s="1"/>
    </row>
    <row r="277" spans="4:5">
      <c r="D277" s="1"/>
      <c r="E277" s="1"/>
    </row>
    <row r="278" spans="4:5">
      <c r="D278" s="1"/>
      <c r="E278" s="1"/>
    </row>
    <row r="279" spans="4:5">
      <c r="D279" s="1"/>
      <c r="E279" s="1"/>
    </row>
    <row r="280" spans="4:5">
      <c r="D280" s="1"/>
      <c r="E280" s="1"/>
    </row>
    <row r="281" spans="4:5">
      <c r="D281" s="1"/>
      <c r="E281" s="1"/>
    </row>
    <row r="282" spans="4:5">
      <c r="D282" s="1"/>
      <c r="E282" s="1"/>
    </row>
    <row r="283" spans="4:5">
      <c r="D283" s="1"/>
      <c r="E283" s="1"/>
    </row>
    <row r="284" spans="4:5">
      <c r="D284" s="1"/>
      <c r="E284" s="1"/>
    </row>
    <row r="285" spans="4:5">
      <c r="D285" s="1"/>
      <c r="E285" s="1"/>
    </row>
    <row r="286" spans="4:5">
      <c r="D286" s="1"/>
      <c r="E286" s="1"/>
    </row>
    <row r="287" spans="4:5">
      <c r="D287" s="1"/>
      <c r="E287" s="1"/>
    </row>
    <row r="288" spans="4:5">
      <c r="D288" s="1"/>
      <c r="E288" s="1"/>
    </row>
    <row r="289" spans="4:5">
      <c r="D289" s="1"/>
      <c r="E289" s="1"/>
    </row>
    <row r="290" spans="4:5">
      <c r="D290" s="1"/>
      <c r="E290" s="1"/>
    </row>
    <row r="291" spans="4:5">
      <c r="D291" s="1"/>
      <c r="E291" s="1"/>
    </row>
    <row r="292" spans="4:5">
      <c r="D292" s="1"/>
      <c r="E292" s="1"/>
    </row>
    <row r="293" spans="4:5">
      <c r="D293" s="1"/>
      <c r="E293" s="1"/>
    </row>
    <row r="294" spans="4:5">
      <c r="D294" s="1"/>
      <c r="E294" s="1"/>
    </row>
    <row r="295" spans="4:5">
      <c r="D295" s="1"/>
      <c r="E295" s="1"/>
    </row>
    <row r="296" spans="4:5">
      <c r="D296" s="1"/>
      <c r="E296" s="1"/>
    </row>
    <row r="297" spans="4:5">
      <c r="D297" s="1"/>
      <c r="E297" s="1"/>
    </row>
    <row r="298" spans="4:5">
      <c r="D298" s="1"/>
      <c r="E298" s="1"/>
    </row>
    <row r="299" spans="4:5">
      <c r="D299" s="1"/>
      <c r="E299" s="1"/>
    </row>
    <row r="300" spans="4:5">
      <c r="D300" s="1"/>
      <c r="E300" s="1"/>
    </row>
    <row r="301" spans="4:5">
      <c r="D301" s="1"/>
      <c r="E301" s="1"/>
    </row>
    <row r="302" spans="4:5">
      <c r="D302" s="1"/>
      <c r="E302" s="1"/>
    </row>
    <row r="303" spans="4:5">
      <c r="D303" s="1"/>
      <c r="E303" s="1"/>
    </row>
    <row r="304" spans="4:5">
      <c r="D304" s="1"/>
      <c r="E304" s="1"/>
    </row>
    <row r="305" spans="4:5">
      <c r="D305" s="1"/>
      <c r="E305" s="1"/>
    </row>
    <row r="306" spans="4:5">
      <c r="D306" s="1"/>
      <c r="E306" s="1"/>
    </row>
    <row r="307" spans="4:5">
      <c r="D307" s="1"/>
      <c r="E307" s="1"/>
    </row>
    <row r="308" spans="4:5">
      <c r="D308" s="1"/>
      <c r="E308" s="1"/>
    </row>
    <row r="309" spans="4:5">
      <c r="D309" s="1"/>
      <c r="E309" s="1"/>
    </row>
    <row r="310" spans="4:5">
      <c r="D310" s="1"/>
      <c r="E310" s="1"/>
    </row>
    <row r="311" spans="4:5">
      <c r="D311" s="1"/>
      <c r="E311" s="1"/>
    </row>
    <row r="312" spans="4:5">
      <c r="D312" s="1"/>
      <c r="E312" s="1"/>
    </row>
    <row r="313" spans="4:5">
      <c r="D313" s="1"/>
      <c r="E313" s="1"/>
    </row>
    <row r="314" spans="4:5">
      <c r="D314" s="1"/>
      <c r="E314" s="1"/>
    </row>
    <row r="315" spans="4:5">
      <c r="D315" s="1"/>
      <c r="E315" s="1"/>
    </row>
    <row r="316" spans="4:5">
      <c r="D316" s="1"/>
      <c r="E316" s="1"/>
    </row>
    <row r="317" spans="4:5">
      <c r="D317" s="1"/>
      <c r="E317" s="1"/>
    </row>
    <row r="318" spans="4:5">
      <c r="D318" s="1"/>
      <c r="E318" s="1"/>
    </row>
    <row r="319" spans="4:5">
      <c r="D319" s="1"/>
      <c r="E319" s="1"/>
    </row>
    <row r="320" spans="4:5">
      <c r="D320" s="1"/>
      <c r="E320" s="1"/>
    </row>
    <row r="321" spans="4:5">
      <c r="D321" s="1"/>
      <c r="E321" s="1"/>
    </row>
    <row r="322" spans="4:5">
      <c r="D322" s="1"/>
      <c r="E322" s="1"/>
    </row>
    <row r="323" spans="4:5">
      <c r="D323" s="1"/>
      <c r="E323" s="1"/>
    </row>
    <row r="324" spans="4:5">
      <c r="D324" s="1"/>
      <c r="E324" s="1"/>
    </row>
    <row r="325" spans="4:5">
      <c r="D325" s="1"/>
      <c r="E325" s="1"/>
    </row>
    <row r="326" spans="4:5">
      <c r="D326" s="1"/>
      <c r="E326" s="1"/>
    </row>
    <row r="327" spans="4:5">
      <c r="D327" s="1"/>
      <c r="E327" s="1"/>
    </row>
    <row r="328" spans="4:5">
      <c r="D328" s="1"/>
      <c r="E328" s="1"/>
    </row>
    <row r="329" spans="4:5">
      <c r="D329" s="1"/>
      <c r="E329" s="1"/>
    </row>
    <row r="330" spans="4:5">
      <c r="D330" s="1"/>
      <c r="E330" s="1"/>
    </row>
    <row r="331" spans="4:5">
      <c r="D331" s="1"/>
      <c r="E331" s="1"/>
    </row>
    <row r="332" spans="4:5">
      <c r="D332" s="1"/>
      <c r="E332" s="1"/>
    </row>
    <row r="333" spans="4:5">
      <c r="D333" s="1"/>
      <c r="E333" s="1"/>
    </row>
    <row r="334" spans="4:5">
      <c r="D334" s="1"/>
      <c r="E334" s="1"/>
    </row>
    <row r="335" spans="4:5">
      <c r="D335" s="1"/>
      <c r="E335" s="1"/>
    </row>
    <row r="336" spans="4:5">
      <c r="D336" s="1"/>
      <c r="E336" s="1"/>
    </row>
    <row r="337" spans="4:5">
      <c r="D337" s="1"/>
      <c r="E337" s="1"/>
    </row>
    <row r="338" spans="4:5">
      <c r="D338" s="1"/>
      <c r="E338" s="1"/>
    </row>
    <row r="339" spans="4:5">
      <c r="D339" s="1"/>
      <c r="E339" s="1"/>
    </row>
    <row r="340" spans="4:5">
      <c r="D340" s="1"/>
      <c r="E340" s="1"/>
    </row>
    <row r="341" spans="4:5">
      <c r="D341" s="1"/>
      <c r="E341" s="1"/>
    </row>
    <row r="342" spans="4:5">
      <c r="D342" s="1"/>
      <c r="E342" s="1"/>
    </row>
    <row r="343" spans="4:5">
      <c r="D343" s="1"/>
      <c r="E343" s="1"/>
    </row>
    <row r="344" spans="4:5">
      <c r="D344" s="1"/>
      <c r="E344" s="1"/>
    </row>
    <row r="345" spans="4:5">
      <c r="D345" s="1"/>
      <c r="E345" s="1"/>
    </row>
    <row r="346" spans="4:5">
      <c r="D346" s="1"/>
      <c r="E346" s="1"/>
    </row>
    <row r="347" spans="4:5">
      <c r="D347" s="1"/>
      <c r="E347" s="1"/>
    </row>
    <row r="348" spans="4:5">
      <c r="D348" s="1"/>
      <c r="E348" s="1"/>
    </row>
    <row r="349" spans="4:5">
      <c r="D349" s="1"/>
      <c r="E349" s="1"/>
    </row>
    <row r="350" spans="4:5">
      <c r="D350" s="1"/>
      <c r="E350" s="1"/>
    </row>
    <row r="351" spans="4:5">
      <c r="D351" s="1"/>
      <c r="E351" s="1"/>
    </row>
    <row r="352" spans="4:5">
      <c r="D352" s="1"/>
      <c r="E352" s="1"/>
    </row>
    <row r="353" spans="4:5">
      <c r="D353" s="1"/>
      <c r="E353" s="1"/>
    </row>
    <row r="354" spans="4:5">
      <c r="D354" s="1"/>
      <c r="E354" s="1"/>
    </row>
    <row r="355" spans="4:5">
      <c r="D355" s="1"/>
      <c r="E355" s="1"/>
    </row>
    <row r="356" spans="4:5">
      <c r="D356" s="1"/>
      <c r="E356" s="1"/>
    </row>
    <row r="357" spans="4:5">
      <c r="D357" s="1"/>
      <c r="E357" s="1"/>
    </row>
    <row r="358" spans="4:5">
      <c r="D358" s="1"/>
      <c r="E358" s="1"/>
    </row>
    <row r="359" spans="4:5">
      <c r="D359" s="1"/>
      <c r="E359" s="1"/>
    </row>
    <row r="360" spans="4:5">
      <c r="D360" s="1"/>
      <c r="E360" s="1"/>
    </row>
    <row r="361" spans="4:5">
      <c r="D361" s="1"/>
      <c r="E361" s="1"/>
    </row>
    <row r="362" spans="4:5">
      <c r="D362" s="1"/>
      <c r="E362" s="1"/>
    </row>
    <row r="363" spans="4:5">
      <c r="D363" s="1"/>
      <c r="E363" s="1"/>
    </row>
    <row r="364" spans="4:5">
      <c r="D364" s="1"/>
      <c r="E364" s="1"/>
    </row>
    <row r="365" spans="4:5">
      <c r="D365" s="1"/>
      <c r="E365" s="1"/>
    </row>
    <row r="366" spans="4:5">
      <c r="D366" s="1"/>
      <c r="E366" s="1"/>
    </row>
    <row r="367" spans="4:5">
      <c r="D367" s="1"/>
      <c r="E367" s="1"/>
    </row>
    <row r="368" spans="4:5">
      <c r="D368" s="1"/>
      <c r="E368" s="1"/>
    </row>
    <row r="369" spans="4:5">
      <c r="D369" s="1"/>
      <c r="E369" s="1"/>
    </row>
    <row r="370" spans="4:5">
      <c r="D370" s="1"/>
      <c r="E370" s="1"/>
    </row>
    <row r="371" spans="4:5">
      <c r="D371" s="1"/>
      <c r="E371" s="1"/>
    </row>
    <row r="372" spans="4:5">
      <c r="D372" s="1"/>
      <c r="E372" s="1"/>
    </row>
    <row r="373" spans="4:5">
      <c r="D373" s="1"/>
      <c r="E373" s="1"/>
    </row>
    <row r="374" spans="4:5">
      <c r="D374" s="1"/>
      <c r="E374" s="1"/>
    </row>
    <row r="375" spans="4:5">
      <c r="D375" s="1"/>
      <c r="E375" s="1"/>
    </row>
    <row r="376" spans="4:5">
      <c r="D376" s="1"/>
      <c r="E376" s="1"/>
    </row>
    <row r="377" spans="4:5">
      <c r="D377" s="1"/>
      <c r="E377" s="1"/>
    </row>
    <row r="378" spans="4:5">
      <c r="D378" s="1"/>
      <c r="E378" s="1"/>
    </row>
    <row r="379" spans="4:5">
      <c r="D379" s="1"/>
      <c r="E379" s="1"/>
    </row>
    <row r="380" spans="4:5">
      <c r="D380" s="1"/>
      <c r="E380" s="1"/>
    </row>
    <row r="381" spans="4:5">
      <c r="D381" s="1"/>
      <c r="E381" s="1"/>
    </row>
    <row r="382" spans="4:5">
      <c r="D382" s="1"/>
      <c r="E382" s="1"/>
    </row>
    <row r="383" spans="4:5">
      <c r="D383" s="1"/>
      <c r="E383" s="1"/>
    </row>
    <row r="384" spans="4:5">
      <c r="D384" s="1"/>
      <c r="E384" s="1"/>
    </row>
    <row r="385" spans="4:5">
      <c r="D385" s="1"/>
      <c r="E385" s="1"/>
    </row>
    <row r="386" spans="4:5">
      <c r="D386" s="1"/>
      <c r="E386" s="1"/>
    </row>
    <row r="387" spans="4:5">
      <c r="D387" s="1"/>
      <c r="E387" s="1"/>
    </row>
    <row r="388" spans="4:5">
      <c r="D388" s="1"/>
      <c r="E388" s="1"/>
    </row>
    <row r="389" spans="4:5">
      <c r="D389" s="1"/>
      <c r="E389" s="1"/>
    </row>
    <row r="390" spans="4:5">
      <c r="D390" s="1"/>
      <c r="E390" s="1"/>
    </row>
    <row r="391" spans="4:5">
      <c r="D391" s="1"/>
      <c r="E391" s="1"/>
    </row>
    <row r="392" spans="4:5">
      <c r="D392" s="1"/>
      <c r="E392" s="1"/>
    </row>
    <row r="393" spans="4:5">
      <c r="D393" s="1"/>
      <c r="E393" s="1"/>
    </row>
    <row r="394" spans="4:5">
      <c r="D394" s="1"/>
      <c r="E394" s="1"/>
    </row>
    <row r="395" spans="4:5">
      <c r="D395" s="1"/>
      <c r="E395" s="1"/>
    </row>
    <row r="396" spans="4:5">
      <c r="D396" s="1"/>
      <c r="E396" s="1"/>
    </row>
    <row r="397" spans="4:5">
      <c r="D397" s="1"/>
      <c r="E397" s="1"/>
    </row>
    <row r="398" spans="4:5">
      <c r="D398" s="1"/>
      <c r="E398" s="1"/>
    </row>
    <row r="399" spans="4:5">
      <c r="D399" s="1"/>
      <c r="E399" s="1"/>
    </row>
    <row r="400" spans="4:5">
      <c r="D400" s="1"/>
      <c r="E400" s="1"/>
    </row>
    <row r="401" spans="4:5">
      <c r="D401" s="1"/>
      <c r="E401" s="1"/>
    </row>
    <row r="402" spans="4:5">
      <c r="D402" s="1"/>
      <c r="E402" s="1"/>
    </row>
    <row r="403" spans="4:5">
      <c r="D403" s="1"/>
      <c r="E403" s="1"/>
    </row>
    <row r="404" spans="4:5">
      <c r="D404" s="1"/>
      <c r="E404" s="1"/>
    </row>
    <row r="405" spans="4:5">
      <c r="D405" s="1"/>
      <c r="E405" s="1"/>
    </row>
    <row r="406" spans="4:5">
      <c r="D406" s="1"/>
      <c r="E406" s="1"/>
    </row>
    <row r="407" spans="4:5">
      <c r="D407" s="1"/>
      <c r="E407" s="1"/>
    </row>
    <row r="408" spans="4:5">
      <c r="D408" s="1"/>
      <c r="E408" s="1"/>
    </row>
    <row r="409" spans="4:5">
      <c r="D409" s="1"/>
      <c r="E409" s="1"/>
    </row>
    <row r="410" spans="4:5">
      <c r="D410" s="1"/>
      <c r="E410" s="1"/>
    </row>
    <row r="411" spans="4:5">
      <c r="D411" s="1"/>
      <c r="E411" s="1"/>
    </row>
    <row r="412" spans="4:5">
      <c r="D412" s="1"/>
      <c r="E412" s="1"/>
    </row>
    <row r="413" spans="4:5">
      <c r="D413" s="1"/>
      <c r="E413" s="1"/>
    </row>
    <row r="414" spans="4:5">
      <c r="D414" s="1"/>
      <c r="E414" s="1"/>
    </row>
    <row r="415" spans="4:5">
      <c r="D415" s="1"/>
      <c r="E415" s="1"/>
    </row>
    <row r="416" spans="4:5">
      <c r="D416" s="1"/>
      <c r="E416" s="1"/>
    </row>
    <row r="417" spans="4:5">
      <c r="D417" s="1"/>
      <c r="E417" s="1"/>
    </row>
    <row r="418" spans="4:5">
      <c r="D418" s="1"/>
      <c r="E418" s="1"/>
    </row>
    <row r="419" spans="4:5">
      <c r="D419" s="1"/>
      <c r="E419" s="1"/>
    </row>
    <row r="420" spans="4:5">
      <c r="D420" s="1"/>
      <c r="E420" s="1"/>
    </row>
    <row r="421" spans="4:5">
      <c r="D421" s="1"/>
      <c r="E421" s="1"/>
    </row>
    <row r="422" spans="4:5">
      <c r="D422" s="1"/>
      <c r="E422" s="1"/>
    </row>
    <row r="423" spans="4:5">
      <c r="D423" s="1"/>
      <c r="E423" s="1"/>
    </row>
    <row r="424" spans="4:5">
      <c r="D424" s="1"/>
      <c r="E424" s="1"/>
    </row>
    <row r="425" spans="4:5">
      <c r="D425" s="1"/>
      <c r="E425" s="1"/>
    </row>
    <row r="426" spans="4:5">
      <c r="D426" s="1"/>
      <c r="E426" s="1"/>
    </row>
    <row r="427" spans="4:5">
      <c r="D427" s="1"/>
      <c r="E427" s="1"/>
    </row>
    <row r="428" spans="4:5">
      <c r="D428" s="1"/>
      <c r="E428" s="1"/>
    </row>
    <row r="429" spans="4:5">
      <c r="D429" s="1"/>
      <c r="E429" s="1"/>
    </row>
    <row r="430" spans="4:5">
      <c r="D430" s="1"/>
      <c r="E430" s="1"/>
    </row>
    <row r="431" spans="4:5">
      <c r="D431" s="1"/>
      <c r="E431" s="1"/>
    </row>
    <row r="432" spans="4:5">
      <c r="D432" s="1"/>
      <c r="E432" s="1"/>
    </row>
    <row r="433" spans="4:5">
      <c r="D433" s="1"/>
      <c r="E433" s="1"/>
    </row>
    <row r="434" spans="4:5">
      <c r="D434" s="1"/>
      <c r="E434" s="1"/>
    </row>
    <row r="435" spans="4:5">
      <c r="D435" s="1"/>
      <c r="E435" s="1"/>
    </row>
    <row r="436" spans="4:5">
      <c r="D436" s="1"/>
      <c r="E436" s="1"/>
    </row>
    <row r="437" spans="4:5">
      <c r="D437" s="1"/>
      <c r="E437" s="1"/>
    </row>
    <row r="438" spans="4:5">
      <c r="D438" s="1"/>
      <c r="E438" s="1"/>
    </row>
    <row r="439" spans="4:5">
      <c r="D439" s="1"/>
      <c r="E439" s="1"/>
    </row>
    <row r="440" spans="4:5">
      <c r="D440" s="1"/>
      <c r="E440" s="1"/>
    </row>
    <row r="441" spans="4:5">
      <c r="D441" s="1"/>
      <c r="E441" s="1"/>
    </row>
    <row r="442" spans="4:5">
      <c r="D442" s="1"/>
      <c r="E442" s="1"/>
    </row>
    <row r="443" spans="4:5">
      <c r="D443" s="1"/>
      <c r="E443" s="1"/>
    </row>
    <row r="444" spans="4:5">
      <c r="D444" s="1"/>
      <c r="E444" s="1"/>
    </row>
    <row r="445" spans="4:5">
      <c r="D445" s="1"/>
      <c r="E445" s="1"/>
    </row>
    <row r="446" spans="4:5">
      <c r="D446" s="1"/>
      <c r="E446" s="1"/>
    </row>
    <row r="447" spans="4:5">
      <c r="D447" s="1"/>
      <c r="E447" s="1"/>
    </row>
    <row r="448" spans="4:5">
      <c r="D448" s="1"/>
      <c r="E448" s="1"/>
    </row>
    <row r="449" spans="4:5">
      <c r="D449" s="1"/>
      <c r="E449" s="1"/>
    </row>
    <row r="450" spans="4:5">
      <c r="D450" s="1"/>
      <c r="E450" s="1"/>
    </row>
    <row r="451" spans="4:5">
      <c r="D451" s="1"/>
      <c r="E451" s="1"/>
    </row>
    <row r="452" spans="4:5">
      <c r="D452" s="1"/>
      <c r="E452" s="1"/>
    </row>
    <row r="453" spans="4:5">
      <c r="D453" s="1"/>
      <c r="E453" s="1"/>
    </row>
    <row r="454" spans="4:5">
      <c r="D454" s="1"/>
      <c r="E454" s="1"/>
    </row>
    <row r="455" spans="4:5">
      <c r="D455" s="1"/>
      <c r="E455" s="1"/>
    </row>
    <row r="456" spans="4:5">
      <c r="D456" s="1"/>
      <c r="E456" s="1"/>
    </row>
    <row r="457" spans="4:5">
      <c r="D457" s="1"/>
      <c r="E457" s="1"/>
    </row>
    <row r="458" spans="4:5">
      <c r="D458" s="1"/>
      <c r="E458" s="1"/>
    </row>
    <row r="459" spans="4:5">
      <c r="D459" s="1"/>
      <c r="E459" s="1"/>
    </row>
    <row r="460" spans="4:5">
      <c r="D460" s="1"/>
      <c r="E460" s="1"/>
    </row>
    <row r="461" spans="4:5">
      <c r="D461" s="1"/>
      <c r="E461" s="1"/>
    </row>
    <row r="462" spans="4:5">
      <c r="D462" s="1"/>
      <c r="E462" s="1"/>
    </row>
    <row r="463" spans="4:5">
      <c r="D463" s="1"/>
      <c r="E463" s="1"/>
    </row>
    <row r="464" spans="4:5">
      <c r="D464" s="1"/>
      <c r="E464" s="1"/>
    </row>
    <row r="465" spans="4:5">
      <c r="D465" s="1"/>
      <c r="E465" s="1"/>
    </row>
    <row r="466" spans="4:5">
      <c r="D466" s="1"/>
      <c r="E466" s="1"/>
    </row>
    <row r="467" spans="4:5">
      <c r="D467" s="1"/>
      <c r="E467" s="1"/>
    </row>
    <row r="468" spans="4:5">
      <c r="D468" s="1"/>
      <c r="E468" s="1"/>
    </row>
    <row r="469" spans="4:5">
      <c r="D469" s="1"/>
      <c r="E469" s="1"/>
    </row>
    <row r="470" spans="4:5">
      <c r="D470" s="1"/>
      <c r="E470" s="1"/>
    </row>
    <row r="471" spans="4:5">
      <c r="D471" s="1"/>
      <c r="E471" s="1"/>
    </row>
    <row r="472" spans="4:5">
      <c r="D472" s="1"/>
      <c r="E472" s="1"/>
    </row>
    <row r="473" spans="4:5">
      <c r="D473" s="1"/>
      <c r="E473" s="1"/>
    </row>
    <row r="474" spans="4:5">
      <c r="D474" s="1"/>
      <c r="E474" s="1"/>
    </row>
    <row r="475" spans="4:5">
      <c r="D475" s="1"/>
      <c r="E475" s="1"/>
    </row>
    <row r="476" spans="4:5">
      <c r="D476" s="1"/>
      <c r="E476" s="1"/>
    </row>
    <row r="477" spans="4:5">
      <c r="D477" s="1"/>
      <c r="E477" s="1"/>
    </row>
    <row r="478" spans="4:5">
      <c r="D478" s="1"/>
      <c r="E478" s="1"/>
    </row>
    <row r="479" spans="4:5">
      <c r="D479" s="1"/>
      <c r="E479" s="1"/>
    </row>
    <row r="480" spans="4:5">
      <c r="D480" s="1"/>
      <c r="E480" s="1"/>
    </row>
    <row r="481" spans="4:5">
      <c r="D481" s="1"/>
      <c r="E481" s="1"/>
    </row>
    <row r="482" spans="4:5">
      <c r="D482" s="1"/>
      <c r="E482" s="1"/>
    </row>
    <row r="483" spans="4:5">
      <c r="D483" s="1"/>
      <c r="E483" s="1"/>
    </row>
    <row r="484" spans="4:5">
      <c r="D484" s="1"/>
      <c r="E484" s="1"/>
    </row>
    <row r="485" spans="4:5">
      <c r="D485" s="1"/>
      <c r="E485" s="1"/>
    </row>
    <row r="486" spans="4:5">
      <c r="D486" s="1"/>
      <c r="E486" s="1"/>
    </row>
    <row r="487" spans="4:5">
      <c r="D487" s="1"/>
      <c r="E487" s="1"/>
    </row>
    <row r="488" spans="4:5">
      <c r="D488" s="1"/>
      <c r="E488" s="1"/>
    </row>
    <row r="489" spans="4:5">
      <c r="D489" s="1"/>
      <c r="E489" s="1"/>
    </row>
    <row r="490" spans="4:5">
      <c r="D490" s="1"/>
      <c r="E490" s="1"/>
    </row>
    <row r="491" spans="4:5">
      <c r="D491" s="1"/>
      <c r="E491" s="1"/>
    </row>
    <row r="492" spans="4:5">
      <c r="D492" s="1"/>
      <c r="E492" s="1"/>
    </row>
    <row r="493" spans="4:5">
      <c r="D493" s="1"/>
      <c r="E493" s="1"/>
    </row>
    <row r="494" spans="4:5">
      <c r="D494" s="1"/>
      <c r="E494" s="1"/>
    </row>
    <row r="495" spans="4:5">
      <c r="D495" s="1"/>
      <c r="E495" s="1"/>
    </row>
    <row r="496" spans="4:5">
      <c r="D496" s="1"/>
      <c r="E496" s="1"/>
    </row>
    <row r="497" spans="4:5">
      <c r="D497" s="1"/>
      <c r="E497" s="1"/>
    </row>
    <row r="498" spans="4:5">
      <c r="D498" s="1"/>
      <c r="E498" s="1"/>
    </row>
    <row r="499" spans="4:5">
      <c r="D499" s="1"/>
      <c r="E499" s="1"/>
    </row>
    <row r="500" spans="4:5">
      <c r="D500" s="1"/>
      <c r="E500" s="1"/>
    </row>
    <row r="501" spans="4:5">
      <c r="D501" s="1"/>
      <c r="E501" s="1"/>
    </row>
    <row r="502" spans="4:5">
      <c r="D502" s="1"/>
      <c r="E502" s="1"/>
    </row>
    <row r="503" spans="4:5">
      <c r="D503" s="1"/>
      <c r="E503" s="1"/>
    </row>
    <row r="504" spans="4:5">
      <c r="D504" s="1"/>
      <c r="E504" s="1"/>
    </row>
    <row r="505" spans="4:5">
      <c r="D505" s="1"/>
      <c r="E505" s="1"/>
    </row>
    <row r="506" spans="4:5">
      <c r="D506" s="1"/>
      <c r="E506" s="1"/>
    </row>
    <row r="507" spans="4:5">
      <c r="D507" s="1"/>
      <c r="E507" s="1"/>
    </row>
    <row r="508" spans="4:5">
      <c r="D508" s="1"/>
      <c r="E508" s="1"/>
    </row>
    <row r="509" spans="4:5">
      <c r="D509" s="1"/>
      <c r="E509" s="1"/>
    </row>
    <row r="510" spans="4:5">
      <c r="D510" s="1"/>
      <c r="E510" s="1"/>
    </row>
    <row r="511" spans="4:5">
      <c r="D511" s="1"/>
      <c r="E511" s="1"/>
    </row>
    <row r="512" spans="4:5">
      <c r="D512" s="1"/>
      <c r="E512" s="1"/>
    </row>
    <row r="513" spans="4:5">
      <c r="D513" s="1"/>
      <c r="E513" s="1"/>
    </row>
    <row r="514" spans="4:5">
      <c r="D514" s="1"/>
      <c r="E514" s="1"/>
    </row>
    <row r="515" spans="4:5">
      <c r="D515" s="1"/>
      <c r="E515" s="1"/>
    </row>
    <row r="516" spans="4:5">
      <c r="D516" s="1"/>
      <c r="E516" s="1"/>
    </row>
    <row r="517" spans="4:5">
      <c r="D517" s="1"/>
      <c r="E517" s="1"/>
    </row>
    <row r="518" spans="4:5">
      <c r="D518" s="1"/>
      <c r="E518" s="1"/>
    </row>
    <row r="519" spans="4:5">
      <c r="D519" s="1"/>
      <c r="E519" s="1"/>
    </row>
    <row r="520" spans="4:5">
      <c r="D520" s="1"/>
      <c r="E520" s="1"/>
    </row>
    <row r="521" spans="4:5">
      <c r="D521" s="1"/>
      <c r="E521" s="1"/>
    </row>
    <row r="522" spans="4:5">
      <c r="D522" s="1"/>
      <c r="E522" s="1"/>
    </row>
    <row r="523" spans="4:5">
      <c r="D523" s="1"/>
      <c r="E523" s="1"/>
    </row>
    <row r="524" spans="4:5">
      <c r="D524" s="1"/>
      <c r="E524" s="1"/>
    </row>
    <row r="525" spans="4:5">
      <c r="D525" s="1"/>
      <c r="E525" s="1"/>
    </row>
    <row r="526" spans="4:5">
      <c r="D526" s="1"/>
      <c r="E526" s="1"/>
    </row>
    <row r="527" spans="4:5">
      <c r="D527" s="1"/>
      <c r="E527" s="1"/>
    </row>
    <row r="528" spans="4:5">
      <c r="D528" s="1"/>
      <c r="E528" s="1"/>
    </row>
    <row r="529" spans="4:5">
      <c r="D529" s="1"/>
      <c r="E529" s="1"/>
    </row>
    <row r="530" spans="4:5">
      <c r="D530" s="1"/>
      <c r="E530" s="1"/>
    </row>
    <row r="531" spans="4:5">
      <c r="D531" s="1"/>
      <c r="E531" s="1"/>
    </row>
    <row r="532" spans="4:5">
      <c r="D532" s="1"/>
      <c r="E532" s="1"/>
    </row>
    <row r="533" spans="4:5">
      <c r="D533" s="1"/>
      <c r="E533" s="1"/>
    </row>
    <row r="534" spans="4:5">
      <c r="D534" s="1"/>
      <c r="E534" s="1"/>
    </row>
    <row r="535" spans="4:5">
      <c r="D535" s="1"/>
      <c r="E535" s="1"/>
    </row>
    <row r="536" spans="4:5">
      <c r="D536" s="1"/>
      <c r="E536" s="1"/>
    </row>
    <row r="537" spans="4:5">
      <c r="D537" s="1"/>
      <c r="E537" s="1"/>
    </row>
    <row r="538" spans="4:5">
      <c r="D538" s="1"/>
      <c r="E538" s="1"/>
    </row>
    <row r="539" spans="4:5">
      <c r="D539" s="1"/>
      <c r="E539" s="1"/>
    </row>
    <row r="540" spans="4:5">
      <c r="D540" s="1"/>
      <c r="E540" s="1"/>
    </row>
    <row r="541" spans="4:5">
      <c r="D541" s="1"/>
      <c r="E541" s="1"/>
    </row>
    <row r="542" spans="4:5">
      <c r="D542" s="1"/>
      <c r="E542" s="1"/>
    </row>
    <row r="543" spans="4:5">
      <c r="D543" s="1"/>
      <c r="E543" s="1"/>
    </row>
    <row r="544" spans="4:5">
      <c r="D544" s="1"/>
      <c r="E544" s="1"/>
    </row>
    <row r="545" spans="4:5">
      <c r="D545" s="1"/>
      <c r="E545" s="1"/>
    </row>
    <row r="546" spans="4:5">
      <c r="D546" s="1"/>
      <c r="E546" s="1"/>
    </row>
    <row r="547" spans="4:5">
      <c r="D547" s="1"/>
      <c r="E547" s="1"/>
    </row>
    <row r="548" spans="4:5">
      <c r="D548" s="1"/>
      <c r="E548" s="1"/>
    </row>
    <row r="549" spans="4:5">
      <c r="D549" s="1"/>
      <c r="E549" s="1"/>
    </row>
    <row r="550" spans="4:5">
      <c r="D550" s="1"/>
      <c r="E550" s="1"/>
    </row>
    <row r="551" spans="4:5">
      <c r="D551" s="1"/>
      <c r="E551" s="1"/>
    </row>
    <row r="552" spans="4:5">
      <c r="D552" s="1"/>
      <c r="E552" s="1"/>
    </row>
    <row r="553" spans="4:5">
      <c r="D553" s="1"/>
      <c r="E553" s="1"/>
    </row>
    <row r="554" spans="4:5">
      <c r="D554" s="1"/>
      <c r="E554" s="1"/>
    </row>
    <row r="555" spans="4:5">
      <c r="D555" s="1"/>
      <c r="E555" s="1"/>
    </row>
    <row r="556" spans="4:5">
      <c r="D556" s="1"/>
      <c r="E556" s="1"/>
    </row>
    <row r="557" spans="4:5">
      <c r="D557" s="1"/>
      <c r="E557" s="1"/>
    </row>
    <row r="558" spans="4:5">
      <c r="D558" s="1"/>
      <c r="E558" s="1"/>
    </row>
    <row r="559" spans="4:5">
      <c r="D559" s="1"/>
      <c r="E559" s="1"/>
    </row>
    <row r="560" spans="4:5">
      <c r="D560" s="1"/>
      <c r="E560" s="1"/>
    </row>
    <row r="561" spans="4:5">
      <c r="D561" s="1"/>
      <c r="E561" s="1"/>
    </row>
    <row r="562" spans="4:5">
      <c r="D562" s="1"/>
      <c r="E562" s="1"/>
    </row>
    <row r="563" spans="4:5">
      <c r="D563" s="1"/>
      <c r="E563" s="1"/>
    </row>
    <row r="564" spans="4:5">
      <c r="D564" s="1"/>
      <c r="E564" s="1"/>
    </row>
    <row r="565" spans="4:5">
      <c r="D565" s="1"/>
      <c r="E565" s="1"/>
    </row>
    <row r="566" spans="4:5">
      <c r="D566" s="1"/>
      <c r="E566" s="1"/>
    </row>
    <row r="567" spans="4:5">
      <c r="D567" s="1"/>
      <c r="E567" s="1"/>
    </row>
    <row r="568" spans="4:5">
      <c r="D568" s="1"/>
      <c r="E568" s="1"/>
    </row>
    <row r="569" spans="4:5">
      <c r="D569" s="1"/>
      <c r="E569" s="1"/>
    </row>
    <row r="570" spans="4:5">
      <c r="D570" s="1"/>
      <c r="E570" s="1"/>
    </row>
    <row r="571" spans="4:5">
      <c r="D571" s="1"/>
      <c r="E571" s="1"/>
    </row>
    <row r="572" spans="4:5">
      <c r="D572" s="1"/>
      <c r="E572" s="1"/>
    </row>
    <row r="573" spans="4:5">
      <c r="D573" s="1"/>
      <c r="E573" s="1"/>
    </row>
    <row r="574" spans="4:5">
      <c r="D574" s="1"/>
      <c r="E574" s="1"/>
    </row>
    <row r="575" spans="4:5">
      <c r="D575" s="1"/>
      <c r="E575" s="1"/>
    </row>
    <row r="576" spans="4:5">
      <c r="D576" s="1"/>
      <c r="E576" s="1"/>
    </row>
    <row r="577" spans="4:5">
      <c r="D577" s="1"/>
      <c r="E577" s="1"/>
    </row>
    <row r="578" spans="4:5">
      <c r="D578" s="1"/>
      <c r="E578" s="1"/>
    </row>
    <row r="579" spans="4:5">
      <c r="D579" s="1"/>
      <c r="E579" s="1"/>
    </row>
    <row r="580" spans="4:5">
      <c r="D580" s="1"/>
      <c r="E580" s="1"/>
    </row>
    <row r="581" spans="4:5">
      <c r="D581" s="1"/>
      <c r="E581" s="1"/>
    </row>
    <row r="582" spans="4:5">
      <c r="D582" s="1"/>
      <c r="E582" s="1"/>
    </row>
    <row r="583" spans="4:5">
      <c r="D583" s="1"/>
      <c r="E583" s="1"/>
    </row>
    <row r="584" spans="4:5">
      <c r="D584" s="1"/>
      <c r="E584" s="1"/>
    </row>
    <row r="585" spans="4:5">
      <c r="D585" s="1"/>
      <c r="E585" s="1"/>
    </row>
    <row r="586" spans="4:5">
      <c r="D586" s="1"/>
      <c r="E586" s="1"/>
    </row>
    <row r="587" spans="4:5">
      <c r="D587" s="1"/>
      <c r="E587" s="1"/>
    </row>
    <row r="588" spans="4:5">
      <c r="D588" s="1"/>
      <c r="E588" s="1"/>
    </row>
    <row r="589" spans="4:5">
      <c r="D589" s="1"/>
      <c r="E589" s="1"/>
    </row>
    <row r="590" spans="4:5">
      <c r="D590" s="1"/>
      <c r="E590" s="1"/>
    </row>
    <row r="591" spans="4:5">
      <c r="D591" s="1"/>
      <c r="E591" s="1"/>
    </row>
    <row r="592" spans="4:5">
      <c r="D592" s="1"/>
      <c r="E592" s="1"/>
    </row>
    <row r="593" spans="4:5">
      <c r="D593" s="1"/>
      <c r="E593" s="1"/>
    </row>
    <row r="594" spans="4:5">
      <c r="D594" s="1"/>
      <c r="E594" s="1"/>
    </row>
    <row r="595" spans="4:5">
      <c r="D595" s="1"/>
      <c r="E595" s="1"/>
    </row>
    <row r="596" spans="4:5">
      <c r="D596" s="1"/>
      <c r="E596" s="1"/>
    </row>
    <row r="597" spans="4:5">
      <c r="D597" s="1"/>
      <c r="E597" s="1"/>
    </row>
    <row r="598" spans="4:5">
      <c r="D598" s="1"/>
      <c r="E598" s="1"/>
    </row>
    <row r="599" spans="4:5">
      <c r="D599" s="1"/>
      <c r="E599" s="1"/>
    </row>
    <row r="600" spans="4:5">
      <c r="D600" s="1"/>
      <c r="E600" s="1"/>
    </row>
    <row r="601" spans="4:5">
      <c r="D601" s="1"/>
      <c r="E601" s="1"/>
    </row>
    <row r="602" spans="4:5">
      <c r="D602" s="1"/>
      <c r="E602" s="1"/>
    </row>
    <row r="603" spans="4:5">
      <c r="D603" s="1"/>
      <c r="E603" s="1"/>
    </row>
    <row r="604" spans="4:5">
      <c r="D604" s="1"/>
      <c r="E604" s="1"/>
    </row>
    <row r="605" spans="4:5">
      <c r="D605" s="1"/>
      <c r="E605" s="1"/>
    </row>
    <row r="606" spans="4:5">
      <c r="D606" s="1"/>
      <c r="E606" s="1"/>
    </row>
    <row r="607" spans="4:5">
      <c r="D607" s="1"/>
      <c r="E607" s="1"/>
    </row>
    <row r="608" spans="4:5">
      <c r="D608" s="1"/>
      <c r="E608" s="1"/>
    </row>
    <row r="609" spans="4:5">
      <c r="D609" s="1"/>
      <c r="E609" s="1"/>
    </row>
    <row r="610" spans="4:5">
      <c r="D610" s="1"/>
      <c r="E610" s="1"/>
    </row>
    <row r="611" spans="4:5">
      <c r="D611" s="1"/>
      <c r="E611" s="1"/>
    </row>
    <row r="612" spans="4:5">
      <c r="D612" s="1"/>
      <c r="E612" s="1"/>
    </row>
    <row r="613" spans="4:5">
      <c r="D613" s="1"/>
      <c r="E613" s="1"/>
    </row>
    <row r="614" spans="4:5">
      <c r="D614" s="1"/>
      <c r="E614" s="1"/>
    </row>
    <row r="615" spans="4:5">
      <c r="D615" s="1"/>
      <c r="E615" s="1"/>
    </row>
    <row r="616" spans="4:5">
      <c r="D616" s="1"/>
      <c r="E616" s="1"/>
    </row>
    <row r="617" spans="4:5">
      <c r="D617" s="1"/>
      <c r="E617" s="1"/>
    </row>
    <row r="618" spans="4:5">
      <c r="D618" s="1"/>
      <c r="E618" s="1"/>
    </row>
    <row r="619" spans="4:5">
      <c r="D619" s="1"/>
      <c r="E619" s="1"/>
    </row>
    <row r="620" spans="4:5">
      <c r="D620" s="1"/>
      <c r="E620" s="1"/>
    </row>
    <row r="621" spans="4:5">
      <c r="D621" s="1"/>
      <c r="E621" s="1"/>
    </row>
    <row r="622" spans="4:5">
      <c r="D622" s="1"/>
      <c r="E622" s="1"/>
    </row>
    <row r="623" spans="4:5">
      <c r="D623" s="1"/>
      <c r="E623" s="1"/>
    </row>
    <row r="624" spans="4:5">
      <c r="D624" s="1"/>
      <c r="E624" s="1"/>
    </row>
    <row r="625" spans="4:5">
      <c r="D625" s="1"/>
      <c r="E625" s="1"/>
    </row>
    <row r="626" spans="4:5">
      <c r="D626" s="1"/>
      <c r="E626" s="1"/>
    </row>
    <row r="627" spans="4:5">
      <c r="D627" s="1"/>
      <c r="E627" s="1"/>
    </row>
    <row r="628" spans="4:5">
      <c r="D628" s="1"/>
      <c r="E628" s="1"/>
    </row>
    <row r="629" spans="4:5">
      <c r="D629" s="1"/>
      <c r="E629" s="1"/>
    </row>
    <row r="630" spans="4:5">
      <c r="D630" s="1"/>
      <c r="E630" s="1"/>
    </row>
    <row r="631" spans="4:5">
      <c r="D631" s="1"/>
      <c r="E631" s="1"/>
    </row>
    <row r="632" spans="4:5">
      <c r="D632" s="1"/>
      <c r="E632" s="1"/>
    </row>
    <row r="633" spans="4:5">
      <c r="D633" s="1"/>
      <c r="E633" s="1"/>
    </row>
    <row r="634" spans="4:5">
      <c r="D634" s="1"/>
      <c r="E634" s="1"/>
    </row>
    <row r="635" spans="4:5">
      <c r="D635" s="1"/>
      <c r="E635" s="1"/>
    </row>
    <row r="636" spans="4:5">
      <c r="D636" s="1"/>
      <c r="E636" s="1"/>
    </row>
    <row r="637" spans="4:5">
      <c r="D637" s="1"/>
      <c r="E637" s="1"/>
    </row>
    <row r="638" spans="4:5">
      <c r="D638" s="1"/>
      <c r="E638" s="1"/>
    </row>
    <row r="639" spans="4:5">
      <c r="D639" s="1"/>
      <c r="E639" s="1"/>
    </row>
    <row r="640" spans="4:5">
      <c r="D640" s="1"/>
      <c r="E640" s="1"/>
    </row>
    <row r="641" spans="4:5">
      <c r="D641" s="1"/>
      <c r="E641" s="1"/>
    </row>
    <row r="642" spans="4:5">
      <c r="D642" s="1"/>
      <c r="E642" s="1"/>
    </row>
    <row r="643" spans="4:5">
      <c r="D643" s="1"/>
      <c r="E643" s="1"/>
    </row>
    <row r="644" spans="4:5">
      <c r="D644" s="1"/>
      <c r="E644" s="1"/>
    </row>
    <row r="645" spans="4:5">
      <c r="D645" s="1"/>
      <c r="E645" s="1"/>
    </row>
    <row r="646" spans="4:5">
      <c r="D646" s="1"/>
      <c r="E646" s="1"/>
    </row>
    <row r="647" spans="4:5">
      <c r="D647" s="1"/>
      <c r="E647" s="1"/>
    </row>
    <row r="648" spans="4:5">
      <c r="D648" s="1"/>
      <c r="E648" s="1"/>
    </row>
    <row r="649" spans="4:5">
      <c r="D649" s="1"/>
      <c r="E649" s="1"/>
    </row>
    <row r="650" spans="4:5">
      <c r="D650" s="1"/>
      <c r="E650" s="1"/>
    </row>
    <row r="651" spans="4:5">
      <c r="D651" s="1"/>
      <c r="E651" s="1"/>
    </row>
    <row r="652" spans="4:5">
      <c r="D652" s="1"/>
      <c r="E652" s="1"/>
    </row>
    <row r="653" spans="4:5">
      <c r="D653" s="1"/>
      <c r="E653" s="1"/>
    </row>
    <row r="654" spans="4:5">
      <c r="D654" s="1"/>
      <c r="E654" s="1"/>
    </row>
    <row r="655" spans="4:5">
      <c r="D655" s="1"/>
      <c r="E655" s="1"/>
    </row>
    <row r="656" spans="4:5">
      <c r="D656" s="1"/>
      <c r="E656" s="1"/>
    </row>
    <row r="657" spans="4:5">
      <c r="D657" s="1"/>
      <c r="E657" s="1"/>
    </row>
    <row r="658" spans="4:5">
      <c r="D658" s="1"/>
      <c r="E658" s="1"/>
    </row>
    <row r="659" spans="4:5">
      <c r="D659" s="1"/>
      <c r="E659" s="1"/>
    </row>
    <row r="660" spans="4:5">
      <c r="D660" s="1"/>
      <c r="E660" s="1"/>
    </row>
    <row r="661" spans="4:5">
      <c r="D661" s="1"/>
      <c r="E661" s="1"/>
    </row>
    <row r="662" spans="4:5">
      <c r="D662" s="1"/>
      <c r="E662" s="1"/>
    </row>
    <row r="663" spans="4:5">
      <c r="D663" s="1"/>
      <c r="E663" s="1"/>
    </row>
    <row r="664" spans="4:5">
      <c r="D664" s="1"/>
      <c r="E664" s="1"/>
    </row>
    <row r="665" spans="4:5">
      <c r="D665" s="1"/>
      <c r="E665" s="1"/>
    </row>
    <row r="666" spans="4:5">
      <c r="D666" s="1"/>
      <c r="E666" s="1"/>
    </row>
    <row r="667" spans="4:5">
      <c r="D667" s="1"/>
      <c r="E667" s="1"/>
    </row>
    <row r="668" spans="4:5">
      <c r="D668" s="1"/>
      <c r="E668" s="1"/>
    </row>
    <row r="669" spans="4:5">
      <c r="D669" s="1"/>
      <c r="E669" s="1"/>
    </row>
    <row r="670" spans="4:5">
      <c r="D670" s="1"/>
      <c r="E670" s="1"/>
    </row>
    <row r="671" spans="4:5">
      <c r="D671" s="1"/>
      <c r="E671" s="1"/>
    </row>
    <row r="672" spans="4:5">
      <c r="D672" s="1"/>
      <c r="E672" s="1"/>
    </row>
    <row r="673" spans="4:5">
      <c r="D673" s="1"/>
      <c r="E673" s="1"/>
    </row>
    <row r="674" spans="4:5">
      <c r="D674" s="1"/>
      <c r="E674" s="1"/>
    </row>
    <row r="675" spans="4:5">
      <c r="D675" s="1"/>
      <c r="E675" s="1"/>
    </row>
    <row r="676" spans="4:5">
      <c r="D676" s="1"/>
      <c r="E676" s="1"/>
    </row>
    <row r="677" spans="4:5">
      <c r="D677" s="1"/>
      <c r="E677" s="1"/>
    </row>
    <row r="678" spans="4:5">
      <c r="D678" s="1"/>
      <c r="E678" s="1"/>
    </row>
    <row r="679" spans="4:5">
      <c r="D679" s="1"/>
      <c r="E679" s="1"/>
    </row>
    <row r="680" spans="4:5">
      <c r="D680" s="1"/>
      <c r="E680" s="1"/>
    </row>
    <row r="681" spans="4:5">
      <c r="D681" s="1"/>
      <c r="E681" s="1"/>
    </row>
    <row r="682" spans="4:5">
      <c r="D682" s="1"/>
      <c r="E682" s="1"/>
    </row>
    <row r="683" spans="4:5">
      <c r="D683" s="1"/>
      <c r="E683" s="1"/>
    </row>
    <row r="684" spans="4:5">
      <c r="D684" s="1"/>
      <c r="E684" s="1"/>
    </row>
    <row r="685" spans="4:5">
      <c r="D685" s="1"/>
      <c r="E685" s="1"/>
    </row>
    <row r="686" spans="4:5">
      <c r="D686" s="1"/>
      <c r="E686" s="1"/>
    </row>
    <row r="687" spans="4:5">
      <c r="D687" s="1"/>
      <c r="E687" s="1"/>
    </row>
    <row r="688" spans="4:5">
      <c r="D688" s="1"/>
      <c r="E688" s="1"/>
    </row>
    <row r="689" spans="4:5">
      <c r="D689" s="1"/>
      <c r="E689" s="1"/>
    </row>
    <row r="690" spans="4:5">
      <c r="D690" s="1"/>
      <c r="E690" s="1"/>
    </row>
    <row r="691" spans="4:5">
      <c r="D691" s="1"/>
      <c r="E691" s="1"/>
    </row>
    <row r="692" spans="4:5">
      <c r="D692" s="1"/>
      <c r="E692" s="1"/>
    </row>
    <row r="693" spans="4:5">
      <c r="D693" s="1"/>
      <c r="E693" s="1"/>
    </row>
    <row r="694" spans="4:5">
      <c r="D694" s="1"/>
      <c r="E694" s="1"/>
    </row>
    <row r="695" spans="4:5">
      <c r="D695" s="1"/>
      <c r="E695" s="1"/>
    </row>
    <row r="696" spans="4:5">
      <c r="D696" s="1"/>
      <c r="E696" s="1"/>
    </row>
    <row r="697" spans="4:5">
      <c r="D697" s="1"/>
      <c r="E697" s="1"/>
    </row>
    <row r="698" spans="4:5">
      <c r="D698" s="1"/>
      <c r="E698" s="1"/>
    </row>
    <row r="699" spans="4:5">
      <c r="D699" s="1"/>
      <c r="E699" s="1"/>
    </row>
    <row r="700" spans="4:5">
      <c r="D700" s="1"/>
      <c r="E700" s="1"/>
    </row>
    <row r="701" spans="4:5">
      <c r="D701" s="1"/>
      <c r="E701" s="1"/>
    </row>
    <row r="702" spans="4:5">
      <c r="D702" s="1"/>
      <c r="E702" s="1"/>
    </row>
    <row r="703" spans="4:5">
      <c r="D703" s="1"/>
      <c r="E703" s="1"/>
    </row>
    <row r="704" spans="4:5">
      <c r="D704" s="1"/>
      <c r="E704" s="1"/>
    </row>
    <row r="705" spans="4:5">
      <c r="D705" s="1"/>
      <c r="E705" s="1"/>
    </row>
    <row r="706" spans="4:5">
      <c r="D706" s="1"/>
      <c r="E706" s="1"/>
    </row>
    <row r="707" spans="4:5">
      <c r="D707" s="1"/>
      <c r="E707" s="1"/>
    </row>
    <row r="708" spans="4:5">
      <c r="D708" s="1"/>
      <c r="E708" s="1"/>
    </row>
    <row r="709" spans="4:5">
      <c r="D709" s="1"/>
      <c r="E709" s="1"/>
    </row>
    <row r="710" spans="4:5">
      <c r="D710" s="1"/>
      <c r="E710" s="1"/>
    </row>
    <row r="711" spans="4:5">
      <c r="D711" s="1"/>
      <c r="E711" s="1"/>
    </row>
    <row r="712" spans="4:5">
      <c r="D712" s="1"/>
      <c r="E712" s="1"/>
    </row>
    <row r="713" spans="4:5">
      <c r="D713" s="1"/>
      <c r="E713" s="1"/>
    </row>
    <row r="714" spans="4:5">
      <c r="D714" s="1"/>
      <c r="E714" s="1"/>
    </row>
    <row r="715" spans="4:5">
      <c r="D715" s="1"/>
      <c r="E715" s="1"/>
    </row>
    <row r="716" spans="4:5">
      <c r="D716" s="1"/>
      <c r="E716" s="1"/>
    </row>
    <row r="717" spans="4:5">
      <c r="D717" s="1"/>
      <c r="E717" s="1"/>
    </row>
    <row r="718" spans="4:5">
      <c r="D718" s="1"/>
      <c r="E718" s="1"/>
    </row>
    <row r="719" spans="4:5">
      <c r="D719" s="1"/>
      <c r="E719" s="1"/>
    </row>
    <row r="720" spans="4:5">
      <c r="D720" s="1"/>
      <c r="E720" s="1"/>
    </row>
    <row r="721" spans="4:5">
      <c r="D721" s="1"/>
      <c r="E721" s="1"/>
    </row>
    <row r="722" spans="4:5">
      <c r="D722" s="1"/>
      <c r="E722" s="1"/>
    </row>
    <row r="723" spans="4:5">
      <c r="D723" s="1"/>
      <c r="E723" s="1"/>
    </row>
    <row r="724" spans="4:5">
      <c r="D724" s="1"/>
      <c r="E724" s="1"/>
    </row>
    <row r="725" spans="4:5">
      <c r="D725" s="1"/>
      <c r="E725" s="1"/>
    </row>
    <row r="726" spans="4:5">
      <c r="D726" s="1"/>
      <c r="E726" s="1"/>
    </row>
    <row r="727" spans="4:5">
      <c r="D727" s="1"/>
      <c r="E727" s="1"/>
    </row>
    <row r="728" spans="4:5">
      <c r="D728" s="1"/>
      <c r="E728" s="1"/>
    </row>
    <row r="729" spans="4:5">
      <c r="D729" s="1"/>
      <c r="E729" s="1"/>
    </row>
    <row r="730" spans="4:5">
      <c r="D730" s="1"/>
      <c r="E730" s="1"/>
    </row>
    <row r="731" spans="4:5">
      <c r="D731" s="1"/>
      <c r="E731" s="1"/>
    </row>
    <row r="732" spans="4:5">
      <c r="D732" s="1"/>
      <c r="E732" s="1"/>
    </row>
    <row r="733" spans="4:5">
      <c r="D733" s="1"/>
      <c r="E733" s="1"/>
    </row>
    <row r="734" spans="4:5">
      <c r="D734" s="1"/>
      <c r="E734" s="1"/>
    </row>
    <row r="735" spans="4:5">
      <c r="D735" s="1"/>
      <c r="E735" s="1"/>
    </row>
    <row r="736" spans="4:5">
      <c r="D736" s="1"/>
      <c r="E736" s="1"/>
    </row>
    <row r="737" spans="4:5">
      <c r="D737" s="1"/>
      <c r="E737" s="1"/>
    </row>
    <row r="738" spans="4:5">
      <c r="D738" s="1"/>
      <c r="E738" s="1"/>
    </row>
    <row r="739" spans="4:5">
      <c r="D739" s="1"/>
      <c r="E739" s="1"/>
    </row>
    <row r="740" spans="4:5">
      <c r="D740" s="1"/>
      <c r="E740" s="1"/>
    </row>
    <row r="741" spans="4:5">
      <c r="D741" s="1"/>
      <c r="E741" s="1"/>
    </row>
    <row r="742" spans="4:5">
      <c r="D742" s="1"/>
      <c r="E742" s="1"/>
    </row>
    <row r="743" spans="4:5">
      <c r="D743" s="1"/>
      <c r="E743" s="1"/>
    </row>
    <row r="744" spans="4:5">
      <c r="D744" s="1"/>
      <c r="E744" s="1"/>
    </row>
    <row r="745" spans="4:5">
      <c r="D745" s="1"/>
      <c r="E745" s="1"/>
    </row>
    <row r="746" spans="4:5">
      <c r="D746" s="1"/>
      <c r="E746" s="1"/>
    </row>
    <row r="747" spans="4:5">
      <c r="D747" s="1"/>
      <c r="E747" s="1"/>
    </row>
    <row r="748" spans="4:5">
      <c r="D748" s="1"/>
      <c r="E748" s="1"/>
    </row>
    <row r="749" spans="4:5">
      <c r="D749" s="1"/>
      <c r="E749" s="1"/>
    </row>
    <row r="750" spans="4:5">
      <c r="D750" s="1"/>
      <c r="E750" s="1"/>
    </row>
    <row r="751" spans="4:5">
      <c r="D751" s="1"/>
      <c r="E751" s="1"/>
    </row>
    <row r="752" spans="4:5">
      <c r="D752" s="1"/>
      <c r="E752" s="1"/>
    </row>
    <row r="753" spans="4:5">
      <c r="D753" s="1"/>
      <c r="E753" s="1"/>
    </row>
    <row r="754" spans="4:5">
      <c r="D754" s="1"/>
      <c r="E754" s="1"/>
    </row>
    <row r="755" spans="4:5">
      <c r="D755" s="1"/>
      <c r="E755" s="1"/>
    </row>
    <row r="756" spans="4:5">
      <c r="D756" s="1"/>
      <c r="E756" s="1"/>
    </row>
    <row r="757" spans="4:5">
      <c r="D757" s="1"/>
      <c r="E757" s="1"/>
    </row>
    <row r="758" spans="4:5">
      <c r="D758" s="1"/>
      <c r="E758" s="1"/>
    </row>
    <row r="759" spans="4:5">
      <c r="D759" s="1"/>
      <c r="E759" s="1"/>
    </row>
    <row r="760" spans="4:5">
      <c r="D760" s="1"/>
      <c r="E760" s="1"/>
    </row>
    <row r="761" spans="4:5">
      <c r="D761" s="1"/>
      <c r="E761" s="1"/>
    </row>
    <row r="762" spans="4:5">
      <c r="D762" s="1"/>
      <c r="E762" s="1"/>
    </row>
    <row r="763" spans="4:5">
      <c r="D763" s="1"/>
      <c r="E763" s="1"/>
    </row>
    <row r="764" spans="4:5">
      <c r="D764" s="1"/>
      <c r="E764" s="1"/>
    </row>
    <row r="765" spans="4:5">
      <c r="D765" s="1"/>
      <c r="E765" s="1"/>
    </row>
    <row r="766" spans="4:5">
      <c r="D766" s="1"/>
      <c r="E766" s="1"/>
    </row>
    <row r="767" spans="4:5">
      <c r="D767" s="1"/>
      <c r="E767" s="1"/>
    </row>
    <row r="768" spans="4:5">
      <c r="D768" s="1"/>
      <c r="E768" s="1"/>
    </row>
    <row r="769" spans="4:5">
      <c r="D769" s="1"/>
      <c r="E769" s="1"/>
    </row>
    <row r="770" spans="4:5">
      <c r="D770" s="1"/>
      <c r="E770" s="1"/>
    </row>
    <row r="771" spans="4:5">
      <c r="D771" s="1"/>
      <c r="E771" s="1"/>
    </row>
    <row r="772" spans="4:5">
      <c r="D772" s="1"/>
      <c r="E772" s="1"/>
    </row>
    <row r="773" spans="4:5">
      <c r="D773" s="1"/>
      <c r="E773" s="1"/>
    </row>
    <row r="774" spans="4:5">
      <c r="D774" s="1"/>
      <c r="E774" s="1"/>
    </row>
    <row r="775" spans="4:5">
      <c r="D775" s="1"/>
      <c r="E775" s="1"/>
    </row>
    <row r="776" spans="4:5">
      <c r="D776" s="1"/>
      <c r="E776" s="1"/>
    </row>
    <row r="777" spans="4:5">
      <c r="D777" s="1"/>
      <c r="E777" s="1"/>
    </row>
    <row r="778" spans="4:5">
      <c r="D778" s="1"/>
      <c r="E778" s="1"/>
    </row>
    <row r="779" spans="4:5">
      <c r="D779" s="1"/>
      <c r="E779" s="1"/>
    </row>
    <row r="780" spans="4:5">
      <c r="D780" s="1"/>
      <c r="E780" s="1"/>
    </row>
    <row r="781" spans="4:5">
      <c r="D781" s="1"/>
      <c r="E781" s="1"/>
    </row>
    <row r="782" spans="4:5">
      <c r="D782" s="1"/>
      <c r="E782" s="1"/>
    </row>
    <row r="783" spans="4:5">
      <c r="D783" s="1"/>
      <c r="E783" s="1"/>
    </row>
    <row r="784" spans="4:5">
      <c r="D784" s="1"/>
      <c r="E784" s="1"/>
    </row>
    <row r="785" spans="4:5">
      <c r="D785" s="1"/>
      <c r="E785" s="1"/>
    </row>
    <row r="786" spans="4:5">
      <c r="D786" s="1"/>
      <c r="E786" s="1"/>
    </row>
    <row r="787" spans="4:5">
      <c r="D787" s="1"/>
      <c r="E787" s="1"/>
    </row>
    <row r="788" spans="4:5">
      <c r="D788" s="1"/>
      <c r="E788" s="1"/>
    </row>
    <row r="789" spans="4:5">
      <c r="D789" s="1"/>
      <c r="E789" s="1"/>
    </row>
    <row r="790" spans="4:5">
      <c r="D790" s="1"/>
      <c r="E790" s="1"/>
    </row>
    <row r="791" spans="4:5">
      <c r="D791" s="1"/>
      <c r="E791" s="1"/>
    </row>
    <row r="792" spans="4:5">
      <c r="D792" s="1"/>
      <c r="E792" s="1"/>
    </row>
    <row r="793" spans="4:5">
      <c r="D793" s="1"/>
      <c r="E793" s="1"/>
    </row>
    <row r="794" spans="4:5">
      <c r="D794" s="1"/>
      <c r="E794" s="1"/>
    </row>
    <row r="795" spans="4:5">
      <c r="D795" s="1"/>
      <c r="E795" s="1"/>
    </row>
    <row r="796" spans="4:5">
      <c r="D796" s="1"/>
      <c r="E796" s="1"/>
    </row>
  </sheetData>
  <sheetProtection sheet="1" objects="1" scenarios="1"/>
  <mergeCells count="2">
    <mergeCell ref="B6:L6"/>
    <mergeCell ref="B7:L7"/>
  </mergeCells>
  <phoneticPr fontId="4" type="noConversion"/>
  <dataValidations count="1">
    <dataValidation allowBlank="1" showInputMessage="1" showErrorMessage="1" sqref="A1:A1048576 B1:B17 C5:C1048576 D1:AF1048576 AH1:XFD1048576 AG1:AG19 B19:B1048576 AG24:AG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F5F5CFC0ED2164DBE963B4B1571B22B" ma:contentTypeVersion="1" ma:contentTypeDescription="צור מסמך חדש." ma:contentTypeScope="" ma:versionID="68643beecda18b4e09cff41c83e0ce3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8146b315fa2ac31dd02d04e15b67ed9e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46656d4-8850-49b3-aebd-68bd05f7f43d"/>
    <kb4cc1381c4248d7a2dfa3f1be0c86c0 xmlns="a46656d4-8850-49b3-aebd-68bd05f7f43d">
      <Terms xmlns="http://schemas.microsoft.com/office/infopath/2007/PartnerControls"/>
    </kb4cc1381c4248d7a2dfa3f1be0c86c0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  <j92457fac7d145f98e698f5712f6a6a4 xmlns="a46656d4-8850-49b3-aebd-68bd05f7f43d">
      <Terms xmlns="http://schemas.microsoft.com/office/infopath/2007/PartnerControls"/>
    </j92457fac7d145f98e698f5712f6a6a4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o80fb9e8b9d445b0bb174fdcd68ee89c xmlns="a46656d4-8850-49b3-aebd-68bd05f7f43d">
      <Terms xmlns="http://schemas.microsoft.com/office/infopath/2007/PartnerControls"/>
    </o80fb9e8b9d445b0bb174fdcd68ee89c>
    <l34dc5595392493c8311535275827f74 xmlns="a46656d4-8850-49b3-aebd-68bd05f7f43d">
      <Terms xmlns="http://schemas.microsoft.com/office/infopath/2007/PartnerControls"/>
    </l34dc5595392493c8311535275827f74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12FD428-5E9A-4679-88D1-26C8D65AEF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AC070A1-B1B4-443C-95AE-F1F3DD5ABB3F}">
  <ds:schemaRefs>
    <ds:schemaRef ds:uri="http://www.w3.org/XML/1998/namespace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purl.org/dc/terms/"/>
    <ds:schemaRef ds:uri="http://purl.org/dc/dcmitype/"/>
    <ds:schemaRef ds:uri="http://schemas.microsoft.com/office/2006/metadata/properties"/>
    <ds:schemaRef ds:uri="http://schemas.microsoft.com/office/infopath/2007/PartnerControls"/>
    <ds:schemaRef ds:uri="a46656d4-8850-49b3-aebd-68bd05f7f43d"/>
    <ds:schemaRef ds:uri="http://schemas.microsoft.com/sharepoint/v3"/>
  </ds:schemaRefs>
</ds:datastoreItem>
</file>

<file path=customXml/itemProps3.xml><?xml version="1.0" encoding="utf-8"?>
<ds:datastoreItem xmlns:ds="http://schemas.openxmlformats.org/officeDocument/2006/customXml" ds:itemID="{D343379C-934C-47E9-99BB-CCC19D05E2B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29</vt:i4>
      </vt:variant>
    </vt:vector>
  </HeadingPairs>
  <TitlesOfParts>
    <vt:vector size="59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'תעודות התחייבות ממשלתיות'!adi_1212</vt:lpstr>
      <vt:lpstr>'לא סחיר - אופציות'!print_adi</vt:lpstr>
      <vt:lpstr>'אג"ח קונצרני'!Print_Area</vt:lpstr>
      <vt:lpstr>אופציות!Print_Area</vt:lpstr>
      <vt:lpstr>הלוואות!Print_Area</vt:lpstr>
      <vt:lpstr>'השקעה בחברות מוחזקות'!Print_Area</vt:lpstr>
      <vt:lpstr>'השקעות אחרות '!Print_Area</vt:lpstr>
      <vt:lpstr>'זכויות מקרקעין'!Print_Area</vt:lpstr>
      <vt:lpstr>'חוזים עתידיים'!Print_Area</vt:lpstr>
      <vt:lpstr>'יתרת התחייבות להשקעה'!Print_Area</vt:lpstr>
      <vt:lpstr>'כתבי אופציה'!Print_Area</vt:lpstr>
      <vt:lpstr>'לא סחיר- תעודות התחייבות ממשלתי'!Print_Area</vt:lpstr>
      <vt:lpstr>'לא סחיר - אג"ח קונצרני'!Print_Area</vt:lpstr>
      <vt:lpstr>'לא סחיר - אופציות'!Print_Area</vt:lpstr>
      <vt:lpstr>'לא סחיר - חוזים עתידיים'!Print_Area</vt:lpstr>
      <vt:lpstr>'לא סחיר - כתבי אופציה'!Print_Area</vt:lpstr>
      <vt:lpstr>'לא סחיר - מוצרים מובנים'!Print_Area</vt:lpstr>
      <vt:lpstr>'לא סחיר - מניות'!Print_Area</vt:lpstr>
      <vt:lpstr>'לא סחיר - קרנות השקעה'!Print_Area</vt:lpstr>
      <vt:lpstr>'לא סחיר - תעודות חוב מסחריות'!Print_Area</vt:lpstr>
      <vt:lpstr>'מוצרים מובנים'!Print_Area</vt:lpstr>
      <vt:lpstr>מזומנים!Print_Area</vt:lpstr>
      <vt:lpstr>מניות!Print_Area</vt:lpstr>
      <vt:lpstr>'סכום נכסי הקרן'!Print_Area</vt:lpstr>
      <vt:lpstr>'פקדונות מעל 3 חודשים'!Print_Area</vt:lpstr>
      <vt:lpstr>'קרנות נאמנות'!Print_Area</vt:lpstr>
      <vt:lpstr>'קרנות סל'!Print_Area</vt:lpstr>
      <vt:lpstr>'תעודות התחייבות ממשלתיות'!Print_Area</vt:lpstr>
      <vt:lpstr>'תעודות חוב מסחריות '!Print_Area</vt:lpstr>
    </vt:vector>
  </TitlesOfParts>
  <Company>OZAR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דיווח ב- עמיתים או מבוטחים-תאריך עדכון 3.9.2017- החל מדיווח בגין רבעון רביעי 2017</dc:title>
  <dc:creator>גיא</dc:creator>
  <cp:lastModifiedBy>אולה קלוקוב</cp:lastModifiedBy>
  <cp:lastPrinted>2017-05-01T10:11:51Z</cp:lastPrinted>
  <dcterms:created xsi:type="dcterms:W3CDTF">2005-07-19T07:39:38Z</dcterms:created>
  <dcterms:modified xsi:type="dcterms:W3CDTF">2020-09-03T13:22:12Z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0x0101001F5F5CFC0ED2164DBE963B4B1571B22B</vt:lpwstr>
  </property>
  <property fmtid="{D5CDD505-2E9C-101B-9397-08002B2CF9AE}" pid="3" name="o80fb9e8b9d445b0bb174fdcd68ee89c">
    <vt:lpwstr/>
  </property>
  <property fmtid="{D5CDD505-2E9C-101B-9397-08002B2CF9AE}" pid="4" name="j92457fac7d145f98e698f5712f6a6a4">
    <vt:lpwstr/>
  </property>
  <property fmtid="{D5CDD505-2E9C-101B-9397-08002B2CF9AE}" pid="5" name="MMDUnitsName">
    <vt:lpwstr/>
  </property>
  <property fmtid="{D5CDD505-2E9C-101B-9397-08002B2CF9AE}" pid="6" name="l34dc5595392493c8311535275827f74">
    <vt:lpwstr/>
  </property>
  <property fmtid="{D5CDD505-2E9C-101B-9397-08002B2CF9AE}" pid="7" name="MMDResponsibleUnit">
    <vt:lpwstr/>
  </property>
  <property fmtid="{D5CDD505-2E9C-101B-9397-08002B2CF9AE}" pid="8" name="o68cd33f8d3a45abb273b6e406faee3d">
    <vt:lpwstr/>
  </property>
  <property fmtid="{D5CDD505-2E9C-101B-9397-08002B2CF9AE}" pid="9" name="MMDServiceLang">
    <vt:lpwstr/>
  </property>
  <property fmtid="{D5CDD505-2E9C-101B-9397-08002B2CF9AE}" pid="10" name="MMDJobDescription">
    <vt:lpwstr/>
  </property>
  <property fmtid="{D5CDD505-2E9C-101B-9397-08002B2CF9AE}" pid="11" name="MMDKeywords">
    <vt:lpwstr/>
  </property>
  <property fmtid="{D5CDD505-2E9C-101B-9397-08002B2CF9AE}" pid="12" name="MMDStatus">
    <vt:lpwstr/>
  </property>
  <property fmtid="{D5CDD505-2E9C-101B-9397-08002B2CF9AE}" pid="13" name="MMDAudience">
    <vt:lpwstr/>
  </property>
  <property fmtid="{D5CDD505-2E9C-101B-9397-08002B2CF9AE}" pid="14" name="e4b5484c9c824b148c38bfcb2bd74c0d">
    <vt:lpwstr/>
  </property>
  <property fmtid="{D5CDD505-2E9C-101B-9397-08002B2CF9AE}" pid="15" name="MMDLiveEvent">
    <vt:lpwstr/>
  </property>
  <property fmtid="{D5CDD505-2E9C-101B-9397-08002B2CF9AE}" pid="16" name="MMDSubjects">
    <vt:lpwstr/>
  </property>
  <property fmtid="{D5CDD505-2E9C-101B-9397-08002B2CF9AE}" pid="17" name="MMDTypes">
    <vt:lpwstr/>
  </property>
  <property fmtid="{D5CDD505-2E9C-101B-9397-08002B2CF9AE}" pid="18" name="MMDResponsibleOffice">
    <vt:lpwstr/>
  </property>
  <property fmtid="{D5CDD505-2E9C-101B-9397-08002B2CF9AE}" pid="19" name="RoutingRuleDescription">
    <vt:lpwstr>קובץ דיווח ב -עמיתים או מבוטחים</vt:lpwstr>
  </property>
</Properties>
</file>