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C12" i="88" l="1"/>
  <c r="C23" i="88"/>
  <c r="C10" i="88"/>
  <c r="C37" i="88" l="1"/>
  <c r="J12" i="81"/>
  <c r="J11" i="81"/>
  <c r="J10" i="81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3" i="74"/>
  <c r="K12" i="74"/>
  <c r="K11" i="74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6" i="67"/>
  <c r="J15" i="67"/>
  <c r="J14" i="67"/>
  <c r="J13" i="67"/>
  <c r="J12" i="67"/>
  <c r="J11" i="67"/>
  <c r="K21" i="66"/>
  <c r="K20" i="66"/>
  <c r="K19" i="66"/>
  <c r="K18" i="66"/>
  <c r="K17" i="66"/>
  <c r="K15" i="66"/>
  <c r="K14" i="66"/>
  <c r="K13" i="66"/>
  <c r="K12" i="66"/>
  <c r="K11" i="66"/>
  <c r="K14" i="65"/>
  <c r="K13" i="65"/>
  <c r="K12" i="65"/>
  <c r="K11" i="65"/>
  <c r="N19" i="64"/>
  <c r="N18" i="64"/>
  <c r="N17" i="64"/>
  <c r="N16" i="64"/>
  <c r="N15" i="64"/>
  <c r="N14" i="64"/>
  <c r="N13" i="64"/>
  <c r="N12" i="64"/>
  <c r="N11" i="64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L158" i="62"/>
  <c r="L131" i="62" s="1"/>
  <c r="L132" i="62"/>
  <c r="L87" i="62"/>
  <c r="L44" i="62"/>
  <c r="L13" i="62"/>
  <c r="L12" i="62"/>
  <c r="Q21" i="59"/>
  <c r="Q20" i="59"/>
  <c r="Q19" i="59"/>
  <c r="Q18" i="59"/>
  <c r="Q17" i="59"/>
  <c r="Q16" i="59"/>
  <c r="Q15" i="59"/>
  <c r="Q14" i="59"/>
  <c r="Q13" i="59"/>
  <c r="Q12" i="59"/>
  <c r="Q11" i="59"/>
  <c r="J18" i="58"/>
  <c r="J11" i="58" s="1"/>
  <c r="J12" i="58"/>
  <c r="C31" i="88"/>
  <c r="C29" i="88"/>
  <c r="C24" i="88"/>
  <c r="C21" i="88"/>
  <c r="C20" i="88"/>
  <c r="C19" i="88"/>
  <c r="C18" i="88"/>
  <c r="C17" i="88"/>
  <c r="C13" i="88"/>
  <c r="J10" i="58" l="1"/>
  <c r="K37" i="58" s="1"/>
  <c r="K11" i="58"/>
  <c r="L11" i="62"/>
  <c r="N246" i="62"/>
  <c r="N178" i="62"/>
  <c r="N117" i="62"/>
  <c r="N91" i="62"/>
  <c r="N185" i="62"/>
  <c r="N76" i="62"/>
  <c r="N93" i="62"/>
  <c r="N211" i="62"/>
  <c r="N235" i="62"/>
  <c r="N209" i="62"/>
  <c r="N232" i="62"/>
  <c r="N115" i="62"/>
  <c r="N132" i="62"/>
  <c r="N13" i="62"/>
  <c r="N21" i="62"/>
  <c r="N78" i="62"/>
  <c r="N87" i="62"/>
  <c r="N142" i="62"/>
  <c r="N224" i="62"/>
  <c r="N214" i="62"/>
  <c r="N227" i="62"/>
  <c r="N48" i="62"/>
  <c r="N56" i="62"/>
  <c r="N113" i="62"/>
  <c r="N121" i="62"/>
  <c r="N174" i="62"/>
  <c r="N182" i="62"/>
  <c r="N229" i="62"/>
  <c r="N245" i="62"/>
  <c r="N24" i="62"/>
  <c r="N28" i="62"/>
  <c r="N45" i="62"/>
  <c r="N49" i="62"/>
  <c r="N65" i="62"/>
  <c r="N73" i="62"/>
  <c r="N90" i="62"/>
  <c r="N94" i="62"/>
  <c r="N110" i="62"/>
  <c r="N114" i="62"/>
  <c r="N131" i="62"/>
  <c r="N139" i="62"/>
  <c r="N150" i="62"/>
  <c r="N154" i="62"/>
  <c r="N171" i="62"/>
  <c r="N175" i="62"/>
  <c r="N195" i="62"/>
  <c r="N207" i="62"/>
  <c r="N231" i="62"/>
  <c r="N236" i="62"/>
  <c r="N18" i="62"/>
  <c r="N22" i="62"/>
  <c r="N38" i="62"/>
  <c r="N47" i="62"/>
  <c r="N63" i="62"/>
  <c r="N67" i="62"/>
  <c r="N83" i="62"/>
  <c r="N88" i="62"/>
  <c r="N104" i="62"/>
  <c r="N112" i="62"/>
  <c r="N128" i="62"/>
  <c r="N133" i="62"/>
  <c r="N146" i="62"/>
  <c r="N148" i="62"/>
  <c r="N165" i="62"/>
  <c r="N173" i="62"/>
  <c r="N192" i="62"/>
  <c r="N197" i="62"/>
  <c r="N222" i="62"/>
  <c r="N228" i="62"/>
  <c r="N186" i="62"/>
  <c r="N194" i="62"/>
  <c r="N212" i="62"/>
  <c r="N216" i="62"/>
  <c r="N234" i="62"/>
  <c r="N238" i="62"/>
  <c r="K40" i="58"/>
  <c r="K21" i="58"/>
  <c r="K35" i="58" l="1"/>
  <c r="K38" i="58"/>
  <c r="K33" i="58"/>
  <c r="K19" i="58"/>
  <c r="K25" i="58"/>
  <c r="K23" i="58"/>
  <c r="K13" i="58"/>
  <c r="K15" i="58"/>
  <c r="K31" i="58"/>
  <c r="K29" i="58"/>
  <c r="K10" i="58"/>
  <c r="K27" i="58"/>
  <c r="K12" i="58"/>
  <c r="K18" i="58"/>
  <c r="K34" i="58"/>
  <c r="K26" i="58"/>
  <c r="K16" i="58"/>
  <c r="K24" i="58"/>
  <c r="K14" i="58"/>
  <c r="K36" i="58"/>
  <c r="K28" i="58"/>
  <c r="K20" i="58"/>
  <c r="C11" i="88"/>
  <c r="K32" i="58"/>
  <c r="K39" i="58"/>
  <c r="K30" i="58"/>
  <c r="K22" i="58"/>
  <c r="N221" i="62"/>
  <c r="N134" i="62"/>
  <c r="N52" i="62"/>
  <c r="N25" i="62"/>
  <c r="N151" i="62"/>
  <c r="N44" i="62"/>
  <c r="N109" i="62"/>
  <c r="N170" i="62"/>
  <c r="N223" i="62"/>
  <c r="N123" i="62"/>
  <c r="N17" i="62"/>
  <c r="N82" i="62"/>
  <c r="N145" i="62"/>
  <c r="N219" i="62"/>
  <c r="N29" i="62"/>
  <c r="N62" i="62"/>
  <c r="N95" i="62"/>
  <c r="N127" i="62"/>
  <c r="N155" i="62"/>
  <c r="N191" i="62"/>
  <c r="N237" i="62"/>
  <c r="N31" i="62"/>
  <c r="N64" i="62"/>
  <c r="N97" i="62"/>
  <c r="N129" i="62"/>
  <c r="N158" i="62"/>
  <c r="N193" i="62"/>
  <c r="N240" i="62"/>
  <c r="N20" i="62"/>
  <c r="N36" i="62"/>
  <c r="N53" i="62"/>
  <c r="N69" i="62"/>
  <c r="N85" i="62"/>
  <c r="N102" i="62"/>
  <c r="N118" i="62"/>
  <c r="N135" i="62"/>
  <c r="N147" i="62"/>
  <c r="N163" i="62"/>
  <c r="N179" i="62"/>
  <c r="N201" i="62"/>
  <c r="N225" i="62"/>
  <c r="N26" i="62"/>
  <c r="N42" i="62"/>
  <c r="N59" i="62"/>
  <c r="N75" i="62"/>
  <c r="N92" i="62"/>
  <c r="N108" i="62"/>
  <c r="N124" i="62"/>
  <c r="N140" i="62"/>
  <c r="N152" i="62"/>
  <c r="N169" i="62"/>
  <c r="N187" i="62"/>
  <c r="N210" i="62"/>
  <c r="N233" i="62"/>
  <c r="N190" i="62"/>
  <c r="N208" i="62"/>
  <c r="N226" i="62"/>
  <c r="N242" i="62"/>
  <c r="N84" i="62"/>
  <c r="N68" i="62"/>
  <c r="N162" i="62"/>
  <c r="N58" i="62"/>
  <c r="N184" i="62"/>
  <c r="N60" i="62"/>
  <c r="N125" i="62"/>
  <c r="N188" i="62"/>
  <c r="N41" i="62"/>
  <c r="N168" i="62"/>
  <c r="N33" i="62"/>
  <c r="N99" i="62"/>
  <c r="N160" i="62"/>
  <c r="N243" i="62"/>
  <c r="N37" i="62"/>
  <c r="N70" i="62"/>
  <c r="N103" i="62"/>
  <c r="N136" i="62"/>
  <c r="N164" i="62"/>
  <c r="N202" i="62"/>
  <c r="C16" i="88"/>
  <c r="N39" i="62"/>
  <c r="N72" i="62"/>
  <c r="N105" i="62"/>
  <c r="N138" i="62"/>
  <c r="N166" i="62"/>
  <c r="N230" i="62"/>
  <c r="N203" i="62"/>
  <c r="N244" i="62"/>
  <c r="N215" i="62"/>
  <c r="N181" i="62"/>
  <c r="N161" i="62"/>
  <c r="N143" i="62"/>
  <c r="N120" i="62"/>
  <c r="N100" i="62"/>
  <c r="N79" i="62"/>
  <c r="N55" i="62"/>
  <c r="N34" i="62"/>
  <c r="N14" i="62"/>
  <c r="N218" i="62"/>
  <c r="N189" i="62"/>
  <c r="N167" i="62"/>
  <c r="N144" i="62"/>
  <c r="N126" i="62"/>
  <c r="N106" i="62"/>
  <c r="N81" i="62"/>
  <c r="N61" i="62"/>
  <c r="N40" i="62"/>
  <c r="N16" i="62"/>
  <c r="N217" i="62"/>
  <c r="N149" i="62"/>
  <c r="N89" i="62"/>
  <c r="N23" i="62"/>
  <c r="N180" i="62"/>
  <c r="N119" i="62"/>
  <c r="N54" i="62"/>
  <c r="N196" i="62"/>
  <c r="N66" i="62"/>
  <c r="N107" i="62"/>
  <c r="N153" i="62"/>
  <c r="N27" i="62"/>
  <c r="N35" i="62"/>
  <c r="N200" i="62"/>
  <c r="N220" i="62"/>
  <c r="N198" i="62"/>
  <c r="N239" i="62"/>
  <c r="N204" i="62"/>
  <c r="N177" i="62"/>
  <c r="N156" i="62"/>
  <c r="N137" i="62"/>
  <c r="N116" i="62"/>
  <c r="N96" i="62"/>
  <c r="N71" i="62"/>
  <c r="N51" i="62"/>
  <c r="N30" i="62"/>
  <c r="N241" i="62"/>
  <c r="N213" i="62"/>
  <c r="N183" i="62"/>
  <c r="N159" i="62"/>
  <c r="N141" i="62"/>
  <c r="N122" i="62"/>
  <c r="N98" i="62"/>
  <c r="N77" i="62"/>
  <c r="N57" i="62"/>
  <c r="N32" i="62"/>
  <c r="N12" i="62"/>
  <c r="N206" i="62"/>
  <c r="N205" i="62"/>
  <c r="N80" i="62"/>
  <c r="N15" i="62"/>
  <c r="N172" i="62"/>
  <c r="N111" i="62"/>
  <c r="N46" i="62"/>
  <c r="N176" i="62"/>
  <c r="N50" i="62"/>
  <c r="N74" i="62"/>
  <c r="N199" i="62"/>
  <c r="N11" i="62"/>
  <c r="N101" i="62"/>
  <c r="N19" i="62"/>
  <c r="C42" i="88" l="1"/>
  <c r="L37" i="58" s="1"/>
  <c r="K12" i="81" l="1"/>
  <c r="K11" i="81"/>
  <c r="K10" i="81"/>
  <c r="K141" i="76"/>
  <c r="K137" i="76"/>
  <c r="K133" i="76"/>
  <c r="K128" i="76"/>
  <c r="K124" i="76"/>
  <c r="K120" i="76"/>
  <c r="K116" i="76"/>
  <c r="K112" i="76"/>
  <c r="K108" i="76"/>
  <c r="K104" i="76"/>
  <c r="K99" i="76"/>
  <c r="K95" i="76"/>
  <c r="K91" i="76"/>
  <c r="K88" i="76"/>
  <c r="K84" i="76"/>
  <c r="K80" i="76"/>
  <c r="K77" i="76"/>
  <c r="K73" i="76"/>
  <c r="K69" i="76"/>
  <c r="K65" i="76"/>
  <c r="K61" i="76"/>
  <c r="K57" i="76"/>
  <c r="K53" i="76"/>
  <c r="K50" i="76"/>
  <c r="K46" i="76"/>
  <c r="K42" i="76"/>
  <c r="K38" i="76"/>
  <c r="K34" i="76"/>
  <c r="K30" i="76"/>
  <c r="K26" i="76"/>
  <c r="K22" i="76"/>
  <c r="K18" i="76"/>
  <c r="K14" i="76"/>
  <c r="L12" i="74"/>
  <c r="P24" i="69"/>
  <c r="P20" i="69"/>
  <c r="P16" i="69"/>
  <c r="P12" i="69"/>
  <c r="K16" i="67"/>
  <c r="K12" i="67"/>
  <c r="L21" i="66"/>
  <c r="L17" i="66"/>
  <c r="L12" i="66"/>
  <c r="L12" i="65"/>
  <c r="O18" i="64"/>
  <c r="O14" i="64"/>
  <c r="N69" i="63"/>
  <c r="N65" i="63"/>
  <c r="N61" i="63"/>
  <c r="N57" i="63"/>
  <c r="N53" i="63"/>
  <c r="N49" i="63"/>
  <c r="N45" i="63"/>
  <c r="N41" i="63"/>
  <c r="N37" i="63"/>
  <c r="N33" i="63"/>
  <c r="N29" i="63"/>
  <c r="N25" i="63"/>
  <c r="N20" i="63"/>
  <c r="N16" i="63"/>
  <c r="N12" i="63"/>
  <c r="K140" i="76"/>
  <c r="K136" i="76"/>
  <c r="K132" i="76"/>
  <c r="K127" i="76"/>
  <c r="K123" i="76"/>
  <c r="K119" i="76"/>
  <c r="K115" i="76"/>
  <c r="K111" i="76"/>
  <c r="K107" i="76"/>
  <c r="K103" i="76"/>
  <c r="K98" i="76"/>
  <c r="K94" i="76"/>
  <c r="K90" i="76"/>
  <c r="K87" i="76"/>
  <c r="K83" i="76"/>
  <c r="K79" i="76"/>
  <c r="K76" i="76"/>
  <c r="K72" i="76"/>
  <c r="K68" i="76"/>
  <c r="K64" i="76"/>
  <c r="K60" i="76"/>
  <c r="K56" i="76"/>
  <c r="K139" i="76"/>
  <c r="K131" i="76"/>
  <c r="K122" i="76"/>
  <c r="K114" i="76"/>
  <c r="K106" i="76"/>
  <c r="K97" i="76"/>
  <c r="K89" i="76"/>
  <c r="K82" i="76"/>
  <c r="K75" i="76"/>
  <c r="K67" i="76"/>
  <c r="K59" i="76"/>
  <c r="K52" i="76"/>
  <c r="K47" i="76"/>
  <c r="K41" i="76"/>
  <c r="K36" i="76"/>
  <c r="K31" i="76"/>
  <c r="K25" i="76"/>
  <c r="K20" i="76"/>
  <c r="K15" i="76"/>
  <c r="L11" i="74"/>
  <c r="P22" i="69"/>
  <c r="P17" i="69"/>
  <c r="P11" i="69"/>
  <c r="K14" i="67"/>
  <c r="L15" i="66"/>
  <c r="L14" i="65"/>
  <c r="O19" i="64"/>
  <c r="O13" i="64"/>
  <c r="N67" i="63"/>
  <c r="N62" i="63"/>
  <c r="N56" i="63"/>
  <c r="N51" i="63"/>
  <c r="N46" i="63"/>
  <c r="N40" i="63"/>
  <c r="N35" i="63"/>
  <c r="N30" i="63"/>
  <c r="N23" i="63"/>
  <c r="N18" i="63"/>
  <c r="N13" i="63"/>
  <c r="K138" i="76"/>
  <c r="K129" i="76"/>
  <c r="K121" i="76"/>
  <c r="K113" i="76"/>
  <c r="K105" i="76"/>
  <c r="K96" i="76"/>
  <c r="K81" i="76"/>
  <c r="K74" i="76"/>
  <c r="K66" i="76"/>
  <c r="K58" i="76"/>
  <c r="K51" i="76"/>
  <c r="K45" i="76"/>
  <c r="K40" i="76"/>
  <c r="K35" i="76"/>
  <c r="K29" i="76"/>
  <c r="K24" i="76"/>
  <c r="K19" i="76"/>
  <c r="K13" i="76"/>
  <c r="P26" i="69"/>
  <c r="P21" i="69"/>
  <c r="P15" i="69"/>
  <c r="K13" i="67"/>
  <c r="L20" i="66"/>
  <c r="L14" i="66"/>
  <c r="L13" i="65"/>
  <c r="O17" i="64"/>
  <c r="O12" i="64"/>
  <c r="N66" i="63"/>
  <c r="N60" i="63"/>
  <c r="N55" i="63"/>
  <c r="N50" i="63"/>
  <c r="N44" i="63"/>
  <c r="N39" i="63"/>
  <c r="N34" i="63"/>
  <c r="N28" i="63"/>
  <c r="N22" i="63"/>
  <c r="N17" i="63"/>
  <c r="N11" i="63"/>
  <c r="K135" i="76"/>
  <c r="K126" i="76"/>
  <c r="K118" i="76"/>
  <c r="K110" i="76"/>
  <c r="K102" i="76"/>
  <c r="K93" i="76"/>
  <c r="K86" i="76"/>
  <c r="K78" i="76"/>
  <c r="K71" i="76"/>
  <c r="K63" i="76"/>
  <c r="K55" i="76"/>
  <c r="K49" i="76"/>
  <c r="K44" i="76"/>
  <c r="K39" i="76"/>
  <c r="K33" i="76"/>
  <c r="K28" i="76"/>
  <c r="K23" i="76"/>
  <c r="K17" i="76"/>
  <c r="K12" i="76"/>
  <c r="P25" i="69"/>
  <c r="P19" i="69"/>
  <c r="P14" i="69"/>
  <c r="K11" i="67"/>
  <c r="L19" i="66"/>
  <c r="L13" i="66"/>
  <c r="L11" i="65"/>
  <c r="O16" i="64"/>
  <c r="O11" i="64"/>
  <c r="N70" i="63"/>
  <c r="N64" i="63"/>
  <c r="N59" i="63"/>
  <c r="N54" i="63"/>
  <c r="N48" i="63"/>
  <c r="N43" i="63"/>
  <c r="N38" i="63"/>
  <c r="N32" i="63"/>
  <c r="N27" i="63"/>
  <c r="N21" i="63"/>
  <c r="N15" i="63"/>
  <c r="K142" i="76"/>
  <c r="K134" i="76"/>
  <c r="K125" i="76"/>
  <c r="K117" i="76"/>
  <c r="K109" i="76"/>
  <c r="K100" i="76"/>
  <c r="K92" i="76"/>
  <c r="K85" i="76"/>
  <c r="K70" i="76"/>
  <c r="K62" i="76"/>
  <c r="K54" i="76"/>
  <c r="K48" i="76"/>
  <c r="K43" i="76"/>
  <c r="K37" i="76"/>
  <c r="K32" i="76"/>
  <c r="K27" i="76"/>
  <c r="K21" i="76"/>
  <c r="K16" i="76"/>
  <c r="K11" i="76"/>
  <c r="L13" i="74"/>
  <c r="P23" i="69"/>
  <c r="P18" i="69"/>
  <c r="P13" i="69"/>
  <c r="K15" i="67"/>
  <c r="L18" i="66"/>
  <c r="L11" i="66"/>
  <c r="O15" i="64"/>
  <c r="N68" i="63"/>
  <c r="N63" i="63"/>
  <c r="N58" i="63"/>
  <c r="N52" i="63"/>
  <c r="N47" i="63"/>
  <c r="N42" i="63"/>
  <c r="N36" i="63"/>
  <c r="N31" i="63"/>
  <c r="N26" i="63"/>
  <c r="N19" i="63"/>
  <c r="N14" i="63"/>
  <c r="O244" i="62"/>
  <c r="O240" i="62"/>
  <c r="O236" i="62"/>
  <c r="O232" i="62"/>
  <c r="O228" i="62"/>
  <c r="O223" i="62"/>
  <c r="O218" i="62"/>
  <c r="O214" i="62"/>
  <c r="O210" i="62"/>
  <c r="O206" i="62"/>
  <c r="O201" i="62"/>
  <c r="O196" i="62"/>
  <c r="O192" i="62"/>
  <c r="O188" i="62"/>
  <c r="O183" i="62"/>
  <c r="O179" i="62"/>
  <c r="O175" i="62"/>
  <c r="O171" i="62"/>
  <c r="O167" i="62"/>
  <c r="O163" i="62"/>
  <c r="O159" i="62"/>
  <c r="O154" i="62"/>
  <c r="O150" i="62"/>
  <c r="O147" i="62"/>
  <c r="O144" i="62"/>
  <c r="O141" i="62"/>
  <c r="O139" i="62"/>
  <c r="O135" i="62"/>
  <c r="O131" i="62"/>
  <c r="O126" i="62"/>
  <c r="O122" i="62"/>
  <c r="O118" i="62"/>
  <c r="O114" i="62"/>
  <c r="O110" i="62"/>
  <c r="O106" i="62"/>
  <c r="O102" i="62"/>
  <c r="O98" i="62"/>
  <c r="O94" i="62"/>
  <c r="O90" i="62"/>
  <c r="O85" i="62"/>
  <c r="O81" i="62"/>
  <c r="O77" i="62"/>
  <c r="O73" i="62"/>
  <c r="O69" i="62"/>
  <c r="O65" i="62"/>
  <c r="O61" i="62"/>
  <c r="O57" i="62"/>
  <c r="O53" i="62"/>
  <c r="O49" i="62"/>
  <c r="O45" i="62"/>
  <c r="O40" i="62"/>
  <c r="O36" i="62"/>
  <c r="O32" i="62"/>
  <c r="O28" i="62"/>
  <c r="O24" i="62"/>
  <c r="O20" i="62"/>
  <c r="O16" i="62"/>
  <c r="O12" i="62"/>
  <c r="R18" i="59"/>
  <c r="R14" i="59"/>
  <c r="O243" i="62"/>
  <c r="O239" i="62"/>
  <c r="O235" i="62"/>
  <c r="O231" i="62"/>
  <c r="O227" i="62"/>
  <c r="O222" i="62"/>
  <c r="O217" i="62"/>
  <c r="O213" i="62"/>
  <c r="O209" i="62"/>
  <c r="O204" i="62"/>
  <c r="O200" i="62"/>
  <c r="O195" i="62"/>
  <c r="O191" i="62"/>
  <c r="O187" i="62"/>
  <c r="O182" i="62"/>
  <c r="O178" i="62"/>
  <c r="O174" i="62"/>
  <c r="O170" i="62"/>
  <c r="O166" i="62"/>
  <c r="O162" i="62"/>
  <c r="O158" i="62"/>
  <c r="O153" i="62"/>
  <c r="O149" i="62"/>
  <c r="O221" i="62"/>
  <c r="O246" i="62"/>
  <c r="O242" i="62"/>
  <c r="O238" i="62"/>
  <c r="O234" i="62"/>
  <c r="O230" i="62"/>
  <c r="O226" i="62"/>
  <c r="O220" i="62"/>
  <c r="O216" i="62"/>
  <c r="O212" i="62"/>
  <c r="O208" i="62"/>
  <c r="O203" i="62"/>
  <c r="O198" i="62"/>
  <c r="O194" i="62"/>
  <c r="O190" i="62"/>
  <c r="O186" i="62"/>
  <c r="O181" i="62"/>
  <c r="O177" i="62"/>
  <c r="O173" i="62"/>
  <c r="O169" i="62"/>
  <c r="O165" i="62"/>
  <c r="O161" i="62"/>
  <c r="O156" i="62"/>
  <c r="O152" i="62"/>
  <c r="O148" i="62"/>
  <c r="O146" i="62"/>
  <c r="O143" i="62"/>
  <c r="O140" i="62"/>
  <c r="O137" i="62"/>
  <c r="O133" i="62"/>
  <c r="O128" i="62"/>
  <c r="O124" i="62"/>
  <c r="O120" i="62"/>
  <c r="O116" i="62"/>
  <c r="O112" i="62"/>
  <c r="O108" i="62"/>
  <c r="O104" i="62"/>
  <c r="O100" i="62"/>
  <c r="O96" i="62"/>
  <c r="O92" i="62"/>
  <c r="O88" i="62"/>
  <c r="O83" i="62"/>
  <c r="O79" i="62"/>
  <c r="O75" i="62"/>
  <c r="O71" i="62"/>
  <c r="O67" i="62"/>
  <c r="O63" i="62"/>
  <c r="O59" i="62"/>
  <c r="O55" i="62"/>
  <c r="O51" i="62"/>
  <c r="O47" i="62"/>
  <c r="O42" i="62"/>
  <c r="O38" i="62"/>
  <c r="O34" i="62"/>
  <c r="O30" i="62"/>
  <c r="O26" i="62"/>
  <c r="O22" i="62"/>
  <c r="O18" i="62"/>
  <c r="O14" i="62"/>
  <c r="R20" i="59"/>
  <c r="R16" i="59"/>
  <c r="R12" i="59"/>
  <c r="O245" i="62"/>
  <c r="O241" i="62"/>
  <c r="O237" i="62"/>
  <c r="O233" i="62"/>
  <c r="O229" i="62"/>
  <c r="O225" i="62"/>
  <c r="O219" i="62"/>
  <c r="O215" i="62"/>
  <c r="O211" i="62"/>
  <c r="O207" i="62"/>
  <c r="O202" i="62"/>
  <c r="O197" i="62"/>
  <c r="O180" i="62"/>
  <c r="O164" i="62"/>
  <c r="O224" i="62"/>
  <c r="O199" i="62"/>
  <c r="O134" i="62"/>
  <c r="O125" i="62"/>
  <c r="O117" i="62"/>
  <c r="O109" i="62"/>
  <c r="O101" i="62"/>
  <c r="O93" i="62"/>
  <c r="O84" i="62"/>
  <c r="O76" i="62"/>
  <c r="O68" i="62"/>
  <c r="O60" i="62"/>
  <c r="O52" i="62"/>
  <c r="O44" i="62"/>
  <c r="O35" i="62"/>
  <c r="O27" i="62"/>
  <c r="O19" i="62"/>
  <c r="O11" i="62"/>
  <c r="R21" i="59"/>
  <c r="R13" i="59"/>
  <c r="O172" i="62"/>
  <c r="O155" i="62"/>
  <c r="O138" i="62"/>
  <c r="O121" i="62"/>
  <c r="O105" i="62"/>
  <c r="O80" i="62"/>
  <c r="O64" i="62"/>
  <c r="O48" i="62"/>
  <c r="O31" i="62"/>
  <c r="O15" i="62"/>
  <c r="O168" i="62"/>
  <c r="O136" i="62"/>
  <c r="O119" i="62"/>
  <c r="O103" i="62"/>
  <c r="O95" i="62"/>
  <c r="O78" i="62"/>
  <c r="O62" i="62"/>
  <c r="O46" i="62"/>
  <c r="O29" i="62"/>
  <c r="O21" i="62"/>
  <c r="O193" i="62"/>
  <c r="O176" i="62"/>
  <c r="O160" i="62"/>
  <c r="O145" i="62"/>
  <c r="O185" i="62"/>
  <c r="O132" i="62"/>
  <c r="O123" i="62"/>
  <c r="O115" i="62"/>
  <c r="O107" i="62"/>
  <c r="O99" i="62"/>
  <c r="O91" i="62"/>
  <c r="O82" i="62"/>
  <c r="O74" i="62"/>
  <c r="O66" i="62"/>
  <c r="O58" i="62"/>
  <c r="O50" i="62"/>
  <c r="O41" i="62"/>
  <c r="O33" i="62"/>
  <c r="O25" i="62"/>
  <c r="O17" i="62"/>
  <c r="R19" i="59"/>
  <c r="R11" i="59"/>
  <c r="O189" i="62"/>
  <c r="O205" i="62"/>
  <c r="O129" i="62"/>
  <c r="O113" i="62"/>
  <c r="O97" i="62"/>
  <c r="O89" i="62"/>
  <c r="O72" i="62"/>
  <c r="O56" i="62"/>
  <c r="O39" i="62"/>
  <c r="O23" i="62"/>
  <c r="R17" i="59"/>
  <c r="O184" i="62"/>
  <c r="O151" i="62"/>
  <c r="O142" i="62"/>
  <c r="O127" i="62"/>
  <c r="O111" i="62"/>
  <c r="O87" i="62"/>
  <c r="O70" i="62"/>
  <c r="O54" i="62"/>
  <c r="O37" i="62"/>
  <c r="O13" i="62"/>
  <c r="R15" i="59"/>
  <c r="D24" i="88"/>
  <c r="D23" i="88"/>
  <c r="L38" i="58"/>
  <c r="L33" i="58"/>
  <c r="L29" i="58"/>
  <c r="L25" i="58"/>
  <c r="L21" i="58"/>
  <c r="L16" i="58"/>
  <c r="L12" i="58"/>
  <c r="D42" i="88"/>
  <c r="D21" i="88"/>
  <c r="D17" i="88"/>
  <c r="L36" i="58"/>
  <c r="L32" i="58"/>
  <c r="L28" i="58"/>
  <c r="L24" i="58"/>
  <c r="L20" i="58"/>
  <c r="L15" i="58"/>
  <c r="L11" i="58"/>
  <c r="D38" i="88"/>
  <c r="D20" i="88"/>
  <c r="D16" i="88"/>
  <c r="L13" i="58"/>
  <c r="L40" i="58"/>
  <c r="L35" i="58"/>
  <c r="L31" i="58"/>
  <c r="L27" i="58"/>
  <c r="L23" i="58"/>
  <c r="L19" i="58"/>
  <c r="L14" i="58"/>
  <c r="L10" i="58"/>
  <c r="D29" i="88"/>
  <c r="D19" i="88"/>
  <c r="D13" i="88"/>
  <c r="L39" i="58"/>
  <c r="L34" i="58"/>
  <c r="L30" i="58"/>
  <c r="L26" i="58"/>
  <c r="L22" i="58"/>
  <c r="L18" i="58"/>
  <c r="D18" i="88"/>
  <c r="D31" i="88"/>
  <c r="D11" i="88"/>
  <c r="D12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8">
    <s v="Migdal Hashkaot Neches Boded"/>
    <s v="{[Time].[Hie Time].[Yom].&amp;[20200630]}"/>
    <s v="{[Medida].[Medida].&amp;[2]}"/>
    <s v="{[Keren].[Keren].[All]}"/>
    <s v="{[Cheshbon KM].[Hie Peilut].[Chevra].&amp;[365]&amp;[Kod_Peilut_L7_1043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5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7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3" si="27">
        <n x="1" s="1"/>
        <n x="25"/>
        <n x="26"/>
      </t>
    </mdx>
    <mdx n="0" f="v">
      <t c="3" si="27">
        <n x="1" s="1"/>
        <n x="28"/>
        <n x="26"/>
      </t>
    </mdx>
    <mdx n="0" f="v">
      <t c="3" si="27">
        <n x="1" s="1"/>
        <n x="29"/>
        <n x="26"/>
      </t>
    </mdx>
    <mdx n="0" f="v">
      <t c="3" si="27">
        <n x="1" s="1"/>
        <n x="30"/>
        <n x="26"/>
      </t>
    </mdx>
    <mdx n="0" f="v">
      <t c="3" si="27">
        <n x="1" s="1"/>
        <n x="31"/>
        <n x="26"/>
      </t>
    </mdx>
    <mdx n="0" f="v">
      <t c="3" si="27">
        <n x="1" s="1"/>
        <n x="32"/>
        <n x="26"/>
      </t>
    </mdx>
    <mdx n="0" f="v">
      <t c="3" si="27">
        <n x="1" s="1"/>
        <n x="33"/>
        <n x="26"/>
      </t>
    </mdx>
    <mdx n="0" f="v">
      <t c="3" si="27">
        <n x="1" s="1"/>
        <n x="34"/>
        <n x="26"/>
      </t>
    </mdx>
    <mdx n="0" f="v">
      <t c="3" si="27">
        <n x="1" s="1"/>
        <n x="35"/>
        <n x="26"/>
      </t>
    </mdx>
    <mdx n="0" f="v">
      <t c="3" si="27">
        <n x="1" s="1"/>
        <n x="36"/>
        <n x="26"/>
      </t>
    </mdx>
    <mdx n="0" f="v">
      <t c="3" si="27">
        <n x="1" s="1"/>
        <n x="37"/>
        <n x="26"/>
      </t>
    </mdx>
  </mdxMetadata>
  <valueMetadata count="4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</valueMetadata>
</metadata>
</file>

<file path=xl/sharedStrings.xml><?xml version="1.0" encoding="utf-8"?>
<sst xmlns="http://schemas.openxmlformats.org/spreadsheetml/2006/main" count="4105" uniqueCount="1329">
  <si>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</si>
  <si>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</si>
  <si>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</si>
  <si>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</si>
  <si>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</si>
  <si>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</si>
  <si>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</si>
  <si>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</si>
  <si>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</si>
  <si>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</si>
  <si>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</si>
  <si>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</si>
  <si>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</si>
  <si>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</si>
  <si>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</si>
  <si>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</si>
  <si>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</si>
  <si>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</si>
  <si>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</si>
  <si>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</si>
  <si>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</si>
  <si>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</si>
  <si>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</si>
  <si>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</si>
  <si>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</si>
  <si>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</si>
  <si>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</si>
  <si>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</si>
  <si>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</si>
  <si>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</si>
  <si>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</si>
  <si>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</si>
  <si>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</si>
  <si>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</si>
  <si>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</si>
  <si>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</si>
  <si>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</si>
  <si>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</si>
  <si>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</si>
  <si>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</si>
  <si>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</si>
  <si>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</si>
  <si>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</si>
  <si>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</si>
  <si>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</si>
  <si>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</si>
  <si>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</si>
  <si>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</si>
  <si>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</si>
  <si>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</si>
  <si>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</si>
  <si>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</si>
  <si>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</si>
  <si>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</si>
  <si>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</si>
  <si>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</si>
  <si>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</si>
  <si>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</si>
  <si>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</si>
  <si>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</si>
  <si>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</si>
  <si>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</si>
  <si>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</si>
  <si>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</si>
  <si>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</si>
  <si>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</si>
  <si>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</si>
  <si>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</si>
  <si>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</si>
  <si>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</si>
  <si>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</si>
  <si>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</si>
  <si>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</si>
  <si>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</si>
  <si>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</si>
  <si>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</si>
  <si>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</si>
  <si>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</si>
  <si>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</si>
  <si>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</si>
  <si>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</si>
  <si>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</si>
  <si>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</si>
  <si>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</si>
  <si>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</si>
  <si>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</si>
  <si>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</si>
  <si>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</si>
  <si>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</si>
  <si>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</si>
  <si>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</si>
  <si>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</si>
  <si>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</si>
  <si>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</si>
  <si>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</si>
  <si>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</si>
  <si>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</si>
  <si>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</si>
  <si>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</si>
  <si>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</si>
  <si>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</si>
  <si>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</si>
  <si>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</si>
  <si>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</si>
  <si>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</si>
  <si>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</si>
  <si>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</si>
  <si>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</si>
  <si>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</si>
  <si>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</si>
  <si>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</si>
  <si>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</si>
  <si>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</si>
  <si>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</si>
  <si>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</si>
  <si>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</si>
  <si>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</si>
  <si>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</si>
  <si>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</si>
  <si>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</si>
  <si>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</si>
  <si>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</si>
  <si>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</si>
  <si>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</si>
  <si>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</si>
  <si>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</si>
  <si>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</si>
  <si>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</si>
  <si>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</si>
  <si>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</si>
  <si>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</si>
  <si>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</si>
  <si>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</si>
  <si>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</si>
  <si>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</si>
  <si>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</si>
  <si>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</si>
  <si>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</si>
  <si>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</si>
  <si>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</si>
  <si>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</si>
  <si>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</si>
  <si>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</si>
  <si>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</si>
  <si>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</si>
  <si>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</si>
  <si>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</si>
  <si>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</si>
  <si>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</si>
  <si>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</si>
  <si>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</si>
  <si>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</si>
  <si>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</si>
  <si>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</si>
  <si>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</si>
  <si>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</si>
  <si>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</si>
  <si>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</si>
  <si>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</si>
  <si>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</si>
  <si>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</si>
  <si>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</si>
  <si>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</si>
  <si>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</si>
  <si>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</si>
  <si>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</si>
  <si>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</si>
  <si>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</si>
  <si>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</si>
  <si>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</si>
  <si>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</si>
  <si>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</si>
  <si>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</si>
  <si>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</si>
  <si>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</si>
  <si>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</si>
  <si>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</si>
  <si>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</si>
  <si>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</si>
  <si>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</si>
  <si>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</si>
  <si>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</si>
  <si>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</si>
  <si>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</si>
  <si>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</si>
  <si>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</si>
  <si>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</si>
  <si>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</si>
  <si>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</si>
  <si>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</si>
  <si>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</si>
  <si>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</si>
  <si>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</si>
  <si>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</si>
  <si>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</si>
  <si>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</si>
  <si>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</si>
  <si>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</si>
  <si>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</si>
  <si>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</si>
  <si>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</si>
  <si>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</si>
  <si>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</si>
  <si>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</si>
  <si>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</si>
  <si>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</si>
  <si>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</si>
  <si>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</si>
  <si>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</si>
  <si>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</si>
  <si>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</si>
  <si>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</si>
  <si>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</si>
  <si>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</si>
  <si>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</si>
  <si>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</si>
  <si>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</si>
  <si>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</si>
  <si>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</si>
  <si>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</si>
  <si>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</si>
  <si>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</si>
  <si>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</si>
  <si>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</si>
  <si>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</si>
  <si>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</si>
  <si>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</si>
  <si>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</si>
  <si>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</si>
  <si>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</si>
  <si>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</si>
  <si>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</si>
  <si>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</si>
  <si>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</si>
  <si>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</si>
  <si>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</si>
  <si>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</si>
  <si>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</si>
  <si>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30/06/2020</t>
  </si>
  <si>
    <t>מגדל מקפת קרנות פנסיה וקופות גמל בע"מ</t>
  </si>
  <si>
    <t>מגדל מקפת אישית (מספר אוצר 162) - מסלול מניות למקבלי קצבה</t>
  </si>
  <si>
    <t>מקמ 1020</t>
  </si>
  <si>
    <t>8201022</t>
  </si>
  <si>
    <t>RF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</si>
  <si>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</si>
  <si>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</si>
  <si>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</si>
  <si>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</si>
  <si>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</si>
  <si>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</si>
  <si>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</si>
  <si>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</si>
  <si>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810</t>
  </si>
  <si>
    <t>8200818</t>
  </si>
  <si>
    <t>מקמ 910</t>
  </si>
  <si>
    <t>8200917</t>
  </si>
  <si>
    <t>סה"כ תל אביב 35</t>
  </si>
  <si>
    <t>אורמת טכנולוגיות*</t>
  </si>
  <si>
    <t>1134402</t>
  </si>
  <si>
    <t>מגמה</t>
  </si>
  <si>
    <t>520036716</t>
  </si>
  <si>
    <t>איי סי אל</t>
  </si>
  <si>
    <t>281014</t>
  </si>
  <si>
    <t>520027830</t>
  </si>
  <si>
    <t>כימיה גומי ופלסטיק</t>
  </si>
  <si>
    <t>איי.אפ.אפ</t>
  </si>
  <si>
    <t>1155019</t>
  </si>
  <si>
    <t>מזון</t>
  </si>
  <si>
    <t>איירפורט סיטי</t>
  </si>
  <si>
    <t>1095835</t>
  </si>
  <si>
    <t>511659401</t>
  </si>
  <si>
    <t>נדל"ן מניב בישראל</t>
  </si>
  <si>
    <t>אלביט מערכות</t>
  </si>
  <si>
    <t>1081124</t>
  </si>
  <si>
    <t>520043027</t>
  </si>
  <si>
    <t>ביטחוניות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</si>
  <si>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</si>
  <si>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</si>
  <si>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</si>
  <si>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</si>
  <si>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</si>
  <si>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</si>
  <si>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</si>
  <si>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אנרגיאן נפט וגז</t>
  </si>
  <si>
    <t>1155290</t>
  </si>
  <si>
    <t>10758801</t>
  </si>
  <si>
    <t>בזק</t>
  </si>
  <si>
    <t>230011</t>
  </si>
  <si>
    <t>520031931</t>
  </si>
  <si>
    <t>בינלאומי 5</t>
  </si>
  <si>
    <t>593038</t>
  </si>
  <si>
    <t>520029083</t>
  </si>
  <si>
    <t>בנקים</t>
  </si>
  <si>
    <t>בתי זיקוק לנפט</t>
  </si>
  <si>
    <t>2590248</t>
  </si>
  <si>
    <t>520036658</t>
  </si>
  <si>
    <t>אנרגיה</t>
  </si>
  <si>
    <t>דיסקונט</t>
  </si>
  <si>
    <t>691212</t>
  </si>
  <si>
    <t>520007030</t>
  </si>
  <si>
    <t>דלק קדוחים*</t>
  </si>
  <si>
    <t>475020</t>
  </si>
  <si>
    <t>550013098</t>
  </si>
  <si>
    <t>הפניקס 1</t>
  </si>
  <si>
    <t>767012</t>
  </si>
  <si>
    <t>520017450</t>
  </si>
  <si>
    <t>ביטוח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</si>
  <si>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</si>
  <si>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</si>
  <si>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</si>
  <si>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</si>
  <si>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</si>
  <si>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</si>
  <si>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</si>
  <si>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</si>
  <si>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</si>
  <si>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</si>
  <si>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</si>
  <si>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</si>
  <si>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</si>
  <si>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520018078</t>
  </si>
  <si>
    <t>מבני תעשיה</t>
  </si>
  <si>
    <t>226019</t>
  </si>
  <si>
    <t>520024126</t>
  </si>
  <si>
    <t>מזרחי</t>
  </si>
  <si>
    <t>695437</t>
  </si>
  <si>
    <t>520000522</t>
  </si>
  <si>
    <t>מליסרון*</t>
  </si>
  <si>
    <t>323014</t>
  </si>
  <si>
    <t>520037789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</si>
  <si>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</si>
  <si>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</si>
  <si>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</si>
  <si>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</si>
  <si>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</si>
  <si>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</si>
  <si>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</si>
  <si>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</si>
  <si>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</si>
  <si>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</si>
  <si>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</si>
  <si>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510960719</t>
  </si>
  <si>
    <t>שופרסל*</t>
  </si>
  <si>
    <t>777037</t>
  </si>
  <si>
    <t>520022732</t>
  </si>
  <si>
    <t>שטראוס גרופ*</t>
  </si>
  <si>
    <t>746016</t>
  </si>
  <si>
    <t>520003781</t>
  </si>
  <si>
    <t>שיכון ובינוי</t>
  </si>
  <si>
    <t>1081942</t>
  </si>
  <si>
    <t>520036104</t>
  </si>
  <si>
    <t>בנייה</t>
  </si>
  <si>
    <t>שפיר הנדסה*</t>
  </si>
  <si>
    <t>1133875</t>
  </si>
  <si>
    <t>514892801</t>
  </si>
  <si>
    <t>מתכת ומוצרי בניה</t>
  </si>
  <si>
    <t>סה"כ תל אביב 90</t>
  </si>
  <si>
    <t>או פי סי*</t>
  </si>
  <si>
    <t>1141571</t>
  </si>
  <si>
    <t>514401702</t>
  </si>
  <si>
    <t>אזורים*</t>
  </si>
  <si>
    <t>715011</t>
  </si>
  <si>
    <t>520025990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</si>
  <si>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</si>
  <si>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</si>
  <si>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</si>
  <si>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</si>
  <si>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</si>
  <si>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</si>
  <si>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</si>
  <si>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</si>
  <si>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</si>
  <si>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</si>
  <si>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</si>
  <si>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520041146</t>
  </si>
  <si>
    <t>אנרגיקס*</t>
  </si>
  <si>
    <t>1123355</t>
  </si>
  <si>
    <t>513901371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</si>
  <si>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</si>
  <si>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</si>
  <si>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</si>
  <si>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</si>
  <si>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</si>
  <si>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</si>
  <si>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</si>
  <si>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</si>
  <si>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</si>
  <si>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520001736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</si>
  <si>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</si>
  <si>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</si>
  <si>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</si>
  <si>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</si>
  <si>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</si>
  <si>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</si>
  <si>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</si>
  <si>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</si>
  <si>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</si>
  <si>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</si>
  <si>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</si>
  <si>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</si>
  <si>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</si>
  <si>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</si>
  <si>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</si>
  <si>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</si>
  <si>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</si>
  <si>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</si>
  <si>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510706153</t>
  </si>
  <si>
    <t>ישראמקו*</t>
  </si>
  <si>
    <t>232017</t>
  </si>
  <si>
    <t>550010003</t>
  </si>
  <si>
    <t>ישרס</t>
  </si>
  <si>
    <t>613034</t>
  </si>
  <si>
    <t>520017807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</si>
  <si>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</si>
  <si>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</si>
  <si>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</si>
  <si>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</si>
  <si>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</si>
  <si>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</si>
  <si>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</si>
  <si>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</si>
  <si>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513257873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</si>
  <si>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</si>
  <si>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</si>
  <si>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</si>
  <si>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</si>
  <si>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</si>
  <si>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</si>
  <si>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</si>
  <si>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</si>
  <si>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</si>
  <si>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</si>
  <si>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</si>
  <si>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</si>
  <si>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</si>
  <si>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</si>
  <si>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</si>
  <si>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</si>
  <si>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</si>
  <si>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</si>
  <si>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סלקום CEL*</t>
  </si>
  <si>
    <t>1101534</t>
  </si>
  <si>
    <t>511930125</t>
  </si>
  <si>
    <t>סקופ*</t>
  </si>
  <si>
    <t>288019</t>
  </si>
  <si>
    <t>520037425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</si>
  <si>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</si>
  <si>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</si>
  <si>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</si>
  <si>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</si>
  <si>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</si>
  <si>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</si>
  <si>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</si>
  <si>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</si>
  <si>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510216054</t>
  </si>
  <si>
    <t>פלסאון תעשיות*</t>
  </si>
  <si>
    <t>1081603</t>
  </si>
  <si>
    <t>520042912</t>
  </si>
  <si>
    <t>פרטנר</t>
  </si>
  <si>
    <t>1083484</t>
  </si>
  <si>
    <t>520044314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</si>
  <si>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</si>
  <si>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</si>
  <si>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</si>
  <si>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</si>
  <si>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</si>
  <si>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</si>
  <si>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</si>
  <si>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</si>
  <si>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</si>
  <si>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</si>
  <si>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</si>
  <si>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</si>
  <si>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513821488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</si>
  <si>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</si>
  <si>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</si>
  <si>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</si>
  <si>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</si>
  <si>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</si>
  <si>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</si>
  <si>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</si>
  <si>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</si>
  <si>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</si>
  <si>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</si>
  <si>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</si>
  <si>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</si>
  <si>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</si>
  <si>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</si>
  <si>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</si>
  <si>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</si>
  <si>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</si>
  <si>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</si>
  <si>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</si>
  <si>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</si>
  <si>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</si>
  <si>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</si>
  <si>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</si>
  <si>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</si>
  <si>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</si>
  <si>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</si>
  <si>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</si>
  <si>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</si>
  <si>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</si>
  <si>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</si>
  <si>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</si>
  <si>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</si>
  <si>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</si>
  <si>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</si>
  <si>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</si>
  <si>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</si>
  <si>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</si>
  <si>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</si>
  <si>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</si>
  <si>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</si>
  <si>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</si>
  <si>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</si>
  <si>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</si>
  <si>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</si>
  <si>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</si>
  <si>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</si>
  <si>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</si>
  <si>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</si>
  <si>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</si>
  <si>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</si>
  <si>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</si>
  <si>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</si>
  <si>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</si>
  <si>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</si>
  <si>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</si>
  <si>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</si>
  <si>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</si>
  <si>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</si>
  <si>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</si>
  <si>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</si>
  <si>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</si>
  <si>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</si>
  <si>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</si>
  <si>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</si>
  <si>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</si>
  <si>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</si>
  <si>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</si>
  <si>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</si>
  <si>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</si>
  <si>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</si>
  <si>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</si>
  <si>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</si>
  <si>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</si>
  <si>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</si>
  <si>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</si>
  <si>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</si>
  <si>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</si>
  <si>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</si>
  <si>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</si>
  <si>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</si>
  <si>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</si>
  <si>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</si>
  <si>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</si>
  <si>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</si>
  <si>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</si>
  <si>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</si>
  <si>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</si>
  <si>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</si>
  <si>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</si>
  <si>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515327120</t>
  </si>
  <si>
    <t>מניות הפחתת שווי ניירות חסומים</t>
  </si>
  <si>
    <t>112239100</t>
  </si>
  <si>
    <t>ל.ר.</t>
  </si>
  <si>
    <t>משביר לצרכן</t>
  </si>
  <si>
    <t>1104959</t>
  </si>
  <si>
    <t>513389270</t>
  </si>
  <si>
    <t>משק אנרגיה*</t>
  </si>
  <si>
    <t>1166974</t>
  </si>
  <si>
    <t>516167343</t>
  </si>
  <si>
    <t>נובולוג*</t>
  </si>
  <si>
    <t>1140151</t>
  </si>
  <si>
    <t>510475312</t>
  </si>
  <si>
    <t>סופרגז אנרגיה*</t>
  </si>
  <si>
    <t>1166917</t>
  </si>
  <si>
    <t>516077989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</si>
  <si>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</si>
  <si>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</si>
  <si>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</si>
  <si>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</si>
  <si>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</si>
  <si>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</si>
  <si>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</si>
  <si>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</si>
  <si>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</si>
  <si>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</si>
  <si>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</si>
  <si>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</si>
  <si>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</si>
  <si>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</si>
  <si>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</si>
  <si>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</si>
  <si>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</si>
  <si>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</si>
  <si>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</si>
  <si>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</si>
  <si>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</si>
  <si>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</si>
  <si>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</si>
  <si>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</si>
  <si>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</si>
  <si>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</si>
  <si>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</si>
  <si>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</si>
  <si>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</si>
  <si>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</si>
  <si>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</si>
  <si>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</si>
  <si>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</si>
  <si>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</si>
  <si>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</si>
  <si>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515334662</t>
  </si>
  <si>
    <t>ALLOT COMMUNICATIONS LTD*</t>
  </si>
  <si>
    <t>IL0010996549</t>
  </si>
  <si>
    <t>NASDAQ</t>
  </si>
  <si>
    <t>בלומברג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</si>
  <si>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</si>
  <si>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</si>
  <si>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</si>
  <si>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</si>
  <si>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</si>
  <si>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</si>
  <si>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</si>
  <si>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</si>
  <si>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Capital Goods</t>
  </si>
  <si>
    <t>CAMTEK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</si>
  <si>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</si>
  <si>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</si>
  <si>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</si>
  <si>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</si>
  <si>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</si>
  <si>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</si>
  <si>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</si>
  <si>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</si>
  <si>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</si>
  <si>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</si>
  <si>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</si>
  <si>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</si>
  <si>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</si>
  <si>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</si>
  <si>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</si>
  <si>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</si>
  <si>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</si>
  <si>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</si>
  <si>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</si>
  <si>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</si>
  <si>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</si>
  <si>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Technology Hardware &amp; Equipment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</si>
  <si>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</si>
  <si>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</si>
  <si>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</si>
  <si>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</si>
  <si>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</si>
  <si>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</si>
  <si>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</si>
  <si>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</si>
  <si>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</si>
  <si>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</si>
  <si>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Pharmaceuticals &amp; Biotechnology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</si>
  <si>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</si>
  <si>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</si>
  <si>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</si>
  <si>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</si>
  <si>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</si>
  <si>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</si>
  <si>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</si>
  <si>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</si>
  <si>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</si>
  <si>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</si>
  <si>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</si>
  <si>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</si>
  <si>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</si>
  <si>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</si>
  <si>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</si>
  <si>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</si>
  <si>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</si>
  <si>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</si>
  <si>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</si>
  <si>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</si>
  <si>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</si>
  <si>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</si>
  <si>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</si>
  <si>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</si>
  <si>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</si>
  <si>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</si>
  <si>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</si>
  <si>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</si>
  <si>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</si>
  <si>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</si>
  <si>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</si>
  <si>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</si>
  <si>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</si>
  <si>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</si>
  <si>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</si>
  <si>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</si>
  <si>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</si>
  <si>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</si>
  <si>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</si>
  <si>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</si>
  <si>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</si>
  <si>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</si>
  <si>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</si>
  <si>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</si>
  <si>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ALIBABA GROUP HOLDING_SP ADR</t>
  </si>
  <si>
    <t>US01609W1027</t>
  </si>
  <si>
    <t>ALPHABET INC CL C</t>
  </si>
  <si>
    <t>US02079K1079</t>
  </si>
  <si>
    <t>Media</t>
  </si>
  <si>
    <t>AMAZON.COM INC</t>
  </si>
  <si>
    <t>US0231351067</t>
  </si>
  <si>
    <t>AMERICAN EXPRESS</t>
  </si>
  <si>
    <t>US0258161092</t>
  </si>
  <si>
    <t>Diversified Financials</t>
  </si>
  <si>
    <t>AMERICAN TOWER</t>
  </si>
  <si>
    <t>US03027X1000</t>
  </si>
  <si>
    <t>Real Estate</t>
  </si>
  <si>
    <t>APPLE INC</t>
  </si>
  <si>
    <t>US0378331005</t>
  </si>
  <si>
    <t>AROUNDTOWN</t>
  </si>
  <si>
    <t>LU1673108939</t>
  </si>
  <si>
    <t>ASML HOLDING NV</t>
  </si>
  <si>
    <t>NL0010273215</t>
  </si>
  <si>
    <t>AUTOLIV</t>
  </si>
  <si>
    <t>US0528001094</t>
  </si>
  <si>
    <t>Automobiles &amp; Components</t>
  </si>
  <si>
    <t>BANK OF AMERICA CORP</t>
  </si>
  <si>
    <t>US0605051046</t>
  </si>
  <si>
    <t>Banks</t>
  </si>
  <si>
    <t>BAYERISCHE MOTOREN WERKE AG</t>
  </si>
  <si>
    <t>DE0005190003</t>
  </si>
  <si>
    <t>BLACKROCK</t>
  </si>
  <si>
    <t>US09247X1019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</si>
  <si>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</si>
  <si>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</si>
  <si>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</si>
  <si>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</si>
  <si>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</si>
  <si>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</si>
  <si>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</si>
  <si>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TELECOMMUNICATION SERVICES</t>
  </si>
  <si>
    <t>CENTENE CORP</t>
  </si>
  <si>
    <t>US15135B1017</t>
  </si>
  <si>
    <t>Health Care Equipment &amp; Services</t>
  </si>
  <si>
    <t>CISCO SYSTEMS</t>
  </si>
  <si>
    <t>US17275R1023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</si>
  <si>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</si>
  <si>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</si>
  <si>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</si>
  <si>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</si>
  <si>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</si>
  <si>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</si>
  <si>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DEUTSCHE POST AG REG</t>
  </si>
  <si>
    <t>DE0005552004</t>
  </si>
  <si>
    <t>Transportation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</si>
  <si>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</si>
  <si>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</si>
  <si>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</si>
  <si>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</si>
  <si>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</si>
  <si>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</si>
  <si>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</si>
  <si>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</si>
  <si>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</si>
  <si>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</si>
  <si>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</si>
  <si>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</si>
  <si>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</si>
  <si>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</si>
  <si>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</si>
  <si>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FERRARI</t>
  </si>
  <si>
    <t>NL0011585146</t>
  </si>
  <si>
    <t>FERROVIAL SA</t>
  </si>
  <si>
    <t>ES0118900010</t>
  </si>
  <si>
    <t>GENERAL MOTORS CO</t>
  </si>
  <si>
    <t>US37045V1008</t>
  </si>
  <si>
    <t>GOLDMAN SACHS GROUP INC</t>
  </si>
  <si>
    <t>US38141G1040</t>
  </si>
  <si>
    <t>HOME DEPOT INC</t>
  </si>
  <si>
    <t>US4370761029</t>
  </si>
  <si>
    <t>INDITEX</t>
  </si>
  <si>
    <t>ES0148396007</t>
  </si>
  <si>
    <t>INFINEON TECHNOLOGIES</t>
  </si>
  <si>
    <t>DE0006231004</t>
  </si>
  <si>
    <t>INTEL CORP</t>
  </si>
  <si>
    <t>US4581401001</t>
  </si>
  <si>
    <t>INTERCONTINENTAL EXCHANGE IN</t>
  </si>
  <si>
    <t>US45866F1049</t>
  </si>
  <si>
    <t>JPMORGAN CHASE</t>
  </si>
  <si>
    <t>US46625H1005</t>
  </si>
  <si>
    <t>L3HARRIS TECHNOLOGIES</t>
  </si>
  <si>
    <t>US5024311095</t>
  </si>
  <si>
    <t>LEG IMMOBILIEN AG</t>
  </si>
  <si>
    <t>DE000LEG1110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</si>
  <si>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</si>
  <si>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</si>
  <si>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</si>
  <si>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</si>
  <si>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</si>
  <si>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</si>
  <si>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MARTIN MARIETTA MATERIALS</t>
  </si>
  <si>
    <t>US5732841060</t>
  </si>
  <si>
    <t>MATERIALS</t>
  </si>
  <si>
    <t>MASTERCARD INC CLASS A</t>
  </si>
  <si>
    <t>US57636Q1040</t>
  </si>
  <si>
    <t>MCDONALDS</t>
  </si>
  <si>
    <t>US5801351017</t>
  </si>
  <si>
    <t>Hotels Restaurants &amp; Leisure</t>
  </si>
  <si>
    <t>MICROSOFT CORP</t>
  </si>
  <si>
    <t>US5949181045</t>
  </si>
  <si>
    <t>MOODY`S</t>
  </si>
  <si>
    <t>US6153691059</t>
  </si>
  <si>
    <t>MORGAN STANLEY</t>
  </si>
  <si>
    <t>US6174464486</t>
  </si>
  <si>
    <t>NASDAQ INC</t>
  </si>
  <si>
    <t>US6311031081</t>
  </si>
  <si>
    <t>NESTLE SA REG</t>
  </si>
  <si>
    <t>CH0038863350</t>
  </si>
  <si>
    <t>Food Beverage &amp; Tobacco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</si>
  <si>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</si>
  <si>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</si>
  <si>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</si>
  <si>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</si>
  <si>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</si>
  <si>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</si>
  <si>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</si>
  <si>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</si>
  <si>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</si>
  <si>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</si>
  <si>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PALO ALTO NETWORKS</t>
  </si>
  <si>
    <t>US6974351057</t>
  </si>
  <si>
    <t>PAYPAL HOLDINGS INC</t>
  </si>
  <si>
    <t>US70450Y1038</t>
  </si>
  <si>
    <t>PROLOGIS INC</t>
  </si>
  <si>
    <t>US74340W1036</t>
  </si>
  <si>
    <t>RECKITT BENCKISER GROUP</t>
  </si>
  <si>
    <t>GB00B24CGK77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</si>
  <si>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</si>
  <si>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</si>
  <si>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</si>
  <si>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</si>
  <si>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</si>
  <si>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</si>
  <si>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</si>
  <si>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</si>
  <si>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</si>
  <si>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</si>
  <si>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</si>
  <si>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</si>
  <si>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</si>
  <si>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</si>
  <si>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STMICROELECTRONICS</t>
  </si>
  <si>
    <t>NL0000226223</t>
  </si>
  <si>
    <t>TARGET CORP</t>
  </si>
  <si>
    <t>US87612E1064</t>
  </si>
  <si>
    <t>TENCENT HOLDINGS LTD</t>
  </si>
  <si>
    <t>KYG875721634</t>
  </si>
  <si>
    <t>HKSE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</si>
  <si>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</si>
  <si>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</si>
  <si>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</si>
  <si>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</si>
  <si>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</si>
  <si>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</si>
  <si>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</si>
  <si>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</si>
  <si>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</si>
  <si>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</si>
  <si>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</si>
  <si>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</si>
  <si>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</si>
  <si>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</si>
  <si>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</si>
  <si>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</si>
  <si>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VULCAN MATERIALS CO</t>
  </si>
  <si>
    <t>US9291601097</t>
  </si>
  <si>
    <t>WAL MART STORES INC</t>
  </si>
  <si>
    <t>US9311421039</t>
  </si>
  <si>
    <t>Food &amp; Staples Retailing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</si>
  <si>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</si>
  <si>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</si>
  <si>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</si>
  <si>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</si>
  <si>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</si>
  <si>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</si>
  <si>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</si>
  <si>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</si>
  <si>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</si>
  <si>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</si>
  <si>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</si>
  <si>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</si>
  <si>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</si>
  <si>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</si>
  <si>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</si>
  <si>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</si>
  <si>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</si>
  <si>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</si>
  <si>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</si>
  <si>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</si>
  <si>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</si>
  <si>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</si>
  <si>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</si>
  <si>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</si>
  <si>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</si>
  <si>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</si>
  <si>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</si>
  <si>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</si>
  <si>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</si>
  <si>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</si>
  <si>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</si>
  <si>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</si>
  <si>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</si>
  <si>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</si>
  <si>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</si>
  <si>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</si>
  <si>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</si>
  <si>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</si>
  <si>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</si>
  <si>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</si>
  <si>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</si>
  <si>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</si>
  <si>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</si>
  <si>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</si>
  <si>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</si>
  <si>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</si>
  <si>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</si>
  <si>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</si>
  <si>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</si>
  <si>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</si>
  <si>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</si>
  <si>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</si>
  <si>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</si>
  <si>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</si>
  <si>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</si>
  <si>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</si>
  <si>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</si>
  <si>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</si>
  <si>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</si>
  <si>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</si>
  <si>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</si>
  <si>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</si>
  <si>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</si>
  <si>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</si>
  <si>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</si>
  <si>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DJ CONSRU</t>
  </si>
  <si>
    <t>US4642887529</t>
  </si>
  <si>
    <t>ISHARES EUR600 INSURANCE (DE)</t>
  </si>
  <si>
    <t>DE000A0H08K7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</si>
  <si>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</si>
  <si>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</si>
  <si>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</si>
  <si>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</si>
  <si>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</si>
  <si>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</si>
  <si>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</si>
  <si>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</si>
  <si>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</si>
  <si>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</si>
  <si>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</si>
  <si>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</si>
  <si>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</si>
  <si>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</si>
  <si>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</si>
  <si>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</si>
  <si>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</si>
  <si>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</si>
  <si>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</si>
  <si>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</si>
  <si>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</si>
  <si>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</si>
  <si>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</si>
  <si>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</si>
  <si>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</si>
  <si>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</si>
  <si>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</si>
  <si>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</si>
  <si>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</si>
  <si>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</si>
  <si>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</si>
  <si>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</si>
  <si>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UTILITIES SELECT SECTOR SPDR</t>
  </si>
  <si>
    <t>US81369Y8865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</si>
  <si>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</si>
  <si>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</si>
  <si>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</si>
  <si>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</si>
  <si>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</si>
  <si>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</si>
  <si>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</si>
  <si>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</si>
  <si>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</si>
  <si>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</si>
  <si>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BNP CHINA EQUITY I C</t>
  </si>
  <si>
    <t>LU0823426647</t>
  </si>
  <si>
    <t>NR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</si>
  <si>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</si>
  <si>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</si>
  <si>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</si>
  <si>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</si>
  <si>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</si>
  <si>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</si>
  <si>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</si>
  <si>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</si>
  <si>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</si>
  <si>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</si>
  <si>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</si>
  <si>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</si>
  <si>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</si>
  <si>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1400 JUL 2020</t>
  </si>
  <si>
    <t>83135186</t>
  </si>
  <si>
    <t>P 1400 JUL 2020</t>
  </si>
  <si>
    <t>83135723</t>
  </si>
  <si>
    <t>SPX 08/21/20 C3000</t>
  </si>
  <si>
    <t>SPX0820C3000</t>
  </si>
  <si>
    <t>SX5E 07/17/20 C3300</t>
  </si>
  <si>
    <t>SX5E720C3300</t>
  </si>
  <si>
    <t>SX5E 08/21/20 C3350</t>
  </si>
  <si>
    <t>SX5E820C3350</t>
  </si>
  <si>
    <t>EUROSTOXX 50 SEP20</t>
  </si>
  <si>
    <t>VGU0</t>
  </si>
  <si>
    <t>S&amp;P 500 ANNL DIV DEC21</t>
  </si>
  <si>
    <t>ASDZ1</t>
  </si>
  <si>
    <t>S&amp;P500 EMINI FUT SEP20</t>
  </si>
  <si>
    <t>ESU0</t>
  </si>
  <si>
    <t>STOXX EUROPE 600 SEP20</t>
  </si>
  <si>
    <t>SXOU0</t>
  </si>
  <si>
    <t>ערד 8851</t>
  </si>
  <si>
    <t>8851000</t>
  </si>
  <si>
    <t>ערד 8858</t>
  </si>
  <si>
    <t>88580000</t>
  </si>
  <si>
    <t>ערד 8865</t>
  </si>
  <si>
    <t>88650000</t>
  </si>
  <si>
    <t>ערד 8867</t>
  </si>
  <si>
    <t>88670000</t>
  </si>
  <si>
    <t>ערד 8871</t>
  </si>
  <si>
    <t>88710000</t>
  </si>
  <si>
    <t>ערד 8872</t>
  </si>
  <si>
    <t>88720000</t>
  </si>
  <si>
    <t>ערד 8874</t>
  </si>
  <si>
    <t>88740000</t>
  </si>
  <si>
    <t>ערד 8876</t>
  </si>
  <si>
    <t>88760000</t>
  </si>
  <si>
    <t>ערד 8877</t>
  </si>
  <si>
    <t>88770000</t>
  </si>
  <si>
    <t>ערד 8880</t>
  </si>
  <si>
    <t>88800000</t>
  </si>
  <si>
    <t>ערד 8881</t>
  </si>
  <si>
    <t>88810000</t>
  </si>
  <si>
    <t>ערד 8882</t>
  </si>
  <si>
    <t>88820000</t>
  </si>
  <si>
    <t>ערד 8883</t>
  </si>
  <si>
    <t>88830000</t>
  </si>
  <si>
    <t>SOLGEL WARRANT</t>
  </si>
  <si>
    <t>565685</t>
  </si>
  <si>
    <t>₪ / מט"ח</t>
  </si>
  <si>
    <t>+ILS/-USD 3.398 08-12-20 (11) -429</t>
  </si>
  <si>
    <t>10000079</t>
  </si>
  <si>
    <t>+ILS/-USD 3.4015 03-03-21 (11) -505</t>
  </si>
  <si>
    <t>10000082</t>
  </si>
  <si>
    <t>+ILS/-USD 3.4138 15-12-20 (11) -167</t>
  </si>
  <si>
    <t>10000142</t>
  </si>
  <si>
    <t>+ILS/-USD 3.42035 21-09-20 (11) -76.5</t>
  </si>
  <si>
    <t>10000145</t>
  </si>
  <si>
    <t>+ILS/-USD 3.4275 15-09-20 (11) -75</t>
  </si>
  <si>
    <t>10000143</t>
  </si>
  <si>
    <t>+ILS/-USD 3.4305 04-11-20 (20) -125</t>
  </si>
  <si>
    <t>10000141</t>
  </si>
  <si>
    <t>+ILS/-USD 3.43225 24-09-20 (11) -77.5</t>
  </si>
  <si>
    <t>10000147</t>
  </si>
  <si>
    <t>+ILS/-USD 3.4379 04-11-20 (11) -126</t>
  </si>
  <si>
    <t>10000138</t>
  </si>
  <si>
    <t>+ILS/-USD 3.438 11-09-20 (11) -75</t>
  </si>
  <si>
    <t>10000134</t>
  </si>
  <si>
    <t>+ILS/-USD 3.4415 23-09-20 (11) -80</t>
  </si>
  <si>
    <t>10000140</t>
  </si>
  <si>
    <t>+ILS/-USD 3.4416 11-09-20 (93) -74</t>
  </si>
  <si>
    <t>10000133</t>
  </si>
  <si>
    <t>+ILS/-USD 3.4445 16-09-20 (11) -75</t>
  </si>
  <si>
    <t>10000135</t>
  </si>
  <si>
    <t>+ILS/-USD 3.4464 11-09-20 (11) -76</t>
  </si>
  <si>
    <t>10000129</t>
  </si>
  <si>
    <t>+ILS/-USD 3.4471 11-09-20 (20) -77</t>
  </si>
  <si>
    <t>10000130</t>
  </si>
  <si>
    <t>+ILS/-USD 3.4477 02-09-20 (11) -63</t>
  </si>
  <si>
    <t>10000137</t>
  </si>
  <si>
    <t>+ILS/-USD 3.4498 18-11-20 (11) -142</t>
  </si>
  <si>
    <t>10000149</t>
  </si>
  <si>
    <t>+ILS/-USD 3.45615 13-08-20 (11) -48.5</t>
  </si>
  <si>
    <t>10000132</t>
  </si>
  <si>
    <t>+ILS/-USD 3.458 12-08-20 (12) -51</t>
  </si>
  <si>
    <t>10000126</t>
  </si>
  <si>
    <t>+ILS/-USD 3.45825 12-08-20 (11) -47.5</t>
  </si>
  <si>
    <t>10000125</t>
  </si>
  <si>
    <t>+ILS/-USD 3.46 12-08-20 (20) -48</t>
  </si>
  <si>
    <t>10000128</t>
  </si>
  <si>
    <t>+ILS/-USD 3.4646 14-07-20 (20) -29</t>
  </si>
  <si>
    <t>10000121</t>
  </si>
  <si>
    <t>+ILS/-USD 3.4653 02-07-20 (11) -17</t>
  </si>
  <si>
    <t>10000120</t>
  </si>
  <si>
    <t>+ILS/-USD 3.4666 08-07-20 (11) -14</t>
  </si>
  <si>
    <t>10000136</t>
  </si>
  <si>
    <t>+ILS/-USD 3.4691 10-09-20 (11) -79</t>
  </si>
  <si>
    <t>10000122</t>
  </si>
  <si>
    <t>+ILS/-USD 3.4722 10-09-20 (20) -78</t>
  </si>
  <si>
    <t>10000123</t>
  </si>
  <si>
    <t>+ILS/-USD 3.4751 16-07-20 (20) -29</t>
  </si>
  <si>
    <t>10000119</t>
  </si>
  <si>
    <t>+ILS/-USD 3.4884 11-09-20 (11) -171</t>
  </si>
  <si>
    <t>10000105</t>
  </si>
  <si>
    <t>+ILS/-USD 3.49305 06-08-20 (11) -49.5</t>
  </si>
  <si>
    <t>10000116</t>
  </si>
  <si>
    <t>+ILS/-USD 3.5005 18-09-20 (11) -130</t>
  </si>
  <si>
    <t>10000110</t>
  </si>
  <si>
    <t>+ILS/-USD 3.5022 15-07-20 (11) -28</t>
  </si>
  <si>
    <t>10000115</t>
  </si>
  <si>
    <t>+ILS/-USD 3.50325 05-08-20 (11) -47.5</t>
  </si>
  <si>
    <t>10000114</t>
  </si>
  <si>
    <t>+ILS/-USD 3.506 01-07-20 (11) -50</t>
  </si>
  <si>
    <t>10000109</t>
  </si>
  <si>
    <t>+ILS/-USD 3.5076 09-09-20 (11) -154</t>
  </si>
  <si>
    <t>10000104</t>
  </si>
  <si>
    <t>+ILS/-USD 3.50965 28-07-20 (11) -63.5</t>
  </si>
  <si>
    <t>10000112</t>
  </si>
  <si>
    <t>10000107</t>
  </si>
  <si>
    <t>+ILS/-USD 3.5294 29-07-20 (11) -56</t>
  </si>
  <si>
    <t>10000113</t>
  </si>
  <si>
    <t>+ILS/-USD 3.5376 16-03-21 (11) -514</t>
  </si>
  <si>
    <t>10000097</t>
  </si>
  <si>
    <t>+ILS/-USD 3.5573 09-09-20 (11) -197</t>
  </si>
  <si>
    <t>10000103</t>
  </si>
  <si>
    <t>+ILS/-USD 3.583 16-11-20 (11) -340</t>
  </si>
  <si>
    <t>10000095</t>
  </si>
  <si>
    <t>+ILS/-USD 3.8 02-07-20 (11) -380</t>
  </si>
  <si>
    <t>10000090</t>
  </si>
  <si>
    <t>פורוורד ש"ח-מט"ח</t>
  </si>
  <si>
    <t>10000148</t>
  </si>
  <si>
    <t>+ILS/-USD 3.3981 08-12-20 (10) -429</t>
  </si>
  <si>
    <t>+ILS/-USD 3.407 08-12-20 (10) -420</t>
  </si>
  <si>
    <t>+ILS/-USD 3.417 04-11-20 (20) -118</t>
  </si>
  <si>
    <t>10000372</t>
  </si>
  <si>
    <t>+ILS/-USD 3.4206 04-11-20 (10) -124</t>
  </si>
  <si>
    <t>10000370</t>
  </si>
  <si>
    <t>+ILS/-USD 3.427 15-12-20 (10) -440</t>
  </si>
  <si>
    <t>10000162</t>
  </si>
  <si>
    <t>+ILS/-USD 3.4315 01-12-20 (10) -395</t>
  </si>
  <si>
    <t>10000168</t>
  </si>
  <si>
    <t>+ILS/-USD 3.433 24-09-20 (12) -78</t>
  </si>
  <si>
    <t>10000407</t>
  </si>
  <si>
    <t>+ILS/-USD 3.437 27-10-20 (12) -120</t>
  </si>
  <si>
    <t>10000393</t>
  </si>
  <si>
    <t>+ILS/-USD 3.4408 17-08-20 (10) -42</t>
  </si>
  <si>
    <t>10000164</t>
  </si>
  <si>
    <t>+ILS/-USD 3.4424 16-09-20 (10) -76</t>
  </si>
  <si>
    <t>+ILS/-USD 3.446 15-09-20 (20) -86</t>
  </si>
  <si>
    <t>10000368</t>
  </si>
  <si>
    <t>+ILS/-USD 3.4475 16-09-20 (10) -75</t>
  </si>
  <si>
    <t>10000166</t>
  </si>
  <si>
    <t>+ILS/-USD 3.4476 15-09-20 (10) -244</t>
  </si>
  <si>
    <t>10000185</t>
  </si>
  <si>
    <t>+ILS/-USD 3.4482 10-09-20 (10) -238</t>
  </si>
  <si>
    <t>10000183</t>
  </si>
  <si>
    <t>+ILS/-USD 3.452 10-11-20 (10) -800</t>
  </si>
  <si>
    <t>10000117</t>
  </si>
  <si>
    <t>+ILS/-USD 3.454 15-09-20 (12) -85</t>
  </si>
  <si>
    <t>10000364</t>
  </si>
  <si>
    <t>10000366</t>
  </si>
  <si>
    <t>+ILS/-USD 3.4637 13-07-20 (10) -23</t>
  </si>
  <si>
    <t>10000378</t>
  </si>
  <si>
    <t>+ILS/-USD 3.4651 18-09-20 (10) -249</t>
  </si>
  <si>
    <t>10000189</t>
  </si>
  <si>
    <t>+ILS/-USD 3.4658 11-09-20 (10) -242</t>
  </si>
  <si>
    <t>10000187</t>
  </si>
  <si>
    <t>+ILS/-USD 3.484 01-09-20 (12) -60</t>
  </si>
  <si>
    <t>10000380</t>
  </si>
  <si>
    <t>+ILS/-USD 3.4914 18-09-20 (20) -126</t>
  </si>
  <si>
    <t>10000322</t>
  </si>
  <si>
    <t>+ILS/-USD 3.5021 10-11-20 (10) -904</t>
  </si>
  <si>
    <t>+ILS/-USD 3.5072 20-10-20 (10) -873</t>
  </si>
  <si>
    <t>10000108</t>
  </si>
  <si>
    <t>+ILS/-USD 3.5185 25-03-21 (10) -535</t>
  </si>
  <si>
    <t>10000144</t>
  </si>
  <si>
    <t>+ILS/-USD 3.522 09-09-20 (12) -115</t>
  </si>
  <si>
    <t>10000324</t>
  </si>
  <si>
    <t>+ILS/-USD 3.5344 16-07-20 (12) -121</t>
  </si>
  <si>
    <t>10000286</t>
  </si>
  <si>
    <t>+ILS/-USD 3.5382 16-03-21 (12) -518</t>
  </si>
  <si>
    <t>10000263</t>
  </si>
  <si>
    <t>+ILS/-USD 3.5572 09-09-20 (12) -198</t>
  </si>
  <si>
    <t>10000280</t>
  </si>
  <si>
    <t>+ILS/-USD 3.5622 21-07-20 (12) -133</t>
  </si>
  <si>
    <t>10000283</t>
  </si>
  <si>
    <t>+ILS/-USD 3.5715 14-07-20 (12) -210</t>
  </si>
  <si>
    <t>10000260</t>
  </si>
  <si>
    <t>+USD/-ILS 3.4264 04-11-20 (20) -116</t>
  </si>
  <si>
    <t>10000408</t>
  </si>
  <si>
    <t>+USD/-ILS 3.4338 08-12-20 (10) -382</t>
  </si>
  <si>
    <t>10000158</t>
  </si>
  <si>
    <t>+USD/-ILS 3.438 15-09-20 (12) -70</t>
  </si>
  <si>
    <t>10000399</t>
  </si>
  <si>
    <t>+USD/-ILS 3.439 15-09-20 (20) -70</t>
  </si>
  <si>
    <t>10000401</t>
  </si>
  <si>
    <t>+USD/-ILS 3.4473 17-08-20 (10) -42</t>
  </si>
  <si>
    <t>10000167</t>
  </si>
  <si>
    <t>+USD/-ILS 3.4507 13-07-20 (10) -13</t>
  </si>
  <si>
    <t>10000391</t>
  </si>
  <si>
    <t>+USD/-ILS 3.4535 15-12-20 (10) -155</t>
  </si>
  <si>
    <t>10000356</t>
  </si>
  <si>
    <t>+USD/-ILS 3.4638 15-09-20 (10) -82</t>
  </si>
  <si>
    <t>10000353</t>
  </si>
  <si>
    <t>+USD/-ILS 3.47 16-03-21 (12) -240</t>
  </si>
  <si>
    <t>10000385</t>
  </si>
  <si>
    <t>+USD/-ILS 3.4753 01-12-20 (10) -147</t>
  </si>
  <si>
    <t>10000382</t>
  </si>
  <si>
    <t>+USD/-ILS 3.4755 25-03-21 (10) -350</t>
  </si>
  <si>
    <t>10000153</t>
  </si>
  <si>
    <t>+USD/-ILS 3.4831 08-12-20 (10) -159</t>
  </si>
  <si>
    <t>10000345</t>
  </si>
  <si>
    <t>+USD/-ILS 3.4914 11-09-20 (10) -76</t>
  </si>
  <si>
    <t>10000343</t>
  </si>
  <si>
    <t>+USD/-ILS 3.4933 20-10-20 (10) -172</t>
  </si>
  <si>
    <t>10000154</t>
  </si>
  <si>
    <t>+USD/-ILS 3.5013 10-11-20 (10) -182</t>
  </si>
  <si>
    <t>10000155</t>
  </si>
  <si>
    <t>+USD/-ILS 3.5118 10-09-20 (10) -82</t>
  </si>
  <si>
    <t>10000336</t>
  </si>
  <si>
    <t>+EUR/-USD 1.1559 22-09-20 (20) +85</t>
  </si>
  <si>
    <t>10000202</t>
  </si>
  <si>
    <t>+GBP/-USD 1.23758 06-07-20 (12) +6.3</t>
  </si>
  <si>
    <t>10000291</t>
  </si>
  <si>
    <t>+GBP/-USD 1.24585 09-11-20 (10) +8.5</t>
  </si>
  <si>
    <t>10000348</t>
  </si>
  <si>
    <t>+USD/-EUR 1.08331 19-10-20 (12) +37.1</t>
  </si>
  <si>
    <t>10000315</t>
  </si>
  <si>
    <t>+USD/-EUR 1.08341 20-07-20 (10) +15.1</t>
  </si>
  <si>
    <t>10000319</t>
  </si>
  <si>
    <t>+USD/-EUR 1.08738 14-09-20 (12) +33.8</t>
  </si>
  <si>
    <t>10000295</t>
  </si>
  <si>
    <t>+USD/-EUR 1.08751 22-09-20 (10) +40.1</t>
  </si>
  <si>
    <t>10000288</t>
  </si>
  <si>
    <t>+USD/-EUR 1.09699 14-09-20 (10) +29.9</t>
  </si>
  <si>
    <t>10000307</t>
  </si>
  <si>
    <t>+USD/-EUR 1.0982 02-11-20 (10) +42</t>
  </si>
  <si>
    <t>10000305</t>
  </si>
  <si>
    <t>+USD/-EUR 1.10125 19-10-20 (12) +32.5</t>
  </si>
  <si>
    <t>10000341</t>
  </si>
  <si>
    <t>+USD/-EUR 1.124 21-10-20 (10) +32</t>
  </si>
  <si>
    <t>10000358</t>
  </si>
  <si>
    <t>+USD/-EUR 1.12524 01-12-20 (10) +41.4</t>
  </si>
  <si>
    <t>10000395</t>
  </si>
  <si>
    <t>+USD/-EUR 1.1255 22-09-20 (12) +90</t>
  </si>
  <si>
    <t>10000170</t>
  </si>
  <si>
    <t>+USD/-EUR 1.1256 22-09-20 (20) +91</t>
  </si>
  <si>
    <t>10000172</t>
  </si>
  <si>
    <t>+USD/-EUR 1.12563 01-12-20 (12) +41.3</t>
  </si>
  <si>
    <t>10000397</t>
  </si>
  <si>
    <t>+USD/-EUR 1.1258 22-09-20 (10) +90</t>
  </si>
  <si>
    <t>10000174</t>
  </si>
  <si>
    <t>+USD/-EUR 1.12684 19-10-20 (10) +102.4</t>
  </si>
  <si>
    <t>10000177</t>
  </si>
  <si>
    <t>+USD/-EUR 1.1289 21-10-20 (20) +99</t>
  </si>
  <si>
    <t>10000181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</si>
  <si>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</si>
  <si>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</si>
  <si>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</si>
  <si>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</si>
  <si>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</si>
  <si>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</si>
  <si>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+USD/-GBP 1.1793 06-07-20 (12) +18</t>
  </si>
  <si>
    <t>10000255</t>
  </si>
  <si>
    <t>+USD/-GBP 1.2117 09-11-20 (10) +7</t>
  </si>
  <si>
    <t>10000328</t>
  </si>
  <si>
    <t>+USD/-JPY 107.28 13-07-20 (10) -15</t>
  </si>
  <si>
    <t>10000151</t>
  </si>
  <si>
    <t>+USD/-JPY 107.689 08-07-20 (10) -6.1</t>
  </si>
  <si>
    <t>10000333</t>
  </si>
  <si>
    <t>+USD/-JPY 107.71 13-07-20 (10) -7</t>
  </si>
  <si>
    <t>10000159</t>
  </si>
  <si>
    <t>+USD/-JPY 108.97 13-07-20 (10) -89</t>
  </si>
  <si>
    <t>10000139</t>
  </si>
  <si>
    <t>TRS</t>
  </si>
  <si>
    <t>10000261</t>
  </si>
  <si>
    <t>10000274</t>
  </si>
  <si>
    <t>10000279</t>
  </si>
  <si>
    <t>10000311</t>
  </si>
  <si>
    <t>10000313</t>
  </si>
  <si>
    <t>10000321</t>
  </si>
  <si>
    <t>10000330</t>
  </si>
  <si>
    <t>10000334</t>
  </si>
  <si>
    <t>10000312</t>
  </si>
  <si>
    <t>10000349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</si>
  <si>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</si>
  <si>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</si>
  <si>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</si>
  <si>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</si>
  <si>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</si>
  <si>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</si>
  <si>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</si>
  <si>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</si>
  <si>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</si>
  <si>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</si>
  <si>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</si>
  <si>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</si>
  <si>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</si>
  <si>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</si>
  <si>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</si>
  <si>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32012000</t>
  </si>
  <si>
    <t>30212000</t>
  </si>
  <si>
    <t>30312000</t>
  </si>
  <si>
    <t>31712000</t>
  </si>
  <si>
    <t>31710000</t>
  </si>
  <si>
    <t>30710000</t>
  </si>
  <si>
    <t>33810000</t>
  </si>
  <si>
    <t>32610000</t>
  </si>
  <si>
    <t>34010000</t>
  </si>
  <si>
    <t>34710000</t>
  </si>
  <si>
    <t>30810000</t>
  </si>
  <si>
    <t>34510000</t>
  </si>
  <si>
    <t>34610000</t>
  </si>
  <si>
    <t>34520000</t>
  </si>
  <si>
    <t>30820000</t>
  </si>
  <si>
    <t>31220000</t>
  </si>
  <si>
    <t>34020000</t>
  </si>
  <si>
    <t>31720000</t>
  </si>
  <si>
    <t>32011000</t>
  </si>
  <si>
    <t>30211000</t>
  </si>
  <si>
    <t>30311000</t>
  </si>
  <si>
    <t>סה"כ השקעות אחרות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</si>
</sst>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theme="1"/>
      <name val="Arial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 readingOrder="2"/>
    </xf>
    <xf numFmtId="0" fontId="6" fillId="0" borderId="0" xfId="0" applyFont="1" applyAlignment="1">
      <alignment horizontal="center"/>
    </xf>
    <xf numFmtId="0" fontId="26" fillId="0" borderId="23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167" fontId="26" fillId="0" borderId="0" xfId="0" applyNumberFormat="1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164" fontId="5" fillId="0" borderId="24" xfId="13" applyFont="1" applyBorder="1" applyAlignment="1">
      <alignment horizontal="right"/>
    </xf>
    <xf numFmtId="10" fontId="5" fillId="0" borderId="24" xfId="14" applyNumberFormat="1" applyFont="1" applyBorder="1" applyAlignment="1">
      <alignment horizontal="center"/>
    </xf>
    <xf numFmtId="2" fontId="5" fillId="0" borderId="24" xfId="7" applyNumberFormat="1" applyFont="1" applyBorder="1" applyAlignment="1">
      <alignment horizontal="right"/>
    </xf>
    <xf numFmtId="168" fontId="5" fillId="0" borderId="24" xfId="7" applyNumberFormat="1" applyFont="1" applyBorder="1" applyAlignment="1">
      <alignment horizontal="center"/>
    </xf>
    <xf numFmtId="2" fontId="27" fillId="0" borderId="0" xfId="0" applyNumberFormat="1" applyFont="1" applyFill="1"/>
    <xf numFmtId="10" fontId="28" fillId="0" borderId="0" xfId="0" applyNumberFormat="1" applyFont="1" applyFill="1" applyBorder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198120</xdr:colOff>
      <xdr:row>50</xdr:row>
      <xdr:rowOff>0</xdr:rowOff>
    </xdr:from>
    <xdr:to>
      <xdr:col>29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X66"/>
  <sheetViews>
    <sheetView rightToLeft="1" tabSelected="1" workbookViewId="0">
      <selection activeCell="C13" sqref="C13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4" width="6.7109375" style="9" customWidth="1"/>
    <col min="25" max="27" width="7.7109375" style="9" customWidth="1"/>
    <col min="28" max="28" width="7.140625" style="9" customWidth="1"/>
    <col min="29" max="29" width="6" style="9" customWidth="1"/>
    <col min="30" max="30" width="8.140625" style="9" customWidth="1"/>
    <col min="31" max="31" width="6.28515625" style="9" customWidth="1"/>
    <col min="32" max="32" width="8" style="9" customWidth="1"/>
    <col min="33" max="33" width="8.7109375" style="9" customWidth="1"/>
    <col min="34" max="34" width="10" style="9" customWidth="1"/>
    <col min="35" max="35" width="9.5703125" style="9" customWidth="1"/>
    <col min="36" max="36" width="6.140625" style="9" customWidth="1"/>
    <col min="37" max="38" width="5.7109375" style="9" customWidth="1"/>
    <col min="39" max="39" width="6.85546875" style="9" customWidth="1"/>
    <col min="40" max="40" width="6.42578125" style="9" customWidth="1"/>
    <col min="41" max="41" width="6.7109375" style="9" customWidth="1"/>
    <col min="42" max="42" width="7.28515625" style="9" customWidth="1"/>
    <col min="43" max="54" width="5.7109375" style="9" customWidth="1"/>
    <col min="55" max="16384" width="9.140625" style="9"/>
  </cols>
  <sheetData>
    <row r="1" spans="1:24">
      <c r="B1" s="47" t="s">
        <v>159</v>
      </c>
      <c r="C1" s="68" t="s" vm="1">
        <v>238</v>
      </c>
    </row>
    <row r="2" spans="1:24">
      <c r="B2" s="47" t="s">
        <v>158</v>
      </c>
      <c r="C2" s="68" t="s">
        <v>239</v>
      </c>
    </row>
    <row r="3" spans="1:24">
      <c r="B3" s="47" t="s">
        <v>160</v>
      </c>
      <c r="C3" s="68" t="s">
        <v>240</v>
      </c>
    </row>
    <row r="4" spans="1:24">
      <c r="B4" s="47" t="s">
        <v>161</v>
      </c>
      <c r="C4" s="68">
        <v>12147</v>
      </c>
    </row>
    <row r="6" spans="1:24" ht="26.25" customHeight="1">
      <c r="B6" s="104" t="s">
        <v>175</v>
      </c>
      <c r="C6" s="105"/>
      <c r="D6" s="106"/>
    </row>
    <row r="7" spans="1:24" s="10" customFormat="1">
      <c r="B7" s="22"/>
      <c r="C7" s="23" t="s">
        <v>91</v>
      </c>
      <c r="D7" s="24" t="s">
        <v>89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s="10" customFormat="1">
      <c r="B8" s="22"/>
      <c r="C8" s="25" t="s">
        <v>219</v>
      </c>
      <c r="D8" s="26" t="s">
        <v>19</v>
      </c>
    </row>
    <row r="9" spans="1:24" s="11" customFormat="1" ht="18" customHeight="1">
      <c r="B9" s="36"/>
      <c r="C9" s="19" t="s">
        <v>0</v>
      </c>
      <c r="D9" s="27" t="s">
        <v>1</v>
      </c>
    </row>
    <row r="10" spans="1:24" s="11" customFormat="1" ht="18" customHeight="1">
      <c r="B10" s="55" t="s">
        <v>174</v>
      </c>
      <c r="C10" s="98">
        <f>C11+C12+C23+C37</f>
        <v>7083.9931023596</v>
      </c>
      <c r="D10" s="99">
        <f>C10/$C$42</f>
        <v>1</v>
      </c>
    </row>
    <row r="11" spans="1:24">
      <c r="A11" s="43" t="s">
        <v>121</v>
      </c>
      <c r="B11" s="28" t="s">
        <v>176</v>
      </c>
      <c r="C11" s="98">
        <f>מזומנים!J10</f>
        <v>965.94400161160002</v>
      </c>
      <c r="D11" s="99">
        <f>C11/$C$42</f>
        <v>0.1363558642215299</v>
      </c>
    </row>
    <row r="12" spans="1:24">
      <c r="B12" s="28" t="s">
        <v>177</v>
      </c>
      <c r="C12" s="98">
        <f>C13+C16+C17+C18+C19+C20+C21</f>
        <v>1806.1461459929997</v>
      </c>
      <c r="D12" s="99">
        <f>C12/$C$42</f>
        <v>0.25496159015053138</v>
      </c>
    </row>
    <row r="13" spans="1:24">
      <c r="A13" s="45" t="s">
        <v>121</v>
      </c>
      <c r="B13" s="29" t="s">
        <v>52</v>
      </c>
      <c r="C13" s="98">
        <f>'תעודות התחייבות ממשלתיות'!O11</f>
        <v>3.5469071130000001</v>
      </c>
      <c r="D13" s="99">
        <f>C13/$C$42</f>
        <v>5.0069319121987346E-4</v>
      </c>
    </row>
    <row r="14" spans="1:24">
      <c r="A14" s="45" t="s">
        <v>121</v>
      </c>
      <c r="B14" s="29" t="s">
        <v>53</v>
      </c>
      <c r="C14" s="98" t="s" vm="2">
        <v>1292</v>
      </c>
      <c r="D14" s="99" t="s" vm="3">
        <v>1292</v>
      </c>
    </row>
    <row r="15" spans="1:24">
      <c r="A15" s="45" t="s">
        <v>121</v>
      </c>
      <c r="B15" s="29" t="s">
        <v>54</v>
      </c>
      <c r="C15" s="98" t="s" vm="4">
        <v>1292</v>
      </c>
      <c r="D15" s="99" t="s" vm="5">
        <v>1292</v>
      </c>
    </row>
    <row r="16" spans="1:24">
      <c r="A16" s="45" t="s">
        <v>121</v>
      </c>
      <c r="B16" s="29" t="s">
        <v>55</v>
      </c>
      <c r="C16" s="98">
        <f>מניות!L11</f>
        <v>1073.7887149159997</v>
      </c>
      <c r="D16" s="99">
        <f t="shared" ref="D16:D21" si="0">C16/$C$42</f>
        <v>0.15157958222154852</v>
      </c>
    </row>
    <row r="17" spans="1:4">
      <c r="A17" s="45" t="s">
        <v>121</v>
      </c>
      <c r="B17" s="29" t="s">
        <v>232</v>
      </c>
      <c r="C17" s="98">
        <f>'קרנות סל'!K11</f>
        <v>658.31461380799988</v>
      </c>
      <c r="D17" s="99">
        <f t="shared" si="0"/>
        <v>9.2929877866301497E-2</v>
      </c>
    </row>
    <row r="18" spans="1:4">
      <c r="A18" s="45" t="s">
        <v>121</v>
      </c>
      <c r="B18" s="29" t="s">
        <v>56</v>
      </c>
      <c r="C18" s="98">
        <f>'קרנות נאמנות'!L11</f>
        <v>78.744205480000005</v>
      </c>
      <c r="D18" s="99">
        <f t="shared" si="0"/>
        <v>1.111579364098635E-2</v>
      </c>
    </row>
    <row r="19" spans="1:4">
      <c r="A19" s="45" t="s">
        <v>121</v>
      </c>
      <c r="B19" s="29" t="s">
        <v>57</v>
      </c>
      <c r="C19" s="98">
        <f>'כתבי אופציה'!I11</f>
        <v>0.19036943199999998</v>
      </c>
      <c r="D19" s="99">
        <f t="shared" si="0"/>
        <v>2.6873181445728683E-5</v>
      </c>
    </row>
    <row r="20" spans="1:4">
      <c r="A20" s="45" t="s">
        <v>121</v>
      </c>
      <c r="B20" s="29" t="s">
        <v>58</v>
      </c>
      <c r="C20" s="98">
        <f>אופציות!I11</f>
        <v>-5.9759981460000011</v>
      </c>
      <c r="D20" s="99">
        <f t="shared" si="0"/>
        <v>-8.4359175110002038E-4</v>
      </c>
    </row>
    <row r="21" spans="1:4">
      <c r="A21" s="45" t="s">
        <v>121</v>
      </c>
      <c r="B21" s="29" t="s">
        <v>59</v>
      </c>
      <c r="C21" s="98">
        <f>'חוזים עתידיים'!I11</f>
        <v>-2.4626666099999999</v>
      </c>
      <c r="D21" s="99">
        <f t="shared" si="0"/>
        <v>-3.4763819987059457E-4</v>
      </c>
    </row>
    <row r="22" spans="1:4">
      <c r="A22" s="45" t="s">
        <v>121</v>
      </c>
      <c r="B22" s="29" t="s">
        <v>60</v>
      </c>
      <c r="C22" s="98" t="s" vm="6">
        <v>1292</v>
      </c>
      <c r="D22" s="99" t="s" vm="7">
        <v>1292</v>
      </c>
    </row>
    <row r="23" spans="1:4">
      <c r="B23" s="28" t="s">
        <v>178</v>
      </c>
      <c r="C23" s="98">
        <f>C24+C29+C31</f>
        <v>4312.4330760950006</v>
      </c>
      <c r="D23" s="99">
        <f>C23/$C$42</f>
        <v>0.60875737931740459</v>
      </c>
    </row>
    <row r="24" spans="1:4">
      <c r="A24" s="45" t="s">
        <v>121</v>
      </c>
      <c r="B24" s="29" t="s">
        <v>61</v>
      </c>
      <c r="C24" s="98">
        <f>'לא סחיר- תעודות התחייבות ממשלתי'!M11</f>
        <v>4303.2358900000008</v>
      </c>
      <c r="D24" s="99">
        <f>C24/$C$42</f>
        <v>0.60745907397434373</v>
      </c>
    </row>
    <row r="25" spans="1:4">
      <c r="A25" s="45" t="s">
        <v>121</v>
      </c>
      <c r="B25" s="29" t="s">
        <v>62</v>
      </c>
      <c r="C25" s="98" t="s" vm="8">
        <v>1292</v>
      </c>
      <c r="D25" s="99" t="s" vm="9">
        <v>1292</v>
      </c>
    </row>
    <row r="26" spans="1:4">
      <c r="A26" s="45" t="s">
        <v>121</v>
      </c>
      <c r="B26" s="29" t="s">
        <v>54</v>
      </c>
      <c r="C26" s="98" t="s" vm="10">
        <v>1292</v>
      </c>
      <c r="D26" s="99" t="s" vm="11">
        <v>1292</v>
      </c>
    </row>
    <row r="27" spans="1:4">
      <c r="A27" s="45" t="s">
        <v>121</v>
      </c>
      <c r="B27" s="29" t="s">
        <v>63</v>
      </c>
      <c r="C27" s="98" t="s" vm="12">
        <v>1292</v>
      </c>
      <c r="D27" s="99" t="s" vm="13">
        <v>1292</v>
      </c>
    </row>
    <row r="28" spans="1:4">
      <c r="A28" s="45" t="s">
        <v>121</v>
      </c>
      <c r="B28" s="29" t="s">
        <v>64</v>
      </c>
      <c r="C28" s="98" t="s" vm="14">
        <v>1292</v>
      </c>
      <c r="D28" s="99" t="s" vm="15">
        <v>1292</v>
      </c>
    </row>
    <row r="29" spans="1:4">
      <c r="A29" s="45" t="s">
        <v>121</v>
      </c>
      <c r="B29" s="29" t="s">
        <v>65</v>
      </c>
      <c r="C29" s="98">
        <f>'לא סחיר - כתבי אופציה'!I11</f>
        <v>4.5683801999999996E-2</v>
      </c>
      <c r="D29" s="99">
        <f>C29/$C$42</f>
        <v>6.4488772560751402E-6</v>
      </c>
    </row>
    <row r="30" spans="1:4">
      <c r="A30" s="45" t="s">
        <v>121</v>
      </c>
      <c r="B30" s="29" t="s">
        <v>201</v>
      </c>
      <c r="C30" s="98" t="s" vm="16">
        <v>1292</v>
      </c>
      <c r="D30" s="99" t="s" vm="17">
        <v>1292</v>
      </c>
    </row>
    <row r="31" spans="1:4">
      <c r="A31" s="45" t="s">
        <v>121</v>
      </c>
      <c r="B31" s="29" t="s">
        <v>86</v>
      </c>
      <c r="C31" s="98">
        <f>'לא סחיר - חוזים עתידיים'!I11</f>
        <v>9.1515022929999983</v>
      </c>
      <c r="D31" s="99">
        <f>C31/$C$42</f>
        <v>1.2918564658048204E-3</v>
      </c>
    </row>
    <row r="32" spans="1:4">
      <c r="A32" s="45" t="s">
        <v>121</v>
      </c>
      <c r="B32" s="29" t="s">
        <v>66</v>
      </c>
      <c r="C32" s="98" t="s" vm="18">
        <v>1292</v>
      </c>
      <c r="D32" s="99" t="s" vm="19">
        <v>1292</v>
      </c>
    </row>
    <row r="33" spans="1:4">
      <c r="A33" s="45" t="s">
        <v>121</v>
      </c>
      <c r="B33" s="28" t="s">
        <v>179</v>
      </c>
      <c r="C33" s="98" t="s" vm="20">
        <v>1292</v>
      </c>
      <c r="D33" s="99" t="s" vm="21">
        <v>1292</v>
      </c>
    </row>
    <row r="34" spans="1:4">
      <c r="A34" s="45" t="s">
        <v>121</v>
      </c>
      <c r="B34" s="28" t="s">
        <v>180</v>
      </c>
      <c r="C34" s="98" t="s" vm="22">
        <v>1292</v>
      </c>
      <c r="D34" s="99" t="s" vm="23">
        <v>1292</v>
      </c>
    </row>
    <row r="35" spans="1:4">
      <c r="A35" s="45" t="s">
        <v>121</v>
      </c>
      <c r="B35" s="28" t="s">
        <v>181</v>
      </c>
      <c r="C35" s="98" t="s" vm="24">
        <v>1292</v>
      </c>
      <c r="D35" s="99" t="s" vm="25">
        <v>1292</v>
      </c>
    </row>
    <row r="36" spans="1:4">
      <c r="A36" s="45" t="s">
        <v>121</v>
      </c>
      <c r="B36" s="46" t="s">
        <v>182</v>
      </c>
      <c r="C36" s="98" t="s" vm="26">
        <v>1292</v>
      </c>
      <c r="D36" s="99" t="s" vm="27">
        <v>1292</v>
      </c>
    </row>
    <row r="37" spans="1:4">
      <c r="A37" s="45" t="s">
        <v>121</v>
      </c>
      <c r="B37" s="28" t="s">
        <v>183</v>
      </c>
      <c r="C37" s="98">
        <f>'השקעות אחרות '!I10</f>
        <v>-0.53012134</v>
      </c>
      <c r="D37" s="99" t="s" vm="28">
        <v>1292</v>
      </c>
    </row>
    <row r="38" spans="1:4">
      <c r="A38" s="45"/>
      <c r="B38" s="56" t="s">
        <v>185</v>
      </c>
      <c r="C38" s="98">
        <v>0</v>
      </c>
      <c r="D38" s="99">
        <f>C38/$C$42</f>
        <v>0</v>
      </c>
    </row>
    <row r="39" spans="1:4">
      <c r="A39" s="45" t="s">
        <v>121</v>
      </c>
      <c r="B39" s="57" t="s">
        <v>186</v>
      </c>
      <c r="C39" s="98" t="s" vm="29">
        <v>1292</v>
      </c>
      <c r="D39" s="99" t="s" vm="30">
        <v>1292</v>
      </c>
    </row>
    <row r="40" spans="1:4">
      <c r="A40" s="45" t="s">
        <v>121</v>
      </c>
      <c r="B40" s="57" t="s">
        <v>217</v>
      </c>
      <c r="C40" s="98" t="s" vm="31">
        <v>1292</v>
      </c>
      <c r="D40" s="99" t="s" vm="32">
        <v>1292</v>
      </c>
    </row>
    <row r="41" spans="1:4">
      <c r="A41" s="45" t="s">
        <v>121</v>
      </c>
      <c r="B41" s="57" t="s">
        <v>187</v>
      </c>
      <c r="C41" s="98" t="s" vm="33">
        <v>1292</v>
      </c>
      <c r="D41" s="99" t="s" vm="34">
        <v>1292</v>
      </c>
    </row>
    <row r="42" spans="1:4">
      <c r="B42" s="57" t="s">
        <v>67</v>
      </c>
      <c r="C42" s="98">
        <f>C38+C10</f>
        <v>7083.9931023596</v>
      </c>
      <c r="D42" s="99">
        <f>C42/$C$42</f>
        <v>1</v>
      </c>
    </row>
    <row r="43" spans="1:4">
      <c r="A43" s="45" t="s">
        <v>121</v>
      </c>
      <c r="B43" s="57" t="s">
        <v>184</v>
      </c>
      <c r="C43" s="98"/>
      <c r="D43" s="99"/>
    </row>
    <row r="44" spans="1:4">
      <c r="B44" s="6" t="s">
        <v>90</v>
      </c>
    </row>
    <row r="45" spans="1:4">
      <c r="C45" s="63" t="s">
        <v>166</v>
      </c>
      <c r="D45" s="35" t="s">
        <v>85</v>
      </c>
    </row>
    <row r="46" spans="1:4">
      <c r="C46" s="64" t="s">
        <v>0</v>
      </c>
      <c r="D46" s="24" t="s">
        <v>1</v>
      </c>
    </row>
    <row r="47" spans="1:4">
      <c r="C47" s="100" t="s">
        <v>147</v>
      </c>
      <c r="D47" s="101" vm="35">
        <v>2.3723000000000001</v>
      </c>
    </row>
    <row r="48" spans="1:4">
      <c r="C48" s="100" t="s">
        <v>156</v>
      </c>
      <c r="D48" s="101">
        <v>0.6384585628235121</v>
      </c>
    </row>
    <row r="49" spans="2:4">
      <c r="C49" s="100" t="s">
        <v>152</v>
      </c>
      <c r="D49" s="101" vm="36">
        <v>2.5308000000000002</v>
      </c>
    </row>
    <row r="50" spans="2:4">
      <c r="B50" s="12"/>
      <c r="C50" s="100" t="s">
        <v>700</v>
      </c>
      <c r="D50" s="101" vm="37">
        <v>3.6429</v>
      </c>
    </row>
    <row r="51" spans="2:4">
      <c r="C51" s="100" t="s">
        <v>145</v>
      </c>
      <c r="D51" s="101" vm="38">
        <v>3.8828</v>
      </c>
    </row>
    <row r="52" spans="2:4">
      <c r="C52" s="100" t="s">
        <v>146</v>
      </c>
      <c r="D52" s="101" vm="39">
        <v>4.2541000000000002</v>
      </c>
    </row>
    <row r="53" spans="2:4">
      <c r="C53" s="100" t="s">
        <v>148</v>
      </c>
      <c r="D53" s="101">
        <v>0.44719118519856527</v>
      </c>
    </row>
    <row r="54" spans="2:4">
      <c r="C54" s="100" t="s">
        <v>153</v>
      </c>
      <c r="D54" s="101" vm="40">
        <v>3.2172999999999998</v>
      </c>
    </row>
    <row r="55" spans="2:4">
      <c r="C55" s="100" t="s">
        <v>154</v>
      </c>
      <c r="D55" s="101">
        <v>0.1506151058347058</v>
      </c>
    </row>
    <row r="56" spans="2:4">
      <c r="C56" s="100" t="s">
        <v>151</v>
      </c>
      <c r="D56" s="101" vm="41">
        <v>0.52090000000000003</v>
      </c>
    </row>
    <row r="57" spans="2:4">
      <c r="C57" s="100" t="s">
        <v>1293</v>
      </c>
      <c r="D57" s="101">
        <v>2.2366098000000001</v>
      </c>
    </row>
    <row r="58" spans="2:4">
      <c r="C58" s="100" t="s">
        <v>150</v>
      </c>
      <c r="D58" s="101" vm="42">
        <v>0.36959999999999998</v>
      </c>
    </row>
    <row r="59" spans="2:4">
      <c r="C59" s="100" t="s">
        <v>143</v>
      </c>
      <c r="D59" s="101" vm="43">
        <v>3.4660000000000002</v>
      </c>
    </row>
    <row r="60" spans="2:4">
      <c r="C60" s="100" t="s">
        <v>157</v>
      </c>
      <c r="D60" s="101" vm="44">
        <v>0.19980000000000001</v>
      </c>
    </row>
    <row r="61" spans="2:4">
      <c r="C61" s="100" t="s">
        <v>1294</v>
      </c>
      <c r="D61" s="101" vm="45">
        <v>0.35580000000000001</v>
      </c>
    </row>
    <row r="62" spans="2:4">
      <c r="C62" s="100" t="s">
        <v>1295</v>
      </c>
      <c r="D62" s="101">
        <v>4.8688665065250679E-2</v>
      </c>
    </row>
    <row r="63" spans="2:4">
      <c r="C63" s="100" t="s">
        <v>1296</v>
      </c>
      <c r="D63" s="101">
        <v>0.49055962861267588</v>
      </c>
    </row>
    <row r="64" spans="2:4">
      <c r="C64" s="100" t="s">
        <v>144</v>
      </c>
      <c r="D64" s="101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>
      <selection activeCell="K17" activeCellId="1" sqref="K12:K15 K17:K21"/>
    </sheetView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63.1406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47" t="s">
        <v>159</v>
      </c>
      <c r="C1" s="68" t="s" vm="1">
        <v>238</v>
      </c>
    </row>
    <row r="2" spans="2:61">
      <c r="B2" s="47" t="s">
        <v>158</v>
      </c>
      <c r="C2" s="68" t="s">
        <v>239</v>
      </c>
    </row>
    <row r="3" spans="2:61">
      <c r="B3" s="47" t="s">
        <v>160</v>
      </c>
      <c r="C3" s="68" t="s">
        <v>240</v>
      </c>
    </row>
    <row r="4" spans="2:61">
      <c r="B4" s="47" t="s">
        <v>161</v>
      </c>
      <c r="C4" s="68">
        <v>12147</v>
      </c>
    </row>
    <row r="6" spans="2:61" ht="26.25" customHeight="1">
      <c r="B6" s="107" t="s">
        <v>189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75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3"/>
    </row>
    <row r="8" spans="2:61" s="3" customFormat="1" ht="78.75">
      <c r="B8" s="22" t="s">
        <v>96</v>
      </c>
      <c r="C8" s="30" t="s">
        <v>34</v>
      </c>
      <c r="D8" s="30" t="s">
        <v>99</v>
      </c>
      <c r="E8" s="30" t="s">
        <v>49</v>
      </c>
      <c r="F8" s="30" t="s">
        <v>83</v>
      </c>
      <c r="G8" s="30" t="s">
        <v>216</v>
      </c>
      <c r="H8" s="30" t="s">
        <v>215</v>
      </c>
      <c r="I8" s="30" t="s">
        <v>46</v>
      </c>
      <c r="J8" s="30" t="s">
        <v>45</v>
      </c>
      <c r="K8" s="30" t="s">
        <v>162</v>
      </c>
      <c r="L8" s="31" t="s">
        <v>164</v>
      </c>
      <c r="M8" s="1"/>
      <c r="BE8" s="1"/>
      <c r="BF8" s="1"/>
    </row>
    <row r="9" spans="2:61" s="3" customFormat="1" ht="20.25">
      <c r="B9" s="15"/>
      <c r="C9" s="30"/>
      <c r="D9" s="30"/>
      <c r="E9" s="30"/>
      <c r="F9" s="30"/>
      <c r="G9" s="16" t="s">
        <v>223</v>
      </c>
      <c r="H9" s="16"/>
      <c r="I9" s="16" t="s">
        <v>219</v>
      </c>
      <c r="J9" s="16" t="s">
        <v>19</v>
      </c>
      <c r="K9" s="32" t="s">
        <v>19</v>
      </c>
      <c r="L9" s="17" t="s">
        <v>19</v>
      </c>
      <c r="BD9" s="1"/>
      <c r="BE9" s="1"/>
      <c r="BF9" s="1"/>
      <c r="BH9" s="4"/>
    </row>
    <row r="10" spans="2:6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D10" s="1"/>
      <c r="BE10" s="3"/>
      <c r="BF10" s="1"/>
    </row>
    <row r="11" spans="2:61" s="4" customFormat="1" ht="18" customHeight="1">
      <c r="B11" s="94" t="s">
        <v>38</v>
      </c>
      <c r="C11" s="72"/>
      <c r="D11" s="72"/>
      <c r="E11" s="72"/>
      <c r="F11" s="72"/>
      <c r="G11" s="80"/>
      <c r="H11" s="82"/>
      <c r="I11" s="80">
        <v>-5.9759981460000011</v>
      </c>
      <c r="J11" s="72"/>
      <c r="K11" s="81">
        <f>I11/$I$11</f>
        <v>1</v>
      </c>
      <c r="L11" s="81">
        <f>I11/'סכום נכסי הקרן'!$C$42</f>
        <v>-8.4359175110002038E-4</v>
      </c>
      <c r="BD11" s="1"/>
      <c r="BE11" s="3"/>
      <c r="BF11" s="1"/>
      <c r="BH11" s="1"/>
    </row>
    <row r="12" spans="2:61">
      <c r="B12" s="93" t="s">
        <v>210</v>
      </c>
      <c r="C12" s="70"/>
      <c r="D12" s="70"/>
      <c r="E12" s="70"/>
      <c r="F12" s="70"/>
      <c r="G12" s="77"/>
      <c r="H12" s="79"/>
      <c r="I12" s="77">
        <v>-0.35518685900000002</v>
      </c>
      <c r="J12" s="70"/>
      <c r="K12" s="78">
        <f t="shared" ref="K12:K15" si="0">I12/$I$11</f>
        <v>5.9435570480847993E-2</v>
      </c>
      <c r="L12" s="78">
        <f>I12/'סכום נכסי הקרן'!$C$42</f>
        <v>-5.0139356979567247E-5</v>
      </c>
      <c r="BE12" s="3"/>
    </row>
    <row r="13" spans="2:61" ht="20.25">
      <c r="B13" s="88" t="s">
        <v>207</v>
      </c>
      <c r="C13" s="72"/>
      <c r="D13" s="72"/>
      <c r="E13" s="72"/>
      <c r="F13" s="72"/>
      <c r="G13" s="80"/>
      <c r="H13" s="82"/>
      <c r="I13" s="80">
        <v>-0.35518685900000002</v>
      </c>
      <c r="J13" s="72"/>
      <c r="K13" s="81">
        <f t="shared" si="0"/>
        <v>5.9435570480847993E-2</v>
      </c>
      <c r="L13" s="81">
        <f>I13/'סכום נכסי הקרן'!$C$42</f>
        <v>-5.0139356979567247E-5</v>
      </c>
      <c r="BE13" s="4"/>
    </row>
    <row r="14" spans="2:61">
      <c r="B14" s="76" t="s">
        <v>1010</v>
      </c>
      <c r="C14" s="70" t="s">
        <v>1011</v>
      </c>
      <c r="D14" s="83" t="s">
        <v>100</v>
      </c>
      <c r="E14" s="83" t="s">
        <v>566</v>
      </c>
      <c r="F14" s="83" t="s">
        <v>144</v>
      </c>
      <c r="G14" s="77">
        <v>6.0027999999999998E-2</v>
      </c>
      <c r="H14" s="79">
        <v>168000</v>
      </c>
      <c r="I14" s="77">
        <v>0.100847376</v>
      </c>
      <c r="J14" s="70"/>
      <c r="K14" s="78">
        <f t="shared" si="0"/>
        <v>-1.6875402825802681E-2</v>
      </c>
      <c r="L14" s="78">
        <f>I14/'סכום נכסי הקרן'!$C$42</f>
        <v>1.4235950620337117E-5</v>
      </c>
    </row>
    <row r="15" spans="2:61">
      <c r="B15" s="76" t="s">
        <v>1012</v>
      </c>
      <c r="C15" s="70" t="s">
        <v>1013</v>
      </c>
      <c r="D15" s="83" t="s">
        <v>100</v>
      </c>
      <c r="E15" s="83" t="s">
        <v>566</v>
      </c>
      <c r="F15" s="83" t="s">
        <v>144</v>
      </c>
      <c r="G15" s="77">
        <v>-6.0027999999999998E-2</v>
      </c>
      <c r="H15" s="79">
        <v>759700</v>
      </c>
      <c r="I15" s="77">
        <v>-0.45603423500000001</v>
      </c>
      <c r="J15" s="70"/>
      <c r="K15" s="78">
        <f t="shared" si="0"/>
        <v>7.6310973306650681E-2</v>
      </c>
      <c r="L15" s="78">
        <f>I15/'סכום נכסי הקרן'!$C$42</f>
        <v>-6.4375307599904362E-5</v>
      </c>
    </row>
    <row r="16" spans="2:61">
      <c r="B16" s="73"/>
      <c r="C16" s="70"/>
      <c r="D16" s="70"/>
      <c r="E16" s="70"/>
      <c r="F16" s="70"/>
      <c r="G16" s="77"/>
      <c r="H16" s="79"/>
      <c r="I16" s="70"/>
      <c r="J16" s="70"/>
      <c r="K16" s="78"/>
      <c r="L16" s="70"/>
    </row>
    <row r="17" spans="2:56">
      <c r="B17" s="93" t="s">
        <v>209</v>
      </c>
      <c r="C17" s="70"/>
      <c r="D17" s="70"/>
      <c r="E17" s="70"/>
      <c r="F17" s="70"/>
      <c r="G17" s="77"/>
      <c r="H17" s="79"/>
      <c r="I17" s="77">
        <v>-5.6208112870000004</v>
      </c>
      <c r="J17" s="70"/>
      <c r="K17" s="78">
        <f t="shared" ref="K17:K21" si="1">I17/$I$11</f>
        <v>0.94056442951915187</v>
      </c>
      <c r="L17" s="78">
        <f>I17/'סכום נכסי הקרן'!$C$42</f>
        <v>-7.9345239412045312E-4</v>
      </c>
    </row>
    <row r="18" spans="2:56" ht="20.25">
      <c r="B18" s="88" t="s">
        <v>207</v>
      </c>
      <c r="C18" s="72"/>
      <c r="D18" s="72"/>
      <c r="E18" s="72"/>
      <c r="F18" s="72"/>
      <c r="G18" s="80"/>
      <c r="H18" s="82"/>
      <c r="I18" s="80">
        <v>-5.6208112870000004</v>
      </c>
      <c r="J18" s="72"/>
      <c r="K18" s="81">
        <f t="shared" si="1"/>
        <v>0.94056442951915187</v>
      </c>
      <c r="L18" s="81">
        <f>I18/'סכום נכסי הקרן'!$C$42</f>
        <v>-7.9345239412045312E-4</v>
      </c>
      <c r="BD18" s="4"/>
    </row>
    <row r="19" spans="2:56">
      <c r="B19" s="76" t="s">
        <v>1014</v>
      </c>
      <c r="C19" s="70" t="s">
        <v>1015</v>
      </c>
      <c r="D19" s="83" t="s">
        <v>25</v>
      </c>
      <c r="E19" s="83" t="s">
        <v>566</v>
      </c>
      <c r="F19" s="83" t="s">
        <v>143</v>
      </c>
      <c r="G19" s="77">
        <v>-0.126781</v>
      </c>
      <c r="H19" s="79">
        <v>16900</v>
      </c>
      <c r="I19" s="77">
        <v>-7.4262267</v>
      </c>
      <c r="J19" s="70"/>
      <c r="K19" s="78">
        <f t="shared" si="1"/>
        <v>1.2426755361312656</v>
      </c>
      <c r="L19" s="78">
        <f>I19/'סכום נכסי הקרן'!$C$42</f>
        <v>-1.0483108315741309E-3</v>
      </c>
    </row>
    <row r="20" spans="2:56">
      <c r="B20" s="76" t="s">
        <v>1016</v>
      </c>
      <c r="C20" s="70" t="s">
        <v>1017</v>
      </c>
      <c r="D20" s="83" t="s">
        <v>25</v>
      </c>
      <c r="E20" s="83" t="s">
        <v>566</v>
      </c>
      <c r="F20" s="83" t="s">
        <v>145</v>
      </c>
      <c r="G20" s="77">
        <v>0.326654</v>
      </c>
      <c r="H20" s="79">
        <v>4490</v>
      </c>
      <c r="I20" s="77">
        <v>0.56948148500000006</v>
      </c>
      <c r="J20" s="70"/>
      <c r="K20" s="78">
        <f t="shared" si="1"/>
        <v>-9.5294789437171956E-2</v>
      </c>
      <c r="L20" s="78">
        <f>I20/'סכום נכסי הקרן'!$C$42</f>
        <v>8.0389898292011609E-5</v>
      </c>
    </row>
    <row r="21" spans="2:56">
      <c r="B21" s="76" t="s">
        <v>1018</v>
      </c>
      <c r="C21" s="70" t="s">
        <v>1019</v>
      </c>
      <c r="D21" s="83" t="s">
        <v>25</v>
      </c>
      <c r="E21" s="83" t="s">
        <v>566</v>
      </c>
      <c r="F21" s="83" t="s">
        <v>145</v>
      </c>
      <c r="G21" s="77">
        <v>0.45278800000000002</v>
      </c>
      <c r="H21" s="79">
        <v>7030</v>
      </c>
      <c r="I21" s="77">
        <v>1.2359339279999999</v>
      </c>
      <c r="J21" s="70"/>
      <c r="K21" s="78">
        <f t="shared" si="1"/>
        <v>-0.20681631717494173</v>
      </c>
      <c r="L21" s="78">
        <f>I21/'סכום נכסי הקרן'!$C$42</f>
        <v>1.7446853916166632E-4</v>
      </c>
      <c r="BD21" s="3"/>
    </row>
    <row r="22" spans="2:56">
      <c r="B22" s="73"/>
      <c r="C22" s="70"/>
      <c r="D22" s="70"/>
      <c r="E22" s="70"/>
      <c r="F22" s="70"/>
      <c r="G22" s="77"/>
      <c r="H22" s="79"/>
      <c r="I22" s="70"/>
      <c r="J22" s="70"/>
      <c r="K22" s="78"/>
      <c r="L22" s="70"/>
    </row>
    <row r="23" spans="2:5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5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56">
      <c r="B25" s="85" t="s">
        <v>231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56">
      <c r="B26" s="85" t="s">
        <v>92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56">
      <c r="B27" s="85" t="s">
        <v>214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56">
      <c r="B28" s="85" t="s">
        <v>222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5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5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5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5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2:12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2:12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2:12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2:12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</row>
    <row r="116" spans="2:12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</row>
    <row r="117" spans="2:12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</row>
    <row r="118" spans="2:12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</row>
    <row r="119" spans="2:12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</row>
    <row r="120" spans="2:12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</row>
    <row r="121" spans="2:12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J12" sqref="J12:J16"/>
    </sheetView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63.140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47" t="s">
        <v>159</v>
      </c>
      <c r="C1" s="68" t="s" vm="1">
        <v>238</v>
      </c>
    </row>
    <row r="2" spans="1:60">
      <c r="B2" s="47" t="s">
        <v>158</v>
      </c>
      <c r="C2" s="68" t="s">
        <v>239</v>
      </c>
    </row>
    <row r="3" spans="1:60">
      <c r="B3" s="47" t="s">
        <v>160</v>
      </c>
      <c r="C3" s="68" t="s">
        <v>240</v>
      </c>
    </row>
    <row r="4" spans="1:60">
      <c r="B4" s="47" t="s">
        <v>161</v>
      </c>
      <c r="C4" s="68">
        <v>12147</v>
      </c>
    </row>
    <row r="6" spans="1:60" ht="26.25" customHeight="1">
      <c r="B6" s="107" t="s">
        <v>189</v>
      </c>
      <c r="C6" s="108"/>
      <c r="D6" s="108"/>
      <c r="E6" s="108"/>
      <c r="F6" s="108"/>
      <c r="G6" s="108"/>
      <c r="H6" s="108"/>
      <c r="I6" s="108"/>
      <c r="J6" s="108"/>
      <c r="K6" s="109"/>
      <c r="BD6" s="1" t="s">
        <v>100</v>
      </c>
      <c r="BF6" s="1" t="s">
        <v>167</v>
      </c>
      <c r="BH6" s="3" t="s">
        <v>144</v>
      </c>
    </row>
    <row r="7" spans="1:60" ht="26.25" customHeight="1">
      <c r="B7" s="107" t="s">
        <v>76</v>
      </c>
      <c r="C7" s="108"/>
      <c r="D7" s="108"/>
      <c r="E7" s="108"/>
      <c r="F7" s="108"/>
      <c r="G7" s="108"/>
      <c r="H7" s="108"/>
      <c r="I7" s="108"/>
      <c r="J7" s="108"/>
      <c r="K7" s="109"/>
      <c r="BD7" s="3" t="s">
        <v>102</v>
      </c>
      <c r="BF7" s="1" t="s">
        <v>122</v>
      </c>
      <c r="BH7" s="3" t="s">
        <v>143</v>
      </c>
    </row>
    <row r="8" spans="1:60" s="3" customFormat="1" ht="78.75">
      <c r="A8" s="2"/>
      <c r="B8" s="22" t="s">
        <v>96</v>
      </c>
      <c r="C8" s="30" t="s">
        <v>34</v>
      </c>
      <c r="D8" s="30" t="s">
        <v>99</v>
      </c>
      <c r="E8" s="30" t="s">
        <v>49</v>
      </c>
      <c r="F8" s="30" t="s">
        <v>83</v>
      </c>
      <c r="G8" s="30" t="s">
        <v>216</v>
      </c>
      <c r="H8" s="30" t="s">
        <v>215</v>
      </c>
      <c r="I8" s="30" t="s">
        <v>46</v>
      </c>
      <c r="J8" s="30" t="s">
        <v>162</v>
      </c>
      <c r="K8" s="31" t="s">
        <v>164</v>
      </c>
      <c r="BC8" s="1" t="s">
        <v>115</v>
      </c>
      <c r="BD8" s="1" t="s">
        <v>116</v>
      </c>
      <c r="BE8" s="1" t="s">
        <v>123</v>
      </c>
      <c r="BG8" s="4" t="s">
        <v>145</v>
      </c>
    </row>
    <row r="9" spans="1:60" s="3" customFormat="1" ht="18.75" customHeight="1">
      <c r="A9" s="2"/>
      <c r="B9" s="15"/>
      <c r="C9" s="16"/>
      <c r="D9" s="16"/>
      <c r="E9" s="16"/>
      <c r="F9" s="16"/>
      <c r="G9" s="16" t="s">
        <v>223</v>
      </c>
      <c r="H9" s="16"/>
      <c r="I9" s="16" t="s">
        <v>219</v>
      </c>
      <c r="J9" s="32" t="s">
        <v>19</v>
      </c>
      <c r="K9" s="33" t="s">
        <v>19</v>
      </c>
      <c r="BC9" s="1" t="s">
        <v>112</v>
      </c>
      <c r="BE9" s="1" t="s">
        <v>124</v>
      </c>
      <c r="BG9" s="4" t="s">
        <v>146</v>
      </c>
    </row>
    <row r="10" spans="1:60" s="4" customFormat="1" ht="18" customHeight="1">
      <c r="A10" s="2"/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20" t="s">
        <v>7</v>
      </c>
      <c r="L10" s="3"/>
      <c r="M10" s="3"/>
      <c r="N10" s="3"/>
      <c r="O10" s="3"/>
      <c r="BC10" s="1" t="s">
        <v>108</v>
      </c>
      <c r="BD10" s="3"/>
      <c r="BE10" s="1" t="s">
        <v>168</v>
      </c>
      <c r="BG10" s="1" t="s">
        <v>152</v>
      </c>
    </row>
    <row r="11" spans="1:60" s="4" customFormat="1" ht="18" customHeight="1">
      <c r="A11" s="2"/>
      <c r="B11" s="69" t="s">
        <v>37</v>
      </c>
      <c r="C11" s="70"/>
      <c r="D11" s="70"/>
      <c r="E11" s="70"/>
      <c r="F11" s="70"/>
      <c r="G11" s="77"/>
      <c r="H11" s="79"/>
      <c r="I11" s="77">
        <v>-2.4626666099999999</v>
      </c>
      <c r="J11" s="78">
        <f>I11/$I$11</f>
        <v>1</v>
      </c>
      <c r="K11" s="78">
        <f>I11/'סכום נכסי הקרן'!$C$42</f>
        <v>-3.4763819987059457E-4</v>
      </c>
      <c r="L11" s="3"/>
      <c r="M11" s="3"/>
      <c r="N11" s="3"/>
      <c r="O11" s="3"/>
      <c r="BC11" s="1" t="s">
        <v>107</v>
      </c>
      <c r="BD11" s="3"/>
      <c r="BE11" s="1" t="s">
        <v>125</v>
      </c>
      <c r="BG11" s="1" t="s">
        <v>147</v>
      </c>
    </row>
    <row r="12" spans="1:60" ht="20.25">
      <c r="B12" s="93" t="s">
        <v>212</v>
      </c>
      <c r="C12" s="70"/>
      <c r="D12" s="70"/>
      <c r="E12" s="70"/>
      <c r="F12" s="70"/>
      <c r="G12" s="77"/>
      <c r="H12" s="79"/>
      <c r="I12" s="77">
        <v>-2.4626666099999999</v>
      </c>
      <c r="J12" s="78">
        <f t="shared" ref="J12:J16" si="0">I12/$I$11</f>
        <v>1</v>
      </c>
      <c r="K12" s="78">
        <f>I12/'סכום נכסי הקרן'!$C$42</f>
        <v>-3.4763819987059457E-4</v>
      </c>
      <c r="P12" s="1"/>
      <c r="BC12" s="1" t="s">
        <v>105</v>
      </c>
      <c r="BD12" s="4"/>
      <c r="BE12" s="1" t="s">
        <v>126</v>
      </c>
      <c r="BG12" s="1" t="s">
        <v>148</v>
      </c>
    </row>
    <row r="13" spans="1:60">
      <c r="B13" s="73" t="s">
        <v>1020</v>
      </c>
      <c r="C13" s="70" t="s">
        <v>1021</v>
      </c>
      <c r="D13" s="83" t="s">
        <v>25</v>
      </c>
      <c r="E13" s="83" t="s">
        <v>566</v>
      </c>
      <c r="F13" s="83" t="s">
        <v>145</v>
      </c>
      <c r="G13" s="77">
        <v>0.23933099999999999</v>
      </c>
      <c r="H13" s="79">
        <v>322300</v>
      </c>
      <c r="I13" s="77">
        <v>-0.58084431400000003</v>
      </c>
      <c r="J13" s="78">
        <f t="shared" si="0"/>
        <v>0.23585990553548783</v>
      </c>
      <c r="K13" s="78">
        <f>I13/'סכום נכסי הקרן'!$C$42</f>
        <v>-8.1993912982005466E-5</v>
      </c>
      <c r="P13" s="1"/>
      <c r="BC13" s="1" t="s">
        <v>109</v>
      </c>
      <c r="BE13" s="1" t="s">
        <v>127</v>
      </c>
      <c r="BG13" s="1" t="s">
        <v>149</v>
      </c>
    </row>
    <row r="14" spans="1:60">
      <c r="B14" s="73" t="s">
        <v>1022</v>
      </c>
      <c r="C14" s="70" t="s">
        <v>1023</v>
      </c>
      <c r="D14" s="83" t="s">
        <v>25</v>
      </c>
      <c r="E14" s="83" t="s">
        <v>566</v>
      </c>
      <c r="F14" s="83" t="s">
        <v>143</v>
      </c>
      <c r="G14" s="77">
        <v>0.18370300000000001</v>
      </c>
      <c r="H14" s="79">
        <v>5050</v>
      </c>
      <c r="I14" s="77">
        <v>-1.8355944999999999E-2</v>
      </c>
      <c r="J14" s="78">
        <f t="shared" si="0"/>
        <v>7.4536865548357756E-3</v>
      </c>
      <c r="K14" s="78">
        <f>I14/'סכום נכסי הקרן'!$C$42</f>
        <v>-2.5911861763227629E-6</v>
      </c>
      <c r="P14" s="1"/>
      <c r="BC14" s="1" t="s">
        <v>106</v>
      </c>
      <c r="BE14" s="1" t="s">
        <v>128</v>
      </c>
      <c r="BG14" s="1" t="s">
        <v>151</v>
      </c>
    </row>
    <row r="15" spans="1:60">
      <c r="B15" s="73" t="s">
        <v>1024</v>
      </c>
      <c r="C15" s="70" t="s">
        <v>1025</v>
      </c>
      <c r="D15" s="83" t="s">
        <v>25</v>
      </c>
      <c r="E15" s="83" t="s">
        <v>566</v>
      </c>
      <c r="F15" s="83" t="s">
        <v>143</v>
      </c>
      <c r="G15" s="77">
        <v>0.62006099999999997</v>
      </c>
      <c r="H15" s="79">
        <v>309025</v>
      </c>
      <c r="I15" s="77">
        <v>-2.4443523150000002</v>
      </c>
      <c r="J15" s="78">
        <f t="shared" si="0"/>
        <v>0.99256322600646307</v>
      </c>
      <c r="K15" s="78">
        <f>I15/'סכום נכסי הקרן'!$C$42</f>
        <v>-3.4505289314663693E-4</v>
      </c>
      <c r="P15" s="1"/>
      <c r="BC15" s="1" t="s">
        <v>117</v>
      </c>
      <c r="BE15" s="1" t="s">
        <v>169</v>
      </c>
      <c r="BG15" s="1" t="s">
        <v>153</v>
      </c>
    </row>
    <row r="16" spans="1:60" ht="20.25">
      <c r="B16" s="73" t="s">
        <v>1026</v>
      </c>
      <c r="C16" s="70" t="s">
        <v>1027</v>
      </c>
      <c r="D16" s="83" t="s">
        <v>25</v>
      </c>
      <c r="E16" s="83" t="s">
        <v>566</v>
      </c>
      <c r="F16" s="83" t="s">
        <v>145</v>
      </c>
      <c r="G16" s="77">
        <v>0.30724899999999999</v>
      </c>
      <c r="H16" s="79">
        <v>35890</v>
      </c>
      <c r="I16" s="77">
        <v>0.58088596399999992</v>
      </c>
      <c r="J16" s="78">
        <f t="shared" si="0"/>
        <v>-0.23587681809678654</v>
      </c>
      <c r="K16" s="78">
        <f>I16/'סכום נכסי הקרן'!$C$42</f>
        <v>8.1999792434370549E-5</v>
      </c>
      <c r="P16" s="1"/>
      <c r="BC16" s="4" t="s">
        <v>103</v>
      </c>
      <c r="BD16" s="1" t="s">
        <v>118</v>
      </c>
      <c r="BE16" s="1" t="s">
        <v>129</v>
      </c>
      <c r="BG16" s="1" t="s">
        <v>154</v>
      </c>
    </row>
    <row r="17" spans="2:60">
      <c r="B17" s="93"/>
      <c r="C17" s="70"/>
      <c r="D17" s="70"/>
      <c r="E17" s="70"/>
      <c r="F17" s="70"/>
      <c r="G17" s="77"/>
      <c r="H17" s="79"/>
      <c r="I17" s="70"/>
      <c r="J17" s="78"/>
      <c r="K17" s="70"/>
      <c r="P17" s="1"/>
      <c r="BC17" s="1" t="s">
        <v>113</v>
      </c>
      <c r="BE17" s="1" t="s">
        <v>130</v>
      </c>
      <c r="BG17" s="1" t="s">
        <v>155</v>
      </c>
    </row>
    <row r="18" spans="2:60">
      <c r="B18" s="69"/>
      <c r="C18" s="69"/>
      <c r="D18" s="69"/>
      <c r="E18" s="69"/>
      <c r="F18" s="69"/>
      <c r="G18" s="69"/>
      <c r="H18" s="69"/>
      <c r="I18" s="69"/>
      <c r="J18" s="69"/>
      <c r="K18" s="69"/>
      <c r="BD18" s="1" t="s">
        <v>101</v>
      </c>
      <c r="BF18" s="1" t="s">
        <v>131</v>
      </c>
      <c r="BH18" s="1" t="s">
        <v>25</v>
      </c>
    </row>
    <row r="19" spans="2:60">
      <c r="B19" s="69"/>
      <c r="C19" s="69"/>
      <c r="D19" s="69"/>
      <c r="E19" s="69"/>
      <c r="F19" s="69"/>
      <c r="G19" s="69"/>
      <c r="H19" s="69"/>
      <c r="I19" s="69"/>
      <c r="J19" s="69"/>
      <c r="K19" s="69"/>
      <c r="BD19" s="1" t="s">
        <v>114</v>
      </c>
      <c r="BF19" s="1" t="s">
        <v>132</v>
      </c>
    </row>
    <row r="20" spans="2:60">
      <c r="B20" s="85" t="s">
        <v>231</v>
      </c>
      <c r="C20" s="69"/>
      <c r="D20" s="69"/>
      <c r="E20" s="69"/>
      <c r="F20" s="69"/>
      <c r="G20" s="69"/>
      <c r="H20" s="69"/>
      <c r="I20" s="69"/>
      <c r="J20" s="69"/>
      <c r="K20" s="69"/>
      <c r="BD20" s="1" t="s">
        <v>119</v>
      </c>
      <c r="BF20" s="1" t="s">
        <v>133</v>
      </c>
    </row>
    <row r="21" spans="2:60">
      <c r="B21" s="85" t="s">
        <v>92</v>
      </c>
      <c r="C21" s="69"/>
      <c r="D21" s="69"/>
      <c r="E21" s="69"/>
      <c r="F21" s="69"/>
      <c r="G21" s="69"/>
      <c r="H21" s="69"/>
      <c r="I21" s="69"/>
      <c r="J21" s="69"/>
      <c r="K21" s="69"/>
      <c r="BD21" s="1" t="s">
        <v>104</v>
      </c>
      <c r="BE21" s="1" t="s">
        <v>120</v>
      </c>
      <c r="BF21" s="1" t="s">
        <v>134</v>
      </c>
    </row>
    <row r="22" spans="2:60">
      <c r="B22" s="85" t="s">
        <v>214</v>
      </c>
      <c r="C22" s="69"/>
      <c r="D22" s="69"/>
      <c r="E22" s="69"/>
      <c r="F22" s="69"/>
      <c r="G22" s="69"/>
      <c r="H22" s="69"/>
      <c r="I22" s="69"/>
      <c r="J22" s="69"/>
      <c r="K22" s="69"/>
      <c r="BD22" s="1" t="s">
        <v>110</v>
      </c>
      <c r="BF22" s="1" t="s">
        <v>135</v>
      </c>
    </row>
    <row r="23" spans="2:60">
      <c r="B23" s="85" t="s">
        <v>222</v>
      </c>
      <c r="C23" s="69"/>
      <c r="D23" s="69"/>
      <c r="E23" s="69"/>
      <c r="F23" s="69"/>
      <c r="G23" s="69"/>
      <c r="H23" s="69"/>
      <c r="I23" s="69"/>
      <c r="J23" s="69"/>
      <c r="K23" s="69"/>
      <c r="BD23" s="1" t="s">
        <v>25</v>
      </c>
      <c r="BE23" s="1" t="s">
        <v>111</v>
      </c>
      <c r="BF23" s="1" t="s">
        <v>170</v>
      </c>
    </row>
    <row r="24" spans="2:60">
      <c r="B24" s="69"/>
      <c r="C24" s="69"/>
      <c r="D24" s="69"/>
      <c r="E24" s="69"/>
      <c r="F24" s="69"/>
      <c r="G24" s="69"/>
      <c r="H24" s="69"/>
      <c r="I24" s="69"/>
      <c r="J24" s="69"/>
      <c r="K24" s="69"/>
      <c r="BF24" s="1" t="s">
        <v>173</v>
      </c>
    </row>
    <row r="25" spans="2:60">
      <c r="B25" s="69"/>
      <c r="C25" s="69"/>
      <c r="D25" s="69"/>
      <c r="E25" s="69"/>
      <c r="F25" s="69"/>
      <c r="G25" s="69"/>
      <c r="H25" s="69"/>
      <c r="I25" s="69"/>
      <c r="J25" s="69"/>
      <c r="K25" s="69"/>
      <c r="BF25" s="1" t="s">
        <v>136</v>
      </c>
    </row>
    <row r="26" spans="2:60">
      <c r="B26" s="69"/>
      <c r="C26" s="69"/>
      <c r="D26" s="69"/>
      <c r="E26" s="69"/>
      <c r="F26" s="69"/>
      <c r="G26" s="69"/>
      <c r="H26" s="69"/>
      <c r="I26" s="69"/>
      <c r="J26" s="69"/>
      <c r="K26" s="69"/>
      <c r="BF26" s="1" t="s">
        <v>137</v>
      </c>
    </row>
    <row r="27" spans="2:60">
      <c r="B27" s="69"/>
      <c r="C27" s="69"/>
      <c r="D27" s="69"/>
      <c r="E27" s="69"/>
      <c r="F27" s="69"/>
      <c r="G27" s="69"/>
      <c r="H27" s="69"/>
      <c r="I27" s="69"/>
      <c r="J27" s="69"/>
      <c r="K27" s="69"/>
      <c r="BF27" s="1" t="s">
        <v>172</v>
      </c>
    </row>
    <row r="28" spans="2:60">
      <c r="B28" s="69"/>
      <c r="C28" s="69"/>
      <c r="D28" s="69"/>
      <c r="E28" s="69"/>
      <c r="F28" s="69"/>
      <c r="G28" s="69"/>
      <c r="H28" s="69"/>
      <c r="I28" s="69"/>
      <c r="J28" s="69"/>
      <c r="K28" s="69"/>
      <c r="BF28" s="1" t="s">
        <v>138</v>
      </c>
    </row>
    <row r="29" spans="2:60">
      <c r="B29" s="69"/>
      <c r="C29" s="69"/>
      <c r="D29" s="69"/>
      <c r="E29" s="69"/>
      <c r="F29" s="69"/>
      <c r="G29" s="69"/>
      <c r="H29" s="69"/>
      <c r="I29" s="69"/>
      <c r="J29" s="69"/>
      <c r="K29" s="69"/>
      <c r="BF29" s="1" t="s">
        <v>139</v>
      </c>
    </row>
    <row r="30" spans="2:60">
      <c r="B30" s="69"/>
      <c r="C30" s="69"/>
      <c r="D30" s="69"/>
      <c r="E30" s="69"/>
      <c r="F30" s="69"/>
      <c r="G30" s="69"/>
      <c r="H30" s="69"/>
      <c r="I30" s="69"/>
      <c r="J30" s="69"/>
      <c r="K30" s="69"/>
      <c r="BF30" s="1" t="s">
        <v>171</v>
      </c>
    </row>
    <row r="31" spans="2:60">
      <c r="B31" s="69"/>
      <c r="C31" s="69"/>
      <c r="D31" s="69"/>
      <c r="E31" s="69"/>
      <c r="F31" s="69"/>
      <c r="G31" s="69"/>
      <c r="H31" s="69"/>
      <c r="I31" s="69"/>
      <c r="J31" s="69"/>
      <c r="K31" s="69"/>
      <c r="BF31" s="1" t="s">
        <v>25</v>
      </c>
    </row>
    <row r="32" spans="2:60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B110" s="69"/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2:11">
      <c r="B111" s="69"/>
      <c r="C111" s="69"/>
      <c r="D111" s="69"/>
      <c r="E111" s="69"/>
      <c r="F111" s="69"/>
      <c r="G111" s="69"/>
      <c r="H111" s="69"/>
      <c r="I111" s="69"/>
      <c r="J111" s="69"/>
      <c r="K111" s="69"/>
    </row>
    <row r="112" spans="2:11">
      <c r="B112" s="69"/>
      <c r="C112" s="69"/>
      <c r="D112" s="69"/>
      <c r="E112" s="69"/>
      <c r="F112" s="69"/>
      <c r="G112" s="69"/>
      <c r="H112" s="69"/>
      <c r="I112" s="69"/>
      <c r="J112" s="69"/>
      <c r="K112" s="69"/>
    </row>
    <row r="113" spans="2:11">
      <c r="B113" s="69"/>
      <c r="C113" s="69"/>
      <c r="D113" s="69"/>
      <c r="E113" s="69"/>
      <c r="F113" s="69"/>
      <c r="G113" s="69"/>
      <c r="H113" s="69"/>
      <c r="I113" s="69"/>
      <c r="J113" s="69"/>
      <c r="K113" s="69"/>
    </row>
    <row r="114" spans="2:11">
      <c r="B114" s="69"/>
      <c r="C114" s="69"/>
      <c r="D114" s="69"/>
      <c r="E114" s="69"/>
      <c r="F114" s="69"/>
      <c r="G114" s="69"/>
      <c r="H114" s="69"/>
      <c r="I114" s="69"/>
      <c r="J114" s="69"/>
      <c r="K114" s="69"/>
    </row>
    <row r="115" spans="2:11">
      <c r="B115" s="69"/>
      <c r="C115" s="69"/>
      <c r="D115" s="69"/>
      <c r="E115" s="69"/>
      <c r="F115" s="69"/>
      <c r="G115" s="69"/>
      <c r="H115" s="69"/>
      <c r="I115" s="69"/>
      <c r="J115" s="69"/>
      <c r="K115" s="69"/>
    </row>
    <row r="116" spans="2:11">
      <c r="B116" s="69"/>
      <c r="C116" s="69"/>
      <c r="D116" s="69"/>
      <c r="E116" s="69"/>
      <c r="F116" s="69"/>
      <c r="G116" s="69"/>
      <c r="H116" s="69"/>
      <c r="I116" s="69"/>
      <c r="J116" s="69"/>
      <c r="K116" s="69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>
      <selection activeCell="N11" sqref="N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47" t="s">
        <v>159</v>
      </c>
      <c r="C1" s="68" t="s" vm="1">
        <v>238</v>
      </c>
    </row>
    <row r="2" spans="2:81">
      <c r="B2" s="47" t="s">
        <v>158</v>
      </c>
      <c r="C2" s="68" t="s">
        <v>239</v>
      </c>
    </row>
    <row r="3" spans="2:81">
      <c r="B3" s="47" t="s">
        <v>160</v>
      </c>
      <c r="C3" s="68" t="s">
        <v>240</v>
      </c>
      <c r="E3" s="2"/>
    </row>
    <row r="4" spans="2:81">
      <c r="B4" s="47" t="s">
        <v>161</v>
      </c>
      <c r="C4" s="68">
        <v>12147</v>
      </c>
    </row>
    <row r="6" spans="2:81" ht="26.25" customHeight="1">
      <c r="B6" s="107" t="s">
        <v>189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77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3" customFormat="1" ht="47.25">
      <c r="B8" s="22" t="s">
        <v>96</v>
      </c>
      <c r="C8" s="30" t="s">
        <v>34</v>
      </c>
      <c r="D8" s="13" t="s">
        <v>39</v>
      </c>
      <c r="E8" s="30" t="s">
        <v>14</v>
      </c>
      <c r="F8" s="30" t="s">
        <v>50</v>
      </c>
      <c r="G8" s="30" t="s">
        <v>84</v>
      </c>
      <c r="H8" s="30" t="s">
        <v>17</v>
      </c>
      <c r="I8" s="30" t="s">
        <v>83</v>
      </c>
      <c r="J8" s="30" t="s">
        <v>16</v>
      </c>
      <c r="K8" s="30" t="s">
        <v>18</v>
      </c>
      <c r="L8" s="30" t="s">
        <v>216</v>
      </c>
      <c r="M8" s="30" t="s">
        <v>215</v>
      </c>
      <c r="N8" s="30" t="s">
        <v>46</v>
      </c>
      <c r="O8" s="30" t="s">
        <v>45</v>
      </c>
      <c r="P8" s="30" t="s">
        <v>162</v>
      </c>
      <c r="Q8" s="31" t="s">
        <v>164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5"/>
      <c r="C9" s="16"/>
      <c r="D9" s="16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223</v>
      </c>
      <c r="M9" s="32"/>
      <c r="N9" s="32" t="s">
        <v>219</v>
      </c>
      <c r="O9" s="32" t="s">
        <v>19</v>
      </c>
      <c r="P9" s="32" t="s">
        <v>19</v>
      </c>
      <c r="Q9" s="33" t="s">
        <v>19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93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02">
        <v>0</v>
      </c>
      <c r="O11" s="69"/>
      <c r="P11" s="69"/>
      <c r="Q11" s="69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85" t="s">
        <v>231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2:81">
      <c r="B13" s="85" t="s">
        <v>92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2:81">
      <c r="B14" s="85" t="s">
        <v>214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2:81">
      <c r="B15" s="85" t="s">
        <v>222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2:8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2:17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2:17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2:17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2:17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2:17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2:17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2:17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2:17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2:17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2:17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2:17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2:17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2:17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2:17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2:17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2:17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2:17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2:17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2:17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2:17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2:17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2:17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2:17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2:17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2:17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2:17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2:17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2:17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2:17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2:17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2:17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2:17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2:17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2:17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2:17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2:17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2:17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2:17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2:17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2:17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2:17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2:17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2:17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2:17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2:17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2:17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2:17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2:17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2:17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2:17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2:17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2:17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2:17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2:17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2:17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2:17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2:17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2:17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2:17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2:17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2:17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2:17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2:17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2:17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2:17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2:17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2:17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2:17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7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2:17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2:17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2:17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2:17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2:17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2:17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2:17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2:17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2:17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2:17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2:17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2:17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2:17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2:17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2:17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2:17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2:17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2:17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2:17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2:17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2:17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2:17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2:17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2:17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2:17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AH36:XFD39 D40:XFD1048576 D36:AF39 D1:M35 O1:XFD35 N1:N10 N12:N35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126"/>
  <sheetViews>
    <sheetView rightToLeft="1" topLeftCell="A4" workbookViewId="0">
      <selection activeCell="O12" sqref="O12:O26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63.1406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3.140625" style="1" bestFit="1" customWidth="1"/>
    <col min="12" max="12" width="7.28515625" style="1" bestFit="1" customWidth="1"/>
    <col min="13" max="13" width="9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47" t="s">
        <v>159</v>
      </c>
      <c r="C1" s="68" t="s" vm="1">
        <v>238</v>
      </c>
    </row>
    <row r="2" spans="2:72">
      <c r="B2" s="47" t="s">
        <v>158</v>
      </c>
      <c r="C2" s="68" t="s">
        <v>239</v>
      </c>
    </row>
    <row r="3" spans="2:72">
      <c r="B3" s="47" t="s">
        <v>160</v>
      </c>
      <c r="C3" s="68" t="s">
        <v>240</v>
      </c>
    </row>
    <row r="4" spans="2:72">
      <c r="B4" s="47" t="s">
        <v>161</v>
      </c>
      <c r="C4" s="68">
        <v>12147</v>
      </c>
    </row>
    <row r="6" spans="2:72" ht="26.25" customHeight="1">
      <c r="B6" s="107" t="s">
        <v>190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3" customFormat="1" ht="78.75">
      <c r="B8" s="22" t="s">
        <v>96</v>
      </c>
      <c r="C8" s="30" t="s">
        <v>34</v>
      </c>
      <c r="D8" s="30" t="s">
        <v>14</v>
      </c>
      <c r="E8" s="30" t="s">
        <v>50</v>
      </c>
      <c r="F8" s="30" t="s">
        <v>84</v>
      </c>
      <c r="G8" s="30" t="s">
        <v>17</v>
      </c>
      <c r="H8" s="30" t="s">
        <v>83</v>
      </c>
      <c r="I8" s="30" t="s">
        <v>16</v>
      </c>
      <c r="J8" s="30" t="s">
        <v>18</v>
      </c>
      <c r="K8" s="30" t="s">
        <v>216</v>
      </c>
      <c r="L8" s="30" t="s">
        <v>215</v>
      </c>
      <c r="M8" s="30" t="s">
        <v>91</v>
      </c>
      <c r="N8" s="30" t="s">
        <v>45</v>
      </c>
      <c r="O8" s="30" t="s">
        <v>162</v>
      </c>
      <c r="P8" s="31" t="s">
        <v>164</v>
      </c>
    </row>
    <row r="9" spans="2:72" s="3" customFormat="1" ht="25.5" customHeight="1">
      <c r="B9" s="15"/>
      <c r="C9" s="32"/>
      <c r="D9" s="32"/>
      <c r="E9" s="32"/>
      <c r="F9" s="32" t="s">
        <v>21</v>
      </c>
      <c r="G9" s="32" t="s">
        <v>20</v>
      </c>
      <c r="H9" s="32"/>
      <c r="I9" s="32" t="s">
        <v>19</v>
      </c>
      <c r="J9" s="32" t="s">
        <v>19</v>
      </c>
      <c r="K9" s="32" t="s">
        <v>223</v>
      </c>
      <c r="L9" s="32"/>
      <c r="M9" s="32" t="s">
        <v>219</v>
      </c>
      <c r="N9" s="32" t="s">
        <v>19</v>
      </c>
      <c r="O9" s="32" t="s">
        <v>19</v>
      </c>
      <c r="P9" s="33" t="s">
        <v>19</v>
      </c>
    </row>
    <row r="10" spans="2:7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20" t="s">
        <v>13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94" t="s">
        <v>24</v>
      </c>
      <c r="C11" s="72"/>
      <c r="D11" s="72"/>
      <c r="E11" s="72"/>
      <c r="F11" s="72"/>
      <c r="G11" s="80">
        <v>9.7821657176455634</v>
      </c>
      <c r="H11" s="72"/>
      <c r="I11" s="72"/>
      <c r="J11" s="95">
        <v>4.8500249553133375E-2</v>
      </c>
      <c r="K11" s="80"/>
      <c r="L11" s="82"/>
      <c r="M11" s="80">
        <v>4303.2358900000008</v>
      </c>
      <c r="N11" s="72"/>
      <c r="O11" s="81">
        <f>M11/$M$11</f>
        <v>1</v>
      </c>
      <c r="P11" s="81">
        <f>M11/'סכום נכסי הקרן'!$C$42</f>
        <v>0.60745907397434373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93" t="s">
        <v>210</v>
      </c>
      <c r="C12" s="70"/>
      <c r="D12" s="70"/>
      <c r="E12" s="70"/>
      <c r="F12" s="70"/>
      <c r="G12" s="77">
        <v>9.7821657176455634</v>
      </c>
      <c r="H12" s="70"/>
      <c r="I12" s="70"/>
      <c r="J12" s="84">
        <v>4.8500249553133375E-2</v>
      </c>
      <c r="K12" s="77"/>
      <c r="L12" s="79"/>
      <c r="M12" s="77">
        <v>4303.2358900000008</v>
      </c>
      <c r="N12" s="70"/>
      <c r="O12" s="78">
        <f t="shared" ref="O12:O26" si="0">M12/$M$11</f>
        <v>1</v>
      </c>
      <c r="P12" s="78">
        <f>M12/'סכום נכסי הקרן'!$C$42</f>
        <v>0.60745907397434373</v>
      </c>
    </row>
    <row r="13" spans="2:72">
      <c r="B13" s="88" t="s">
        <v>51</v>
      </c>
      <c r="C13" s="72"/>
      <c r="D13" s="72"/>
      <c r="E13" s="72"/>
      <c r="F13" s="72"/>
      <c r="G13" s="80">
        <v>9.7821657176455634</v>
      </c>
      <c r="H13" s="72"/>
      <c r="I13" s="72"/>
      <c r="J13" s="95">
        <v>4.8500249553133375E-2</v>
      </c>
      <c r="K13" s="80"/>
      <c r="L13" s="82"/>
      <c r="M13" s="80">
        <v>4303.2358900000008</v>
      </c>
      <c r="N13" s="72"/>
      <c r="O13" s="81">
        <f t="shared" si="0"/>
        <v>1</v>
      </c>
      <c r="P13" s="81">
        <f>M13/'סכום נכסי הקרן'!$C$42</f>
        <v>0.60745907397434373</v>
      </c>
    </row>
    <row r="14" spans="2:72">
      <c r="B14" s="76" t="s">
        <v>1028</v>
      </c>
      <c r="C14" s="70" t="s">
        <v>1029</v>
      </c>
      <c r="D14" s="70" t="s">
        <v>243</v>
      </c>
      <c r="E14" s="70"/>
      <c r="F14" s="96">
        <v>42887</v>
      </c>
      <c r="G14" s="77">
        <v>9.19</v>
      </c>
      <c r="H14" s="83" t="s">
        <v>144</v>
      </c>
      <c r="I14" s="84">
        <v>4.8000000000000001E-2</v>
      </c>
      <c r="J14" s="84">
        <v>4.8099999999999997E-2</v>
      </c>
      <c r="K14" s="77">
        <v>494000</v>
      </c>
      <c r="L14" s="79">
        <v>101.197</v>
      </c>
      <c r="M14" s="77">
        <v>501.78174999999999</v>
      </c>
      <c r="N14" s="70"/>
      <c r="O14" s="78">
        <f t="shared" si="0"/>
        <v>0.11660568066139639</v>
      </c>
      <c r="P14" s="78">
        <f>M14/'סכום נכסי הקרן'!$C$42</f>
        <v>7.0833178794719884E-2</v>
      </c>
    </row>
    <row r="15" spans="2:72">
      <c r="B15" s="76" t="s">
        <v>1030</v>
      </c>
      <c r="C15" s="70" t="s">
        <v>1031</v>
      </c>
      <c r="D15" s="70" t="s">
        <v>243</v>
      </c>
      <c r="E15" s="70"/>
      <c r="F15" s="96">
        <v>43101</v>
      </c>
      <c r="G15" s="77">
        <v>9.3299999999999983</v>
      </c>
      <c r="H15" s="83" t="s">
        <v>144</v>
      </c>
      <c r="I15" s="84">
        <v>4.8000000000000001E-2</v>
      </c>
      <c r="J15" s="84">
        <v>4.8600000000000004E-2</v>
      </c>
      <c r="K15" s="77">
        <v>693000</v>
      </c>
      <c r="L15" s="79">
        <v>103.20950000000001</v>
      </c>
      <c r="M15" s="77">
        <v>714.7746800000001</v>
      </c>
      <c r="N15" s="70"/>
      <c r="O15" s="78">
        <f t="shared" si="0"/>
        <v>0.1661016728506603</v>
      </c>
      <c r="P15" s="78">
        <f>M15/'סכום נכסי הקרן'!$C$42</f>
        <v>0.10089996837545148</v>
      </c>
    </row>
    <row r="16" spans="2:72">
      <c r="B16" s="76" t="s">
        <v>1032</v>
      </c>
      <c r="C16" s="70" t="s">
        <v>1033</v>
      </c>
      <c r="D16" s="70" t="s">
        <v>243</v>
      </c>
      <c r="E16" s="70"/>
      <c r="F16" s="96">
        <v>43313</v>
      </c>
      <c r="G16" s="77">
        <v>9.6800000000000015</v>
      </c>
      <c r="H16" s="83" t="s">
        <v>144</v>
      </c>
      <c r="I16" s="84">
        <v>4.8000000000000001E-2</v>
      </c>
      <c r="J16" s="84">
        <v>4.8600000000000004E-2</v>
      </c>
      <c r="K16" s="77">
        <v>1278000</v>
      </c>
      <c r="L16" s="79">
        <v>101.96259999999999</v>
      </c>
      <c r="M16" s="77">
        <v>1303.0911799999999</v>
      </c>
      <c r="N16" s="70"/>
      <c r="O16" s="78">
        <f t="shared" si="0"/>
        <v>0.30281658112867238</v>
      </c>
      <c r="P16" s="78">
        <f>M16/'סכום נכסי הקרן'!$C$42</f>
        <v>0.18394867995650005</v>
      </c>
    </row>
    <row r="17" spans="2:16">
      <c r="B17" s="76" t="s">
        <v>1034</v>
      </c>
      <c r="C17" s="70" t="s">
        <v>1035</v>
      </c>
      <c r="D17" s="70" t="s">
        <v>243</v>
      </c>
      <c r="E17" s="70"/>
      <c r="F17" s="96">
        <v>43375</v>
      </c>
      <c r="G17" s="77">
        <v>9.8499999999999979</v>
      </c>
      <c r="H17" s="83" t="s">
        <v>144</v>
      </c>
      <c r="I17" s="84">
        <v>4.8000000000000001E-2</v>
      </c>
      <c r="J17" s="84">
        <v>4.8500000000000008E-2</v>
      </c>
      <c r="K17" s="77">
        <v>151645</v>
      </c>
      <c r="L17" s="79">
        <v>101.1797</v>
      </c>
      <c r="M17" s="77">
        <v>153.39716000000001</v>
      </c>
      <c r="N17" s="70"/>
      <c r="O17" s="78">
        <f t="shared" si="0"/>
        <v>3.5646932662108832E-2</v>
      </c>
      <c r="P17" s="78">
        <f>M17/'סכום נכסי הקרן'!$C$42</f>
        <v>2.1654052704950421E-2</v>
      </c>
    </row>
    <row r="18" spans="2:16">
      <c r="B18" s="76" t="s">
        <v>1036</v>
      </c>
      <c r="C18" s="70" t="s">
        <v>1037</v>
      </c>
      <c r="D18" s="70" t="s">
        <v>243</v>
      </c>
      <c r="E18" s="70"/>
      <c r="F18" s="96">
        <v>43497</v>
      </c>
      <c r="G18" s="77">
        <v>9.9500000000000011</v>
      </c>
      <c r="H18" s="83" t="s">
        <v>144</v>
      </c>
      <c r="I18" s="84">
        <v>4.8000000000000001E-2</v>
      </c>
      <c r="J18" s="84">
        <v>4.8499999999999995E-2</v>
      </c>
      <c r="K18" s="77">
        <v>4000</v>
      </c>
      <c r="L18" s="79">
        <v>101.9791</v>
      </c>
      <c r="M18" s="77">
        <v>4.0798199999999998</v>
      </c>
      <c r="N18" s="70"/>
      <c r="O18" s="78">
        <f t="shared" si="0"/>
        <v>9.4808188634994833E-4</v>
      </c>
      <c r="P18" s="78">
        <f>M18/'סכום נכסי הקרן'!$C$42</f>
        <v>5.7592094473398858E-4</v>
      </c>
    </row>
    <row r="19" spans="2:16">
      <c r="B19" s="76" t="s">
        <v>1038</v>
      </c>
      <c r="C19" s="70" t="s">
        <v>1039</v>
      </c>
      <c r="D19" s="70" t="s">
        <v>243</v>
      </c>
      <c r="E19" s="70"/>
      <c r="F19" s="96">
        <v>43525</v>
      </c>
      <c r="G19" s="77">
        <v>10.030000000000001</v>
      </c>
      <c r="H19" s="83" t="s">
        <v>144</v>
      </c>
      <c r="I19" s="84">
        <v>4.8000000000000001E-2</v>
      </c>
      <c r="J19" s="84">
        <v>4.8499999999999995E-2</v>
      </c>
      <c r="K19" s="77">
        <v>33000</v>
      </c>
      <c r="L19" s="79">
        <v>101.5856</v>
      </c>
      <c r="M19" s="77">
        <v>33.525959999999998</v>
      </c>
      <c r="N19" s="70"/>
      <c r="O19" s="78">
        <f t="shared" si="0"/>
        <v>7.7908719988854696E-3</v>
      </c>
      <c r="P19" s="78">
        <f>M19/'סכום נכסי הקרן'!$C$42</f>
        <v>4.732635889895611E-3</v>
      </c>
    </row>
    <row r="20" spans="2:16">
      <c r="B20" s="76" t="s">
        <v>1040</v>
      </c>
      <c r="C20" s="70" t="s">
        <v>1041</v>
      </c>
      <c r="D20" s="70" t="s">
        <v>243</v>
      </c>
      <c r="E20" s="70"/>
      <c r="F20" s="96">
        <v>43586</v>
      </c>
      <c r="G20" s="77">
        <v>10.199999999999999</v>
      </c>
      <c r="H20" s="83" t="s">
        <v>144</v>
      </c>
      <c r="I20" s="84">
        <v>4.8000000000000001E-2</v>
      </c>
      <c r="J20" s="84">
        <v>4.8499999999999995E-2</v>
      </c>
      <c r="K20" s="77">
        <v>757000</v>
      </c>
      <c r="L20" s="79">
        <v>100.81189999999999</v>
      </c>
      <c r="M20" s="77">
        <v>763.30601999999999</v>
      </c>
      <c r="N20" s="70"/>
      <c r="O20" s="78">
        <f t="shared" si="0"/>
        <v>0.17737954402494999</v>
      </c>
      <c r="P20" s="78">
        <f>M20/'סכום נכסי הקרן'!$C$42</f>
        <v>0.10775081355538745</v>
      </c>
    </row>
    <row r="21" spans="2:16">
      <c r="B21" s="76" t="s">
        <v>1042</v>
      </c>
      <c r="C21" s="70" t="s">
        <v>1043</v>
      </c>
      <c r="D21" s="70" t="s">
        <v>243</v>
      </c>
      <c r="E21" s="70"/>
      <c r="F21" s="96">
        <v>43647</v>
      </c>
      <c r="G21" s="77">
        <v>10.119999999999999</v>
      </c>
      <c r="H21" s="83" t="s">
        <v>144</v>
      </c>
      <c r="I21" s="84">
        <v>4.8000000000000001E-2</v>
      </c>
      <c r="J21" s="84">
        <v>4.8499999999999995E-2</v>
      </c>
      <c r="K21" s="77">
        <v>402000</v>
      </c>
      <c r="L21" s="79">
        <v>102.40009999999999</v>
      </c>
      <c r="M21" s="77">
        <v>411.64861999999999</v>
      </c>
      <c r="N21" s="70"/>
      <c r="O21" s="78">
        <f t="shared" si="0"/>
        <v>9.5660249756840524E-2</v>
      </c>
      <c r="P21" s="78">
        <f>M21/'סכום נכסי הקרן'!$C$42</f>
        <v>5.8109686733444785E-2</v>
      </c>
    </row>
    <row r="22" spans="2:16">
      <c r="B22" s="76" t="s">
        <v>1044</v>
      </c>
      <c r="C22" s="70" t="s">
        <v>1045</v>
      </c>
      <c r="D22" s="70" t="s">
        <v>243</v>
      </c>
      <c r="E22" s="70"/>
      <c r="F22" s="96">
        <v>43678</v>
      </c>
      <c r="G22" s="77">
        <v>10.200000000000001</v>
      </c>
      <c r="H22" s="83" t="s">
        <v>144</v>
      </c>
      <c r="I22" s="84">
        <v>4.8000000000000001E-2</v>
      </c>
      <c r="J22" s="84">
        <v>4.8499999999999995E-2</v>
      </c>
      <c r="K22" s="77">
        <v>10000</v>
      </c>
      <c r="L22" s="79">
        <v>101.9962</v>
      </c>
      <c r="M22" s="77">
        <v>10.199620000000001</v>
      </c>
      <c r="N22" s="70"/>
      <c r="O22" s="78">
        <f t="shared" si="0"/>
        <v>2.3702209827033208E-3</v>
      </c>
      <c r="P22" s="78">
        <f>M22/'סכום נכסי הקרן'!$C$42</f>
        <v>1.4398122432675183E-3</v>
      </c>
    </row>
    <row r="23" spans="2:16">
      <c r="B23" s="76" t="s">
        <v>1046</v>
      </c>
      <c r="C23" s="70" t="s">
        <v>1047</v>
      </c>
      <c r="D23" s="70" t="s">
        <v>243</v>
      </c>
      <c r="E23" s="70"/>
      <c r="F23" s="96">
        <v>43770</v>
      </c>
      <c r="G23" s="77">
        <v>10.450000000000001</v>
      </c>
      <c r="H23" s="83" t="s">
        <v>144</v>
      </c>
      <c r="I23" s="84">
        <v>4.8000000000000001E-2</v>
      </c>
      <c r="J23" s="84">
        <v>4.8500000000000008E-2</v>
      </c>
      <c r="K23" s="77">
        <v>382000</v>
      </c>
      <c r="L23" s="79">
        <v>100.7938</v>
      </c>
      <c r="M23" s="77">
        <v>385.03246999999999</v>
      </c>
      <c r="N23" s="70"/>
      <c r="O23" s="78">
        <f t="shared" si="0"/>
        <v>8.9475101956355899E-2</v>
      </c>
      <c r="P23" s="78">
        <f>M23/'סכום נכסי הקרן'!$C$42</f>
        <v>5.4352462578167941E-2</v>
      </c>
    </row>
    <row r="24" spans="2:16">
      <c r="B24" s="76" t="s">
        <v>1048</v>
      </c>
      <c r="C24" s="70" t="s">
        <v>1049</v>
      </c>
      <c r="D24" s="70" t="s">
        <v>243</v>
      </c>
      <c r="E24" s="70"/>
      <c r="F24" s="96">
        <v>43800</v>
      </c>
      <c r="G24" s="77">
        <v>10.540000000000001</v>
      </c>
      <c r="H24" s="83" t="s">
        <v>144</v>
      </c>
      <c r="I24" s="84">
        <v>4.8000000000000001E-2</v>
      </c>
      <c r="J24" s="84">
        <v>4.8500000000000015E-2</v>
      </c>
      <c r="K24" s="77">
        <v>5000</v>
      </c>
      <c r="L24" s="79">
        <v>100.39619999999999</v>
      </c>
      <c r="M24" s="77">
        <v>5.0197899999999995</v>
      </c>
      <c r="N24" s="70"/>
      <c r="O24" s="78">
        <f t="shared" si="0"/>
        <v>1.1665151826013419E-3</v>
      </c>
      <c r="P24" s="78">
        <f>M24/'סכום נכסי הקרן'!$C$42</f>
        <v>7.0861023260002369E-4</v>
      </c>
    </row>
    <row r="25" spans="2:16">
      <c r="B25" s="76" t="s">
        <v>1050</v>
      </c>
      <c r="C25" s="70" t="s">
        <v>1051</v>
      </c>
      <c r="D25" s="70" t="s">
        <v>243</v>
      </c>
      <c r="E25" s="70"/>
      <c r="F25" s="96">
        <v>43831</v>
      </c>
      <c r="G25" s="77">
        <v>10.37</v>
      </c>
      <c r="H25" s="83" t="s">
        <v>144</v>
      </c>
      <c r="I25" s="84">
        <v>4.8000000000000001E-2</v>
      </c>
      <c r="J25" s="84">
        <v>4.8499999999999995E-2</v>
      </c>
      <c r="K25" s="77">
        <v>10000</v>
      </c>
      <c r="L25" s="79">
        <v>102.4002</v>
      </c>
      <c r="M25" s="77">
        <v>10.240030000000001</v>
      </c>
      <c r="N25" s="70"/>
      <c r="O25" s="78">
        <f t="shared" si="0"/>
        <v>2.3796115903839052E-3</v>
      </c>
      <c r="P25" s="78">
        <f>M25/'סכום נכסי הקרן'!$C$42</f>
        <v>1.4455166531132221E-3</v>
      </c>
    </row>
    <row r="26" spans="2:16">
      <c r="B26" s="76" t="s">
        <v>1052</v>
      </c>
      <c r="C26" s="70" t="s">
        <v>1053</v>
      </c>
      <c r="D26" s="70" t="s">
        <v>243</v>
      </c>
      <c r="E26" s="70"/>
      <c r="F26" s="96">
        <v>43863</v>
      </c>
      <c r="G26" s="77">
        <v>10.46</v>
      </c>
      <c r="H26" s="83" t="s">
        <v>144</v>
      </c>
      <c r="I26" s="84">
        <v>4.8000000000000001E-2</v>
      </c>
      <c r="J26" s="84">
        <v>4.8500000000000008E-2</v>
      </c>
      <c r="K26" s="77">
        <v>7000</v>
      </c>
      <c r="L26" s="79">
        <v>101.9803</v>
      </c>
      <c r="M26" s="77">
        <v>7.1387900000000002</v>
      </c>
      <c r="N26" s="70"/>
      <c r="O26" s="78">
        <f t="shared" si="0"/>
        <v>1.6589353180915208E-3</v>
      </c>
      <c r="P26" s="78">
        <f>M26/'סכום נכסי הקרן'!$C$42</f>
        <v>1.0077353121112085E-3</v>
      </c>
    </row>
    <row r="27" spans="2:16">
      <c r="B27" s="73"/>
      <c r="C27" s="70"/>
      <c r="D27" s="70"/>
      <c r="E27" s="70"/>
      <c r="F27" s="70"/>
      <c r="G27" s="70"/>
      <c r="H27" s="70"/>
      <c r="I27" s="70"/>
      <c r="J27" s="70"/>
      <c r="K27" s="77"/>
      <c r="L27" s="79"/>
      <c r="M27" s="70"/>
      <c r="N27" s="70"/>
      <c r="O27" s="78"/>
      <c r="P27" s="70"/>
    </row>
    <row r="28" spans="2:1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1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16">
      <c r="B30" s="85" t="s">
        <v>92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2:16">
      <c r="B31" s="85" t="s">
        <v>214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2:16">
      <c r="B32" s="85" t="s">
        <v>222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6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2:16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2:16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2:16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2:16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2:16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2:16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2:16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2:16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2:16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6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16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16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2:16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16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2:16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2:16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2:16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2:16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2:16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6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2:16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2:16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2:16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2:16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2:16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2:16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2:16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2:16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2:16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2:16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2:16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2:16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2:16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2:16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2:16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2:16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2:16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2:16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2:16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2:16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2:16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</row>
    <row r="111" spans="2:16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</row>
    <row r="112" spans="2:16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</row>
    <row r="113" spans="2:16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</row>
    <row r="114" spans="2:16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</row>
    <row r="115" spans="2:16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</row>
    <row r="116" spans="2:16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</row>
    <row r="117" spans="2:16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</row>
    <row r="118" spans="2:16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</row>
    <row r="119" spans="2:16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</row>
    <row r="120" spans="2:16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</row>
    <row r="121" spans="2:16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</row>
    <row r="122" spans="2:16"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</row>
    <row r="123" spans="2:16"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</row>
    <row r="124" spans="2:16"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</row>
    <row r="125" spans="2:16"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</row>
    <row r="126" spans="2:16"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>
      <selection activeCell="P11" sqref="P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47" t="s">
        <v>159</v>
      </c>
      <c r="C1" s="68" t="s" vm="1">
        <v>238</v>
      </c>
    </row>
    <row r="2" spans="2:65">
      <c r="B2" s="47" t="s">
        <v>158</v>
      </c>
      <c r="C2" s="68" t="s">
        <v>239</v>
      </c>
    </row>
    <row r="3" spans="2:65">
      <c r="B3" s="47" t="s">
        <v>160</v>
      </c>
      <c r="C3" s="68" t="s">
        <v>240</v>
      </c>
    </row>
    <row r="4" spans="2:65">
      <c r="B4" s="47" t="s">
        <v>161</v>
      </c>
      <c r="C4" s="68">
        <v>12147</v>
      </c>
    </row>
    <row r="6" spans="2:65" ht="26.25" customHeight="1">
      <c r="B6" s="107" t="s">
        <v>190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70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3" customFormat="1" ht="78.75">
      <c r="B8" s="22" t="s">
        <v>96</v>
      </c>
      <c r="C8" s="30" t="s">
        <v>34</v>
      </c>
      <c r="D8" s="30" t="s">
        <v>98</v>
      </c>
      <c r="E8" s="30" t="s">
        <v>97</v>
      </c>
      <c r="F8" s="30" t="s">
        <v>49</v>
      </c>
      <c r="G8" s="30" t="s">
        <v>14</v>
      </c>
      <c r="H8" s="30" t="s">
        <v>50</v>
      </c>
      <c r="I8" s="30" t="s">
        <v>84</v>
      </c>
      <c r="J8" s="30" t="s">
        <v>17</v>
      </c>
      <c r="K8" s="30" t="s">
        <v>83</v>
      </c>
      <c r="L8" s="30" t="s">
        <v>16</v>
      </c>
      <c r="M8" s="59" t="s">
        <v>18</v>
      </c>
      <c r="N8" s="30" t="s">
        <v>216</v>
      </c>
      <c r="O8" s="30" t="s">
        <v>215</v>
      </c>
      <c r="P8" s="30" t="s">
        <v>91</v>
      </c>
      <c r="Q8" s="30" t="s">
        <v>45</v>
      </c>
      <c r="R8" s="30" t="s">
        <v>162</v>
      </c>
      <c r="S8" s="31" t="s">
        <v>164</v>
      </c>
      <c r="U8" s="1"/>
      <c r="BJ8" s="1"/>
    </row>
    <row r="9" spans="2:65" s="3" customFormat="1" ht="17.2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223</v>
      </c>
      <c r="O9" s="32"/>
      <c r="P9" s="32" t="s">
        <v>219</v>
      </c>
      <c r="Q9" s="32" t="s">
        <v>19</v>
      </c>
      <c r="R9" s="32" t="s">
        <v>19</v>
      </c>
      <c r="S9" s="33" t="s">
        <v>19</v>
      </c>
      <c r="BJ9" s="1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93</v>
      </c>
      <c r="R10" s="19" t="s">
        <v>94</v>
      </c>
      <c r="S10" s="20" t="s">
        <v>165</v>
      </c>
      <c r="T10" s="5"/>
      <c r="BJ10" s="1"/>
    </row>
    <row r="11" spans="2:65" s="4" customFormat="1" ht="18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9">
        <v>0</v>
      </c>
      <c r="Q11" s="69"/>
      <c r="R11" s="69"/>
      <c r="S11" s="69"/>
      <c r="T11" s="5"/>
      <c r="BJ11" s="1"/>
      <c r="BM11" s="1"/>
    </row>
    <row r="12" spans="2:65" ht="20.25" customHeight="1">
      <c r="B12" s="85" t="s">
        <v>231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2:65">
      <c r="B13" s="85" t="s">
        <v>92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2:65">
      <c r="B14" s="85" t="s">
        <v>214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spans="2:65">
      <c r="B15" s="85" t="s">
        <v>222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2:65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2:19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2:19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2:19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2:19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2:19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2:19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</row>
    <row r="23" spans="2:19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19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</row>
    <row r="25" spans="2:19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2:19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2:19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2:19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2:19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2:19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</row>
    <row r="31" spans="2:19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</row>
    <row r="32" spans="2:19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2:19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2:19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2:19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2:19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</row>
    <row r="37" spans="2:19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</row>
    <row r="38" spans="2:19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</row>
    <row r="39" spans="2:19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</row>
    <row r="40" spans="2:19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19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2:19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3" spans="2:19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</row>
    <row r="44" spans="2:19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  <row r="45" spans="2:19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pans="2:19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</row>
    <row r="47" spans="2:19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</row>
    <row r="48" spans="2:19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</row>
    <row r="49" spans="2:19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</row>
    <row r="50" spans="2:19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</row>
    <row r="51" spans="2:19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</row>
    <row r="52" spans="2:19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</row>
    <row r="53" spans="2:19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</row>
    <row r="54" spans="2:19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</row>
    <row r="55" spans="2:19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</row>
    <row r="56" spans="2:19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</row>
    <row r="57" spans="2:19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</row>
    <row r="58" spans="2:19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19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</row>
    <row r="60" spans="2:19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</row>
    <row r="61" spans="2:19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</row>
    <row r="62" spans="2:19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</row>
    <row r="63" spans="2:19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</row>
    <row r="64" spans="2:19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</row>
    <row r="65" spans="2:19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</row>
    <row r="66" spans="2:19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</row>
    <row r="67" spans="2:19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</row>
    <row r="68" spans="2:19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</row>
    <row r="69" spans="2:19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</row>
    <row r="70" spans="2:19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</row>
    <row r="71" spans="2:19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2:19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</row>
    <row r="73" spans="2:19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  <row r="74" spans="2:19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</row>
    <row r="75" spans="2:19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</row>
    <row r="76" spans="2:19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</row>
    <row r="77" spans="2:19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</row>
    <row r="78" spans="2:19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</row>
    <row r="79" spans="2:19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</row>
    <row r="80" spans="2:19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</row>
    <row r="81" spans="2:19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</row>
    <row r="82" spans="2:19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</row>
    <row r="83" spans="2:19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</row>
    <row r="84" spans="2:19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</row>
    <row r="85" spans="2:19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</row>
    <row r="86" spans="2:19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</row>
    <row r="87" spans="2:19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</row>
    <row r="88" spans="2:19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</row>
    <row r="89" spans="2:19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</row>
    <row r="90" spans="2:19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</row>
    <row r="91" spans="2:19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</row>
    <row r="92" spans="2:19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</row>
    <row r="93" spans="2:19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</row>
    <row r="94" spans="2:19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</row>
    <row r="95" spans="2:19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</row>
    <row r="96" spans="2:19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</row>
    <row r="97" spans="2:19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</row>
    <row r="98" spans="2:19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</row>
    <row r="99" spans="2:19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</row>
    <row r="100" spans="2:19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</row>
    <row r="101" spans="2:19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</row>
    <row r="102" spans="2:19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</row>
    <row r="103" spans="2:19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</row>
    <row r="104" spans="2:19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</row>
    <row r="105" spans="2:19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</row>
    <row r="106" spans="2:19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</row>
    <row r="107" spans="2:19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</row>
    <row r="108" spans="2:19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</row>
    <row r="109" spans="2:19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</row>
    <row r="110" spans="2:19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2"/>
      <c r="D398" s="1"/>
      <c r="E398" s="1"/>
      <c r="F398" s="1"/>
    </row>
    <row r="399" spans="2:6">
      <c r="B399" s="42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workbookViewId="0">
      <selection activeCell="P11" sqref="P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47" t="s">
        <v>159</v>
      </c>
      <c r="C1" s="68" t="s" vm="1">
        <v>238</v>
      </c>
    </row>
    <row r="2" spans="2:81">
      <c r="B2" s="47" t="s">
        <v>158</v>
      </c>
      <c r="C2" s="68" t="s">
        <v>239</v>
      </c>
    </row>
    <row r="3" spans="2:81">
      <c r="B3" s="47" t="s">
        <v>160</v>
      </c>
      <c r="C3" s="68" t="s">
        <v>240</v>
      </c>
    </row>
    <row r="4" spans="2:81">
      <c r="B4" s="47" t="s">
        <v>161</v>
      </c>
      <c r="C4" s="68">
        <v>12147</v>
      </c>
    </row>
    <row r="6" spans="2:81" ht="26.25" customHeight="1">
      <c r="B6" s="107" t="s">
        <v>190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71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3" customFormat="1" ht="78.75">
      <c r="B8" s="22" t="s">
        <v>96</v>
      </c>
      <c r="C8" s="30" t="s">
        <v>34</v>
      </c>
      <c r="D8" s="30" t="s">
        <v>98</v>
      </c>
      <c r="E8" s="30" t="s">
        <v>97</v>
      </c>
      <c r="F8" s="30" t="s">
        <v>49</v>
      </c>
      <c r="G8" s="30" t="s">
        <v>14</v>
      </c>
      <c r="H8" s="30" t="s">
        <v>50</v>
      </c>
      <c r="I8" s="30" t="s">
        <v>84</v>
      </c>
      <c r="J8" s="30" t="s">
        <v>17</v>
      </c>
      <c r="K8" s="30" t="s">
        <v>83</v>
      </c>
      <c r="L8" s="30" t="s">
        <v>16</v>
      </c>
      <c r="M8" s="59" t="s">
        <v>18</v>
      </c>
      <c r="N8" s="59" t="s">
        <v>216</v>
      </c>
      <c r="O8" s="30" t="s">
        <v>215</v>
      </c>
      <c r="P8" s="30" t="s">
        <v>91</v>
      </c>
      <c r="Q8" s="30" t="s">
        <v>45</v>
      </c>
      <c r="R8" s="30" t="s">
        <v>162</v>
      </c>
      <c r="S8" s="31" t="s">
        <v>164</v>
      </c>
      <c r="U8" s="1"/>
      <c r="BZ8" s="1"/>
    </row>
    <row r="9" spans="2:81" s="3" customFormat="1" ht="27.75" customHeight="1">
      <c r="B9" s="15"/>
      <c r="C9" s="32"/>
      <c r="D9" s="16"/>
      <c r="E9" s="16"/>
      <c r="F9" s="32"/>
      <c r="G9" s="32"/>
      <c r="H9" s="32"/>
      <c r="I9" s="32" t="s">
        <v>21</v>
      </c>
      <c r="J9" s="32" t="s">
        <v>20</v>
      </c>
      <c r="K9" s="32"/>
      <c r="L9" s="32" t="s">
        <v>19</v>
      </c>
      <c r="M9" s="32" t="s">
        <v>19</v>
      </c>
      <c r="N9" s="32" t="s">
        <v>223</v>
      </c>
      <c r="O9" s="32"/>
      <c r="P9" s="32" t="s">
        <v>219</v>
      </c>
      <c r="Q9" s="32" t="s">
        <v>19</v>
      </c>
      <c r="R9" s="32" t="s">
        <v>19</v>
      </c>
      <c r="S9" s="33" t="s">
        <v>19</v>
      </c>
      <c r="BZ9" s="1"/>
    </row>
    <row r="10" spans="2:8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93</v>
      </c>
      <c r="R10" s="19" t="s">
        <v>94</v>
      </c>
      <c r="S10" s="20" t="s">
        <v>165</v>
      </c>
      <c r="T10" s="5"/>
      <c r="BZ10" s="1"/>
    </row>
    <row r="11" spans="2:81" s="4" customFormat="1" ht="18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9">
        <v>0</v>
      </c>
      <c r="Q11" s="69"/>
      <c r="R11" s="69"/>
      <c r="S11" s="69"/>
      <c r="T11" s="5"/>
      <c r="BZ11" s="1"/>
      <c r="CC11" s="1"/>
    </row>
    <row r="12" spans="2:81" ht="17.25" customHeight="1">
      <c r="B12" s="85" t="s">
        <v>231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</row>
    <row r="13" spans="2:81">
      <c r="B13" s="85" t="s">
        <v>92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</row>
    <row r="14" spans="2:81">
      <c r="B14" s="85" t="s">
        <v>214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</row>
    <row r="15" spans="2:81">
      <c r="B15" s="85" t="s">
        <v>222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</row>
    <row r="16" spans="2:8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</row>
    <row r="17" spans="2:19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</row>
    <row r="18" spans="2:19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</row>
    <row r="19" spans="2:19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</row>
    <row r="20" spans="2:19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</row>
    <row r="21" spans="2:19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2:19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</row>
    <row r="23" spans="2:19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</row>
    <row r="24" spans="2:19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</row>
    <row r="25" spans="2:19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</row>
    <row r="26" spans="2:19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</row>
    <row r="27" spans="2:19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</row>
    <row r="28" spans="2:19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</row>
    <row r="29" spans="2:19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</row>
    <row r="30" spans="2:19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</row>
    <row r="31" spans="2:19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</row>
    <row r="32" spans="2:19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</row>
    <row r="33" spans="2:19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</row>
    <row r="34" spans="2:19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</row>
    <row r="35" spans="2:19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</row>
    <row r="36" spans="2:19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</row>
    <row r="37" spans="2:19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</row>
    <row r="38" spans="2:19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</row>
    <row r="39" spans="2:19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</row>
    <row r="40" spans="2:19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</row>
    <row r="41" spans="2:19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</row>
    <row r="42" spans="2:19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</row>
    <row r="43" spans="2:19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</row>
    <row r="44" spans="2:19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</row>
    <row r="45" spans="2:19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</row>
    <row r="46" spans="2:19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</row>
    <row r="47" spans="2:19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</row>
    <row r="48" spans="2:19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</row>
    <row r="49" spans="2:19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</row>
    <row r="50" spans="2:19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</row>
    <row r="51" spans="2:19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</row>
    <row r="52" spans="2:19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</row>
    <row r="53" spans="2:19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</row>
    <row r="54" spans="2:19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</row>
    <row r="55" spans="2:19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</row>
    <row r="56" spans="2:19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</row>
    <row r="57" spans="2:19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</row>
    <row r="58" spans="2:19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2:19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</row>
    <row r="60" spans="2:19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</row>
    <row r="61" spans="2:19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</row>
    <row r="62" spans="2:19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</row>
    <row r="63" spans="2:19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</row>
    <row r="64" spans="2:19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</row>
    <row r="65" spans="2:19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</row>
    <row r="66" spans="2:19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</row>
    <row r="67" spans="2:19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</row>
    <row r="68" spans="2:19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</row>
    <row r="69" spans="2:19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</row>
    <row r="70" spans="2:19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</row>
    <row r="71" spans="2:19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2:19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</row>
    <row r="73" spans="2:19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</row>
    <row r="74" spans="2:19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</row>
    <row r="75" spans="2:19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</row>
    <row r="76" spans="2:19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</row>
    <row r="77" spans="2:19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</row>
    <row r="78" spans="2:19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</row>
    <row r="79" spans="2:19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</row>
    <row r="80" spans="2:19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</row>
    <row r="81" spans="2:19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</row>
    <row r="82" spans="2:19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</row>
    <row r="83" spans="2:19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</row>
    <row r="84" spans="2:19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</row>
    <row r="85" spans="2:19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</row>
    <row r="86" spans="2:19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</row>
    <row r="87" spans="2:19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</row>
    <row r="88" spans="2:19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</row>
    <row r="89" spans="2:19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</row>
    <row r="90" spans="2:19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</row>
    <row r="91" spans="2:19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</row>
    <row r="92" spans="2:19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</row>
    <row r="93" spans="2:19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</row>
    <row r="94" spans="2:19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</row>
    <row r="95" spans="2:19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</row>
    <row r="96" spans="2:19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</row>
    <row r="97" spans="2:19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</row>
    <row r="98" spans="2:19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</row>
    <row r="99" spans="2:19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</row>
    <row r="100" spans="2:19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</row>
    <row r="101" spans="2:19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</row>
    <row r="102" spans="2:19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</row>
    <row r="103" spans="2:19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</row>
    <row r="104" spans="2:19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</row>
    <row r="105" spans="2:19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</row>
    <row r="106" spans="2:19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</row>
    <row r="107" spans="2:19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</row>
    <row r="108" spans="2:19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</row>
    <row r="109" spans="2:19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</row>
    <row r="110" spans="2:19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</row>
    <row r="111" spans="2:19">
      <c r="C111" s="1"/>
      <c r="D111" s="1"/>
      <c r="E111" s="1"/>
    </row>
    <row r="112" spans="2:19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2"/>
    </row>
    <row r="539" spans="2:5">
      <c r="B539" s="42"/>
    </row>
    <row r="540" spans="2:5">
      <c r="B540" s="3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AH32:XFD35 D36:XFD1048576 D32:AF35 D1:XFD31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6"/>
  <sheetViews>
    <sheetView rightToLeft="1" workbookViewId="0">
      <selection activeCell="J11" sqref="J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47" t="s">
        <v>159</v>
      </c>
      <c r="C1" s="68" t="s" vm="1">
        <v>238</v>
      </c>
    </row>
    <row r="2" spans="2:98">
      <c r="B2" s="47" t="s">
        <v>158</v>
      </c>
      <c r="C2" s="68" t="s">
        <v>239</v>
      </c>
    </row>
    <row r="3" spans="2:98">
      <c r="B3" s="47" t="s">
        <v>160</v>
      </c>
      <c r="C3" s="68" t="s">
        <v>240</v>
      </c>
    </row>
    <row r="4" spans="2:98">
      <c r="B4" s="47" t="s">
        <v>161</v>
      </c>
      <c r="C4" s="68">
        <v>12147</v>
      </c>
    </row>
    <row r="6" spans="2:98" ht="26.25" customHeight="1">
      <c r="B6" s="107" t="s">
        <v>190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72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3" customFormat="1" ht="78.75">
      <c r="B8" s="22" t="s">
        <v>96</v>
      </c>
      <c r="C8" s="30" t="s">
        <v>34</v>
      </c>
      <c r="D8" s="30" t="s">
        <v>98</v>
      </c>
      <c r="E8" s="30" t="s">
        <v>97</v>
      </c>
      <c r="F8" s="30" t="s">
        <v>49</v>
      </c>
      <c r="G8" s="30" t="s">
        <v>83</v>
      </c>
      <c r="H8" s="30" t="s">
        <v>216</v>
      </c>
      <c r="I8" s="30" t="s">
        <v>215</v>
      </c>
      <c r="J8" s="30" t="s">
        <v>91</v>
      </c>
      <c r="K8" s="30" t="s">
        <v>45</v>
      </c>
      <c r="L8" s="30" t="s">
        <v>162</v>
      </c>
      <c r="M8" s="31" t="s">
        <v>164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5"/>
      <c r="C9" s="32"/>
      <c r="D9" s="16"/>
      <c r="E9" s="16"/>
      <c r="F9" s="32"/>
      <c r="G9" s="32"/>
      <c r="H9" s="32" t="s">
        <v>223</v>
      </c>
      <c r="I9" s="32"/>
      <c r="J9" s="32" t="s">
        <v>219</v>
      </c>
      <c r="K9" s="32" t="s">
        <v>19</v>
      </c>
      <c r="L9" s="32" t="s">
        <v>19</v>
      </c>
      <c r="M9" s="33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20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69"/>
      <c r="C11" s="69"/>
      <c r="D11" s="69"/>
      <c r="E11" s="69"/>
      <c r="F11" s="69"/>
      <c r="G11" s="69"/>
      <c r="H11" s="69"/>
      <c r="I11" s="69"/>
      <c r="J11" s="79">
        <v>0</v>
      </c>
      <c r="K11" s="69"/>
      <c r="L11" s="69"/>
      <c r="M11" s="6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CT11" s="1"/>
    </row>
    <row r="12" spans="2:98" ht="17.25" customHeight="1">
      <c r="B12" s="85" t="s">
        <v>231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2:98">
      <c r="B13" s="85" t="s">
        <v>92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2:98">
      <c r="B14" s="85" t="s">
        <v>214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</row>
    <row r="15" spans="2:98">
      <c r="B15" s="85" t="s">
        <v>222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</row>
    <row r="16" spans="2:9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</row>
    <row r="17" spans="2:13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</row>
    <row r="18" spans="2:13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</row>
    <row r="19" spans="2:13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</row>
    <row r="20" spans="2:13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</row>
    <row r="21" spans="2:13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2:13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</row>
    <row r="23" spans="2:13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</row>
    <row r="24" spans="2:13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</row>
    <row r="25" spans="2:13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2:13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2:13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2:13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2:13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</row>
    <row r="31" spans="2:13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</row>
    <row r="32" spans="2:13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</row>
    <row r="33" spans="2:13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</row>
    <row r="34" spans="2:13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</row>
    <row r="35" spans="2:13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</row>
    <row r="36" spans="2:13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</row>
    <row r="37" spans="2:13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</row>
    <row r="38" spans="2:13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</row>
    <row r="39" spans="2:13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</row>
    <row r="40" spans="2:13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</row>
    <row r="41" spans="2:13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</row>
    <row r="42" spans="2:13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</row>
    <row r="43" spans="2:13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</row>
    <row r="44" spans="2:13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</row>
    <row r="45" spans="2:13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</row>
    <row r="46" spans="2:13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2:13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2:13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</row>
    <row r="49" spans="2:13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</row>
    <row r="50" spans="2:13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</row>
    <row r="51" spans="2:13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</row>
    <row r="52" spans="2:13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</row>
    <row r="53" spans="2:13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</row>
    <row r="54" spans="2:13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</row>
    <row r="55" spans="2:13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</row>
    <row r="56" spans="2:13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</row>
    <row r="57" spans="2:13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</row>
    <row r="58" spans="2:13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</row>
    <row r="59" spans="2:13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</row>
    <row r="60" spans="2:13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</row>
    <row r="61" spans="2:13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</row>
    <row r="62" spans="2:13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</row>
    <row r="63" spans="2:13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</row>
    <row r="64" spans="2:13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</row>
    <row r="65" spans="2:13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</row>
    <row r="66" spans="2:13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</row>
    <row r="67" spans="2:13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</row>
    <row r="68" spans="2:13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</row>
    <row r="69" spans="2:13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</row>
    <row r="70" spans="2:13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2:13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2:13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2:13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</row>
    <row r="74" spans="2:13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</row>
    <row r="75" spans="2:13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</row>
    <row r="76" spans="2:13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spans="2:13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</row>
    <row r="78" spans="2:13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</row>
    <row r="79" spans="2:13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</row>
    <row r="80" spans="2:13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</row>
    <row r="81" spans="2:13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</row>
    <row r="82" spans="2:13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</row>
    <row r="83" spans="2:13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</row>
    <row r="84" spans="2:13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</row>
    <row r="85" spans="2:13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</row>
    <row r="86" spans="2:13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</row>
    <row r="87" spans="2:13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</row>
    <row r="88" spans="2:13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</row>
    <row r="89" spans="2:13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spans="2:13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</row>
    <row r="91" spans="2:13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</row>
    <row r="92" spans="2:13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</row>
    <row r="93" spans="2:13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</row>
    <row r="94" spans="2:13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</row>
    <row r="95" spans="2:13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</row>
    <row r="96" spans="2:13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</row>
    <row r="97" spans="2:13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</row>
    <row r="98" spans="2:13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</row>
    <row r="99" spans="2:13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</row>
    <row r="100" spans="2:13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</row>
    <row r="101" spans="2:13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</row>
    <row r="102" spans="2:13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</row>
    <row r="103" spans="2:13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</row>
    <row r="104" spans="2:13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</row>
    <row r="105" spans="2:13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</row>
    <row r="106" spans="2:13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</row>
    <row r="107" spans="2:13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</row>
    <row r="108" spans="2:13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</row>
    <row r="109" spans="2:13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2:13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spans="2:13">
      <c r="C111" s="1"/>
      <c r="D111" s="1"/>
      <c r="E111" s="1"/>
    </row>
    <row r="112" spans="2:13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2"/>
      <c r="C404" s="1"/>
      <c r="D404" s="1"/>
      <c r="E404" s="1"/>
    </row>
    <row r="405" spans="2:5">
      <c r="B405" s="42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AH22:XFD25 D26:XFD1048576 D22:AF25 D1:XFD21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637"/>
  <sheetViews>
    <sheetView rightToLeft="1" workbookViewId="0">
      <selection activeCell="H11" sqref="H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2" width="7.5703125" style="3" customWidth="1"/>
    <col min="13" max="13" width="6.7109375" style="3" customWidth="1"/>
    <col min="14" max="14" width="7.7109375" style="3" customWidth="1"/>
    <col min="15" max="15" width="7.140625" style="3" customWidth="1"/>
    <col min="16" max="16" width="6" style="3" customWidth="1"/>
    <col min="17" max="17" width="7.85546875" style="3" customWidth="1"/>
    <col min="18" max="18" width="8.140625" style="3" customWidth="1"/>
    <col min="19" max="19" width="6.28515625" style="3" customWidth="1"/>
    <col min="20" max="20" width="8" style="3" customWidth="1"/>
    <col min="21" max="21" width="8.7109375" style="3" customWidth="1"/>
    <col min="22" max="22" width="10" style="3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5">
      <c r="B1" s="47" t="s">
        <v>159</v>
      </c>
      <c r="C1" s="68" t="s" vm="1">
        <v>238</v>
      </c>
    </row>
    <row r="2" spans="2:55">
      <c r="B2" s="47" t="s">
        <v>158</v>
      </c>
      <c r="C2" s="68" t="s">
        <v>239</v>
      </c>
    </row>
    <row r="3" spans="2:55">
      <c r="B3" s="47" t="s">
        <v>160</v>
      </c>
      <c r="C3" s="68" t="s">
        <v>240</v>
      </c>
    </row>
    <row r="4" spans="2:55">
      <c r="B4" s="47" t="s">
        <v>161</v>
      </c>
      <c r="C4" s="68">
        <v>12147</v>
      </c>
    </row>
    <row r="6" spans="2:55" ht="26.25" customHeight="1">
      <c r="B6" s="107" t="s">
        <v>190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78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3" customFormat="1" ht="78.75">
      <c r="B8" s="22" t="s">
        <v>96</v>
      </c>
      <c r="C8" s="30" t="s">
        <v>34</v>
      </c>
      <c r="D8" s="30" t="s">
        <v>83</v>
      </c>
      <c r="E8" s="30" t="s">
        <v>84</v>
      </c>
      <c r="F8" s="30" t="s">
        <v>216</v>
      </c>
      <c r="G8" s="30" t="s">
        <v>215</v>
      </c>
      <c r="H8" s="30" t="s">
        <v>91</v>
      </c>
      <c r="I8" s="30" t="s">
        <v>45</v>
      </c>
      <c r="J8" s="30" t="s">
        <v>162</v>
      </c>
      <c r="K8" s="31" t="s">
        <v>164</v>
      </c>
      <c r="BC8" s="1"/>
    </row>
    <row r="9" spans="2:55" s="3" customFormat="1" ht="21" customHeight="1">
      <c r="B9" s="15"/>
      <c r="C9" s="16"/>
      <c r="D9" s="16"/>
      <c r="E9" s="32" t="s">
        <v>21</v>
      </c>
      <c r="F9" s="32" t="s">
        <v>223</v>
      </c>
      <c r="G9" s="32"/>
      <c r="H9" s="32" t="s">
        <v>219</v>
      </c>
      <c r="I9" s="32" t="s">
        <v>19</v>
      </c>
      <c r="J9" s="32" t="s">
        <v>19</v>
      </c>
      <c r="K9" s="33" t="s">
        <v>19</v>
      </c>
      <c r="BC9" s="1"/>
    </row>
    <row r="10" spans="2:55" s="4" customFormat="1" ht="18" customHeight="1">
      <c r="B10" s="18"/>
      <c r="C10" s="19" t="s">
        <v>0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3"/>
      <c r="M10" s="3"/>
      <c r="N10" s="3"/>
      <c r="O10" s="3"/>
      <c r="P10" s="3"/>
      <c r="Q10" s="3"/>
      <c r="R10" s="3"/>
      <c r="S10" s="3"/>
      <c r="T10" s="3"/>
      <c r="U10" s="3"/>
      <c r="BC10" s="1"/>
    </row>
    <row r="11" spans="2:55" s="4" customFormat="1" ht="18" customHeight="1">
      <c r="B11" s="69"/>
      <c r="C11" s="69"/>
      <c r="D11" s="69"/>
      <c r="E11" s="69"/>
      <c r="F11" s="69"/>
      <c r="G11" s="69"/>
      <c r="H11" s="79">
        <v>0</v>
      </c>
      <c r="I11" s="69"/>
      <c r="J11" s="69"/>
      <c r="K11" s="69"/>
      <c r="L11" s="3"/>
      <c r="M11" s="3"/>
      <c r="N11" s="3"/>
      <c r="O11" s="3"/>
      <c r="P11" s="3"/>
      <c r="Q11" s="3"/>
      <c r="R11" s="3"/>
      <c r="S11" s="3"/>
      <c r="T11" s="3"/>
      <c r="U11" s="3"/>
      <c r="BC11" s="1"/>
    </row>
    <row r="12" spans="2:55" ht="21" customHeight="1">
      <c r="B12" s="85" t="s">
        <v>92</v>
      </c>
      <c r="C12" s="69"/>
      <c r="D12" s="69"/>
      <c r="E12" s="69"/>
      <c r="F12" s="69"/>
      <c r="G12" s="69"/>
      <c r="H12" s="69"/>
      <c r="I12" s="69"/>
      <c r="J12" s="69"/>
      <c r="K12" s="69"/>
      <c r="V12" s="1"/>
    </row>
    <row r="13" spans="2:55">
      <c r="B13" s="85" t="s">
        <v>214</v>
      </c>
      <c r="C13" s="69"/>
      <c r="D13" s="69"/>
      <c r="E13" s="69"/>
      <c r="F13" s="69"/>
      <c r="G13" s="69"/>
      <c r="H13" s="69"/>
      <c r="I13" s="69"/>
      <c r="J13" s="69"/>
      <c r="K13" s="69"/>
      <c r="V13" s="1"/>
    </row>
    <row r="14" spans="2:55">
      <c r="B14" s="85" t="s">
        <v>222</v>
      </c>
      <c r="C14" s="69"/>
      <c r="D14" s="69"/>
      <c r="E14" s="69"/>
      <c r="F14" s="69"/>
      <c r="G14" s="69"/>
      <c r="H14" s="69"/>
      <c r="I14" s="69"/>
      <c r="J14" s="69"/>
      <c r="K14" s="69"/>
      <c r="V14" s="1"/>
    </row>
    <row r="15" spans="2:55">
      <c r="B15" s="69"/>
      <c r="C15" s="69"/>
      <c r="D15" s="69"/>
      <c r="E15" s="69"/>
      <c r="F15" s="69"/>
      <c r="G15" s="69"/>
      <c r="H15" s="69"/>
      <c r="I15" s="69"/>
      <c r="J15" s="69"/>
      <c r="K15" s="69"/>
      <c r="V15" s="1"/>
    </row>
    <row r="16" spans="2:55">
      <c r="B16" s="69"/>
      <c r="C16" s="69"/>
      <c r="D16" s="69"/>
      <c r="E16" s="69"/>
      <c r="F16" s="69"/>
      <c r="G16" s="69"/>
      <c r="H16" s="69"/>
      <c r="I16" s="69"/>
      <c r="J16" s="69"/>
      <c r="K16" s="69"/>
      <c r="V16" s="1"/>
    </row>
    <row r="17" spans="2:22">
      <c r="B17" s="69"/>
      <c r="C17" s="69"/>
      <c r="D17" s="69"/>
      <c r="E17" s="69"/>
      <c r="F17" s="69"/>
      <c r="G17" s="69"/>
      <c r="H17" s="69"/>
      <c r="I17" s="69"/>
      <c r="J17" s="69"/>
      <c r="K17" s="69"/>
      <c r="V17" s="1"/>
    </row>
    <row r="18" spans="2:22">
      <c r="B18" s="69"/>
      <c r="C18" s="69"/>
      <c r="D18" s="69"/>
      <c r="E18" s="69"/>
      <c r="F18" s="69"/>
      <c r="G18" s="69"/>
      <c r="H18" s="69"/>
      <c r="I18" s="69"/>
      <c r="J18" s="69"/>
      <c r="K18" s="69"/>
      <c r="V18" s="1"/>
    </row>
    <row r="19" spans="2:22">
      <c r="B19" s="69"/>
      <c r="C19" s="69"/>
      <c r="D19" s="69"/>
      <c r="E19" s="69"/>
      <c r="F19" s="69"/>
      <c r="G19" s="69"/>
      <c r="H19" s="69"/>
      <c r="I19" s="69"/>
      <c r="J19" s="69"/>
      <c r="K19" s="69"/>
      <c r="V19" s="1"/>
    </row>
    <row r="20" spans="2:22">
      <c r="B20" s="69"/>
      <c r="C20" s="69"/>
      <c r="D20" s="69"/>
      <c r="E20" s="69"/>
      <c r="F20" s="69"/>
      <c r="G20" s="69"/>
      <c r="H20" s="69"/>
      <c r="I20" s="69"/>
      <c r="J20" s="69"/>
      <c r="K20" s="69"/>
      <c r="V20" s="1"/>
    </row>
    <row r="21" spans="2:22">
      <c r="B21" s="69"/>
      <c r="C21" s="69"/>
      <c r="D21" s="69"/>
      <c r="E21" s="69"/>
      <c r="F21" s="69"/>
      <c r="G21" s="69"/>
      <c r="H21" s="69"/>
      <c r="I21" s="69"/>
      <c r="J21" s="69"/>
      <c r="K21" s="69"/>
      <c r="V21" s="1"/>
    </row>
    <row r="22" spans="2:22" ht="16.5" customHeight="1">
      <c r="B22" s="69"/>
      <c r="C22" s="69"/>
      <c r="D22" s="69"/>
      <c r="E22" s="69"/>
      <c r="F22" s="69"/>
      <c r="G22" s="69"/>
      <c r="H22" s="69"/>
      <c r="I22" s="69"/>
      <c r="J22" s="69"/>
      <c r="K22" s="69"/>
      <c r="V22" s="1"/>
    </row>
    <row r="23" spans="2:22" ht="16.5" customHeight="1">
      <c r="B23" s="69"/>
      <c r="C23" s="69"/>
      <c r="D23" s="69"/>
      <c r="E23" s="69"/>
      <c r="F23" s="69"/>
      <c r="G23" s="69"/>
      <c r="H23" s="69"/>
      <c r="I23" s="69"/>
      <c r="J23" s="69"/>
      <c r="K23" s="69"/>
      <c r="V23" s="1"/>
    </row>
    <row r="24" spans="2:22" ht="16.5" customHeight="1">
      <c r="B24" s="69"/>
      <c r="C24" s="69"/>
      <c r="D24" s="69"/>
      <c r="E24" s="69"/>
      <c r="F24" s="69"/>
      <c r="G24" s="69"/>
      <c r="H24" s="69"/>
      <c r="I24" s="69"/>
      <c r="J24" s="69"/>
      <c r="K24" s="69"/>
      <c r="V24" s="1"/>
    </row>
    <row r="25" spans="2:22">
      <c r="B25" s="69"/>
      <c r="C25" s="69"/>
      <c r="D25" s="69"/>
      <c r="E25" s="69"/>
      <c r="F25" s="69"/>
      <c r="G25" s="69"/>
      <c r="H25" s="69"/>
      <c r="I25" s="69"/>
      <c r="J25" s="69"/>
      <c r="K25" s="69"/>
      <c r="V25" s="1"/>
    </row>
    <row r="26" spans="2:22">
      <c r="B26" s="69"/>
      <c r="C26" s="69"/>
      <c r="D26" s="69"/>
      <c r="E26" s="69"/>
      <c r="F26" s="69"/>
      <c r="G26" s="69"/>
      <c r="H26" s="69"/>
      <c r="I26" s="69"/>
      <c r="J26" s="69"/>
      <c r="K26" s="69"/>
      <c r="V26" s="1"/>
    </row>
    <row r="27" spans="2:22">
      <c r="B27" s="69"/>
      <c r="C27" s="69"/>
      <c r="D27" s="69"/>
      <c r="E27" s="69"/>
      <c r="F27" s="69"/>
      <c r="G27" s="69"/>
      <c r="H27" s="69"/>
      <c r="I27" s="69"/>
      <c r="J27" s="69"/>
      <c r="K27" s="69"/>
      <c r="V27" s="1"/>
    </row>
    <row r="28" spans="2:22">
      <c r="B28" s="69"/>
      <c r="C28" s="69"/>
      <c r="D28" s="69"/>
      <c r="E28" s="69"/>
      <c r="F28" s="69"/>
      <c r="G28" s="69"/>
      <c r="H28" s="69"/>
      <c r="I28" s="69"/>
      <c r="J28" s="69"/>
      <c r="K28" s="69"/>
      <c r="V28" s="1"/>
    </row>
    <row r="29" spans="2:22">
      <c r="B29" s="69"/>
      <c r="C29" s="69"/>
      <c r="D29" s="69"/>
      <c r="E29" s="69"/>
      <c r="F29" s="69"/>
      <c r="G29" s="69"/>
      <c r="H29" s="69"/>
      <c r="I29" s="69"/>
      <c r="J29" s="69"/>
      <c r="K29" s="69"/>
      <c r="V29" s="1"/>
    </row>
    <row r="30" spans="2:22">
      <c r="B30" s="69"/>
      <c r="C30" s="69"/>
      <c r="D30" s="69"/>
      <c r="E30" s="69"/>
      <c r="F30" s="69"/>
      <c r="G30" s="69"/>
      <c r="H30" s="69"/>
      <c r="I30" s="69"/>
      <c r="J30" s="69"/>
      <c r="K30" s="69"/>
      <c r="V30" s="1"/>
    </row>
    <row r="31" spans="2:22">
      <c r="B31" s="69"/>
      <c r="C31" s="69"/>
      <c r="D31" s="69"/>
      <c r="E31" s="69"/>
      <c r="F31" s="69"/>
      <c r="G31" s="69"/>
      <c r="H31" s="69"/>
      <c r="I31" s="69"/>
      <c r="J31" s="69"/>
      <c r="K31" s="69"/>
      <c r="V31" s="1"/>
    </row>
    <row r="32" spans="2:22">
      <c r="B32" s="69"/>
      <c r="C32" s="69"/>
      <c r="D32" s="69"/>
      <c r="E32" s="69"/>
      <c r="F32" s="69"/>
      <c r="G32" s="69"/>
      <c r="H32" s="69"/>
      <c r="I32" s="69"/>
      <c r="J32" s="69"/>
      <c r="K32" s="69"/>
      <c r="V32" s="1"/>
    </row>
    <row r="33" spans="2:22">
      <c r="B33" s="69"/>
      <c r="C33" s="69"/>
      <c r="D33" s="69"/>
      <c r="E33" s="69"/>
      <c r="F33" s="69"/>
      <c r="G33" s="69"/>
      <c r="H33" s="69"/>
      <c r="I33" s="69"/>
      <c r="J33" s="69"/>
      <c r="K33" s="69"/>
      <c r="V33" s="1"/>
    </row>
    <row r="34" spans="2:22">
      <c r="B34" s="69"/>
      <c r="C34" s="69"/>
      <c r="D34" s="69"/>
      <c r="E34" s="69"/>
      <c r="F34" s="69"/>
      <c r="G34" s="69"/>
      <c r="H34" s="69"/>
      <c r="I34" s="69"/>
      <c r="J34" s="69"/>
      <c r="K34" s="69"/>
      <c r="V34" s="1"/>
    </row>
    <row r="35" spans="2:22">
      <c r="B35" s="69"/>
      <c r="C35" s="69"/>
      <c r="D35" s="69"/>
      <c r="E35" s="69"/>
      <c r="F35" s="69"/>
      <c r="G35" s="69"/>
      <c r="H35" s="69"/>
      <c r="I35" s="69"/>
      <c r="J35" s="69"/>
      <c r="K35" s="69"/>
      <c r="V35" s="1"/>
    </row>
    <row r="36" spans="2:22">
      <c r="B36" s="69"/>
      <c r="C36" s="69"/>
      <c r="D36" s="69"/>
      <c r="E36" s="69"/>
      <c r="F36" s="69"/>
      <c r="G36" s="69"/>
      <c r="H36" s="69"/>
      <c r="I36" s="69"/>
      <c r="J36" s="69"/>
      <c r="K36" s="69"/>
      <c r="V36" s="1"/>
    </row>
    <row r="37" spans="2:22">
      <c r="B37" s="69"/>
      <c r="C37" s="69"/>
      <c r="D37" s="69"/>
      <c r="E37" s="69"/>
      <c r="F37" s="69"/>
      <c r="G37" s="69"/>
      <c r="H37" s="69"/>
      <c r="I37" s="69"/>
      <c r="J37" s="69"/>
      <c r="K37" s="69"/>
      <c r="V37" s="1"/>
    </row>
    <row r="38" spans="2:22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22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22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22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22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22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22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22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22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22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22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B110" s="69"/>
      <c r="C110" s="69"/>
      <c r="D110" s="69"/>
      <c r="E110" s="69"/>
      <c r="F110" s="69"/>
      <c r="G110" s="69"/>
      <c r="H110" s="69"/>
      <c r="I110" s="69"/>
      <c r="J110" s="69"/>
      <c r="K110" s="69"/>
    </row>
    <row r="111" spans="2:11">
      <c r="C111" s="1"/>
    </row>
    <row r="112" spans="2:11">
      <c r="C112" s="1"/>
    </row>
    <row r="113" spans="3:3">
      <c r="C113" s="1"/>
    </row>
    <row r="114" spans="3:3">
      <c r="C114" s="1"/>
    </row>
    <row r="115" spans="3:3">
      <c r="C115" s="1"/>
    </row>
    <row r="116" spans="3:3">
      <c r="C116" s="1"/>
    </row>
    <row r="117" spans="3:3">
      <c r="C117" s="1"/>
    </row>
    <row r="118" spans="3:3">
      <c r="C118" s="1"/>
    </row>
    <row r="119" spans="3:3">
      <c r="C119" s="1"/>
    </row>
    <row r="120" spans="3:3">
      <c r="C120" s="1"/>
    </row>
    <row r="121" spans="3:3">
      <c r="C121" s="1"/>
    </row>
    <row r="122" spans="3:3">
      <c r="C122" s="1"/>
    </row>
    <row r="123" spans="3:3">
      <c r="C123" s="1"/>
    </row>
    <row r="124" spans="3:3">
      <c r="C124" s="1"/>
    </row>
    <row r="125" spans="3:3">
      <c r="C125" s="1"/>
    </row>
    <row r="126" spans="3:3">
      <c r="C126" s="1"/>
    </row>
    <row r="127" spans="3:3">
      <c r="C127" s="1"/>
    </row>
    <row r="128" spans="3:3">
      <c r="C128" s="1"/>
    </row>
    <row r="129" spans="3:3">
      <c r="C129" s="1"/>
    </row>
    <row r="130" spans="3:3">
      <c r="C130" s="1"/>
    </row>
    <row r="131" spans="3:3">
      <c r="C131" s="1"/>
    </row>
    <row r="132" spans="3:3">
      <c r="C132" s="1"/>
    </row>
    <row r="133" spans="3:3">
      <c r="C133" s="1"/>
    </row>
    <row r="134" spans="3:3">
      <c r="C134" s="1"/>
    </row>
    <row r="135" spans="3:3">
      <c r="C135" s="1"/>
    </row>
    <row r="136" spans="3:3">
      <c r="C136" s="1"/>
    </row>
    <row r="137" spans="3:3">
      <c r="C137" s="1"/>
    </row>
    <row r="138" spans="3:3">
      <c r="C138" s="1"/>
    </row>
    <row r="139" spans="3:3">
      <c r="C139" s="1"/>
    </row>
    <row r="140" spans="3:3">
      <c r="C140" s="1"/>
    </row>
    <row r="141" spans="3:3">
      <c r="C141" s="1"/>
    </row>
    <row r="142" spans="3:3">
      <c r="C142" s="1"/>
    </row>
    <row r="143" spans="3:3">
      <c r="C143" s="1"/>
    </row>
    <row r="144" spans="3:3">
      <c r="C144" s="1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AH39:XFD41 D42:XFD1048576 D39:AF41 D1:XFD38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J12" sqref="J12"/>
    </sheetView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63.1406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7" width="7" style="1" bestFit="1" customWidth="1"/>
    <col min="8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47" t="s">
        <v>159</v>
      </c>
      <c r="C1" s="68" t="s" vm="1">
        <v>238</v>
      </c>
    </row>
    <row r="2" spans="2:59">
      <c r="B2" s="47" t="s">
        <v>158</v>
      </c>
      <c r="C2" s="68" t="s">
        <v>239</v>
      </c>
    </row>
    <row r="3" spans="2:59">
      <c r="B3" s="47" t="s">
        <v>160</v>
      </c>
      <c r="C3" s="68" t="s">
        <v>240</v>
      </c>
    </row>
    <row r="4" spans="2:59">
      <c r="B4" s="47" t="s">
        <v>161</v>
      </c>
      <c r="C4" s="68">
        <v>12147</v>
      </c>
    </row>
    <row r="6" spans="2:59" ht="26.25" customHeight="1">
      <c r="B6" s="107" t="s">
        <v>190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79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3" customFormat="1" ht="78.75">
      <c r="B8" s="22" t="s">
        <v>96</v>
      </c>
      <c r="C8" s="30" t="s">
        <v>34</v>
      </c>
      <c r="D8" s="30" t="s">
        <v>49</v>
      </c>
      <c r="E8" s="30" t="s">
        <v>83</v>
      </c>
      <c r="F8" s="30" t="s">
        <v>84</v>
      </c>
      <c r="G8" s="30" t="s">
        <v>216</v>
      </c>
      <c r="H8" s="30" t="s">
        <v>215</v>
      </c>
      <c r="I8" s="30" t="s">
        <v>91</v>
      </c>
      <c r="J8" s="30" t="s">
        <v>45</v>
      </c>
      <c r="K8" s="30" t="s">
        <v>162</v>
      </c>
      <c r="L8" s="31" t="s">
        <v>164</v>
      </c>
      <c r="M8" s="1"/>
      <c r="N8" s="1"/>
      <c r="O8" s="1"/>
      <c r="P8" s="1"/>
      <c r="BG8" s="1"/>
    </row>
    <row r="9" spans="2:59" s="3" customFormat="1" ht="24" customHeight="1">
      <c r="B9" s="15"/>
      <c r="C9" s="16"/>
      <c r="D9" s="16"/>
      <c r="E9" s="16"/>
      <c r="F9" s="16" t="s">
        <v>21</v>
      </c>
      <c r="G9" s="16" t="s">
        <v>223</v>
      </c>
      <c r="H9" s="16"/>
      <c r="I9" s="16" t="s">
        <v>219</v>
      </c>
      <c r="J9" s="32" t="s">
        <v>19</v>
      </c>
      <c r="K9" s="32" t="s">
        <v>19</v>
      </c>
      <c r="L9" s="33" t="s">
        <v>19</v>
      </c>
      <c r="M9" s="1"/>
      <c r="N9" s="1"/>
      <c r="O9" s="1"/>
      <c r="P9" s="1"/>
      <c r="BG9" s="1"/>
    </row>
    <row r="10" spans="2:59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M10" s="1"/>
      <c r="N10" s="1"/>
      <c r="O10" s="1"/>
      <c r="P10" s="1"/>
      <c r="BG10" s="1"/>
    </row>
    <row r="11" spans="2:59" s="4" customFormat="1" ht="18" customHeight="1">
      <c r="B11" s="69" t="s">
        <v>36</v>
      </c>
      <c r="C11" s="70"/>
      <c r="D11" s="70"/>
      <c r="E11" s="70"/>
      <c r="F11" s="70"/>
      <c r="G11" s="77"/>
      <c r="H11" s="79"/>
      <c r="I11" s="77">
        <v>4.5683801999999996E-2</v>
      </c>
      <c r="J11" s="70"/>
      <c r="K11" s="78">
        <f>I11/$I$11</f>
        <v>1</v>
      </c>
      <c r="L11" s="78">
        <f>I11/'סכום נכסי הקרן'!$C$42</f>
        <v>6.4488772560751402E-6</v>
      </c>
      <c r="M11" s="1"/>
      <c r="N11" s="1"/>
      <c r="O11" s="1"/>
      <c r="P11" s="1"/>
      <c r="BG11" s="1"/>
    </row>
    <row r="12" spans="2:59" ht="21" customHeight="1">
      <c r="B12" s="93" t="s">
        <v>211</v>
      </c>
      <c r="C12" s="70"/>
      <c r="D12" s="70"/>
      <c r="E12" s="70"/>
      <c r="F12" s="70"/>
      <c r="G12" s="77"/>
      <c r="H12" s="79"/>
      <c r="I12" s="77">
        <v>4.5683801999999996E-2</v>
      </c>
      <c r="J12" s="78"/>
      <c r="K12" s="78">
        <f t="shared" ref="K12:K13" si="0">I12/$I$11</f>
        <v>1</v>
      </c>
      <c r="L12" s="78">
        <f>I12/'סכום נכסי הקרן'!$C$42</f>
        <v>6.4488772560751402E-6</v>
      </c>
    </row>
    <row r="13" spans="2:59">
      <c r="B13" s="73" t="s">
        <v>1054</v>
      </c>
      <c r="C13" s="70" t="s">
        <v>1055</v>
      </c>
      <c r="D13" s="83" t="s">
        <v>661</v>
      </c>
      <c r="E13" s="83" t="s">
        <v>143</v>
      </c>
      <c r="F13" s="96">
        <v>43879</v>
      </c>
      <c r="G13" s="77">
        <v>12.126897</v>
      </c>
      <c r="H13" s="79">
        <v>108.68859999999999</v>
      </c>
      <c r="I13" s="77">
        <v>4.5683801999999996E-2</v>
      </c>
      <c r="J13" s="78">
        <v>0</v>
      </c>
      <c r="K13" s="78">
        <f t="shared" si="0"/>
        <v>1</v>
      </c>
      <c r="L13" s="78">
        <f>I13/'סכום נכסי הקרן'!$C$42</f>
        <v>6.4488772560751402E-6</v>
      </c>
    </row>
    <row r="14" spans="2:59">
      <c r="B14" s="69"/>
      <c r="C14" s="70"/>
      <c r="D14" s="70"/>
      <c r="E14" s="70"/>
      <c r="F14" s="70"/>
      <c r="G14" s="77"/>
      <c r="H14" s="79"/>
      <c r="I14" s="70"/>
      <c r="J14" s="70"/>
      <c r="K14" s="78"/>
      <c r="L14" s="70"/>
    </row>
    <row r="15" spans="2:59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2:59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2:12">
      <c r="B17" s="97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2:12">
      <c r="B18" s="97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12">
      <c r="B19" s="97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2:12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2:12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12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12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12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12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12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12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12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12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1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1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1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2:12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2:12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AH39:XFD41 D42:XFD1048576 D39:AF41 D1:XFD38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>
      <selection activeCell="I11" sqref="I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47" t="s">
        <v>159</v>
      </c>
      <c r="C1" s="68" t="s" vm="1">
        <v>238</v>
      </c>
    </row>
    <row r="2" spans="2:54">
      <c r="B2" s="47" t="s">
        <v>158</v>
      </c>
      <c r="C2" s="68" t="s">
        <v>239</v>
      </c>
    </row>
    <row r="3" spans="2:54">
      <c r="B3" s="47" t="s">
        <v>160</v>
      </c>
      <c r="C3" s="68" t="s">
        <v>240</v>
      </c>
    </row>
    <row r="4" spans="2:54">
      <c r="B4" s="47" t="s">
        <v>161</v>
      </c>
      <c r="C4" s="68">
        <v>12147</v>
      </c>
    </row>
    <row r="6" spans="2:54" ht="26.25" customHeight="1">
      <c r="B6" s="107" t="s">
        <v>190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4" ht="26.25" customHeight="1">
      <c r="B7" s="107" t="s">
        <v>80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4" s="3" customFormat="1" ht="78.75">
      <c r="B8" s="22" t="s">
        <v>96</v>
      </c>
      <c r="C8" s="30" t="s">
        <v>34</v>
      </c>
      <c r="D8" s="30" t="s">
        <v>49</v>
      </c>
      <c r="E8" s="30" t="s">
        <v>83</v>
      </c>
      <c r="F8" s="30" t="s">
        <v>84</v>
      </c>
      <c r="G8" s="30" t="s">
        <v>216</v>
      </c>
      <c r="H8" s="30" t="s">
        <v>215</v>
      </c>
      <c r="I8" s="30" t="s">
        <v>91</v>
      </c>
      <c r="J8" s="30" t="s">
        <v>45</v>
      </c>
      <c r="K8" s="30" t="s">
        <v>162</v>
      </c>
      <c r="L8" s="31" t="s">
        <v>164</v>
      </c>
      <c r="M8" s="1"/>
      <c r="AZ8" s="1"/>
    </row>
    <row r="9" spans="2:54" s="3" customFormat="1" ht="21" customHeight="1">
      <c r="B9" s="15"/>
      <c r="C9" s="16"/>
      <c r="D9" s="16"/>
      <c r="E9" s="16"/>
      <c r="F9" s="16" t="s">
        <v>21</v>
      </c>
      <c r="G9" s="16" t="s">
        <v>223</v>
      </c>
      <c r="H9" s="16"/>
      <c r="I9" s="16" t="s">
        <v>219</v>
      </c>
      <c r="J9" s="32" t="s">
        <v>19</v>
      </c>
      <c r="K9" s="32" t="s">
        <v>19</v>
      </c>
      <c r="L9" s="33" t="s">
        <v>19</v>
      </c>
      <c r="AZ9" s="1"/>
    </row>
    <row r="10" spans="2:54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20" t="s">
        <v>9</v>
      </c>
      <c r="AZ10" s="1"/>
    </row>
    <row r="11" spans="2:54" s="4" customFormat="1" ht="18" customHeight="1">
      <c r="B11" s="69"/>
      <c r="C11" s="69"/>
      <c r="D11" s="69"/>
      <c r="E11" s="69"/>
      <c r="F11" s="69"/>
      <c r="G11" s="69"/>
      <c r="H11" s="69"/>
      <c r="I11" s="79">
        <v>0</v>
      </c>
      <c r="J11" s="69"/>
      <c r="K11" s="69"/>
      <c r="L11" s="69"/>
      <c r="AZ11" s="1"/>
    </row>
    <row r="12" spans="2:54" ht="19.5" customHeight="1">
      <c r="B12" s="85" t="s">
        <v>231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2:54">
      <c r="B13" s="85" t="s">
        <v>92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2:54">
      <c r="B14" s="85" t="s">
        <v>214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2:54">
      <c r="B15" s="85" t="s">
        <v>222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2:54" s="7" customFormat="1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AZ16" s="1"/>
      <c r="BB16" s="1"/>
    </row>
    <row r="17" spans="2:54" s="7" customFormat="1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AZ17" s="1"/>
      <c r="BB17" s="1"/>
    </row>
    <row r="18" spans="2:54" s="7" customFormat="1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AZ18" s="1"/>
      <c r="BB18" s="1"/>
    </row>
    <row r="19" spans="2:54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2:54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2:54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54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54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54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54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54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54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54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54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54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54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54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AH44:XFD47 D48:XFD1048576 D44:AF47 D1:XFD43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7"/>
  <sheetViews>
    <sheetView rightToLeft="1" workbookViewId="0">
      <selection activeCell="J36" sqref="J36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63.140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7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3">
      <c r="B1" s="47" t="s">
        <v>159</v>
      </c>
      <c r="C1" s="68" t="s" vm="1">
        <v>238</v>
      </c>
    </row>
    <row r="2" spans="2:13">
      <c r="B2" s="47" t="s">
        <v>158</v>
      </c>
      <c r="C2" s="68" t="s">
        <v>239</v>
      </c>
    </row>
    <row r="3" spans="2:13">
      <c r="B3" s="47" t="s">
        <v>160</v>
      </c>
      <c r="C3" s="68" t="s">
        <v>240</v>
      </c>
    </row>
    <row r="4" spans="2:13">
      <c r="B4" s="47" t="s">
        <v>161</v>
      </c>
      <c r="C4" s="68">
        <v>12147</v>
      </c>
    </row>
    <row r="6" spans="2:13" ht="26.25" customHeight="1">
      <c r="B6" s="107" t="s">
        <v>188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13" s="3" customFormat="1" ht="63">
      <c r="B7" s="67" t="s">
        <v>95</v>
      </c>
      <c r="C7" s="50" t="s">
        <v>34</v>
      </c>
      <c r="D7" s="50" t="s">
        <v>97</v>
      </c>
      <c r="E7" s="50" t="s">
        <v>14</v>
      </c>
      <c r="F7" s="50" t="s">
        <v>50</v>
      </c>
      <c r="G7" s="50" t="s">
        <v>83</v>
      </c>
      <c r="H7" s="50" t="s">
        <v>16</v>
      </c>
      <c r="I7" s="50" t="s">
        <v>18</v>
      </c>
      <c r="J7" s="50" t="s">
        <v>46</v>
      </c>
      <c r="K7" s="50" t="s">
        <v>162</v>
      </c>
      <c r="L7" s="52" t="s">
        <v>163</v>
      </c>
      <c r="M7" s="1"/>
    </row>
    <row r="8" spans="2:13" s="3" customFormat="1" ht="28.5" customHeight="1">
      <c r="B8" s="15"/>
      <c r="C8" s="16"/>
      <c r="D8" s="16"/>
      <c r="E8" s="16"/>
      <c r="F8" s="16"/>
      <c r="G8" s="16"/>
      <c r="H8" s="16" t="s">
        <v>19</v>
      </c>
      <c r="I8" s="16" t="s">
        <v>19</v>
      </c>
      <c r="J8" s="16" t="s">
        <v>219</v>
      </c>
      <c r="K8" s="16" t="s">
        <v>19</v>
      </c>
      <c r="L8" s="17" t="s">
        <v>19</v>
      </c>
    </row>
    <row r="9" spans="2:13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20" t="s">
        <v>9</v>
      </c>
    </row>
    <row r="10" spans="2:13" s="4" customFormat="1" ht="18" customHeight="1">
      <c r="B10" s="87" t="s">
        <v>33</v>
      </c>
      <c r="C10" s="89"/>
      <c r="D10" s="89"/>
      <c r="E10" s="89"/>
      <c r="F10" s="89"/>
      <c r="G10" s="89"/>
      <c r="H10" s="89"/>
      <c r="I10" s="89"/>
      <c r="J10" s="90">
        <f>J11</f>
        <v>965.94400161160002</v>
      </c>
      <c r="K10" s="92">
        <f>J10/$J$10</f>
        <v>1</v>
      </c>
      <c r="L10" s="92">
        <f>J10/'סכום נכסי הקרן'!$C$42</f>
        <v>0.1363558642215299</v>
      </c>
    </row>
    <row r="11" spans="2:13">
      <c r="B11" s="71" t="s">
        <v>210</v>
      </c>
      <c r="C11" s="72"/>
      <c r="D11" s="72"/>
      <c r="E11" s="72"/>
      <c r="F11" s="72"/>
      <c r="G11" s="72"/>
      <c r="H11" s="72"/>
      <c r="I11" s="72"/>
      <c r="J11" s="80">
        <f>J12+J18</f>
        <v>965.94400161160002</v>
      </c>
      <c r="K11" s="81">
        <f t="shared" ref="K11:K16" si="0">J11/$J$10</f>
        <v>1</v>
      </c>
      <c r="L11" s="81">
        <f>J11/'סכום נכסי הקרן'!$C$42</f>
        <v>0.1363558642215299</v>
      </c>
    </row>
    <row r="12" spans="2:13">
      <c r="B12" s="88" t="s">
        <v>31</v>
      </c>
      <c r="C12" s="72"/>
      <c r="D12" s="72"/>
      <c r="E12" s="72"/>
      <c r="F12" s="72"/>
      <c r="G12" s="72"/>
      <c r="H12" s="72"/>
      <c r="I12" s="72"/>
      <c r="J12" s="80">
        <f>SUM(J13:J16)</f>
        <v>722.73491066199995</v>
      </c>
      <c r="K12" s="81">
        <f t="shared" si="0"/>
        <v>0.74821615896591809</v>
      </c>
      <c r="L12" s="81">
        <f>J12/'סכום נכסי הקרן'!$C$42</f>
        <v>0.10202366098031136</v>
      </c>
    </row>
    <row r="13" spans="2:13">
      <c r="B13" s="76" t="s">
        <v>1297</v>
      </c>
      <c r="C13" s="70" t="s">
        <v>1298</v>
      </c>
      <c r="D13" s="70">
        <v>11</v>
      </c>
      <c r="E13" s="70" t="s">
        <v>1299</v>
      </c>
      <c r="F13" s="70" t="s">
        <v>1300</v>
      </c>
      <c r="G13" s="83" t="s">
        <v>144</v>
      </c>
      <c r="H13" s="84">
        <v>0</v>
      </c>
      <c r="I13" s="84">
        <v>0</v>
      </c>
      <c r="J13" s="77">
        <v>1.2793521649999999</v>
      </c>
      <c r="K13" s="78">
        <f t="shared" si="0"/>
        <v>1.3244579011469646E-3</v>
      </c>
      <c r="L13" s="78">
        <f>J13/'סכום נכסי הקרן'!$C$42</f>
        <v>1.8059760173592799E-4</v>
      </c>
    </row>
    <row r="14" spans="2:13">
      <c r="B14" s="76" t="s">
        <v>1301</v>
      </c>
      <c r="C14" s="70" t="s">
        <v>1302</v>
      </c>
      <c r="D14" s="70">
        <v>12</v>
      </c>
      <c r="E14" s="70" t="s">
        <v>1299</v>
      </c>
      <c r="F14" s="70" t="s">
        <v>1300</v>
      </c>
      <c r="G14" s="83" t="s">
        <v>144</v>
      </c>
      <c r="H14" s="84">
        <v>0</v>
      </c>
      <c r="I14" s="84">
        <v>0</v>
      </c>
      <c r="J14" s="77">
        <v>30.814661634</v>
      </c>
      <c r="K14" s="78">
        <f t="shared" si="0"/>
        <v>3.1901084930998289E-2</v>
      </c>
      <c r="L14" s="78">
        <f>J14/'סכום נכסי הקרן'!$C$42</f>
        <v>4.3499000053706964E-3</v>
      </c>
    </row>
    <row r="15" spans="2:13">
      <c r="B15" s="76" t="s">
        <v>1303</v>
      </c>
      <c r="C15" s="70" t="s">
        <v>1304</v>
      </c>
      <c r="D15" s="70">
        <v>10</v>
      </c>
      <c r="E15" s="70" t="s">
        <v>1299</v>
      </c>
      <c r="F15" s="70" t="s">
        <v>1300</v>
      </c>
      <c r="G15" s="83" t="s">
        <v>144</v>
      </c>
      <c r="H15" s="84">
        <v>0</v>
      </c>
      <c r="I15" s="84">
        <v>0</v>
      </c>
      <c r="J15" s="77">
        <v>678.42629957499992</v>
      </c>
      <c r="K15" s="78">
        <f t="shared" si="0"/>
        <v>0.70234537244716055</v>
      </c>
      <c r="L15" s="78">
        <f>J15/'סכום נכסי הקרן'!$C$42</f>
        <v>9.5768910242024885E-2</v>
      </c>
    </row>
    <row r="16" spans="2:13">
      <c r="B16" s="76" t="s">
        <v>1305</v>
      </c>
      <c r="C16" s="70" t="s">
        <v>1306</v>
      </c>
      <c r="D16" s="70">
        <v>20</v>
      </c>
      <c r="E16" s="70" t="s">
        <v>1299</v>
      </c>
      <c r="F16" s="70" t="s">
        <v>1300</v>
      </c>
      <c r="G16" s="83" t="s">
        <v>144</v>
      </c>
      <c r="H16" s="84">
        <v>0</v>
      </c>
      <c r="I16" s="84">
        <v>0</v>
      </c>
      <c r="J16" s="77">
        <v>12.214597287999998</v>
      </c>
      <c r="K16" s="78">
        <f t="shared" si="0"/>
        <v>1.2645243686612188E-2</v>
      </c>
      <c r="L16" s="78">
        <f>J16/'סכום נכסי הקרן'!$C$42</f>
        <v>1.7242531311798498E-3</v>
      </c>
    </row>
    <row r="17" spans="2:12">
      <c r="B17" s="73"/>
      <c r="C17" s="70"/>
      <c r="D17" s="70"/>
      <c r="E17" s="70"/>
      <c r="F17" s="70"/>
      <c r="G17" s="70"/>
      <c r="H17" s="70"/>
      <c r="I17" s="70"/>
      <c r="J17" s="70"/>
      <c r="K17" s="78"/>
      <c r="L17" s="70"/>
    </row>
    <row r="18" spans="2:12">
      <c r="B18" s="88" t="s">
        <v>32</v>
      </c>
      <c r="C18" s="72"/>
      <c r="D18" s="72"/>
      <c r="E18" s="72"/>
      <c r="F18" s="72"/>
      <c r="G18" s="72"/>
      <c r="H18" s="72"/>
      <c r="I18" s="72"/>
      <c r="J18" s="80">
        <f>SUM(J19:J40)</f>
        <v>243.20909094960001</v>
      </c>
      <c r="K18" s="81">
        <f t="shared" ref="K18:K40" si="1">J18/$J$10</f>
        <v>0.25178384103408186</v>
      </c>
      <c r="L18" s="81">
        <f>J18/'סכום נכסי הקרן'!$C$42</f>
        <v>3.4332203241218537E-2</v>
      </c>
    </row>
    <row r="19" spans="2:12">
      <c r="B19" s="76" t="s">
        <v>1301</v>
      </c>
      <c r="C19" s="70" t="s">
        <v>1307</v>
      </c>
      <c r="D19" s="70">
        <v>12</v>
      </c>
      <c r="E19" s="70" t="s">
        <v>1299</v>
      </c>
      <c r="F19" s="70" t="s">
        <v>1300</v>
      </c>
      <c r="G19" s="83" t="s">
        <v>145</v>
      </c>
      <c r="H19" s="84">
        <v>0</v>
      </c>
      <c r="I19" s="84">
        <v>0</v>
      </c>
      <c r="J19" s="77">
        <v>0.12317315399999999</v>
      </c>
      <c r="K19" s="78">
        <f t="shared" si="1"/>
        <v>1.2751583300325429E-4</v>
      </c>
      <c r="L19" s="78">
        <f>J19/'סכום נכסי הקרן'!$C$42</f>
        <v>1.7387531611087025E-5</v>
      </c>
    </row>
    <row r="20" spans="2:12">
      <c r="B20" s="76" t="s">
        <v>1301</v>
      </c>
      <c r="C20" s="70" t="s">
        <v>1308</v>
      </c>
      <c r="D20" s="70">
        <v>12</v>
      </c>
      <c r="E20" s="70" t="s">
        <v>1299</v>
      </c>
      <c r="F20" s="70" t="s">
        <v>1300</v>
      </c>
      <c r="G20" s="83" t="s">
        <v>146</v>
      </c>
      <c r="H20" s="84">
        <v>0</v>
      </c>
      <c r="I20" s="84">
        <v>0</v>
      </c>
      <c r="J20" s="77">
        <v>2.3894680000000001E-3</v>
      </c>
      <c r="K20" s="78">
        <f t="shared" si="1"/>
        <v>2.4737127576892287E-6</v>
      </c>
      <c r="L20" s="78">
        <f>J20/'סכום נכסי הקרן'!$C$42</f>
        <v>3.373052409105388E-7</v>
      </c>
    </row>
    <row r="21" spans="2:12">
      <c r="B21" s="76" t="s">
        <v>1301</v>
      </c>
      <c r="C21" s="70" t="s">
        <v>1309</v>
      </c>
      <c r="D21" s="70">
        <v>12</v>
      </c>
      <c r="E21" s="70" t="s">
        <v>1299</v>
      </c>
      <c r="F21" s="70" t="s">
        <v>1300</v>
      </c>
      <c r="G21" s="83" t="s">
        <v>143</v>
      </c>
      <c r="H21" s="84">
        <v>0</v>
      </c>
      <c r="I21" s="84">
        <v>0</v>
      </c>
      <c r="J21" s="77">
        <v>11.502515021000001</v>
      </c>
      <c r="K21" s="78">
        <f t="shared" si="1"/>
        <v>1.1908055748375659E-2</v>
      </c>
      <c r="L21" s="78">
        <f>J21/'סכום נכסי הקרן'!$C$42</f>
        <v>1.62373323276792E-3</v>
      </c>
    </row>
    <row r="22" spans="2:12">
      <c r="B22" s="76" t="s">
        <v>1301</v>
      </c>
      <c r="C22" s="70" t="s">
        <v>1310</v>
      </c>
      <c r="D22" s="70">
        <v>12</v>
      </c>
      <c r="E22" s="70" t="s">
        <v>1299</v>
      </c>
      <c r="F22" s="70" t="s">
        <v>1300</v>
      </c>
      <c r="G22" s="83" t="s">
        <v>153</v>
      </c>
      <c r="H22" s="84">
        <v>0</v>
      </c>
      <c r="I22" s="84">
        <v>0</v>
      </c>
      <c r="J22" s="77">
        <v>9.0989999999999988E-6</v>
      </c>
      <c r="K22" s="78">
        <f t="shared" si="1"/>
        <v>9.4198007180737677E-9</v>
      </c>
      <c r="L22" s="78">
        <f>J22/'סכום נכסי הקרן'!$C$42</f>
        <v>1.2844450677075366E-9</v>
      </c>
    </row>
    <row r="23" spans="2:12">
      <c r="B23" s="76" t="s">
        <v>1303</v>
      </c>
      <c r="C23" s="70" t="s">
        <v>1311</v>
      </c>
      <c r="D23" s="70">
        <v>10</v>
      </c>
      <c r="E23" s="70" t="s">
        <v>1299</v>
      </c>
      <c r="F23" s="70" t="s">
        <v>1300</v>
      </c>
      <c r="G23" s="83" t="s">
        <v>153</v>
      </c>
      <c r="H23" s="84">
        <v>0</v>
      </c>
      <c r="I23" s="84">
        <v>0</v>
      </c>
      <c r="J23" s="77">
        <v>0.17040259199999999</v>
      </c>
      <c r="K23" s="78">
        <f t="shared" si="1"/>
        <v>1.7641042515476773E-4</v>
      </c>
      <c r="L23" s="78">
        <f>J23/'סכום נכסי הקרן'!$C$42</f>
        <v>2.405459597966587E-5</v>
      </c>
    </row>
    <row r="24" spans="2:12">
      <c r="B24" s="76" t="s">
        <v>1303</v>
      </c>
      <c r="C24" s="70" t="s">
        <v>1312</v>
      </c>
      <c r="D24" s="70">
        <v>10</v>
      </c>
      <c r="E24" s="70" t="s">
        <v>1299</v>
      </c>
      <c r="F24" s="70" t="s">
        <v>1300</v>
      </c>
      <c r="G24" s="83" t="s">
        <v>700</v>
      </c>
      <c r="H24" s="84">
        <v>0</v>
      </c>
      <c r="I24" s="84">
        <v>0</v>
      </c>
      <c r="J24" s="77">
        <v>1.09561E-4</v>
      </c>
      <c r="K24" s="78">
        <f t="shared" si="1"/>
        <v>1.1342375936618093E-7</v>
      </c>
      <c r="L24" s="78">
        <f>J24/'סכום נכסי הקרן'!$C$42</f>
        <v>1.5465994731630448E-8</v>
      </c>
    </row>
    <row r="25" spans="2:12">
      <c r="B25" s="76" t="s">
        <v>1303</v>
      </c>
      <c r="C25" s="70" t="s">
        <v>1313</v>
      </c>
      <c r="D25" s="70">
        <v>10</v>
      </c>
      <c r="E25" s="70" t="s">
        <v>1299</v>
      </c>
      <c r="F25" s="70" t="s">
        <v>1300</v>
      </c>
      <c r="G25" s="83" t="s">
        <v>146</v>
      </c>
      <c r="H25" s="84">
        <v>0</v>
      </c>
      <c r="I25" s="84">
        <v>0</v>
      </c>
      <c r="J25" s="77">
        <v>2.6469326049999999</v>
      </c>
      <c r="K25" s="78">
        <f t="shared" si="1"/>
        <v>2.7402547151634104E-3</v>
      </c>
      <c r="L25" s="78">
        <f>J25/'סכום נכסי הקרן'!$C$42</f>
        <v>3.7364979987322911E-4</v>
      </c>
    </row>
    <row r="26" spans="2:12">
      <c r="B26" s="76" t="s">
        <v>1303</v>
      </c>
      <c r="C26" s="70" t="s">
        <v>1314</v>
      </c>
      <c r="D26" s="70">
        <v>10</v>
      </c>
      <c r="E26" s="70" t="s">
        <v>1299</v>
      </c>
      <c r="F26" s="70" t="s">
        <v>1300</v>
      </c>
      <c r="G26" s="83" t="s">
        <v>148</v>
      </c>
      <c r="H26" s="84">
        <v>0</v>
      </c>
      <c r="I26" s="84">
        <v>0</v>
      </c>
      <c r="J26" s="77">
        <v>1.4726600000000002E-3</v>
      </c>
      <c r="K26" s="78">
        <f t="shared" si="1"/>
        <v>1.5245811325946279E-6</v>
      </c>
      <c r="L26" s="78">
        <f>J26/'סכום נכסי הקרן'!$C$42</f>
        <v>2.0788557791077936E-7</v>
      </c>
    </row>
    <row r="27" spans="2:12">
      <c r="B27" s="76" t="s">
        <v>1303</v>
      </c>
      <c r="C27" s="70" t="s">
        <v>1315</v>
      </c>
      <c r="D27" s="70">
        <v>10</v>
      </c>
      <c r="E27" s="70" t="s">
        <v>1299</v>
      </c>
      <c r="F27" s="70" t="s">
        <v>1300</v>
      </c>
      <c r="G27" s="83" t="s">
        <v>143</v>
      </c>
      <c r="H27" s="84">
        <v>0</v>
      </c>
      <c r="I27" s="84">
        <v>0</v>
      </c>
      <c r="J27" s="77">
        <v>217.10115847399999</v>
      </c>
      <c r="K27" s="78">
        <f t="shared" si="1"/>
        <v>0.22475542900187187</v>
      </c>
      <c r="L27" s="78">
        <f>J27/'סכום נכסי הקרן'!$C$42</f>
        <v>3.0646720760030947E-2</v>
      </c>
    </row>
    <row r="28" spans="2:12">
      <c r="B28" s="76" t="s">
        <v>1303</v>
      </c>
      <c r="C28" s="70" t="s">
        <v>1316</v>
      </c>
      <c r="D28" s="70">
        <v>10</v>
      </c>
      <c r="E28" s="70" t="s">
        <v>1299</v>
      </c>
      <c r="F28" s="70" t="s">
        <v>1300</v>
      </c>
      <c r="G28" s="83" t="s">
        <v>152</v>
      </c>
      <c r="H28" s="84">
        <v>0</v>
      </c>
      <c r="I28" s="84">
        <v>0</v>
      </c>
      <c r="J28" s="77">
        <v>1.6449999999999999E-2</v>
      </c>
      <c r="K28" s="78">
        <f t="shared" si="1"/>
        <v>1.7029972723630453E-5</v>
      </c>
      <c r="L28" s="78">
        <f>J28/'סכום נכסי הקרן'!$C$42</f>
        <v>2.322136648399712E-6</v>
      </c>
    </row>
    <row r="29" spans="2:12">
      <c r="B29" s="76" t="s">
        <v>1303</v>
      </c>
      <c r="C29" s="70" t="s">
        <v>1317</v>
      </c>
      <c r="D29" s="70">
        <v>10</v>
      </c>
      <c r="E29" s="70" t="s">
        <v>1299</v>
      </c>
      <c r="F29" s="70" t="s">
        <v>1300</v>
      </c>
      <c r="G29" s="83" t="s">
        <v>150</v>
      </c>
      <c r="H29" s="84">
        <v>0</v>
      </c>
      <c r="I29" s="84">
        <v>0</v>
      </c>
      <c r="J29" s="77">
        <v>3.5268860000000003E-3</v>
      </c>
      <c r="K29" s="78">
        <f t="shared" si="1"/>
        <v>3.6512323634865731E-6</v>
      </c>
      <c r="L29" s="78">
        <f>J29/'סכום נכסי הקרן'!$C$42</f>
        <v>4.9786694439683089E-7</v>
      </c>
    </row>
    <row r="30" spans="2:12">
      <c r="B30" s="76" t="s">
        <v>1303</v>
      </c>
      <c r="C30" s="70" t="s">
        <v>1318</v>
      </c>
      <c r="D30" s="70">
        <v>10</v>
      </c>
      <c r="E30" s="70" t="s">
        <v>1299</v>
      </c>
      <c r="F30" s="70" t="s">
        <v>1300</v>
      </c>
      <c r="G30" s="83" t="s">
        <v>145</v>
      </c>
      <c r="H30" s="84">
        <v>0</v>
      </c>
      <c r="I30" s="84">
        <v>0</v>
      </c>
      <c r="J30" s="77">
        <v>4.0464699119</v>
      </c>
      <c r="K30" s="78">
        <f t="shared" si="1"/>
        <v>4.1891350897658563E-3</v>
      </c>
      <c r="L30" s="78">
        <f>J30/'סכום נכסי הקרן'!$C$42</f>
        <v>5.7121313550575949E-4</v>
      </c>
    </row>
    <row r="31" spans="2:12">
      <c r="B31" s="76" t="s">
        <v>1303</v>
      </c>
      <c r="C31" s="70" t="s">
        <v>1319</v>
      </c>
      <c r="D31" s="70">
        <v>10</v>
      </c>
      <c r="E31" s="70" t="s">
        <v>1299</v>
      </c>
      <c r="F31" s="70" t="s">
        <v>1300</v>
      </c>
      <c r="G31" s="83" t="s">
        <v>147</v>
      </c>
      <c r="H31" s="84">
        <v>0</v>
      </c>
      <c r="I31" s="84">
        <v>0</v>
      </c>
      <c r="J31" s="77">
        <v>0.12441025300000001</v>
      </c>
      <c r="K31" s="78">
        <f t="shared" si="1"/>
        <v>1.2879654803221667E-4</v>
      </c>
      <c r="L31" s="78">
        <f>J31/'סכום נכסי הקרן'!$C$42</f>
        <v>1.756216461568269E-5</v>
      </c>
    </row>
    <row r="32" spans="2:12">
      <c r="B32" s="76" t="s">
        <v>1305</v>
      </c>
      <c r="C32" s="70" t="s">
        <v>1320</v>
      </c>
      <c r="D32" s="70">
        <v>20</v>
      </c>
      <c r="E32" s="70" t="s">
        <v>1299</v>
      </c>
      <c r="F32" s="70" t="s">
        <v>1300</v>
      </c>
      <c r="G32" s="83" t="s">
        <v>145</v>
      </c>
      <c r="H32" s="84">
        <v>0</v>
      </c>
      <c r="I32" s="84">
        <v>0</v>
      </c>
      <c r="J32" s="77">
        <v>6.1535361000000004E-2</v>
      </c>
      <c r="K32" s="78">
        <f t="shared" si="1"/>
        <v>6.370489479445309E-5</v>
      </c>
      <c r="L32" s="78">
        <f>J32/'סכום נכסי הקרן'!$C$42</f>
        <v>8.6865359848392918E-6</v>
      </c>
    </row>
    <row r="33" spans="2:12">
      <c r="B33" s="76" t="s">
        <v>1305</v>
      </c>
      <c r="C33" s="70" t="s">
        <v>1321</v>
      </c>
      <c r="D33" s="70">
        <v>20</v>
      </c>
      <c r="E33" s="70" t="s">
        <v>1299</v>
      </c>
      <c r="F33" s="70" t="s">
        <v>1300</v>
      </c>
      <c r="G33" s="83" t="s">
        <v>150</v>
      </c>
      <c r="H33" s="84">
        <v>0</v>
      </c>
      <c r="I33" s="84">
        <v>0</v>
      </c>
      <c r="J33" s="77">
        <v>2.1929082000000006E-2</v>
      </c>
      <c r="K33" s="78">
        <f t="shared" si="1"/>
        <v>2.2702229076854447E-5</v>
      </c>
      <c r="L33" s="78">
        <f>J33/'סכום נכסי הקרן'!$C$42</f>
        <v>3.0955820655296333E-6</v>
      </c>
    </row>
    <row r="34" spans="2:12">
      <c r="B34" s="76" t="s">
        <v>1305</v>
      </c>
      <c r="C34" s="70" t="s">
        <v>1322</v>
      </c>
      <c r="D34" s="70">
        <v>20</v>
      </c>
      <c r="E34" s="70" t="s">
        <v>1299</v>
      </c>
      <c r="F34" s="70" t="s">
        <v>1300</v>
      </c>
      <c r="G34" s="83" t="s">
        <v>147</v>
      </c>
      <c r="H34" s="84">
        <v>0</v>
      </c>
      <c r="I34" s="84">
        <v>0</v>
      </c>
      <c r="J34" s="77">
        <v>2.729207E-3</v>
      </c>
      <c r="K34" s="78">
        <f t="shared" si="1"/>
        <v>2.8254298338687723E-6</v>
      </c>
      <c r="L34" s="78">
        <f>J34/'סכום נכסי הקרן'!$C$42</f>
        <v>3.852639267944701E-7</v>
      </c>
    </row>
    <row r="35" spans="2:12">
      <c r="B35" s="76" t="s">
        <v>1305</v>
      </c>
      <c r="C35" s="70" t="s">
        <v>1323</v>
      </c>
      <c r="D35" s="70">
        <v>20</v>
      </c>
      <c r="E35" s="70" t="s">
        <v>1299</v>
      </c>
      <c r="F35" s="70" t="s">
        <v>1300</v>
      </c>
      <c r="G35" s="83" t="s">
        <v>143</v>
      </c>
      <c r="H35" s="84">
        <v>0</v>
      </c>
      <c r="I35" s="84">
        <v>0</v>
      </c>
      <c r="J35" s="77">
        <v>0.85579476870000004</v>
      </c>
      <c r="K35" s="78">
        <f t="shared" si="1"/>
        <v>8.8596726857061603E-4</v>
      </c>
      <c r="L35" s="78">
        <f>J35/'סכום נכסי הקרן'!$C$42</f>
        <v>1.2080683257793465E-4</v>
      </c>
    </row>
    <row r="36" spans="2:12">
      <c r="B36" s="76" t="s">
        <v>1305</v>
      </c>
      <c r="C36" s="70" t="s">
        <v>1324</v>
      </c>
      <c r="D36" s="70">
        <v>20</v>
      </c>
      <c r="E36" s="70" t="s">
        <v>1299</v>
      </c>
      <c r="F36" s="70" t="s">
        <v>1300</v>
      </c>
      <c r="G36" s="83" t="s">
        <v>153</v>
      </c>
      <c r="H36" s="84">
        <v>0</v>
      </c>
      <c r="I36" s="84">
        <v>0</v>
      </c>
      <c r="J36" s="77">
        <v>1.0329000000000001E-4</v>
      </c>
      <c r="K36" s="78">
        <f t="shared" si="1"/>
        <v>1.0693166459719087E-7</v>
      </c>
      <c r="L36" s="78">
        <f>J36/'סכום נכסי הקרן'!$C$42</f>
        <v>1.4580759538796734E-8</v>
      </c>
    </row>
    <row r="37" spans="2:12">
      <c r="B37" s="76" t="s">
        <v>1305</v>
      </c>
      <c r="C37" s="70">
        <v>33820000</v>
      </c>
      <c r="D37" s="70">
        <v>20</v>
      </c>
      <c r="E37" s="70" t="s">
        <v>1299</v>
      </c>
      <c r="F37" s="70" t="s">
        <v>1300</v>
      </c>
      <c r="G37" s="83" t="s">
        <v>146</v>
      </c>
      <c r="H37" s="84">
        <v>0</v>
      </c>
      <c r="I37" s="84">
        <v>0</v>
      </c>
      <c r="J37" s="77">
        <v>0.1</v>
      </c>
      <c r="K37" s="78">
        <f t="shared" si="1"/>
        <v>1.0352567005246478E-4</v>
      </c>
      <c r="L37" s="78">
        <f>J37/'סכום נכסי הקרן'!$C$42</f>
        <v>1.4116332209116792E-5</v>
      </c>
    </row>
    <row r="38" spans="2:12">
      <c r="B38" s="76" t="s">
        <v>1297</v>
      </c>
      <c r="C38" s="70" t="s">
        <v>1325</v>
      </c>
      <c r="D38" s="70">
        <v>11</v>
      </c>
      <c r="E38" s="70" t="s">
        <v>1299</v>
      </c>
      <c r="F38" s="70" t="s">
        <v>1300</v>
      </c>
      <c r="G38" s="83" t="s">
        <v>145</v>
      </c>
      <c r="H38" s="84">
        <v>0</v>
      </c>
      <c r="I38" s="84">
        <v>0</v>
      </c>
      <c r="J38" s="77">
        <v>1.9277100930000002</v>
      </c>
      <c r="K38" s="78">
        <f t="shared" si="1"/>
        <v>1.9956747904472417E-3</v>
      </c>
      <c r="L38" s="78">
        <f>J38/'סכום נכסי הקרן'!$C$42</f>
        <v>2.7212196075655429E-4</v>
      </c>
    </row>
    <row r="39" spans="2:12">
      <c r="B39" s="76" t="s">
        <v>1297</v>
      </c>
      <c r="C39" s="70" t="s">
        <v>1326</v>
      </c>
      <c r="D39" s="70">
        <v>11</v>
      </c>
      <c r="E39" s="70" t="s">
        <v>1299</v>
      </c>
      <c r="F39" s="70" t="s">
        <v>1300</v>
      </c>
      <c r="G39" s="83" t="s">
        <v>146</v>
      </c>
      <c r="H39" s="84">
        <v>0</v>
      </c>
      <c r="I39" s="84">
        <v>0</v>
      </c>
      <c r="J39" s="77">
        <v>1.0171500000000001E-3</v>
      </c>
      <c r="K39" s="78">
        <f t="shared" si="1"/>
        <v>1.0530113529386455E-6</v>
      </c>
      <c r="L39" s="78">
        <f>J39/'סכום נכסי הקרן'!$C$42</f>
        <v>1.4358427306503144E-7</v>
      </c>
    </row>
    <row r="40" spans="2:12">
      <c r="B40" s="76" t="s">
        <v>1297</v>
      </c>
      <c r="C40" s="70" t="s">
        <v>1327</v>
      </c>
      <c r="D40" s="70">
        <v>11</v>
      </c>
      <c r="E40" s="70" t="s">
        <v>1299</v>
      </c>
      <c r="F40" s="70" t="s">
        <v>1300</v>
      </c>
      <c r="G40" s="83" t="s">
        <v>143</v>
      </c>
      <c r="H40" s="84">
        <v>0</v>
      </c>
      <c r="I40" s="84">
        <v>0</v>
      </c>
      <c r="J40" s="77">
        <v>4.4992523130000004</v>
      </c>
      <c r="K40" s="78">
        <f t="shared" si="1"/>
        <v>4.6578811043842695E-3</v>
      </c>
      <c r="L40" s="78">
        <f>J40/'סכום נכסי הקרן'!$C$42</f>
        <v>6.3512940342945121E-4</v>
      </c>
    </row>
    <row r="41" spans="2:12">
      <c r="B41" s="73"/>
      <c r="C41" s="70"/>
      <c r="D41" s="70"/>
      <c r="E41" s="70"/>
      <c r="F41" s="70"/>
      <c r="G41" s="70"/>
      <c r="H41" s="70"/>
      <c r="I41" s="70"/>
      <c r="J41" s="70"/>
      <c r="K41" s="78"/>
      <c r="L41" s="70"/>
    </row>
    <row r="42" spans="2:12">
      <c r="B42" s="71"/>
      <c r="C42" s="72"/>
      <c r="D42" s="72"/>
      <c r="E42" s="72"/>
      <c r="F42" s="72"/>
      <c r="G42" s="72"/>
      <c r="H42" s="72"/>
      <c r="I42" s="72"/>
      <c r="J42" s="80"/>
      <c r="K42" s="81"/>
      <c r="L42" s="81"/>
    </row>
    <row r="43" spans="2:12">
      <c r="B43" s="73"/>
      <c r="C43" s="70"/>
      <c r="D43" s="70"/>
      <c r="E43" s="70"/>
      <c r="F43" s="70"/>
      <c r="G43" s="70"/>
      <c r="H43" s="70"/>
      <c r="I43" s="70"/>
      <c r="J43" s="77"/>
      <c r="K43" s="78"/>
      <c r="L43" s="78"/>
    </row>
    <row r="44" spans="2:12">
      <c r="B44" s="76"/>
      <c r="C44" s="70"/>
      <c r="D44" s="70"/>
      <c r="E44" s="70"/>
      <c r="F44" s="70"/>
      <c r="G44" s="83"/>
      <c r="H44" s="70"/>
      <c r="I44" s="70"/>
      <c r="J44" s="77"/>
      <c r="K44" s="78"/>
      <c r="L44" s="78"/>
    </row>
    <row r="45" spans="2:12">
      <c r="B45" s="76"/>
      <c r="C45" s="70"/>
      <c r="D45" s="70"/>
      <c r="E45" s="70"/>
      <c r="F45" s="70"/>
      <c r="G45" s="83"/>
      <c r="H45" s="70"/>
      <c r="I45" s="70"/>
      <c r="J45" s="77"/>
      <c r="K45" s="78"/>
      <c r="L45" s="78"/>
    </row>
    <row r="46" spans="2:12">
      <c r="B46" s="76"/>
      <c r="C46" s="70"/>
      <c r="D46" s="70"/>
      <c r="E46" s="70"/>
      <c r="F46" s="70"/>
      <c r="G46" s="83"/>
      <c r="H46" s="70"/>
      <c r="I46" s="70"/>
      <c r="J46" s="77"/>
      <c r="K46" s="78"/>
      <c r="L46" s="78"/>
    </row>
    <row r="47" spans="2:12">
      <c r="D47" s="1"/>
    </row>
    <row r="48" spans="2:12">
      <c r="D48" s="1"/>
    </row>
    <row r="49" spans="2:4">
      <c r="D49" s="1"/>
    </row>
    <row r="50" spans="2:4">
      <c r="B50" s="85" t="s">
        <v>231</v>
      </c>
      <c r="D50" s="1"/>
    </row>
    <row r="51" spans="2:4">
      <c r="B51" s="97"/>
      <c r="D51" s="1"/>
    </row>
    <row r="52" spans="2:4">
      <c r="D52" s="1"/>
    </row>
    <row r="53" spans="2:4">
      <c r="D53" s="1"/>
    </row>
    <row r="54" spans="2:4">
      <c r="D54" s="1"/>
    </row>
    <row r="55" spans="2:4">
      <c r="D55" s="1"/>
    </row>
    <row r="56" spans="2:4">
      <c r="D56" s="1"/>
    </row>
    <row r="57" spans="2:4">
      <c r="D57" s="1"/>
    </row>
    <row r="58" spans="2:4">
      <c r="D58" s="1"/>
    </row>
    <row r="59" spans="2:4">
      <c r="D59" s="1"/>
    </row>
    <row r="60" spans="2:4">
      <c r="D60" s="1"/>
    </row>
    <row r="61" spans="2:4">
      <c r="D61" s="1"/>
    </row>
    <row r="62" spans="2:4">
      <c r="D62" s="1"/>
    </row>
    <row r="63" spans="2:4">
      <c r="D63" s="1"/>
    </row>
    <row r="64" spans="2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E517" s="2"/>
    </row>
  </sheetData>
  <sheetProtection sheet="1" objects="1" scenarios="1"/>
  <mergeCells count="1">
    <mergeCell ref="B6:L6"/>
  </mergeCells>
  <phoneticPr fontId="3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59"/>
  <sheetViews>
    <sheetView rightToLeft="1" topLeftCell="A118" workbookViewId="0">
      <selection activeCell="C143" sqref="C143"/>
    </sheetView>
  </sheetViews>
  <sheetFormatPr defaultColWidth="9.140625" defaultRowHeight="18"/>
  <cols>
    <col min="1" max="1" width="6.28515625" style="1" customWidth="1"/>
    <col min="2" max="2" width="47" style="2" bestFit="1" customWidth="1"/>
    <col min="3" max="3" width="63.140625" style="2" bestFit="1" customWidth="1"/>
    <col min="4" max="4" width="8.5703125" style="2" bestFit="1" customWidth="1"/>
    <col min="5" max="5" width="12.28515625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47" t="s">
        <v>159</v>
      </c>
      <c r="C1" s="68" t="s" vm="1">
        <v>238</v>
      </c>
    </row>
    <row r="2" spans="2:51">
      <c r="B2" s="47" t="s">
        <v>158</v>
      </c>
      <c r="C2" s="68" t="s">
        <v>239</v>
      </c>
    </row>
    <row r="3" spans="2:51">
      <c r="B3" s="47" t="s">
        <v>160</v>
      </c>
      <c r="C3" s="68" t="s">
        <v>240</v>
      </c>
    </row>
    <row r="4" spans="2:51">
      <c r="B4" s="47" t="s">
        <v>161</v>
      </c>
      <c r="C4" s="68">
        <v>12147</v>
      </c>
    </row>
    <row r="6" spans="2:51" ht="26.25" customHeight="1">
      <c r="B6" s="107" t="s">
        <v>190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1" ht="26.25" customHeight="1">
      <c r="B7" s="107" t="s">
        <v>81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1" s="3" customFormat="1" ht="63">
      <c r="B8" s="22" t="s">
        <v>96</v>
      </c>
      <c r="C8" s="30" t="s">
        <v>34</v>
      </c>
      <c r="D8" s="30" t="s">
        <v>49</v>
      </c>
      <c r="E8" s="30" t="s">
        <v>83</v>
      </c>
      <c r="F8" s="30" t="s">
        <v>84</v>
      </c>
      <c r="G8" s="30" t="s">
        <v>216</v>
      </c>
      <c r="H8" s="30" t="s">
        <v>215</v>
      </c>
      <c r="I8" s="30" t="s">
        <v>91</v>
      </c>
      <c r="J8" s="30" t="s">
        <v>162</v>
      </c>
      <c r="K8" s="31" t="s">
        <v>164</v>
      </c>
      <c r="L8" s="1"/>
      <c r="AW8" s="1"/>
    </row>
    <row r="9" spans="2:51" s="3" customFormat="1" ht="22.5" customHeight="1">
      <c r="B9" s="15"/>
      <c r="C9" s="16"/>
      <c r="D9" s="16"/>
      <c r="E9" s="16"/>
      <c r="F9" s="16" t="s">
        <v>21</v>
      </c>
      <c r="G9" s="16" t="s">
        <v>223</v>
      </c>
      <c r="H9" s="16"/>
      <c r="I9" s="16" t="s">
        <v>219</v>
      </c>
      <c r="J9" s="32" t="s">
        <v>19</v>
      </c>
      <c r="K9" s="17" t="s">
        <v>19</v>
      </c>
      <c r="AW9" s="1"/>
    </row>
    <row r="10" spans="2:51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AW10" s="1"/>
    </row>
    <row r="11" spans="2:51" s="4" customFormat="1" ht="18" customHeight="1">
      <c r="B11" s="87" t="s">
        <v>37</v>
      </c>
      <c r="C11" s="89"/>
      <c r="D11" s="89"/>
      <c r="E11" s="89"/>
      <c r="F11" s="89"/>
      <c r="G11" s="90"/>
      <c r="H11" s="91"/>
      <c r="I11" s="90">
        <v>9.1515022929999983</v>
      </c>
      <c r="J11" s="92">
        <f>I11/$I$11</f>
        <v>1</v>
      </c>
      <c r="K11" s="92">
        <f>I11/'סכום נכסי הקרן'!$C$42</f>
        <v>1.2918564658048204E-3</v>
      </c>
      <c r="AW11" s="1"/>
    </row>
    <row r="12" spans="2:51" ht="19.5" customHeight="1">
      <c r="B12" s="71" t="s">
        <v>29</v>
      </c>
      <c r="C12" s="72"/>
      <c r="D12" s="72"/>
      <c r="E12" s="72"/>
      <c r="F12" s="72"/>
      <c r="G12" s="80"/>
      <c r="H12" s="82"/>
      <c r="I12" s="80">
        <v>-1.5239405849999998</v>
      </c>
      <c r="J12" s="81">
        <f t="shared" ref="J12:J73" si="0">I12/$I$11</f>
        <v>-0.16652354293411092</v>
      </c>
      <c r="K12" s="81">
        <f>I12/'סכום נכסי הקרן'!$C$42</f>
        <v>-2.1512451564815782E-4</v>
      </c>
    </row>
    <row r="13" spans="2:51">
      <c r="B13" s="88" t="s">
        <v>1056</v>
      </c>
      <c r="C13" s="72"/>
      <c r="D13" s="72"/>
      <c r="E13" s="72"/>
      <c r="F13" s="72"/>
      <c r="G13" s="80"/>
      <c r="H13" s="82"/>
      <c r="I13" s="80">
        <v>-0.31229139100000036</v>
      </c>
      <c r="J13" s="81">
        <f t="shared" si="0"/>
        <v>-3.4124603917640127E-2</v>
      </c>
      <c r="K13" s="81">
        <f>I13/'סכום נכסי הקרן'!$C$42</f>
        <v>-4.4084090214031903E-5</v>
      </c>
    </row>
    <row r="14" spans="2:51">
      <c r="B14" s="76" t="s">
        <v>1057</v>
      </c>
      <c r="C14" s="70" t="s">
        <v>1058</v>
      </c>
      <c r="D14" s="83" t="s">
        <v>566</v>
      </c>
      <c r="E14" s="83" t="s">
        <v>143</v>
      </c>
      <c r="F14" s="96">
        <v>43887</v>
      </c>
      <c r="G14" s="77">
        <v>4079.5164720000002</v>
      </c>
      <c r="H14" s="79">
        <v>-1.8695999999999999</v>
      </c>
      <c r="I14" s="77">
        <v>-7.6270004000000002E-2</v>
      </c>
      <c r="J14" s="78">
        <f t="shared" si="0"/>
        <v>-8.3341512199957678E-3</v>
      </c>
      <c r="K14" s="78">
        <f>I14/'סכום נכסי הקרן'!$C$42</f>
        <v>-1.0766527140546666E-5</v>
      </c>
    </row>
    <row r="15" spans="2:51">
      <c r="B15" s="76" t="s">
        <v>1059</v>
      </c>
      <c r="C15" s="70" t="s">
        <v>1060</v>
      </c>
      <c r="D15" s="83" t="s">
        <v>566</v>
      </c>
      <c r="E15" s="83" t="s">
        <v>143</v>
      </c>
      <c r="F15" s="96">
        <v>43893</v>
      </c>
      <c r="G15" s="77">
        <v>5104.6480579999998</v>
      </c>
      <c r="H15" s="79">
        <v>-1.6365000000000001</v>
      </c>
      <c r="I15" s="77">
        <v>-8.3537126000000003E-2</v>
      </c>
      <c r="J15" s="78">
        <f t="shared" si="0"/>
        <v>-9.1282418258145127E-3</v>
      </c>
      <c r="K15" s="78">
        <f>I15/'סכום נכסי הקרן'!$C$42</f>
        <v>-1.1792378224108478E-5</v>
      </c>
    </row>
    <row r="16" spans="2:51" s="7" customFormat="1">
      <c r="B16" s="76" t="s">
        <v>1061</v>
      </c>
      <c r="C16" s="70" t="s">
        <v>1062</v>
      </c>
      <c r="D16" s="83" t="s">
        <v>566</v>
      </c>
      <c r="E16" s="83" t="s">
        <v>143</v>
      </c>
      <c r="F16" s="96">
        <v>44005</v>
      </c>
      <c r="G16" s="77">
        <v>5692.3408099999997</v>
      </c>
      <c r="H16" s="79">
        <v>-1.3897999999999999</v>
      </c>
      <c r="I16" s="77">
        <v>-7.9114166999999999E-2</v>
      </c>
      <c r="J16" s="78">
        <f t="shared" si="0"/>
        <v>-8.6449376798511633E-3</v>
      </c>
      <c r="K16" s="78">
        <f>I16/'סכום נכסי הקרן'!$C$42</f>
        <v>-1.1168018638195447E-5</v>
      </c>
      <c r="AW16" s="1"/>
      <c r="AY16" s="1"/>
    </row>
    <row r="17" spans="2:51" s="7" customFormat="1">
      <c r="B17" s="76" t="s">
        <v>1063</v>
      </c>
      <c r="C17" s="70" t="s">
        <v>1064</v>
      </c>
      <c r="D17" s="83" t="s">
        <v>566</v>
      </c>
      <c r="E17" s="83" t="s">
        <v>143</v>
      </c>
      <c r="F17" s="96">
        <v>44006</v>
      </c>
      <c r="G17" s="77">
        <v>4562.6100859999997</v>
      </c>
      <c r="H17" s="79">
        <v>-1.2856000000000001</v>
      </c>
      <c r="I17" s="77">
        <v>-5.8656312999999995E-2</v>
      </c>
      <c r="J17" s="78">
        <f t="shared" si="0"/>
        <v>-6.4094736713191146E-3</v>
      </c>
      <c r="K17" s="78">
        <f>I17/'סכום נכסי הקרן'!$C$42</f>
        <v>-8.2801200046993577E-6</v>
      </c>
      <c r="AW17" s="1"/>
      <c r="AY17" s="1"/>
    </row>
    <row r="18" spans="2:51" s="7" customFormat="1">
      <c r="B18" s="76" t="s">
        <v>1065</v>
      </c>
      <c r="C18" s="70" t="s">
        <v>1066</v>
      </c>
      <c r="D18" s="83" t="s">
        <v>566</v>
      </c>
      <c r="E18" s="83" t="s">
        <v>143</v>
      </c>
      <c r="F18" s="96">
        <v>44005</v>
      </c>
      <c r="G18" s="77">
        <v>5715.1848750000008</v>
      </c>
      <c r="H18" s="79">
        <v>-1.081</v>
      </c>
      <c r="I18" s="77">
        <v>-6.1780648000000001E-2</v>
      </c>
      <c r="J18" s="78">
        <f t="shared" si="0"/>
        <v>-6.7508749953825763E-3</v>
      </c>
      <c r="K18" s="78">
        <f>I18/'סכום נכסי הקרן'!$C$42</f>
        <v>-8.7211615126250686E-6</v>
      </c>
      <c r="AW18" s="1"/>
      <c r="AY18" s="1"/>
    </row>
    <row r="19" spans="2:51">
      <c r="B19" s="76" t="s">
        <v>1067</v>
      </c>
      <c r="C19" s="70" t="s">
        <v>1068</v>
      </c>
      <c r="D19" s="83" t="s">
        <v>566</v>
      </c>
      <c r="E19" s="83" t="s">
        <v>143</v>
      </c>
      <c r="F19" s="96">
        <v>44000</v>
      </c>
      <c r="G19" s="77">
        <v>5148.1685029999999</v>
      </c>
      <c r="H19" s="79">
        <v>-0.94210000000000005</v>
      </c>
      <c r="I19" s="77">
        <v>-4.8501951000000001E-2</v>
      </c>
      <c r="J19" s="78">
        <f t="shared" si="0"/>
        <v>-5.2998895096272045E-3</v>
      </c>
      <c r="K19" s="78">
        <f>I19/'סכום נכסי הקרן'!$C$42</f>
        <v>-6.8466965310630432E-6</v>
      </c>
    </row>
    <row r="20" spans="2:51">
      <c r="B20" s="76" t="s">
        <v>1069</v>
      </c>
      <c r="C20" s="70" t="s">
        <v>1070</v>
      </c>
      <c r="D20" s="83" t="s">
        <v>566</v>
      </c>
      <c r="E20" s="83" t="s">
        <v>143</v>
      </c>
      <c r="F20" s="96">
        <v>44011</v>
      </c>
      <c r="G20" s="77">
        <v>4578.4842099999996</v>
      </c>
      <c r="H20" s="79">
        <v>-0.93100000000000005</v>
      </c>
      <c r="I20" s="77">
        <v>-4.2624155999999996E-2</v>
      </c>
      <c r="J20" s="78">
        <f t="shared" si="0"/>
        <v>-4.6576129946012575E-3</v>
      </c>
      <c r="K20" s="78">
        <f>I20/'סכום נכסי הקרן'!$C$42</f>
        <v>-6.0169674622921866E-6</v>
      </c>
    </row>
    <row r="21" spans="2:51">
      <c r="B21" s="76" t="s">
        <v>1071</v>
      </c>
      <c r="C21" s="70" t="s">
        <v>1072</v>
      </c>
      <c r="D21" s="83" t="s">
        <v>566</v>
      </c>
      <c r="E21" s="83" t="s">
        <v>143</v>
      </c>
      <c r="F21" s="96">
        <v>44000</v>
      </c>
      <c r="G21" s="77">
        <v>6305.7789910000001</v>
      </c>
      <c r="H21" s="79">
        <v>-0.72489999999999999</v>
      </c>
      <c r="I21" s="77">
        <v>-4.5710146E-2</v>
      </c>
      <c r="J21" s="78">
        <f t="shared" si="0"/>
        <v>-4.9948242962211545E-3</v>
      </c>
      <c r="K21" s="78">
        <f>I21/'סכום נכסי הקרן'!$C$42</f>
        <v>-6.4525960626323103E-6</v>
      </c>
    </row>
    <row r="22" spans="2:51">
      <c r="B22" s="76" t="s">
        <v>1073</v>
      </c>
      <c r="C22" s="70" t="s">
        <v>1074</v>
      </c>
      <c r="D22" s="83" t="s">
        <v>566</v>
      </c>
      <c r="E22" s="83" t="s">
        <v>143</v>
      </c>
      <c r="F22" s="96">
        <v>43991</v>
      </c>
      <c r="G22" s="77">
        <v>4012.88517</v>
      </c>
      <c r="H22" s="79">
        <v>-0.77649999999999997</v>
      </c>
      <c r="I22" s="77">
        <v>-3.1159348999999999E-2</v>
      </c>
      <c r="J22" s="78">
        <f t="shared" si="0"/>
        <v>-3.404834310519033E-3</v>
      </c>
      <c r="K22" s="78">
        <f>I22/'סכום נכסי הקרן'!$C$42</f>
        <v>-4.3985572190381102E-6</v>
      </c>
    </row>
    <row r="23" spans="2:51">
      <c r="B23" s="76" t="s">
        <v>1075</v>
      </c>
      <c r="C23" s="70" t="s">
        <v>1076</v>
      </c>
      <c r="D23" s="83" t="s">
        <v>566</v>
      </c>
      <c r="E23" s="83" t="s">
        <v>143</v>
      </c>
      <c r="F23" s="96">
        <v>44000</v>
      </c>
      <c r="G23" s="77">
        <v>4016.9704230000002</v>
      </c>
      <c r="H23" s="79">
        <v>-0.66090000000000004</v>
      </c>
      <c r="I23" s="77">
        <v>-2.6548508999999998E-2</v>
      </c>
      <c r="J23" s="78">
        <f t="shared" si="0"/>
        <v>-2.9010000926631471E-3</v>
      </c>
      <c r="K23" s="78">
        <f>I23/'סכום נכסי הקרן'!$C$42</f>
        <v>-3.7476757270072695E-6</v>
      </c>
    </row>
    <row r="24" spans="2:51">
      <c r="B24" s="76" t="s">
        <v>1077</v>
      </c>
      <c r="C24" s="70" t="s">
        <v>1078</v>
      </c>
      <c r="D24" s="83" t="s">
        <v>566</v>
      </c>
      <c r="E24" s="83" t="s">
        <v>143</v>
      </c>
      <c r="F24" s="96">
        <v>43991</v>
      </c>
      <c r="G24" s="77">
        <v>1721.608776</v>
      </c>
      <c r="H24" s="79">
        <v>-0.67110000000000003</v>
      </c>
      <c r="I24" s="77">
        <v>-1.155343E-2</v>
      </c>
      <c r="J24" s="78">
        <f t="shared" si="0"/>
        <v>-1.2624626678875708E-3</v>
      </c>
      <c r="K24" s="78">
        <f>I24/'סכום נכסי הקרן'!$C$42</f>
        <v>-1.630920560347762E-6</v>
      </c>
    </row>
    <row r="25" spans="2:51">
      <c r="B25" s="76" t="s">
        <v>1079</v>
      </c>
      <c r="C25" s="70" t="s">
        <v>1080</v>
      </c>
      <c r="D25" s="83" t="s">
        <v>566</v>
      </c>
      <c r="E25" s="83" t="s">
        <v>143</v>
      </c>
      <c r="F25" s="96">
        <v>43992</v>
      </c>
      <c r="G25" s="77">
        <v>5054.307742</v>
      </c>
      <c r="H25" s="79">
        <v>-0.58109999999999995</v>
      </c>
      <c r="I25" s="77">
        <v>-2.9371650999999999E-2</v>
      </c>
      <c r="J25" s="78">
        <f t="shared" si="0"/>
        <v>-3.2094895526023561E-3</v>
      </c>
      <c r="K25" s="78">
        <f>I25/'סכום נכסי הקרן'!$C$42</f>
        <v>-4.1461998304623739E-6</v>
      </c>
    </row>
    <row r="26" spans="2:51">
      <c r="B26" s="76" t="s">
        <v>1081</v>
      </c>
      <c r="C26" s="70" t="s">
        <v>1082</v>
      </c>
      <c r="D26" s="83" t="s">
        <v>566</v>
      </c>
      <c r="E26" s="83" t="s">
        <v>143</v>
      </c>
      <c r="F26" s="96">
        <v>43991</v>
      </c>
      <c r="G26" s="77">
        <v>5172.0297119999996</v>
      </c>
      <c r="H26" s="79">
        <v>-0.53090000000000004</v>
      </c>
      <c r="I26" s="77">
        <v>-2.7457982000000002E-2</v>
      </c>
      <c r="J26" s="78">
        <f t="shared" si="0"/>
        <v>-3.0003797322984515E-3</v>
      </c>
      <c r="K26" s="78">
        <f>I26/'סכום נכסי הקרן'!$C$42</f>
        <v>-3.8760599570394907E-6</v>
      </c>
    </row>
    <row r="27" spans="2:51">
      <c r="B27" s="76" t="s">
        <v>1083</v>
      </c>
      <c r="C27" s="70" t="s">
        <v>1084</v>
      </c>
      <c r="D27" s="83" t="s">
        <v>566</v>
      </c>
      <c r="E27" s="83" t="s">
        <v>143</v>
      </c>
      <c r="F27" s="96">
        <v>43991</v>
      </c>
      <c r="G27" s="77">
        <v>5288.0375430000004</v>
      </c>
      <c r="H27" s="79">
        <v>-0.51049999999999995</v>
      </c>
      <c r="I27" s="77">
        <v>-2.6994482E-2</v>
      </c>
      <c r="J27" s="78">
        <f t="shared" si="0"/>
        <v>-2.9497323101419239E-3</v>
      </c>
      <c r="K27" s="78">
        <f>I27/'סכום נכסי הקרן'!$C$42</f>
        <v>-3.8106307572502344E-6</v>
      </c>
    </row>
    <row r="28" spans="2:51">
      <c r="B28" s="76" t="s">
        <v>1085</v>
      </c>
      <c r="C28" s="70" t="s">
        <v>1086</v>
      </c>
      <c r="D28" s="83" t="s">
        <v>566</v>
      </c>
      <c r="E28" s="83" t="s">
        <v>143</v>
      </c>
      <c r="F28" s="96">
        <v>43999</v>
      </c>
      <c r="G28" s="77">
        <v>5173.9806289999997</v>
      </c>
      <c r="H28" s="79">
        <v>-0.50149999999999995</v>
      </c>
      <c r="I28" s="77">
        <v>-2.5948972000000004E-2</v>
      </c>
      <c r="J28" s="78">
        <f t="shared" si="0"/>
        <v>-2.8354876794215987E-3</v>
      </c>
      <c r="K28" s="78">
        <f>I28/'סכום נכסי הקרן'!$C$42</f>
        <v>-3.663043092370698E-6</v>
      </c>
    </row>
    <row r="29" spans="2:51">
      <c r="B29" s="76" t="s">
        <v>1087</v>
      </c>
      <c r="C29" s="70" t="s">
        <v>1088</v>
      </c>
      <c r="D29" s="83" t="s">
        <v>566</v>
      </c>
      <c r="E29" s="83" t="s">
        <v>143</v>
      </c>
      <c r="F29" s="96">
        <v>44012</v>
      </c>
      <c r="G29" s="77">
        <v>2876.1845050000002</v>
      </c>
      <c r="H29" s="79">
        <v>-0.3629</v>
      </c>
      <c r="I29" s="77">
        <v>-1.0436756E-2</v>
      </c>
      <c r="J29" s="78">
        <f t="shared" si="0"/>
        <v>-1.1404418275656331E-3</v>
      </c>
      <c r="K29" s="78">
        <f>I29/'סכום נכסי הקרן'!$C$42</f>
        <v>-1.4732871488149292E-6</v>
      </c>
    </row>
    <row r="30" spans="2:51">
      <c r="B30" s="76" t="s">
        <v>1089</v>
      </c>
      <c r="C30" s="70" t="s">
        <v>1090</v>
      </c>
      <c r="D30" s="83" t="s">
        <v>566</v>
      </c>
      <c r="E30" s="83" t="s">
        <v>143</v>
      </c>
      <c r="F30" s="96">
        <v>43991</v>
      </c>
      <c r="G30" s="77">
        <v>8068.1402449999996</v>
      </c>
      <c r="H30" s="79">
        <v>-0.27129999999999999</v>
      </c>
      <c r="I30" s="77">
        <v>-2.1884937E-2</v>
      </c>
      <c r="J30" s="78">
        <f t="shared" si="0"/>
        <v>-2.3914037607508255E-3</v>
      </c>
      <c r="K30" s="78">
        <f>I30/'סכום נכסי הקרן'!$C$42</f>
        <v>-3.0893504106759178E-6</v>
      </c>
    </row>
    <row r="31" spans="2:51">
      <c r="B31" s="76" t="s">
        <v>1091</v>
      </c>
      <c r="C31" s="70" t="s">
        <v>1092</v>
      </c>
      <c r="D31" s="83" t="s">
        <v>566</v>
      </c>
      <c r="E31" s="83" t="s">
        <v>143</v>
      </c>
      <c r="F31" s="96">
        <v>43990</v>
      </c>
      <c r="G31" s="77">
        <v>5189.4378900000002</v>
      </c>
      <c r="H31" s="79">
        <v>-0.21820000000000001</v>
      </c>
      <c r="I31" s="77">
        <v>-1.1325149E-2</v>
      </c>
      <c r="J31" s="78">
        <f t="shared" si="0"/>
        <v>-1.237518020255825E-3</v>
      </c>
      <c r="K31" s="78">
        <f>I31/'סכום נכסי הקרן'!$C$42</f>
        <v>-1.5986956560174681E-6</v>
      </c>
    </row>
    <row r="32" spans="2:51">
      <c r="B32" s="76" t="s">
        <v>1093</v>
      </c>
      <c r="C32" s="70" t="s">
        <v>1094</v>
      </c>
      <c r="D32" s="83" t="s">
        <v>566</v>
      </c>
      <c r="E32" s="83" t="s">
        <v>143</v>
      </c>
      <c r="F32" s="96">
        <v>43990</v>
      </c>
      <c r="G32" s="77">
        <v>2767.900302</v>
      </c>
      <c r="H32" s="79">
        <v>-0.21099999999999999</v>
      </c>
      <c r="I32" s="77">
        <v>-5.840006E-3</v>
      </c>
      <c r="J32" s="78">
        <f t="shared" si="0"/>
        <v>-6.3814724763463506E-4</v>
      </c>
      <c r="K32" s="78">
        <f>I32/'סכום נכסי הקרן'!$C$42</f>
        <v>-8.2439464799235316E-7</v>
      </c>
    </row>
    <row r="33" spans="2:11">
      <c r="B33" s="76" t="s">
        <v>1095</v>
      </c>
      <c r="C33" s="70" t="s">
        <v>1096</v>
      </c>
      <c r="D33" s="83" t="s">
        <v>566</v>
      </c>
      <c r="E33" s="83" t="s">
        <v>143</v>
      </c>
      <c r="F33" s="96">
        <v>43990</v>
      </c>
      <c r="G33" s="77">
        <v>1730.8131000000001</v>
      </c>
      <c r="H33" s="79">
        <v>-0.1603</v>
      </c>
      <c r="I33" s="77">
        <v>-2.7746840000000004E-3</v>
      </c>
      <c r="J33" s="78">
        <f t="shared" si="0"/>
        <v>-3.0319437302904478E-4</v>
      </c>
      <c r="K33" s="78">
        <f>I33/'סכום נכסי הקרן'!$C$42</f>
        <v>-3.9168361119321017E-7</v>
      </c>
    </row>
    <row r="34" spans="2:11">
      <c r="B34" s="76" t="s">
        <v>1097</v>
      </c>
      <c r="C34" s="70" t="s">
        <v>1098</v>
      </c>
      <c r="D34" s="83" t="s">
        <v>566</v>
      </c>
      <c r="E34" s="83" t="s">
        <v>143</v>
      </c>
      <c r="F34" s="96">
        <v>43985</v>
      </c>
      <c r="G34" s="77">
        <v>4621.6378160000004</v>
      </c>
      <c r="H34" s="79">
        <v>-3.9300000000000002E-2</v>
      </c>
      <c r="I34" s="77">
        <v>-1.816802E-3</v>
      </c>
      <c r="J34" s="78">
        <f t="shared" si="0"/>
        <v>-1.9852500079573551E-4</v>
      </c>
      <c r="K34" s="78">
        <f>I34/'סכום נכסי הקרן'!$C$42</f>
        <v>-2.5646580590187801E-7</v>
      </c>
    </row>
    <row r="35" spans="2:11">
      <c r="B35" s="76" t="s">
        <v>1099</v>
      </c>
      <c r="C35" s="70" t="s">
        <v>1100</v>
      </c>
      <c r="D35" s="83" t="s">
        <v>566</v>
      </c>
      <c r="E35" s="83" t="s">
        <v>143</v>
      </c>
      <c r="F35" s="96">
        <v>43985</v>
      </c>
      <c r="G35" s="77">
        <v>5200.3930369999998</v>
      </c>
      <c r="H35" s="79">
        <v>-2.0299999999999999E-2</v>
      </c>
      <c r="I35" s="77">
        <v>-1.0541890000000001E-3</v>
      </c>
      <c r="J35" s="78">
        <f t="shared" si="0"/>
        <v>-1.1519299960251895E-4</v>
      </c>
      <c r="K35" s="78">
        <f>I35/'סכום נכסי הקרן'!$C$42</f>
        <v>-1.4881282135196621E-7</v>
      </c>
    </row>
    <row r="36" spans="2:11">
      <c r="B36" s="76" t="s">
        <v>1101</v>
      </c>
      <c r="C36" s="70" t="s">
        <v>1102</v>
      </c>
      <c r="D36" s="83" t="s">
        <v>566</v>
      </c>
      <c r="E36" s="83" t="s">
        <v>143</v>
      </c>
      <c r="F36" s="96">
        <v>43998</v>
      </c>
      <c r="G36" s="77">
        <v>2312.1528680000001</v>
      </c>
      <c r="H36" s="79">
        <v>1.7500000000000002E-2</v>
      </c>
      <c r="I36" s="77">
        <v>4.0557400000000002E-4</v>
      </c>
      <c r="J36" s="78">
        <f t="shared" si="0"/>
        <v>4.4317751011243736E-5</v>
      </c>
      <c r="K36" s="78">
        <f>I36/'סכום נכסי הקרן'!$C$42</f>
        <v>5.7252173193803336E-8</v>
      </c>
    </row>
    <row r="37" spans="2:11">
      <c r="B37" s="76" t="s">
        <v>1103</v>
      </c>
      <c r="C37" s="70" t="s">
        <v>1104</v>
      </c>
      <c r="D37" s="83" t="s">
        <v>566</v>
      </c>
      <c r="E37" s="83" t="s">
        <v>143</v>
      </c>
      <c r="F37" s="96">
        <v>43986</v>
      </c>
      <c r="G37" s="77">
        <v>5206.0957159999998</v>
      </c>
      <c r="H37" s="79">
        <v>0.1258</v>
      </c>
      <c r="I37" s="77">
        <v>6.5511179999999999E-3</v>
      </c>
      <c r="J37" s="78">
        <f t="shared" si="0"/>
        <v>7.1585164820544959E-4</v>
      </c>
      <c r="K37" s="78">
        <f>I37/'סכום נכסי הקרן'!$C$42</f>
        <v>9.2477758029124774E-7</v>
      </c>
    </row>
    <row r="38" spans="2:11">
      <c r="B38" s="76" t="s">
        <v>1105</v>
      </c>
      <c r="C38" s="70" t="s">
        <v>1106</v>
      </c>
      <c r="D38" s="83" t="s">
        <v>566</v>
      </c>
      <c r="E38" s="83" t="s">
        <v>143</v>
      </c>
      <c r="F38" s="96">
        <v>43986</v>
      </c>
      <c r="G38" s="77">
        <v>4631.7759120000001</v>
      </c>
      <c r="H38" s="79">
        <v>0.215</v>
      </c>
      <c r="I38" s="77">
        <v>9.9578789999999993E-3</v>
      </c>
      <c r="J38" s="78">
        <f t="shared" si="0"/>
        <v>1.088114134836288E-3</v>
      </c>
      <c r="K38" s="78">
        <f>I38/'סכום נכסי הקרן'!$C$42</f>
        <v>1.4056872806218769E-6</v>
      </c>
    </row>
    <row r="39" spans="2:11">
      <c r="B39" s="76" t="s">
        <v>1107</v>
      </c>
      <c r="C39" s="70" t="s">
        <v>1108</v>
      </c>
      <c r="D39" s="83" t="s">
        <v>566</v>
      </c>
      <c r="E39" s="83" t="s">
        <v>143</v>
      </c>
      <c r="F39" s="96">
        <v>43984</v>
      </c>
      <c r="G39" s="77">
        <v>5215.0999460000003</v>
      </c>
      <c r="H39" s="79">
        <v>0.26340000000000002</v>
      </c>
      <c r="I39" s="77">
        <v>1.3734609E-2</v>
      </c>
      <c r="J39" s="78">
        <f t="shared" si="0"/>
        <v>1.5008037544289999E-3</v>
      </c>
      <c r="K39" s="78">
        <f>I39/'סכום נכסי הקרן'!$C$42</f>
        <v>1.9388230340632538E-6</v>
      </c>
    </row>
    <row r="40" spans="2:11">
      <c r="B40" s="76" t="s">
        <v>1109</v>
      </c>
      <c r="C40" s="70" t="s">
        <v>1110</v>
      </c>
      <c r="D40" s="83" t="s">
        <v>566</v>
      </c>
      <c r="E40" s="83" t="s">
        <v>143</v>
      </c>
      <c r="F40" s="96">
        <v>43957</v>
      </c>
      <c r="G40" s="77">
        <v>4653.3860640000003</v>
      </c>
      <c r="H40" s="79">
        <v>0.67930000000000001</v>
      </c>
      <c r="I40" s="77">
        <v>3.1610854000000001E-2</v>
      </c>
      <c r="J40" s="78">
        <f t="shared" si="0"/>
        <v>3.4541710189133867E-3</v>
      </c>
      <c r="K40" s="78">
        <f>I40/'סכום נכסי הקרן'!$C$42</f>
        <v>4.4622931647788839E-6</v>
      </c>
    </row>
    <row r="41" spans="2:11">
      <c r="B41" s="76" t="s">
        <v>1111</v>
      </c>
      <c r="C41" s="70" t="s">
        <v>1112</v>
      </c>
      <c r="D41" s="83" t="s">
        <v>566</v>
      </c>
      <c r="E41" s="83" t="s">
        <v>143</v>
      </c>
      <c r="F41" s="96">
        <v>43984</v>
      </c>
      <c r="G41" s="77">
        <v>6406.9348449999998</v>
      </c>
      <c r="H41" s="79">
        <v>0.78390000000000004</v>
      </c>
      <c r="I41" s="77">
        <v>5.0223269000000001E-2</v>
      </c>
      <c r="J41" s="78">
        <f t="shared" si="0"/>
        <v>5.4879808136436654E-3</v>
      </c>
      <c r="K41" s="78">
        <f>I41/'סכום נכסי הקרן'!$C$42</f>
        <v>7.0896834983183685E-6</v>
      </c>
    </row>
    <row r="42" spans="2:11">
      <c r="B42" s="76" t="s">
        <v>1113</v>
      </c>
      <c r="C42" s="70" t="s">
        <v>1114</v>
      </c>
      <c r="D42" s="83" t="s">
        <v>566</v>
      </c>
      <c r="E42" s="83" t="s">
        <v>143</v>
      </c>
      <c r="F42" s="96">
        <v>43963</v>
      </c>
      <c r="G42" s="77">
        <v>2918.4543629999998</v>
      </c>
      <c r="H42" s="79">
        <v>1.0298</v>
      </c>
      <c r="I42" s="77">
        <v>3.0055482999999997E-2</v>
      </c>
      <c r="J42" s="78">
        <f t="shared" si="0"/>
        <v>3.2842130218324367E-3</v>
      </c>
      <c r="K42" s="78">
        <f>I42/'סכום נכסי הקרן'!$C$42</f>
        <v>4.2427318273346208E-6</v>
      </c>
    </row>
    <row r="43" spans="2:11">
      <c r="B43" s="76" t="s">
        <v>1115</v>
      </c>
      <c r="C43" s="70" t="s">
        <v>1116</v>
      </c>
      <c r="D43" s="83" t="s">
        <v>566</v>
      </c>
      <c r="E43" s="83" t="s">
        <v>143</v>
      </c>
      <c r="F43" s="96">
        <v>43983</v>
      </c>
      <c r="G43" s="77">
        <v>4671.7947119999999</v>
      </c>
      <c r="H43" s="79">
        <v>1.0348999999999999</v>
      </c>
      <c r="I43" s="77">
        <v>4.8347390999999997E-2</v>
      </c>
      <c r="J43" s="78">
        <f t="shared" si="0"/>
        <v>5.2830004792744261E-3</v>
      </c>
      <c r="K43" s="78">
        <f>I43/'סכום נכסי הקרן'!$C$42</f>
        <v>6.8248783280006317E-6</v>
      </c>
    </row>
    <row r="44" spans="2:11">
      <c r="B44" s="76" t="s">
        <v>1117</v>
      </c>
      <c r="C44" s="70" t="s">
        <v>1118</v>
      </c>
      <c r="D44" s="83" t="s">
        <v>566</v>
      </c>
      <c r="E44" s="83" t="s">
        <v>143</v>
      </c>
      <c r="F44" s="96">
        <v>43983</v>
      </c>
      <c r="G44" s="77">
        <v>6308.8137500000003</v>
      </c>
      <c r="H44" s="79">
        <v>1.0722</v>
      </c>
      <c r="I44" s="77">
        <v>6.7644767000000008E-2</v>
      </c>
      <c r="J44" s="78">
        <f t="shared" si="0"/>
        <v>7.3916571109577953E-3</v>
      </c>
      <c r="K44" s="78">
        <f>I44/'סכום נכסי הקרן'!$C$42</f>
        <v>9.5489600318030075E-6</v>
      </c>
    </row>
    <row r="45" spans="2:11">
      <c r="B45" s="76" t="s">
        <v>1119</v>
      </c>
      <c r="C45" s="70" t="s">
        <v>1120</v>
      </c>
      <c r="D45" s="83" t="s">
        <v>566</v>
      </c>
      <c r="E45" s="83" t="s">
        <v>143</v>
      </c>
      <c r="F45" s="96">
        <v>43962</v>
      </c>
      <c r="G45" s="77">
        <v>2923.0398499999997</v>
      </c>
      <c r="H45" s="79">
        <v>1.1409</v>
      </c>
      <c r="I45" s="77">
        <v>3.3347554000000001E-2</v>
      </c>
      <c r="J45" s="78">
        <f t="shared" si="0"/>
        <v>3.6439431398610487E-3</v>
      </c>
      <c r="K45" s="78">
        <f>I45/'סכום נכסי הקרן'!$C$42</f>
        <v>4.707451506254615E-6</v>
      </c>
    </row>
    <row r="46" spans="2:11">
      <c r="B46" s="76" t="s">
        <v>1121</v>
      </c>
      <c r="C46" s="70" t="s">
        <v>1122</v>
      </c>
      <c r="D46" s="83" t="s">
        <v>566</v>
      </c>
      <c r="E46" s="83" t="s">
        <v>143</v>
      </c>
      <c r="F46" s="96">
        <v>43956</v>
      </c>
      <c r="G46" s="77">
        <v>3509.2485719999995</v>
      </c>
      <c r="H46" s="79">
        <v>1.2209000000000001</v>
      </c>
      <c r="I46" s="77">
        <v>4.2845762000000009E-2</v>
      </c>
      <c r="J46" s="78">
        <f t="shared" si="0"/>
        <v>4.6818282537909447E-3</v>
      </c>
      <c r="K46" s="78">
        <f>I46/'סכום נכסי הקרן'!$C$42</f>
        <v>6.0482501014475234E-6</v>
      </c>
    </row>
    <row r="47" spans="2:11">
      <c r="B47" s="76" t="s">
        <v>1123</v>
      </c>
      <c r="C47" s="70" t="s">
        <v>1124</v>
      </c>
      <c r="D47" s="83" t="s">
        <v>566</v>
      </c>
      <c r="E47" s="83" t="s">
        <v>143</v>
      </c>
      <c r="F47" s="96">
        <v>43964</v>
      </c>
      <c r="G47" s="77">
        <v>3511.299536</v>
      </c>
      <c r="H47" s="79">
        <v>1.2490000000000001</v>
      </c>
      <c r="I47" s="77">
        <v>4.3854607999999996E-2</v>
      </c>
      <c r="J47" s="78">
        <f t="shared" si="0"/>
        <v>4.7920665477562598E-3</v>
      </c>
      <c r="K47" s="78">
        <f>I47/'סכום נכסי הקרן'!$C$42</f>
        <v>6.1906621542859079E-6</v>
      </c>
    </row>
    <row r="48" spans="2:11">
      <c r="B48" s="76" t="s">
        <v>1126</v>
      </c>
      <c r="C48" s="70" t="s">
        <v>1127</v>
      </c>
      <c r="D48" s="83" t="s">
        <v>566</v>
      </c>
      <c r="E48" s="83" t="s">
        <v>143</v>
      </c>
      <c r="F48" s="96">
        <v>43969</v>
      </c>
      <c r="G48" s="77">
        <v>3531.0588179999995</v>
      </c>
      <c r="H48" s="79">
        <v>1.8019000000000001</v>
      </c>
      <c r="I48" s="77">
        <v>6.3627218999999999E-2</v>
      </c>
      <c r="J48" s="78">
        <f t="shared" si="0"/>
        <v>6.952652904722384E-3</v>
      </c>
      <c r="K48" s="78">
        <f>I48/'סכום נכסי הקרן'!$C$42</f>
        <v>8.9818296094622778E-6</v>
      </c>
    </row>
    <row r="49" spans="2:11">
      <c r="B49" s="76" t="s">
        <v>1128</v>
      </c>
      <c r="C49" s="70" t="s">
        <v>1129</v>
      </c>
      <c r="D49" s="83" t="s">
        <v>566</v>
      </c>
      <c r="E49" s="83" t="s">
        <v>143</v>
      </c>
      <c r="F49" s="96">
        <v>43920</v>
      </c>
      <c r="G49" s="77">
        <v>825.82795699999997</v>
      </c>
      <c r="H49" s="79">
        <v>2.2949999999999999</v>
      </c>
      <c r="I49" s="77">
        <v>1.8952749000000001E-2</v>
      </c>
      <c r="J49" s="78">
        <f t="shared" si="0"/>
        <v>2.0709986615527589E-3</v>
      </c>
      <c r="K49" s="78">
        <f>I49/'סכום נכסי הקרן'!$C$42</f>
        <v>2.6754330116000608E-6</v>
      </c>
    </row>
    <row r="50" spans="2:11">
      <c r="B50" s="76" t="s">
        <v>1130</v>
      </c>
      <c r="C50" s="70" t="s">
        <v>1131</v>
      </c>
      <c r="D50" s="83" t="s">
        <v>566</v>
      </c>
      <c r="E50" s="83" t="s">
        <v>143</v>
      </c>
      <c r="F50" s="96">
        <v>43941</v>
      </c>
      <c r="G50" s="77">
        <v>4745.2959080000001</v>
      </c>
      <c r="H50" s="79">
        <v>2.6008</v>
      </c>
      <c r="I50" s="77">
        <v>0.12341574199999999</v>
      </c>
      <c r="J50" s="78">
        <f t="shared" si="0"/>
        <v>1.3485845061132852E-2</v>
      </c>
      <c r="K50" s="78">
        <f>I50/'סכום נכסי הקרן'!$C$42</f>
        <v>1.7421776139066477E-5</v>
      </c>
    </row>
    <row r="51" spans="2:11">
      <c r="B51" s="76" t="s">
        <v>1132</v>
      </c>
      <c r="C51" s="70" t="s">
        <v>1133</v>
      </c>
      <c r="D51" s="83" t="s">
        <v>566</v>
      </c>
      <c r="E51" s="83" t="s">
        <v>143</v>
      </c>
      <c r="F51" s="96">
        <v>43916</v>
      </c>
      <c r="G51" s="77">
        <v>5974.4733499999993</v>
      </c>
      <c r="H51" s="79">
        <v>3.3652000000000002</v>
      </c>
      <c r="I51" s="77">
        <v>0.20105361600000002</v>
      </c>
      <c r="J51" s="78">
        <f t="shared" si="0"/>
        <v>2.1969465729554185E-2</v>
      </c>
      <c r="K51" s="78">
        <f>I51/'סכום נכסי הקרן'!$C$42</f>
        <v>2.8381396353001992E-5</v>
      </c>
    </row>
    <row r="52" spans="2:11">
      <c r="B52" s="76" t="s">
        <v>1134</v>
      </c>
      <c r="C52" s="70" t="s">
        <v>1135</v>
      </c>
      <c r="D52" s="83" t="s">
        <v>566</v>
      </c>
      <c r="E52" s="83" t="s">
        <v>143</v>
      </c>
      <c r="F52" s="96">
        <v>43908</v>
      </c>
      <c r="G52" s="77">
        <v>5069.0479999999998</v>
      </c>
      <c r="H52" s="79">
        <v>8.7894000000000005</v>
      </c>
      <c r="I52" s="77">
        <v>0.44553691400000001</v>
      </c>
      <c r="J52" s="78">
        <f t="shared" si="0"/>
        <v>4.8684565630365634E-2</v>
      </c>
      <c r="K52" s="78">
        <f>I52/'סכום נכסי הקרן'!$C$42</f>
        <v>6.2893470894486973E-5</v>
      </c>
    </row>
    <row r="53" spans="2:11">
      <c r="B53" s="76" t="s">
        <v>1136</v>
      </c>
      <c r="C53" s="70" t="s">
        <v>1137</v>
      </c>
      <c r="D53" s="83" t="s">
        <v>566</v>
      </c>
      <c r="E53" s="83" t="s">
        <v>143</v>
      </c>
      <c r="F53" s="96">
        <v>44012</v>
      </c>
      <c r="G53" s="77">
        <v>2889.6908500000004</v>
      </c>
      <c r="H53" s="79">
        <v>5.7799999999999997E-2</v>
      </c>
      <c r="I53" s="77">
        <v>1.6688E-3</v>
      </c>
      <c r="J53" s="78">
        <f t="shared" si="0"/>
        <v>1.8235257409884148E-4</v>
      </c>
      <c r="K53" s="78">
        <f>I53/'סכום נכסי הקרן'!$C$42</f>
        <v>2.35573351905741E-7</v>
      </c>
    </row>
    <row r="54" spans="2:11">
      <c r="B54" s="76" t="s">
        <v>1138</v>
      </c>
      <c r="C54" s="70" t="s">
        <v>1086</v>
      </c>
      <c r="D54" s="83" t="s">
        <v>566</v>
      </c>
      <c r="E54" s="83" t="s">
        <v>143</v>
      </c>
      <c r="F54" s="96">
        <v>43887</v>
      </c>
      <c r="G54" s="77">
        <v>5495.0675099999989</v>
      </c>
      <c r="H54" s="79">
        <v>-1.8666</v>
      </c>
      <c r="I54" s="77">
        <v>-0.10257023599999998</v>
      </c>
      <c r="J54" s="78">
        <f t="shared" si="0"/>
        <v>-1.1208021668579612E-2</v>
      </c>
      <c r="K54" s="78">
        <f>I54/'סכום נכסי הקרן'!$C$42</f>
        <v>-1.4479155261435103E-5</v>
      </c>
    </row>
    <row r="55" spans="2:11">
      <c r="B55" s="76" t="s">
        <v>1139</v>
      </c>
      <c r="C55" s="70" t="s">
        <v>1088</v>
      </c>
      <c r="D55" s="83" t="s">
        <v>566</v>
      </c>
      <c r="E55" s="83" t="s">
        <v>143</v>
      </c>
      <c r="F55" s="96">
        <v>43888</v>
      </c>
      <c r="G55" s="77">
        <v>5509.4597000000012</v>
      </c>
      <c r="H55" s="79">
        <v>-1.6006</v>
      </c>
      <c r="I55" s="77">
        <v>-8.8181996999999998E-2</v>
      </c>
      <c r="J55" s="78">
        <f t="shared" si="0"/>
        <v>-9.6357946681006213E-3</v>
      </c>
      <c r="K55" s="78">
        <f>I55/'סכום נכסי הקרן'!$C$42</f>
        <v>-1.2448063645153402E-5</v>
      </c>
    </row>
    <row r="56" spans="2:11">
      <c r="B56" s="76" t="s">
        <v>1140</v>
      </c>
      <c r="C56" s="70" t="s">
        <v>1141</v>
      </c>
      <c r="D56" s="83" t="s">
        <v>566</v>
      </c>
      <c r="E56" s="83" t="s">
        <v>143</v>
      </c>
      <c r="F56" s="96">
        <v>43992</v>
      </c>
      <c r="G56" s="77">
        <v>8841.0091200000006</v>
      </c>
      <c r="H56" s="79">
        <v>-1.3408</v>
      </c>
      <c r="I56" s="77">
        <v>-0.11854360800000001</v>
      </c>
      <c r="J56" s="78">
        <f t="shared" si="0"/>
        <v>-1.2953458809781892E-2</v>
      </c>
      <c r="K56" s="78">
        <f>I56/'סכום נכסי הקרן'!$C$42</f>
        <v>-1.673400951795315E-5</v>
      </c>
    </row>
    <row r="57" spans="2:11">
      <c r="B57" s="76" t="s">
        <v>1142</v>
      </c>
      <c r="C57" s="70" t="s">
        <v>1143</v>
      </c>
      <c r="D57" s="83" t="s">
        <v>566</v>
      </c>
      <c r="E57" s="83" t="s">
        <v>143</v>
      </c>
      <c r="F57" s="96">
        <v>43992</v>
      </c>
      <c r="G57" s="77">
        <v>8850.3236159999997</v>
      </c>
      <c r="H57" s="79">
        <v>-1.2342</v>
      </c>
      <c r="I57" s="77">
        <v>-0.10923118900000001</v>
      </c>
      <c r="J57" s="78">
        <f t="shared" si="0"/>
        <v>-1.1935875171396848E-2</v>
      </c>
      <c r="K57" s="78">
        <f>I57/'סכום נכסי הקרן'!$C$42</f>
        <v>-1.5419437515208239E-5</v>
      </c>
    </row>
    <row r="58" spans="2:11">
      <c r="B58" s="76" t="s">
        <v>1144</v>
      </c>
      <c r="C58" s="70" t="s">
        <v>1145</v>
      </c>
      <c r="D58" s="83" t="s">
        <v>566</v>
      </c>
      <c r="E58" s="83" t="s">
        <v>143</v>
      </c>
      <c r="F58" s="96">
        <v>43889</v>
      </c>
      <c r="G58" s="77">
        <v>11083.6034</v>
      </c>
      <c r="H58" s="79">
        <v>-0.99939999999999996</v>
      </c>
      <c r="I58" s="77">
        <v>-0.11077121600000001</v>
      </c>
      <c r="J58" s="78">
        <f t="shared" si="0"/>
        <v>-1.2104156503870313E-2</v>
      </c>
      <c r="K58" s="78">
        <f>I58/'סכום נכסי הקרן'!$C$42</f>
        <v>-1.5636832842638334E-5</v>
      </c>
    </row>
    <row r="59" spans="2:11">
      <c r="B59" s="76" t="s">
        <v>1146</v>
      </c>
      <c r="C59" s="70" t="s">
        <v>1147</v>
      </c>
      <c r="D59" s="83" t="s">
        <v>566</v>
      </c>
      <c r="E59" s="83" t="s">
        <v>143</v>
      </c>
      <c r="F59" s="96">
        <v>43892</v>
      </c>
      <c r="G59" s="77">
        <v>11098.157299999999</v>
      </c>
      <c r="H59" s="79">
        <v>-0.88349999999999995</v>
      </c>
      <c r="I59" s="77">
        <v>-9.8049404999999992E-2</v>
      </c>
      <c r="J59" s="78">
        <f t="shared" si="0"/>
        <v>-1.0714022885072998E-2</v>
      </c>
      <c r="K59" s="78">
        <f>I59/'סכום נכסי הקרן'!$C$42</f>
        <v>-1.3840979738862369E-5</v>
      </c>
    </row>
    <row r="60" spans="2:11">
      <c r="B60" s="76" t="s">
        <v>1148</v>
      </c>
      <c r="C60" s="70" t="s">
        <v>1149</v>
      </c>
      <c r="D60" s="83" t="s">
        <v>566</v>
      </c>
      <c r="E60" s="83" t="s">
        <v>143</v>
      </c>
      <c r="F60" s="96">
        <v>44011</v>
      </c>
      <c r="G60" s="77">
        <v>11658.159030000003</v>
      </c>
      <c r="H60" s="79">
        <v>-0.90890000000000004</v>
      </c>
      <c r="I60" s="77">
        <v>-0.10596332899999998</v>
      </c>
      <c r="J60" s="78">
        <f t="shared" si="0"/>
        <v>-1.1578790629933135E-2</v>
      </c>
      <c r="K60" s="78">
        <f>I60/'סכום נכסי הקרן'!$C$42</f>
        <v>-1.495813554147939E-5</v>
      </c>
    </row>
    <row r="61" spans="2:11">
      <c r="B61" s="76" t="s">
        <v>1150</v>
      </c>
      <c r="C61" s="70" t="s">
        <v>1151</v>
      </c>
      <c r="D61" s="83" t="s">
        <v>566</v>
      </c>
      <c r="E61" s="83" t="s">
        <v>143</v>
      </c>
      <c r="F61" s="96">
        <v>44000</v>
      </c>
      <c r="G61" s="77">
        <v>5557.9727000000003</v>
      </c>
      <c r="H61" s="79">
        <v>-0.75929999999999997</v>
      </c>
      <c r="I61" s="77">
        <v>-4.2200009000000004E-2</v>
      </c>
      <c r="J61" s="78">
        <f t="shared" si="0"/>
        <v>-4.6112657407384218E-3</v>
      </c>
      <c r="K61" s="78">
        <f>I61/'סכום נכסי הקרן'!$C$42</f>
        <v>-5.9570934627171848E-6</v>
      </c>
    </row>
    <row r="62" spans="2:11">
      <c r="B62" s="76" t="s">
        <v>1152</v>
      </c>
      <c r="C62" s="70" t="s">
        <v>1153</v>
      </c>
      <c r="D62" s="83" t="s">
        <v>566</v>
      </c>
      <c r="E62" s="83" t="s">
        <v>143</v>
      </c>
      <c r="F62" s="96">
        <v>43993</v>
      </c>
      <c r="G62" s="77">
        <v>58493.599999999999</v>
      </c>
      <c r="H62" s="79">
        <v>-0.71589999999999998</v>
      </c>
      <c r="I62" s="77">
        <v>-0.41875000000000001</v>
      </c>
      <c r="J62" s="78">
        <f t="shared" si="0"/>
        <v>-4.57575146236157E-2</v>
      </c>
      <c r="K62" s="78">
        <f>I62/'סכום נכסי הקרן'!$C$42</f>
        <v>-5.911214112567656E-5</v>
      </c>
    </row>
    <row r="63" spans="2:11">
      <c r="B63" s="76" t="s">
        <v>1154</v>
      </c>
      <c r="C63" s="70" t="s">
        <v>1145</v>
      </c>
      <c r="D63" s="83" t="s">
        <v>566</v>
      </c>
      <c r="E63" s="83" t="s">
        <v>143</v>
      </c>
      <c r="F63" s="96">
        <v>43992</v>
      </c>
      <c r="G63" s="77">
        <v>112222.24</v>
      </c>
      <c r="H63" s="79">
        <v>-0.64249999999999996</v>
      </c>
      <c r="I63" s="77">
        <v>-0.72099000000000002</v>
      </c>
      <c r="J63" s="78">
        <f t="shared" si="0"/>
        <v>-7.8783786193386704E-2</v>
      </c>
      <c r="K63" s="78">
        <f>I63/'סכום נכסי הקרן'!$C$42</f>
        <v>-1.0177734359451116E-4</v>
      </c>
    </row>
    <row r="64" spans="2:11">
      <c r="B64" s="76" t="s">
        <v>1155</v>
      </c>
      <c r="C64" s="70" t="s">
        <v>1156</v>
      </c>
      <c r="D64" s="83" t="s">
        <v>566</v>
      </c>
      <c r="E64" s="83" t="s">
        <v>143</v>
      </c>
      <c r="F64" s="96">
        <v>43990</v>
      </c>
      <c r="G64" s="77">
        <v>8916.0425599999999</v>
      </c>
      <c r="H64" s="79">
        <v>-0.53839999999999999</v>
      </c>
      <c r="I64" s="77">
        <v>-4.8005408000000013E-2</v>
      </c>
      <c r="J64" s="78">
        <f t="shared" si="0"/>
        <v>-5.2456314234570469E-3</v>
      </c>
      <c r="K64" s="78">
        <f>I64/'סכום נכסי הקרן'!$C$42</f>
        <v>-6.7766028716219301E-6</v>
      </c>
    </row>
    <row r="65" spans="2:11">
      <c r="B65" s="76" t="s">
        <v>1157</v>
      </c>
      <c r="C65" s="70" t="s">
        <v>1158</v>
      </c>
      <c r="D65" s="83" t="s">
        <v>566</v>
      </c>
      <c r="E65" s="83" t="s">
        <v>143</v>
      </c>
      <c r="F65" s="96">
        <v>43993</v>
      </c>
      <c r="G65" s="77">
        <v>25856.25</v>
      </c>
      <c r="H65" s="79">
        <v>-0.49359999999999998</v>
      </c>
      <c r="I65" s="77">
        <v>-0.12762999999999999</v>
      </c>
      <c r="J65" s="78">
        <f t="shared" si="0"/>
        <v>-1.3946344098894498E-2</v>
      </c>
      <c r="K65" s="78">
        <f>I65/'סכום נכסי הקרן'!$C$42</f>
        <v>-1.8016674798495759E-5</v>
      </c>
    </row>
    <row r="66" spans="2:11">
      <c r="B66" s="76" t="s">
        <v>1159</v>
      </c>
      <c r="C66" s="70" t="s">
        <v>1160</v>
      </c>
      <c r="D66" s="83" t="s">
        <v>566</v>
      </c>
      <c r="E66" s="83" t="s">
        <v>143</v>
      </c>
      <c r="F66" s="96">
        <v>43895</v>
      </c>
      <c r="G66" s="77">
        <v>8362.67094</v>
      </c>
      <c r="H66" s="79">
        <v>-0.49180000000000001</v>
      </c>
      <c r="I66" s="77">
        <v>-4.1124627000000004E-2</v>
      </c>
      <c r="J66" s="78">
        <f t="shared" si="0"/>
        <v>-4.4937569464913217E-3</v>
      </c>
      <c r="K66" s="78">
        <f>I66/'סכום נכסי הקרן'!$C$42</f>
        <v>-5.8052889670801408E-6</v>
      </c>
    </row>
    <row r="67" spans="2:11">
      <c r="B67" s="76" t="s">
        <v>1161</v>
      </c>
      <c r="C67" s="70" t="s">
        <v>1162</v>
      </c>
      <c r="D67" s="83" t="s">
        <v>566</v>
      </c>
      <c r="E67" s="83" t="s">
        <v>143</v>
      </c>
      <c r="F67" s="96">
        <v>43895</v>
      </c>
      <c r="G67" s="77">
        <v>7806.5179079999998</v>
      </c>
      <c r="H67" s="79">
        <v>-0.47939999999999999</v>
      </c>
      <c r="I67" s="77">
        <v>-3.7426416000000004E-2</v>
      </c>
      <c r="J67" s="78">
        <f t="shared" si="0"/>
        <v>-4.0896472296824467E-3</v>
      </c>
      <c r="K67" s="78">
        <f>I67/'סכום נכסי הקרן'!$C$42</f>
        <v>-5.2832372165260405E-6</v>
      </c>
    </row>
    <row r="68" spans="2:11">
      <c r="B68" s="76" t="s">
        <v>1163</v>
      </c>
      <c r="C68" s="70" t="s">
        <v>1164</v>
      </c>
      <c r="D68" s="83" t="s">
        <v>566</v>
      </c>
      <c r="E68" s="83" t="s">
        <v>143</v>
      </c>
      <c r="F68" s="96">
        <v>43657</v>
      </c>
      <c r="G68" s="77">
        <v>45773.52</v>
      </c>
      <c r="H68" s="79">
        <v>-0.30740000000000001</v>
      </c>
      <c r="I68" s="77">
        <v>-0.14071</v>
      </c>
      <c r="J68" s="78">
        <f t="shared" si="0"/>
        <v>-1.5375617630302006E-2</v>
      </c>
      <c r="K68" s="78">
        <f>I68/'סכום נכסי הקרן'!$C$42</f>
        <v>-1.9863091051448237E-5</v>
      </c>
    </row>
    <row r="69" spans="2:11">
      <c r="B69" s="76" t="s">
        <v>1165</v>
      </c>
      <c r="C69" s="70" t="s">
        <v>1166</v>
      </c>
      <c r="D69" s="83" t="s">
        <v>566</v>
      </c>
      <c r="E69" s="83" t="s">
        <v>143</v>
      </c>
      <c r="F69" s="96">
        <v>43990</v>
      </c>
      <c r="G69" s="77">
        <v>11170.926799999999</v>
      </c>
      <c r="H69" s="79">
        <v>-0.30559999999999998</v>
      </c>
      <c r="I69" s="77">
        <v>-3.4137137999999997E-2</v>
      </c>
      <c r="J69" s="78">
        <f t="shared" si="0"/>
        <v>-3.7302223074468944E-3</v>
      </c>
      <c r="K69" s="78">
        <f>I69/'סכום נכסי הקרן'!$C$42</f>
        <v>-4.8189118067646467E-6</v>
      </c>
    </row>
    <row r="70" spans="2:11">
      <c r="B70" s="76" t="s">
        <v>1095</v>
      </c>
      <c r="C70" s="70" t="s">
        <v>1167</v>
      </c>
      <c r="D70" s="83" t="s">
        <v>566</v>
      </c>
      <c r="E70" s="83" t="s">
        <v>143</v>
      </c>
      <c r="F70" s="96">
        <v>43990</v>
      </c>
      <c r="G70" s="77">
        <v>3916.6161999999999</v>
      </c>
      <c r="H70" s="79">
        <v>-0.1603</v>
      </c>
      <c r="I70" s="77">
        <v>-6.2787670000000002E-3</v>
      </c>
      <c r="J70" s="78">
        <f t="shared" si="0"/>
        <v>-6.8609139778095683E-4</v>
      </c>
      <c r="K70" s="78">
        <f>I70/'סכום נכסי הקרן'!$C$42</f>
        <v>-8.8633160835639608E-7</v>
      </c>
    </row>
    <row r="71" spans="2:11">
      <c r="B71" s="76" t="s">
        <v>1168</v>
      </c>
      <c r="C71" s="70" t="s">
        <v>1169</v>
      </c>
      <c r="D71" s="83" t="s">
        <v>566</v>
      </c>
      <c r="E71" s="83" t="s">
        <v>143</v>
      </c>
      <c r="F71" s="96">
        <v>43994</v>
      </c>
      <c r="G71" s="77">
        <v>11202.29854</v>
      </c>
      <c r="H71" s="79">
        <v>-6.5500000000000003E-2</v>
      </c>
      <c r="I71" s="77">
        <v>-7.3362510000000002E-3</v>
      </c>
      <c r="J71" s="78">
        <f t="shared" si="0"/>
        <v>-8.0164444755824547E-4</v>
      </c>
      <c r="K71" s="78">
        <f>I71/'סכום נכסי הקרן'!$C$42</f>
        <v>-1.0356095628546527E-6</v>
      </c>
    </row>
    <row r="72" spans="2:11">
      <c r="B72" s="76" t="s">
        <v>1170</v>
      </c>
      <c r="C72" s="70" t="s">
        <v>1171</v>
      </c>
      <c r="D72" s="83" t="s">
        <v>566</v>
      </c>
      <c r="E72" s="83" t="s">
        <v>143</v>
      </c>
      <c r="F72" s="96">
        <v>43896</v>
      </c>
      <c r="G72" s="77">
        <v>11206.826419999999</v>
      </c>
      <c r="H72" s="79">
        <v>1.89E-2</v>
      </c>
      <c r="I72" s="77">
        <v>2.1189969999999996E-3</v>
      </c>
      <c r="J72" s="78">
        <f t="shared" si="0"/>
        <v>2.3154635514005439E-4</v>
      </c>
      <c r="K72" s="78">
        <f>I72/'סכום נכסי הקרן'!$C$42</f>
        <v>2.9912465602121849E-7</v>
      </c>
    </row>
    <row r="73" spans="2:11">
      <c r="B73" s="76" t="s">
        <v>1172</v>
      </c>
      <c r="C73" s="70" t="s">
        <v>1173</v>
      </c>
      <c r="D73" s="83" t="s">
        <v>566</v>
      </c>
      <c r="E73" s="83" t="s">
        <v>143</v>
      </c>
      <c r="F73" s="96">
        <v>43896</v>
      </c>
      <c r="G73" s="77">
        <v>11209.09036</v>
      </c>
      <c r="H73" s="79">
        <v>3.1699999999999999E-2</v>
      </c>
      <c r="I73" s="77">
        <v>3.558847E-3</v>
      </c>
      <c r="J73" s="78">
        <f t="shared" si="0"/>
        <v>3.8888117885542889E-4</v>
      </c>
      <c r="K73" s="78">
        <f>I73/'סכום נכסי הקרן'!$C$42</f>
        <v>5.0237866533418664E-7</v>
      </c>
    </row>
    <row r="74" spans="2:11">
      <c r="B74" s="76" t="s">
        <v>1174</v>
      </c>
      <c r="C74" s="70" t="s">
        <v>1175</v>
      </c>
      <c r="D74" s="83" t="s">
        <v>566</v>
      </c>
      <c r="E74" s="83" t="s">
        <v>143</v>
      </c>
      <c r="F74" s="96">
        <v>43997</v>
      </c>
      <c r="G74" s="77">
        <v>5633.9763999999986</v>
      </c>
      <c r="H74" s="79">
        <v>0.54459999999999997</v>
      </c>
      <c r="I74" s="77">
        <v>3.0681989999999999E-2</v>
      </c>
      <c r="J74" s="78">
        <f t="shared" ref="J74:J100" si="1">I74/$I$11</f>
        <v>3.3526724921949386E-3</v>
      </c>
      <c r="K74" s="78">
        <f>I74/'סכום נכסי הקרן'!$C$42</f>
        <v>4.3311716367679931E-6</v>
      </c>
    </row>
    <row r="75" spans="2:11">
      <c r="B75" s="76" t="s">
        <v>1176</v>
      </c>
      <c r="C75" s="70" t="s">
        <v>1177</v>
      </c>
      <c r="D75" s="83" t="s">
        <v>566</v>
      </c>
      <c r="E75" s="83" t="s">
        <v>143</v>
      </c>
      <c r="F75" s="96">
        <v>43963</v>
      </c>
      <c r="G75" s="77">
        <v>3387.5657640000004</v>
      </c>
      <c r="H75" s="79">
        <v>0.77190000000000003</v>
      </c>
      <c r="I75" s="77">
        <v>2.6149537999999996E-2</v>
      </c>
      <c r="J75" s="78">
        <f t="shared" si="1"/>
        <v>2.8574038625332398E-3</v>
      </c>
      <c r="K75" s="78">
        <f>I75/'סכום נכסי הקרן'!$C$42</f>
        <v>3.6913556552292343E-6</v>
      </c>
    </row>
    <row r="76" spans="2:11">
      <c r="B76" s="76" t="s">
        <v>1178</v>
      </c>
      <c r="C76" s="70" t="s">
        <v>1125</v>
      </c>
      <c r="D76" s="83" t="s">
        <v>566</v>
      </c>
      <c r="E76" s="83" t="s">
        <v>143</v>
      </c>
      <c r="F76" s="96">
        <v>43642</v>
      </c>
      <c r="G76" s="77">
        <v>12257.35</v>
      </c>
      <c r="H76" s="79">
        <v>1.1272</v>
      </c>
      <c r="I76" s="77">
        <v>0.13816999999999999</v>
      </c>
      <c r="J76" s="78">
        <f t="shared" si="1"/>
        <v>1.5098067571450699E-2</v>
      </c>
      <c r="K76" s="78">
        <f>I76/'סכום נכסי הקרן'!$C$42</f>
        <v>1.9504536213336667E-5</v>
      </c>
    </row>
    <row r="77" spans="2:11">
      <c r="B77" s="76" t="s">
        <v>1179</v>
      </c>
      <c r="C77" s="70" t="s">
        <v>1180</v>
      </c>
      <c r="D77" s="83" t="s">
        <v>566</v>
      </c>
      <c r="E77" s="83" t="s">
        <v>143</v>
      </c>
      <c r="F77" s="96">
        <v>43642</v>
      </c>
      <c r="G77" s="77">
        <v>10521.6</v>
      </c>
      <c r="H77" s="79">
        <v>1.2504999999999999</v>
      </c>
      <c r="I77" s="77">
        <v>0.13156999999999999</v>
      </c>
      <c r="J77" s="78">
        <f t="shared" si="1"/>
        <v>1.437687450514416E-2</v>
      </c>
      <c r="K77" s="78">
        <f>I77/'סכום נכסי הקרן'!$C$42</f>
        <v>1.8572858287534961E-5</v>
      </c>
    </row>
    <row r="78" spans="2:11">
      <c r="B78" s="76" t="s">
        <v>1181</v>
      </c>
      <c r="C78" s="70" t="s">
        <v>1182</v>
      </c>
      <c r="D78" s="83" t="s">
        <v>566</v>
      </c>
      <c r="E78" s="83" t="s">
        <v>143</v>
      </c>
      <c r="F78" s="96">
        <v>43920</v>
      </c>
      <c r="G78" s="77">
        <v>38703.5</v>
      </c>
      <c r="H78" s="79">
        <v>1.7813000000000001</v>
      </c>
      <c r="I78" s="77">
        <v>0.68942999999999999</v>
      </c>
      <c r="J78" s="78">
        <f t="shared" si="1"/>
        <v>7.5335172076320886E-2</v>
      </c>
      <c r="K78" s="78">
        <f>I78/'סכום נכסי הקרן'!$C$42</f>
        <v>9.7322229149313891E-5</v>
      </c>
    </row>
    <row r="79" spans="2:11">
      <c r="B79" s="76" t="s">
        <v>1183</v>
      </c>
      <c r="C79" s="70" t="s">
        <v>1184</v>
      </c>
      <c r="D79" s="83" t="s">
        <v>566</v>
      </c>
      <c r="E79" s="83" t="s">
        <v>143</v>
      </c>
      <c r="F79" s="96">
        <v>43965</v>
      </c>
      <c r="G79" s="77">
        <v>11390.8524</v>
      </c>
      <c r="H79" s="79">
        <v>1.6247</v>
      </c>
      <c r="I79" s="77">
        <v>0.185072294</v>
      </c>
      <c r="J79" s="78">
        <f t="shared" si="1"/>
        <v>2.0223159878522037E-2</v>
      </c>
      <c r="K79" s="78">
        <f>I79/'סכום נכסי הקרן'!$C$42</f>
        <v>2.6125419848073321E-5</v>
      </c>
    </row>
    <row r="80" spans="2:11">
      <c r="B80" s="76" t="s">
        <v>1185</v>
      </c>
      <c r="C80" s="70" t="s">
        <v>1186</v>
      </c>
      <c r="D80" s="83" t="s">
        <v>566</v>
      </c>
      <c r="E80" s="83" t="s">
        <v>143</v>
      </c>
      <c r="F80" s="96">
        <v>43942</v>
      </c>
      <c r="G80" s="77">
        <v>5143.9304160000002</v>
      </c>
      <c r="H80" s="79">
        <v>1.9367000000000001</v>
      </c>
      <c r="I80" s="77">
        <v>9.9620838000000003E-2</v>
      </c>
      <c r="J80" s="78">
        <f t="shared" si="1"/>
        <v>1.0885736003825315E-2</v>
      </c>
      <c r="K80" s="78">
        <f>I80/'סכום נכסי הקרן'!$C$42</f>
        <v>1.406280844158606E-5</v>
      </c>
    </row>
    <row r="81" spans="2:11">
      <c r="B81" s="76" t="s">
        <v>1187</v>
      </c>
      <c r="C81" s="70" t="s">
        <v>1188</v>
      </c>
      <c r="D81" s="83" t="s">
        <v>566</v>
      </c>
      <c r="E81" s="83" t="s">
        <v>143</v>
      </c>
      <c r="F81" s="96">
        <v>43920</v>
      </c>
      <c r="G81" s="77">
        <v>4577.2985760000001</v>
      </c>
      <c r="H81" s="79">
        <v>2.3115999999999999</v>
      </c>
      <c r="I81" s="77">
        <v>0.10580705500000001</v>
      </c>
      <c r="J81" s="78">
        <f t="shared" si="1"/>
        <v>1.1561714307926473E-2</v>
      </c>
      <c r="K81" s="78">
        <f>I81/'סכום נכסי הקרן'!$C$42</f>
        <v>1.4936075384482919E-5</v>
      </c>
    </row>
    <row r="82" spans="2:11">
      <c r="B82" s="76" t="s">
        <v>1189</v>
      </c>
      <c r="C82" s="70" t="s">
        <v>1190</v>
      </c>
      <c r="D82" s="83" t="s">
        <v>566</v>
      </c>
      <c r="E82" s="83" t="s">
        <v>143</v>
      </c>
      <c r="F82" s="96">
        <v>43941</v>
      </c>
      <c r="G82" s="77">
        <v>3451.408872</v>
      </c>
      <c r="H82" s="79">
        <v>2.5981000000000001</v>
      </c>
      <c r="I82" s="77">
        <v>8.9669815999999999E-2</v>
      </c>
      <c r="J82" s="78">
        <f t="shared" si="1"/>
        <v>9.7983711448762483E-3</v>
      </c>
      <c r="K82" s="78">
        <f>I82/'סכום נכסי הקרן'!$C$42</f>
        <v>1.2658089117863762E-5</v>
      </c>
    </row>
    <row r="83" spans="2:11">
      <c r="B83" s="76" t="s">
        <v>1191</v>
      </c>
      <c r="C83" s="70" t="s">
        <v>1192</v>
      </c>
      <c r="D83" s="83" t="s">
        <v>566</v>
      </c>
      <c r="E83" s="83" t="s">
        <v>143</v>
      </c>
      <c r="F83" s="96">
        <v>43941</v>
      </c>
      <c r="G83" s="77">
        <v>5760.4336199999998</v>
      </c>
      <c r="H83" s="79">
        <v>2.7031999999999998</v>
      </c>
      <c r="I83" s="77">
        <v>0.15571600699999999</v>
      </c>
      <c r="J83" s="78">
        <f t="shared" si="1"/>
        <v>1.70153491759607E-2</v>
      </c>
      <c r="K83" s="78">
        <f>I83/'סכום נכסי הקרן'!$C$42</f>
        <v>2.1981388850891555E-5</v>
      </c>
    </row>
    <row r="84" spans="2:11">
      <c r="B84" s="76" t="s">
        <v>1193</v>
      </c>
      <c r="C84" s="70" t="s">
        <v>1194</v>
      </c>
      <c r="D84" s="83" t="s">
        <v>566</v>
      </c>
      <c r="E84" s="83" t="s">
        <v>143</v>
      </c>
      <c r="F84" s="96">
        <v>43915</v>
      </c>
      <c r="G84" s="77">
        <v>5775.4726499999997</v>
      </c>
      <c r="H84" s="79">
        <v>2.9548999999999999</v>
      </c>
      <c r="I84" s="77">
        <v>0.17065910400000001</v>
      </c>
      <c r="J84" s="78">
        <f t="shared" si="1"/>
        <v>1.8648206440437378E-2</v>
      </c>
      <c r="K84" s="78">
        <f>I84/'סכום נכסי הקרן'!$C$42</f>
        <v>2.4090806065742123E-5</v>
      </c>
    </row>
    <row r="85" spans="2:11">
      <c r="B85" s="76" t="s">
        <v>1195</v>
      </c>
      <c r="C85" s="70" t="s">
        <v>1196</v>
      </c>
      <c r="D85" s="83" t="s">
        <v>566</v>
      </c>
      <c r="E85" s="83" t="s">
        <v>143</v>
      </c>
      <c r="F85" s="96">
        <v>44011</v>
      </c>
      <c r="G85" s="77">
        <v>4483.8948799999998</v>
      </c>
      <c r="H85" s="79">
        <v>1.0507</v>
      </c>
      <c r="I85" s="77">
        <v>4.7113923999999995E-2</v>
      </c>
      <c r="J85" s="78">
        <f t="shared" si="1"/>
        <v>5.1482174720141336E-3</v>
      </c>
      <c r="K85" s="78">
        <f>I85/'סכום נכסי הקרן'!$C$42</f>
        <v>6.6507580285908052E-6</v>
      </c>
    </row>
    <row r="86" spans="2:11">
      <c r="B86" s="76" t="s">
        <v>1197</v>
      </c>
      <c r="C86" s="70" t="s">
        <v>1198</v>
      </c>
      <c r="D86" s="83" t="s">
        <v>566</v>
      </c>
      <c r="E86" s="83" t="s">
        <v>143</v>
      </c>
      <c r="F86" s="96">
        <v>43889</v>
      </c>
      <c r="G86" s="77">
        <v>5604.8685999999998</v>
      </c>
      <c r="H86" s="79">
        <v>0.80030000000000001</v>
      </c>
      <c r="I86" s="77">
        <v>4.4855612999999989E-2</v>
      </c>
      <c r="J86" s="78">
        <f t="shared" si="1"/>
        <v>4.9014480425044679E-3</v>
      </c>
      <c r="K86" s="78">
        <f>I86/'סכום נכסי הקרן'!$C$42</f>
        <v>6.3319673455157771E-6</v>
      </c>
    </row>
    <row r="87" spans="2:11">
      <c r="B87" s="76" t="s">
        <v>1199</v>
      </c>
      <c r="C87" s="70" t="s">
        <v>1200</v>
      </c>
      <c r="D87" s="83" t="s">
        <v>566</v>
      </c>
      <c r="E87" s="83" t="s">
        <v>143</v>
      </c>
      <c r="F87" s="96">
        <v>44004</v>
      </c>
      <c r="G87" s="77">
        <v>11209.7372</v>
      </c>
      <c r="H87" s="79">
        <v>0.7661</v>
      </c>
      <c r="I87" s="77">
        <v>8.5876383000000001E-2</v>
      </c>
      <c r="J87" s="78">
        <f t="shared" si="1"/>
        <v>9.3838563604673967E-3</v>
      </c>
      <c r="K87" s="78">
        <f>I87/'סכום נכסי הקרן'!$C$42</f>
        <v>1.2122595513453496E-5</v>
      </c>
    </row>
    <row r="88" spans="2:11">
      <c r="B88" s="76" t="s">
        <v>1201</v>
      </c>
      <c r="C88" s="70" t="s">
        <v>1202</v>
      </c>
      <c r="D88" s="83" t="s">
        <v>566</v>
      </c>
      <c r="E88" s="83" t="s">
        <v>143</v>
      </c>
      <c r="F88" s="96">
        <v>44004</v>
      </c>
      <c r="G88" s="77">
        <v>8967.7897599999997</v>
      </c>
      <c r="H88" s="79">
        <v>0.73719999999999997</v>
      </c>
      <c r="I88" s="77">
        <v>6.6114144E-2</v>
      </c>
      <c r="J88" s="78">
        <f t="shared" si="1"/>
        <v>7.2244033693321412E-3</v>
      </c>
      <c r="K88" s="78">
        <f>I88/'סכום נכסי הקרן'!$C$42</f>
        <v>9.3328922042538568E-6</v>
      </c>
    </row>
    <row r="89" spans="2:11">
      <c r="B89" s="76" t="s">
        <v>1203</v>
      </c>
      <c r="C89" s="70" t="s">
        <v>1204</v>
      </c>
      <c r="D89" s="83" t="s">
        <v>566</v>
      </c>
      <c r="E89" s="83" t="s">
        <v>143</v>
      </c>
      <c r="F89" s="96">
        <v>43993</v>
      </c>
      <c r="G89" s="77">
        <v>34660</v>
      </c>
      <c r="H89" s="79">
        <v>0.5232</v>
      </c>
      <c r="I89" s="77">
        <v>0.18133000000000002</v>
      </c>
      <c r="J89" s="78">
        <f t="shared" si="1"/>
        <v>1.9814233138388621E-2</v>
      </c>
      <c r="K89" s="78">
        <f>I89/'סכום נכסי הקרן'!$C$42</f>
        <v>2.5597145194791478E-5</v>
      </c>
    </row>
    <row r="90" spans="2:11">
      <c r="B90" s="76" t="s">
        <v>1205</v>
      </c>
      <c r="C90" s="70" t="s">
        <v>1206</v>
      </c>
      <c r="D90" s="83" t="s">
        <v>566</v>
      </c>
      <c r="E90" s="83" t="s">
        <v>143</v>
      </c>
      <c r="F90" s="96">
        <v>43999</v>
      </c>
      <c r="G90" s="77">
        <v>11209.7372</v>
      </c>
      <c r="H90" s="79">
        <v>0.4405</v>
      </c>
      <c r="I90" s="77">
        <v>4.9379390000000002E-2</v>
      </c>
      <c r="J90" s="78">
        <f t="shared" si="1"/>
        <v>5.395768740370681E-3</v>
      </c>
      <c r="K90" s="78">
        <f>I90/'סכום נכסי הקרן'!$C$42</f>
        <v>6.9705587352353961E-6</v>
      </c>
    </row>
    <row r="91" spans="2:11">
      <c r="B91" s="76" t="s">
        <v>1207</v>
      </c>
      <c r="C91" s="70" t="s">
        <v>1208</v>
      </c>
      <c r="D91" s="83" t="s">
        <v>566</v>
      </c>
      <c r="E91" s="83" t="s">
        <v>143</v>
      </c>
      <c r="F91" s="96">
        <v>43985</v>
      </c>
      <c r="G91" s="77">
        <v>11209.7372</v>
      </c>
      <c r="H91" s="79">
        <v>0.2238</v>
      </c>
      <c r="I91" s="77">
        <v>2.5089314999999994E-2</v>
      </c>
      <c r="J91" s="78">
        <f t="shared" si="1"/>
        <v>2.7415515176334336E-3</v>
      </c>
      <c r="K91" s="78">
        <f>I91/'סכום נכסי הקרן'!$C$42</f>
        <v>3.5416910543917695E-6</v>
      </c>
    </row>
    <row r="92" spans="2:11">
      <c r="B92" s="76" t="s">
        <v>1209</v>
      </c>
      <c r="C92" s="70" t="s">
        <v>1210</v>
      </c>
      <c r="D92" s="83" t="s">
        <v>566</v>
      </c>
      <c r="E92" s="83" t="s">
        <v>143</v>
      </c>
      <c r="F92" s="96">
        <v>43984</v>
      </c>
      <c r="G92" s="77">
        <v>8407.3029000000006</v>
      </c>
      <c r="H92" s="79">
        <v>2.18E-2</v>
      </c>
      <c r="I92" s="77">
        <v>1.8351379999999998E-3</v>
      </c>
      <c r="J92" s="78">
        <f t="shared" si="1"/>
        <v>2.0052860625994711E-4</v>
      </c>
      <c r="K92" s="78">
        <f>I92/'סכום נכסי הקרן'!$C$42</f>
        <v>2.5905417657574168E-7</v>
      </c>
    </row>
    <row r="93" spans="2:11">
      <c r="B93" s="76" t="s">
        <v>1211</v>
      </c>
      <c r="C93" s="70" t="s">
        <v>1212</v>
      </c>
      <c r="D93" s="83" t="s">
        <v>566</v>
      </c>
      <c r="E93" s="83" t="s">
        <v>143</v>
      </c>
      <c r="F93" s="96">
        <v>43997</v>
      </c>
      <c r="G93" s="77">
        <v>4483.8948799999998</v>
      </c>
      <c r="H93" s="79">
        <v>-0.39290000000000003</v>
      </c>
      <c r="I93" s="77">
        <v>-1.7615210000000003E-2</v>
      </c>
      <c r="J93" s="78">
        <f t="shared" si="1"/>
        <v>-1.9248435323535799E-3</v>
      </c>
      <c r="K93" s="78">
        <f>I93/'סכום נכסי הקרן'!$C$42</f>
        <v>-2.4866215629335621E-6</v>
      </c>
    </row>
    <row r="94" spans="2:11">
      <c r="B94" s="76" t="s">
        <v>1213</v>
      </c>
      <c r="C94" s="70" t="s">
        <v>1214</v>
      </c>
      <c r="D94" s="83" t="s">
        <v>566</v>
      </c>
      <c r="E94" s="83" t="s">
        <v>143</v>
      </c>
      <c r="F94" s="96">
        <v>43997</v>
      </c>
      <c r="G94" s="77">
        <v>11209.7372</v>
      </c>
      <c r="H94" s="79">
        <v>-0.38869999999999999</v>
      </c>
      <c r="I94" s="77">
        <v>-4.3571131999999999E-2</v>
      </c>
      <c r="J94" s="78">
        <f t="shared" si="1"/>
        <v>-4.7610906499283342E-3</v>
      </c>
      <c r="K94" s="78">
        <f>I94/'סכום נכסי הקרן'!$C$42</f>
        <v>-6.1506457403927924E-6</v>
      </c>
    </row>
    <row r="95" spans="2:11">
      <c r="B95" s="76" t="s">
        <v>1215</v>
      </c>
      <c r="C95" s="70" t="s">
        <v>1216</v>
      </c>
      <c r="D95" s="83" t="s">
        <v>566</v>
      </c>
      <c r="E95" s="83" t="s">
        <v>143</v>
      </c>
      <c r="F95" s="96">
        <v>43958</v>
      </c>
      <c r="G95" s="77">
        <v>17330</v>
      </c>
      <c r="H95" s="79">
        <v>-0.56820000000000004</v>
      </c>
      <c r="I95" s="77">
        <v>-9.8470000000000002E-2</v>
      </c>
      <c r="J95" s="78">
        <f t="shared" si="1"/>
        <v>-1.0759982005940149E-2</v>
      </c>
      <c r="K95" s="78">
        <f>I95/'סכום נכסי הקרן'!$C$42</f>
        <v>-1.3900352326317304E-5</v>
      </c>
    </row>
    <row r="96" spans="2:11">
      <c r="B96" s="76" t="s">
        <v>1217</v>
      </c>
      <c r="C96" s="70" t="s">
        <v>1218</v>
      </c>
      <c r="D96" s="83" t="s">
        <v>566</v>
      </c>
      <c r="E96" s="83" t="s">
        <v>143</v>
      </c>
      <c r="F96" s="96">
        <v>43978</v>
      </c>
      <c r="G96" s="77">
        <v>5604.8685999999998</v>
      </c>
      <c r="H96" s="79">
        <v>-0.62170000000000003</v>
      </c>
      <c r="I96" s="77">
        <v>-3.4845531999999999E-2</v>
      </c>
      <c r="J96" s="78">
        <f t="shared" si="1"/>
        <v>-3.8076297076004026E-3</v>
      </c>
      <c r="K96" s="78">
        <f>I96/'סכום נכסי הקרן'!$C$42</f>
        <v>-4.9189110571540984E-6</v>
      </c>
    </row>
    <row r="97" spans="2:11">
      <c r="B97" s="76" t="s">
        <v>1219</v>
      </c>
      <c r="C97" s="70" t="s">
        <v>1220</v>
      </c>
      <c r="D97" s="83" t="s">
        <v>566</v>
      </c>
      <c r="E97" s="83" t="s">
        <v>143</v>
      </c>
      <c r="F97" s="96">
        <v>43978</v>
      </c>
      <c r="G97" s="77">
        <v>11209.7372</v>
      </c>
      <c r="H97" s="79">
        <v>-0.7702</v>
      </c>
      <c r="I97" s="77">
        <v>-8.634199599999999E-2</v>
      </c>
      <c r="J97" s="78">
        <f t="shared" si="1"/>
        <v>-9.4347346736768176E-3</v>
      </c>
      <c r="K97" s="78">
        <f>I97/'סכום נכסי הקרן'!$C$42</f>
        <v>-1.218832299134233E-5</v>
      </c>
    </row>
    <row r="98" spans="2:11">
      <c r="B98" s="76" t="s">
        <v>1221</v>
      </c>
      <c r="C98" s="70" t="s">
        <v>1222</v>
      </c>
      <c r="D98" s="83" t="s">
        <v>566</v>
      </c>
      <c r="E98" s="83" t="s">
        <v>143</v>
      </c>
      <c r="F98" s="96">
        <v>43958</v>
      </c>
      <c r="G98" s="77">
        <v>10398</v>
      </c>
      <c r="H98" s="79">
        <v>-0.86439999999999995</v>
      </c>
      <c r="I98" s="77">
        <v>-8.9880000000000002E-2</v>
      </c>
      <c r="J98" s="78">
        <f t="shared" si="1"/>
        <v>-9.8213383029745159E-3</v>
      </c>
      <c r="K98" s="78">
        <f>I98/'סכום נכסי הקרן'!$C$42</f>
        <v>-1.2687759389554171E-5</v>
      </c>
    </row>
    <row r="99" spans="2:11">
      <c r="B99" s="76" t="s">
        <v>1223</v>
      </c>
      <c r="C99" s="70" t="s">
        <v>1224</v>
      </c>
      <c r="D99" s="83" t="s">
        <v>566</v>
      </c>
      <c r="E99" s="83" t="s">
        <v>143</v>
      </c>
      <c r="F99" s="96">
        <v>43962</v>
      </c>
      <c r="G99" s="77">
        <v>27728</v>
      </c>
      <c r="H99" s="79">
        <v>-1.1158999999999999</v>
      </c>
      <c r="I99" s="77">
        <v>-0.30942000000000003</v>
      </c>
      <c r="J99" s="78">
        <f t="shared" si="1"/>
        <v>-3.3810842208571154E-2</v>
      </c>
      <c r="K99" s="78">
        <f>I99/'סכום נכסי הקרן'!$C$42</f>
        <v>-4.3678755121449179E-5</v>
      </c>
    </row>
    <row r="100" spans="2:11">
      <c r="B100" s="76" t="s">
        <v>1225</v>
      </c>
      <c r="C100" s="70" t="s">
        <v>1226</v>
      </c>
      <c r="D100" s="83" t="s">
        <v>566</v>
      </c>
      <c r="E100" s="83" t="s">
        <v>143</v>
      </c>
      <c r="F100" s="96">
        <v>43976</v>
      </c>
      <c r="G100" s="77">
        <v>7846.8160399999997</v>
      </c>
      <c r="H100" s="79">
        <v>-1.3576999999999999</v>
      </c>
      <c r="I100" s="77">
        <v>-0.10653881699999999</v>
      </c>
      <c r="J100" s="78">
        <f t="shared" si="1"/>
        <v>-1.1641675168621413E-2</v>
      </c>
      <c r="K100" s="78">
        <f>I100/'סכום נכסי הקרן'!$C$42</f>
        <v>-1.5039373339382995E-5</v>
      </c>
    </row>
    <row r="101" spans="2:11">
      <c r="B101" s="73"/>
      <c r="C101" s="70"/>
      <c r="D101" s="70"/>
      <c r="E101" s="70"/>
      <c r="F101" s="70"/>
      <c r="G101" s="77"/>
      <c r="H101" s="79"/>
      <c r="I101" s="70"/>
      <c r="J101" s="78"/>
      <c r="K101" s="70"/>
    </row>
    <row r="102" spans="2:11">
      <c r="B102" s="88" t="s">
        <v>208</v>
      </c>
      <c r="C102" s="72"/>
      <c r="D102" s="72"/>
      <c r="E102" s="72"/>
      <c r="F102" s="72"/>
      <c r="G102" s="80"/>
      <c r="H102" s="82"/>
      <c r="I102" s="80">
        <v>-1.2116491939999998</v>
      </c>
      <c r="J102" s="81">
        <f t="shared" ref="J102:J129" si="2">I102/$I$11</f>
        <v>-0.13239893901647085</v>
      </c>
      <c r="K102" s="81">
        <f>I102/'סכום נכסי הקרן'!$C$42</f>
        <v>-1.7104042543412596E-4</v>
      </c>
    </row>
    <row r="103" spans="2:11">
      <c r="B103" s="76" t="s">
        <v>1227</v>
      </c>
      <c r="C103" s="70" t="s">
        <v>1228</v>
      </c>
      <c r="D103" s="83" t="s">
        <v>566</v>
      </c>
      <c r="E103" s="83" t="s">
        <v>145</v>
      </c>
      <c r="F103" s="96">
        <v>43899</v>
      </c>
      <c r="G103" s="77">
        <v>2335.7418269999998</v>
      </c>
      <c r="H103" s="79">
        <v>-3.0228000000000002</v>
      </c>
      <c r="I103" s="77">
        <v>-7.0605641000000011E-2</v>
      </c>
      <c r="J103" s="78">
        <f t="shared" si="2"/>
        <v>-7.7151967774740544E-3</v>
      </c>
      <c r="K103" s="78">
        <f>I103/'סכום נכסי הקרן'!$C$42</f>
        <v>-9.9669268419363726E-6</v>
      </c>
    </row>
    <row r="104" spans="2:11">
      <c r="B104" s="76" t="s">
        <v>1229</v>
      </c>
      <c r="C104" s="70" t="s">
        <v>1230</v>
      </c>
      <c r="D104" s="83" t="s">
        <v>566</v>
      </c>
      <c r="E104" s="83" t="s">
        <v>146</v>
      </c>
      <c r="F104" s="96">
        <v>43943</v>
      </c>
      <c r="G104" s="77">
        <v>5641.0301900000013</v>
      </c>
      <c r="H104" s="79">
        <v>-0.83030000000000004</v>
      </c>
      <c r="I104" s="77">
        <v>-4.6838643000000006E-2</v>
      </c>
      <c r="J104" s="78">
        <f t="shared" si="2"/>
        <v>-5.1181370555768721E-3</v>
      </c>
      <c r="K104" s="78">
        <f>I104/'סכום נכסי הקרן'!$C$42</f>
        <v>-6.6118984481222282E-6</v>
      </c>
    </row>
    <row r="105" spans="2:11">
      <c r="B105" s="76" t="s">
        <v>1231</v>
      </c>
      <c r="C105" s="70" t="s">
        <v>1232</v>
      </c>
      <c r="D105" s="83" t="s">
        <v>566</v>
      </c>
      <c r="E105" s="83" t="s">
        <v>146</v>
      </c>
      <c r="F105" s="96">
        <v>43983</v>
      </c>
      <c r="G105" s="77">
        <v>2751.7220440000001</v>
      </c>
      <c r="H105" s="79">
        <v>-1.4549000000000001</v>
      </c>
      <c r="I105" s="77">
        <v>-4.0034219000000003E-2</v>
      </c>
      <c r="J105" s="78">
        <f t="shared" si="2"/>
        <v>-4.3746062360299305E-3</v>
      </c>
      <c r="K105" s="78">
        <f>I105/'סכום נכסי הקרן'!$C$42</f>
        <v>-5.6513633513653545E-6</v>
      </c>
    </row>
    <row r="106" spans="2:11">
      <c r="B106" s="76" t="s">
        <v>1233</v>
      </c>
      <c r="C106" s="70" t="s">
        <v>1234</v>
      </c>
      <c r="D106" s="83" t="s">
        <v>566</v>
      </c>
      <c r="E106" s="83" t="s">
        <v>145</v>
      </c>
      <c r="F106" s="96">
        <v>43958</v>
      </c>
      <c r="G106" s="77">
        <v>3643.0861220000002</v>
      </c>
      <c r="H106" s="79">
        <v>-3.5047999999999999</v>
      </c>
      <c r="I106" s="77">
        <v>-0.12768273600000002</v>
      </c>
      <c r="J106" s="78">
        <f t="shared" si="2"/>
        <v>-1.3952106650037644E-2</v>
      </c>
      <c r="K106" s="78">
        <f>I106/'סכום נכסי הקרן'!$C$42</f>
        <v>-1.8024119187449561E-5</v>
      </c>
    </row>
    <row r="107" spans="2:11">
      <c r="B107" s="76" t="s">
        <v>1235</v>
      </c>
      <c r="C107" s="70" t="s">
        <v>1236</v>
      </c>
      <c r="D107" s="83" t="s">
        <v>566</v>
      </c>
      <c r="E107" s="83" t="s">
        <v>145</v>
      </c>
      <c r="F107" s="96">
        <v>43962</v>
      </c>
      <c r="G107" s="77">
        <v>7286.8448280000002</v>
      </c>
      <c r="H107" s="79">
        <v>-3.4380000000000002</v>
      </c>
      <c r="I107" s="77">
        <v>-0.25051994799999999</v>
      </c>
      <c r="J107" s="78">
        <f t="shared" si="2"/>
        <v>-2.7374734768041656E-2</v>
      </c>
      <c r="K107" s="78">
        <f>I107/'סכום נכסי הקרן'!$C$42</f>
        <v>-3.5364228109786636E-5</v>
      </c>
    </row>
    <row r="108" spans="2:11">
      <c r="B108" s="76" t="s">
        <v>1237</v>
      </c>
      <c r="C108" s="70" t="s">
        <v>1238</v>
      </c>
      <c r="D108" s="83" t="s">
        <v>566</v>
      </c>
      <c r="E108" s="83" t="s">
        <v>145</v>
      </c>
      <c r="F108" s="96">
        <v>43948</v>
      </c>
      <c r="G108" s="77">
        <v>6825.9766599999994</v>
      </c>
      <c r="H108" s="79">
        <v>-3.16</v>
      </c>
      <c r="I108" s="77">
        <v>-0.21570310099999998</v>
      </c>
      <c r="J108" s="78">
        <f t="shared" si="2"/>
        <v>-2.3570239518487766E-2</v>
      </c>
      <c r="K108" s="78">
        <f>I108/'סכום נכסי הקרן'!$C$42</f>
        <v>-3.0449366322526718E-5</v>
      </c>
    </row>
    <row r="109" spans="2:11">
      <c r="B109" s="76" t="s">
        <v>1239</v>
      </c>
      <c r="C109" s="70" t="s">
        <v>1240</v>
      </c>
      <c r="D109" s="83" t="s">
        <v>566</v>
      </c>
      <c r="E109" s="83" t="s">
        <v>145</v>
      </c>
      <c r="F109" s="96">
        <v>43942</v>
      </c>
      <c r="G109" s="77">
        <v>3657.2103910000001</v>
      </c>
      <c r="H109" s="79">
        <v>-3.1707000000000001</v>
      </c>
      <c r="I109" s="77">
        <v>-0.115959719</v>
      </c>
      <c r="J109" s="78">
        <f t="shared" si="2"/>
        <v>-1.2671112926311325E-2</v>
      </c>
      <c r="K109" s="78">
        <f>I109/'סכום נכסי הקרן'!$C$42</f>
        <v>-1.6369259162798323E-5</v>
      </c>
    </row>
    <row r="110" spans="2:11">
      <c r="B110" s="76" t="s">
        <v>1241</v>
      </c>
      <c r="C110" s="70" t="s">
        <v>1242</v>
      </c>
      <c r="D110" s="83" t="s">
        <v>566</v>
      </c>
      <c r="E110" s="83" t="s">
        <v>145</v>
      </c>
      <c r="F110" s="96">
        <v>43955</v>
      </c>
      <c r="G110" s="77">
        <v>2459.3939220000002</v>
      </c>
      <c r="H110" s="79">
        <v>-2.2568000000000001</v>
      </c>
      <c r="I110" s="77">
        <v>-5.5503740999999995E-2</v>
      </c>
      <c r="J110" s="78">
        <f t="shared" si="2"/>
        <v>-6.0649868429203052E-3</v>
      </c>
      <c r="K110" s="78">
        <f>I110/'סכום נכסי הקרן'!$C$42</f>
        <v>-7.8350924680477607E-6</v>
      </c>
    </row>
    <row r="111" spans="2:11">
      <c r="B111" s="76" t="s">
        <v>1243</v>
      </c>
      <c r="C111" s="70" t="s">
        <v>1244</v>
      </c>
      <c r="D111" s="83" t="s">
        <v>566</v>
      </c>
      <c r="E111" s="83" t="s">
        <v>145</v>
      </c>
      <c r="F111" s="96">
        <v>43955</v>
      </c>
      <c r="G111" s="77">
        <v>3693.1600180000005</v>
      </c>
      <c r="H111" s="79">
        <v>-2.0242</v>
      </c>
      <c r="I111" s="77">
        <v>-7.4757810000000008E-2</v>
      </c>
      <c r="J111" s="78">
        <f t="shared" si="2"/>
        <v>-8.1689112461002609E-3</v>
      </c>
      <c r="K111" s="78">
        <f>I111/'סכום נכסי הקרן'!$C$42</f>
        <v>-1.0553060811860334E-5</v>
      </c>
    </row>
    <row r="112" spans="2:11">
      <c r="B112" s="76" t="s">
        <v>1245</v>
      </c>
      <c r="C112" s="70" t="s">
        <v>1246</v>
      </c>
      <c r="D112" s="83" t="s">
        <v>566</v>
      </c>
      <c r="E112" s="83" t="s">
        <v>145</v>
      </c>
      <c r="F112" s="96">
        <v>43977</v>
      </c>
      <c r="G112" s="77">
        <v>3086.180773</v>
      </c>
      <c r="H112" s="79">
        <v>-1.8202</v>
      </c>
      <c r="I112" s="77">
        <v>-5.6174733000000004E-2</v>
      </c>
      <c r="J112" s="78">
        <f t="shared" si="2"/>
        <v>-6.1383072638213909E-3</v>
      </c>
      <c r="K112" s="78">
        <f>I112/'סכום נכסי הקרן'!$C$42</f>
        <v>-7.9298119278643595E-6</v>
      </c>
    </row>
    <row r="113" spans="2:11">
      <c r="B113" s="76" t="s">
        <v>1247</v>
      </c>
      <c r="C113" s="70" t="s">
        <v>1248</v>
      </c>
      <c r="D113" s="83" t="s">
        <v>566</v>
      </c>
      <c r="E113" s="83" t="s">
        <v>145</v>
      </c>
      <c r="F113" s="96">
        <v>43986</v>
      </c>
      <c r="G113" s="77">
        <v>1889.9616920000001</v>
      </c>
      <c r="H113" s="79">
        <v>0.25030000000000002</v>
      </c>
      <c r="I113" s="77">
        <v>4.7298470000000006E-3</v>
      </c>
      <c r="J113" s="78">
        <f t="shared" si="2"/>
        <v>5.1683831228648328E-4</v>
      </c>
      <c r="K113" s="78">
        <f>I113/'סכום נכסי הקרן'!$C$42</f>
        <v>6.6768091550294433E-7</v>
      </c>
    </row>
    <row r="114" spans="2:11">
      <c r="B114" s="76" t="s">
        <v>1249</v>
      </c>
      <c r="C114" s="70" t="s">
        <v>1250</v>
      </c>
      <c r="D114" s="83" t="s">
        <v>566</v>
      </c>
      <c r="E114" s="83" t="s">
        <v>145</v>
      </c>
      <c r="F114" s="96">
        <v>44004</v>
      </c>
      <c r="G114" s="77">
        <v>6306.8223429999998</v>
      </c>
      <c r="H114" s="79">
        <v>0.41949999999999998</v>
      </c>
      <c r="I114" s="77">
        <v>2.6457982999999997E-2</v>
      </c>
      <c r="J114" s="78">
        <f t="shared" si="2"/>
        <v>2.8911081648570159E-3</v>
      </c>
      <c r="K114" s="78">
        <f>I114/'סכום נכסי הקרן'!$C$42</f>
        <v>3.7348967761116446E-6</v>
      </c>
    </row>
    <row r="115" spans="2:11">
      <c r="B115" s="76" t="s">
        <v>1251</v>
      </c>
      <c r="C115" s="70" t="s">
        <v>1252</v>
      </c>
      <c r="D115" s="83" t="s">
        <v>566</v>
      </c>
      <c r="E115" s="83" t="s">
        <v>145</v>
      </c>
      <c r="F115" s="96">
        <v>43894</v>
      </c>
      <c r="G115" s="77">
        <v>6939.1075700000001</v>
      </c>
      <c r="H115" s="79">
        <v>0.3095</v>
      </c>
      <c r="I115" s="77">
        <v>2.1475875999999998E-2</v>
      </c>
      <c r="J115" s="78">
        <f t="shared" si="2"/>
        <v>2.3467049794028833E-3</v>
      </c>
      <c r="K115" s="78">
        <f>I115/'סכום נכסי הקרן'!$C$42</f>
        <v>3.0316060009779822E-6</v>
      </c>
    </row>
    <row r="116" spans="2:11">
      <c r="B116" s="76" t="s">
        <v>1253</v>
      </c>
      <c r="C116" s="70" t="s">
        <v>1254</v>
      </c>
      <c r="D116" s="83" t="s">
        <v>566</v>
      </c>
      <c r="E116" s="83" t="s">
        <v>145</v>
      </c>
      <c r="F116" s="96">
        <v>43894</v>
      </c>
      <c r="G116" s="77">
        <v>2346.888516</v>
      </c>
      <c r="H116" s="79">
        <v>0.31830000000000003</v>
      </c>
      <c r="I116" s="77">
        <v>7.4711160000000007E-3</v>
      </c>
      <c r="J116" s="78">
        <f t="shared" si="2"/>
        <v>8.1638137223815938E-4</v>
      </c>
      <c r="K116" s="78">
        <f>I116/'סכום נכסי הקרן'!$C$42</f>
        <v>1.0546475542884782E-6</v>
      </c>
    </row>
    <row r="117" spans="2:11">
      <c r="B117" s="76" t="s">
        <v>1255</v>
      </c>
      <c r="C117" s="70" t="s">
        <v>1256</v>
      </c>
      <c r="D117" s="83" t="s">
        <v>566</v>
      </c>
      <c r="E117" s="83" t="s">
        <v>145</v>
      </c>
      <c r="F117" s="96">
        <v>44004</v>
      </c>
      <c r="G117" s="77">
        <v>3785.4049450000002</v>
      </c>
      <c r="H117" s="79">
        <v>0.45400000000000001</v>
      </c>
      <c r="I117" s="77">
        <v>1.7184403000000001E-2</v>
      </c>
      <c r="J117" s="78">
        <f t="shared" si="2"/>
        <v>1.8777685291238341E-3</v>
      </c>
      <c r="K117" s="78">
        <f>I117/'סכום נכסי הקרן'!$C$42</f>
        <v>2.425807415633432E-6</v>
      </c>
    </row>
    <row r="118" spans="2:11">
      <c r="B118" s="76" t="s">
        <v>1257</v>
      </c>
      <c r="C118" s="70" t="s">
        <v>1258</v>
      </c>
      <c r="D118" s="83" t="s">
        <v>566</v>
      </c>
      <c r="E118" s="83" t="s">
        <v>145</v>
      </c>
      <c r="F118" s="96">
        <v>43894</v>
      </c>
      <c r="G118" s="77">
        <v>4227.6739170000001</v>
      </c>
      <c r="H118" s="79">
        <v>0.33600000000000002</v>
      </c>
      <c r="I118" s="77">
        <v>1.4206603E-2</v>
      </c>
      <c r="J118" s="78">
        <f t="shared" si="2"/>
        <v>1.5523793302075286E-3</v>
      </c>
      <c r="K118" s="78">
        <f>I118/'סכום נכסי הקרן'!$C$42</f>
        <v>2.0054512751103524E-6</v>
      </c>
    </row>
    <row r="119" spans="2:11">
      <c r="B119" s="76" t="s">
        <v>1259</v>
      </c>
      <c r="C119" s="70" t="s">
        <v>1260</v>
      </c>
      <c r="D119" s="83" t="s">
        <v>566</v>
      </c>
      <c r="E119" s="83" t="s">
        <v>145</v>
      </c>
      <c r="F119" s="96">
        <v>43895</v>
      </c>
      <c r="G119" s="77">
        <v>5052.6321070000004</v>
      </c>
      <c r="H119" s="79">
        <v>0.4899</v>
      </c>
      <c r="I119" s="77">
        <v>2.4753465999999998E-2</v>
      </c>
      <c r="J119" s="78">
        <f t="shared" si="2"/>
        <v>2.7048527342810121E-3</v>
      </c>
      <c r="K119" s="78">
        <f>I119/'סכום נכסי הקרן'!$C$42</f>
        <v>3.4942814938307736E-6</v>
      </c>
    </row>
    <row r="120" spans="2:11">
      <c r="B120" s="76" t="s">
        <v>1261</v>
      </c>
      <c r="C120" s="70" t="s">
        <v>1262</v>
      </c>
      <c r="D120" s="83" t="s">
        <v>566</v>
      </c>
      <c r="E120" s="83" t="s">
        <v>145</v>
      </c>
      <c r="F120" s="96">
        <v>43895</v>
      </c>
      <c r="G120" s="77">
        <v>5061.8689299999996</v>
      </c>
      <c r="H120" s="79">
        <v>0.68279999999999996</v>
      </c>
      <c r="I120" s="77">
        <v>3.4562493999999999E-2</v>
      </c>
      <c r="J120" s="78">
        <f t="shared" si="2"/>
        <v>3.7767016707668769E-3</v>
      </c>
      <c r="K120" s="78">
        <f>I120/'סכום נכסי הקרן'!$C$42</f>
        <v>4.8789564727960584E-6</v>
      </c>
    </row>
    <row r="121" spans="2:11">
      <c r="B121" s="76" t="s">
        <v>1263</v>
      </c>
      <c r="C121" s="70" t="s">
        <v>1264</v>
      </c>
      <c r="D121" s="83" t="s">
        <v>566</v>
      </c>
      <c r="E121" s="83" t="s">
        <v>145</v>
      </c>
      <c r="F121" s="96">
        <v>43895</v>
      </c>
      <c r="G121" s="77">
        <v>9528.5467750000007</v>
      </c>
      <c r="H121" s="79">
        <v>0.69159999999999999</v>
      </c>
      <c r="I121" s="77">
        <v>6.5898410000000004E-2</v>
      </c>
      <c r="J121" s="78">
        <f t="shared" si="2"/>
        <v>7.2008297534281148E-3</v>
      </c>
      <c r="K121" s="78">
        <f>I121/'סכום נכסי הקרן'!$C$42</f>
        <v>9.3024384761258406E-6</v>
      </c>
    </row>
    <row r="122" spans="2:11">
      <c r="B122" s="76" t="s">
        <v>1265</v>
      </c>
      <c r="C122" s="70" t="s">
        <v>1266</v>
      </c>
      <c r="D122" s="83" t="s">
        <v>566</v>
      </c>
      <c r="E122" s="83" t="s">
        <v>145</v>
      </c>
      <c r="F122" s="96">
        <v>43990</v>
      </c>
      <c r="G122" s="77">
        <v>4570.4923419999996</v>
      </c>
      <c r="H122" s="79">
        <v>1.048</v>
      </c>
      <c r="I122" s="77">
        <v>4.7897060000000005E-2</v>
      </c>
      <c r="J122" s="78">
        <f t="shared" si="2"/>
        <v>5.2337920558285338E-3</v>
      </c>
      <c r="K122" s="78">
        <f>I122/'סכום נכסי הקרן'!$C$42</f>
        <v>6.7613081079999951E-6</v>
      </c>
    </row>
    <row r="123" spans="2:11">
      <c r="B123" s="76" t="s">
        <v>1267</v>
      </c>
      <c r="C123" s="70" t="s">
        <v>1268</v>
      </c>
      <c r="D123" s="83" t="s">
        <v>566</v>
      </c>
      <c r="E123" s="83" t="s">
        <v>145</v>
      </c>
      <c r="F123" s="96">
        <v>44005</v>
      </c>
      <c r="G123" s="77">
        <v>1909.3993760000001</v>
      </c>
      <c r="H123" s="79">
        <v>1.331</v>
      </c>
      <c r="I123" s="77">
        <v>2.5413492999999999E-2</v>
      </c>
      <c r="J123" s="78">
        <f t="shared" si="2"/>
        <v>2.7769749912469376E-3</v>
      </c>
      <c r="K123" s="78">
        <f>I123/'סכום נכסי הקרן'!$C$42</f>
        <v>3.5874530978206406E-6</v>
      </c>
    </row>
    <row r="124" spans="2:11">
      <c r="B124" s="76" t="s">
        <v>1269</v>
      </c>
      <c r="C124" s="70" t="s">
        <v>1270</v>
      </c>
      <c r="D124" s="83" t="s">
        <v>566</v>
      </c>
      <c r="E124" s="83" t="s">
        <v>146</v>
      </c>
      <c r="F124" s="96">
        <v>43908</v>
      </c>
      <c r="G124" s="77">
        <v>5420.0536629999997</v>
      </c>
      <c r="H124" s="79">
        <v>-4.0777000000000001</v>
      </c>
      <c r="I124" s="77">
        <v>-0.22101127099999995</v>
      </c>
      <c r="J124" s="78">
        <f t="shared" si="2"/>
        <v>-2.4150272154666006E-2</v>
      </c>
      <c r="K124" s="78">
        <f>I124/'סכום נכסי הקרן'!$C$42</f>
        <v>-3.119868523395139E-5</v>
      </c>
    </row>
    <row r="125" spans="2:11">
      <c r="B125" s="76" t="s">
        <v>1271</v>
      </c>
      <c r="C125" s="70" t="s">
        <v>1272</v>
      </c>
      <c r="D125" s="83" t="s">
        <v>566</v>
      </c>
      <c r="E125" s="83" t="s">
        <v>146</v>
      </c>
      <c r="F125" s="96">
        <v>43969</v>
      </c>
      <c r="G125" s="77">
        <v>2716.5677129999995</v>
      </c>
      <c r="H125" s="79">
        <v>-1.3412999999999999</v>
      </c>
      <c r="I125" s="77">
        <v>-3.6436629000000005E-2</v>
      </c>
      <c r="J125" s="78">
        <f t="shared" si="2"/>
        <v>-3.9814915446036063E-3</v>
      </c>
      <c r="K125" s="78">
        <f>I125/'סכום נכסי הקרן'!$C$42</f>
        <v>-5.1435155954433903E-6</v>
      </c>
    </row>
    <row r="126" spans="2:11">
      <c r="B126" s="76" t="s">
        <v>1273</v>
      </c>
      <c r="C126" s="70" t="s">
        <v>1274</v>
      </c>
      <c r="D126" s="83" t="s">
        <v>566</v>
      </c>
      <c r="E126" s="83" t="s">
        <v>143</v>
      </c>
      <c r="F126" s="96">
        <v>43944</v>
      </c>
      <c r="G126" s="77">
        <v>3553.86</v>
      </c>
      <c r="H126" s="79">
        <v>0.40939999999999999</v>
      </c>
      <c r="I126" s="77">
        <v>1.455E-2</v>
      </c>
      <c r="J126" s="78">
        <f t="shared" si="2"/>
        <v>1.5899028961757812E-3</v>
      </c>
      <c r="K126" s="78">
        <f>I126/'סכום נכסי הקרן'!$C$42</f>
        <v>2.0539263364264931E-6</v>
      </c>
    </row>
    <row r="127" spans="2:11">
      <c r="B127" s="76" t="s">
        <v>1275</v>
      </c>
      <c r="C127" s="70" t="s">
        <v>1276</v>
      </c>
      <c r="D127" s="83" t="s">
        <v>566</v>
      </c>
      <c r="E127" s="83" t="s">
        <v>143</v>
      </c>
      <c r="F127" s="96">
        <v>43972</v>
      </c>
      <c r="G127" s="77">
        <v>2185.9658949999998</v>
      </c>
      <c r="H127" s="79">
        <v>3.3300000000000003E-2</v>
      </c>
      <c r="I127" s="77">
        <v>7.2824599999999999E-4</v>
      </c>
      <c r="J127" s="78">
        <f t="shared" si="2"/>
        <v>7.9576661479617038E-5</v>
      </c>
      <c r="K127" s="78">
        <f>I127/'סכום נכסי הקרן'!$C$42</f>
        <v>1.0280162465960467E-7</v>
      </c>
    </row>
    <row r="128" spans="2:11">
      <c r="B128" s="76" t="s">
        <v>1277</v>
      </c>
      <c r="C128" s="70" t="s">
        <v>1278</v>
      </c>
      <c r="D128" s="83" t="s">
        <v>566</v>
      </c>
      <c r="E128" s="83" t="s">
        <v>143</v>
      </c>
      <c r="F128" s="96">
        <v>43972</v>
      </c>
      <c r="G128" s="77">
        <v>6757.59</v>
      </c>
      <c r="H128" s="79">
        <v>1.0500000000000001E-2</v>
      </c>
      <c r="I128" s="77">
        <v>7.0999999999999991E-4</v>
      </c>
      <c r="J128" s="78">
        <f t="shared" si="2"/>
        <v>7.7582890466309593E-5</v>
      </c>
      <c r="K128" s="78">
        <f>I128/'סכום נכסי הקרן'!$C$42</f>
        <v>1.002259586847292E-7</v>
      </c>
    </row>
    <row r="129" spans="2:11">
      <c r="B129" s="76" t="s">
        <v>1279</v>
      </c>
      <c r="C129" s="70" t="s">
        <v>1280</v>
      </c>
      <c r="D129" s="83" t="s">
        <v>566</v>
      </c>
      <c r="E129" s="83" t="s">
        <v>143</v>
      </c>
      <c r="F129" s="96">
        <v>43872</v>
      </c>
      <c r="G129" s="77">
        <v>17813.509999999998</v>
      </c>
      <c r="H129" s="79">
        <v>-1.159</v>
      </c>
      <c r="I129" s="77">
        <v>-0.20646</v>
      </c>
      <c r="J129" s="78">
        <f t="shared" si="2"/>
        <v>-2.2560230374189128E-2</v>
      </c>
      <c r="K129" s="78">
        <f>I129/'סכום נכסי הקרן'!$C$42</f>
        <v>-2.9144579478942527E-5</v>
      </c>
    </row>
    <row r="130" spans="2:11">
      <c r="B130" s="73"/>
      <c r="C130" s="70"/>
      <c r="D130" s="70"/>
      <c r="E130" s="70"/>
      <c r="F130" s="70"/>
      <c r="G130" s="77"/>
      <c r="H130" s="79"/>
      <c r="I130" s="70"/>
      <c r="J130" s="78"/>
      <c r="K130" s="70"/>
    </row>
    <row r="131" spans="2:11">
      <c r="B131" s="71" t="s">
        <v>213</v>
      </c>
      <c r="C131" s="72"/>
      <c r="D131" s="72"/>
      <c r="E131" s="72"/>
      <c r="F131" s="72"/>
      <c r="G131" s="80"/>
      <c r="H131" s="82"/>
      <c r="I131" s="80">
        <v>10.675442878</v>
      </c>
      <c r="J131" s="81">
        <f t="shared" ref="J131:J142" si="3">I131/$I$11</f>
        <v>1.1665235429341112</v>
      </c>
      <c r="K131" s="81">
        <f>I131/'סכום נכסי הקרן'!$C$42</f>
        <v>1.5069809814529786E-3</v>
      </c>
    </row>
    <row r="132" spans="2:11">
      <c r="B132" s="88" t="s">
        <v>207</v>
      </c>
      <c r="C132" s="72"/>
      <c r="D132" s="72"/>
      <c r="E132" s="72"/>
      <c r="F132" s="72"/>
      <c r="G132" s="80"/>
      <c r="H132" s="82"/>
      <c r="I132" s="80">
        <v>10.675442878</v>
      </c>
      <c r="J132" s="81">
        <f t="shared" si="3"/>
        <v>1.1665235429341112</v>
      </c>
      <c r="K132" s="81">
        <f>I132/'סכום נכסי הקרן'!$C$42</f>
        <v>1.5069809814529786E-3</v>
      </c>
    </row>
    <row r="133" spans="2:11">
      <c r="B133" s="76" t="s">
        <v>1281</v>
      </c>
      <c r="C133" s="70" t="s">
        <v>1282</v>
      </c>
      <c r="D133" s="83" t="s">
        <v>566</v>
      </c>
      <c r="E133" s="83" t="s">
        <v>143</v>
      </c>
      <c r="F133" s="96">
        <v>43916</v>
      </c>
      <c r="G133" s="77">
        <v>4467.9637140000004</v>
      </c>
      <c r="H133" s="79">
        <v>15.3485</v>
      </c>
      <c r="I133" s="77">
        <v>0.68576656300000005</v>
      </c>
      <c r="J133" s="78">
        <f t="shared" si="3"/>
        <v>7.4934862172798031E-2</v>
      </c>
      <c r="K133" s="78">
        <f>I133/'סכום נכסי הקרן'!$C$42</f>
        <v>9.6805086212122191E-5</v>
      </c>
    </row>
    <row r="134" spans="2:11">
      <c r="B134" s="76" t="s">
        <v>1281</v>
      </c>
      <c r="C134" s="70" t="s">
        <v>1283</v>
      </c>
      <c r="D134" s="83" t="s">
        <v>566</v>
      </c>
      <c r="E134" s="83" t="s">
        <v>143</v>
      </c>
      <c r="F134" s="96">
        <v>43923</v>
      </c>
      <c r="G134" s="77">
        <v>6252.4842630000003</v>
      </c>
      <c r="H134" s="79">
        <v>19.453700000000001</v>
      </c>
      <c r="I134" s="77">
        <v>1.216340384</v>
      </c>
      <c r="J134" s="78">
        <f t="shared" si="3"/>
        <v>0.13291155321355064</v>
      </c>
      <c r="K134" s="78">
        <f>I134/'סכום נכסי הקרן'!$C$42</f>
        <v>1.7170264939908686E-4</v>
      </c>
    </row>
    <row r="135" spans="2:11">
      <c r="B135" s="76" t="s">
        <v>1281</v>
      </c>
      <c r="C135" s="70" t="s">
        <v>1284</v>
      </c>
      <c r="D135" s="83" t="s">
        <v>566</v>
      </c>
      <c r="E135" s="83" t="s">
        <v>143</v>
      </c>
      <c r="F135" s="96">
        <v>43937</v>
      </c>
      <c r="G135" s="77">
        <v>6580.7127670000009</v>
      </c>
      <c r="H135" s="79">
        <v>10.391500000000001</v>
      </c>
      <c r="I135" s="77">
        <v>0.68383468800000002</v>
      </c>
      <c r="J135" s="78">
        <f t="shared" si="3"/>
        <v>7.4723762952347894E-2</v>
      </c>
      <c r="K135" s="78">
        <f>I135/'סכום נכסי הקרן'!$C$42</f>
        <v>9.6532376319257321E-5</v>
      </c>
    </row>
    <row r="136" spans="2:11">
      <c r="B136" s="76" t="s">
        <v>1281</v>
      </c>
      <c r="C136" s="70" t="s">
        <v>1285</v>
      </c>
      <c r="D136" s="83" t="s">
        <v>566</v>
      </c>
      <c r="E136" s="83" t="s">
        <v>145</v>
      </c>
      <c r="F136" s="96">
        <v>43955</v>
      </c>
      <c r="G136" s="77">
        <v>12557.751759999999</v>
      </c>
      <c r="H136" s="79">
        <v>10.423299999999999</v>
      </c>
      <c r="I136" s="77">
        <v>1.3089346960000001</v>
      </c>
      <c r="J136" s="78">
        <f t="shared" si="3"/>
        <v>0.14302948893988771</v>
      </c>
      <c r="K136" s="78">
        <f>I136/'סכום נכסי הקרן'!$C$42</f>
        <v>1.8477357008775297E-4</v>
      </c>
    </row>
    <row r="137" spans="2:11">
      <c r="B137" s="76" t="s">
        <v>1281</v>
      </c>
      <c r="C137" s="70" t="s">
        <v>1286</v>
      </c>
      <c r="D137" s="83" t="s">
        <v>566</v>
      </c>
      <c r="E137" s="83" t="s">
        <v>143</v>
      </c>
      <c r="F137" s="96">
        <v>43956</v>
      </c>
      <c r="G137" s="77">
        <v>2241.9474420000001</v>
      </c>
      <c r="H137" s="79">
        <v>8.4291999999999998</v>
      </c>
      <c r="I137" s="77">
        <v>0.18897912099999997</v>
      </c>
      <c r="J137" s="78">
        <f t="shared" si="3"/>
        <v>2.0650065415440094E-2</v>
      </c>
      <c r="K137" s="78">
        <f>I137/'סכום נכסי הקרן'!$C$42</f>
        <v>2.667692052622879E-5</v>
      </c>
    </row>
    <row r="138" spans="2:11">
      <c r="B138" s="76" t="s">
        <v>1281</v>
      </c>
      <c r="C138" s="70" t="s">
        <v>1287</v>
      </c>
      <c r="D138" s="83" t="s">
        <v>566</v>
      </c>
      <c r="E138" s="83" t="s">
        <v>145</v>
      </c>
      <c r="F138" s="96">
        <v>43962</v>
      </c>
      <c r="G138" s="77">
        <v>19043.642177999998</v>
      </c>
      <c r="H138" s="79">
        <v>6.5860000000000003</v>
      </c>
      <c r="I138" s="77">
        <v>1.2542054570000001</v>
      </c>
      <c r="J138" s="78">
        <f t="shared" si="3"/>
        <v>0.13704913322912504</v>
      </c>
      <c r="K138" s="78">
        <f>I138/'סכום נכסי הקרן'!$C$42</f>
        <v>1.7704780889499146E-4</v>
      </c>
    </row>
    <row r="139" spans="2:11">
      <c r="B139" s="76" t="s">
        <v>1281</v>
      </c>
      <c r="C139" s="70" t="s">
        <v>1288</v>
      </c>
      <c r="D139" s="83" t="s">
        <v>566</v>
      </c>
      <c r="E139" s="83" t="s">
        <v>143</v>
      </c>
      <c r="F139" s="96">
        <v>43969</v>
      </c>
      <c r="G139" s="77">
        <v>22487.774657000002</v>
      </c>
      <c r="H139" s="79">
        <v>5.1536999999999997</v>
      </c>
      <c r="I139" s="77">
        <v>1.158951507</v>
      </c>
      <c r="J139" s="78">
        <f t="shared" si="3"/>
        <v>0.12664057439907808</v>
      </c>
      <c r="K139" s="78">
        <f>I139/'סכום נכסי הקרן'!$C$42</f>
        <v>1.6360144487068544E-4</v>
      </c>
    </row>
    <row r="140" spans="2:11">
      <c r="B140" s="76" t="s">
        <v>1281</v>
      </c>
      <c r="C140" s="70" t="s">
        <v>1289</v>
      </c>
      <c r="D140" s="83" t="s">
        <v>566</v>
      </c>
      <c r="E140" s="83" t="s">
        <v>143</v>
      </c>
      <c r="F140" s="96">
        <v>43971</v>
      </c>
      <c r="G140" s="77">
        <v>39234.125376000004</v>
      </c>
      <c r="H140" s="79">
        <v>4.5023</v>
      </c>
      <c r="I140" s="77">
        <v>1.7664285930000001</v>
      </c>
      <c r="J140" s="78">
        <f t="shared" si="3"/>
        <v>0.19302061415109351</v>
      </c>
      <c r="K140" s="78">
        <f>I140/'סכום נכסי הקרן'!$C$42</f>
        <v>2.4935492842470758E-4</v>
      </c>
    </row>
    <row r="141" spans="2:11">
      <c r="B141" s="76" t="s">
        <v>1281</v>
      </c>
      <c r="C141" s="70" t="s">
        <v>1290</v>
      </c>
      <c r="D141" s="83" t="s">
        <v>566</v>
      </c>
      <c r="E141" s="83" t="s">
        <v>145</v>
      </c>
      <c r="F141" s="96">
        <v>43956</v>
      </c>
      <c r="G141" s="77">
        <v>19006.333096999999</v>
      </c>
      <c r="H141" s="79">
        <v>8.0516000000000005</v>
      </c>
      <c r="I141" s="77">
        <v>1.530312745</v>
      </c>
      <c r="J141" s="78">
        <f t="shared" si="3"/>
        <v>0.16721983954159517</v>
      </c>
      <c r="K141" s="78">
        <f>I141/'סכום נכסי הקרן'!$C$42</f>
        <v>2.1602403092265429E-4</v>
      </c>
    </row>
    <row r="142" spans="2:11">
      <c r="B142" s="76" t="s">
        <v>1281</v>
      </c>
      <c r="C142" s="70" t="s">
        <v>1291</v>
      </c>
      <c r="D142" s="83" t="s">
        <v>566</v>
      </c>
      <c r="E142" s="83" t="s">
        <v>143</v>
      </c>
      <c r="F142" s="96">
        <v>43983</v>
      </c>
      <c r="G142" s="77">
        <v>56261.643057000001</v>
      </c>
      <c r="H142" s="79">
        <v>1.5670999999999999</v>
      </c>
      <c r="I142" s="77">
        <v>0.88168912399999999</v>
      </c>
      <c r="J142" s="78">
        <f t="shared" si="3"/>
        <v>9.6343648919195016E-2</v>
      </c>
      <c r="K142" s="78">
        <f>I142/'סכום נכסי הקרן'!$C$42</f>
        <v>1.2446216579549169E-4</v>
      </c>
    </row>
    <row r="143" spans="2:11">
      <c r="C143" s="1"/>
      <c r="D143" s="1"/>
    </row>
    <row r="144" spans="2:11">
      <c r="C144" s="1"/>
      <c r="D144" s="1"/>
    </row>
    <row r="145" spans="2:4">
      <c r="C145" s="1"/>
      <c r="D145" s="1"/>
    </row>
    <row r="146" spans="2:4">
      <c r="B146" s="85" t="s">
        <v>231</v>
      </c>
      <c r="C146" s="1"/>
      <c r="D146" s="1"/>
    </row>
    <row r="147" spans="2:4">
      <c r="B147" s="85" t="s">
        <v>92</v>
      </c>
      <c r="C147" s="1"/>
      <c r="D147" s="1"/>
    </row>
    <row r="148" spans="2:4">
      <c r="B148" s="85" t="s">
        <v>214</v>
      </c>
      <c r="C148" s="1"/>
      <c r="D148" s="1"/>
    </row>
    <row r="149" spans="2:4">
      <c r="B149" s="85" t="s">
        <v>222</v>
      </c>
      <c r="C149" s="1"/>
      <c r="D149" s="1"/>
    </row>
    <row r="150" spans="2:4">
      <c r="C150" s="1"/>
      <c r="D150" s="1"/>
    </row>
    <row r="151" spans="2:4">
      <c r="C151" s="1"/>
      <c r="D151" s="1"/>
    </row>
    <row r="152" spans="2:4">
      <c r="C152" s="1"/>
      <c r="D152" s="1"/>
    </row>
    <row r="153" spans="2:4">
      <c r="C153" s="1"/>
      <c r="D153" s="1"/>
    </row>
    <row r="154" spans="2:4">
      <c r="C154" s="1"/>
      <c r="D154" s="1"/>
    </row>
    <row r="155" spans="2:4">
      <c r="C155" s="1"/>
      <c r="D155" s="1"/>
    </row>
    <row r="156" spans="2:4">
      <c r="C156" s="1"/>
      <c r="D156" s="1"/>
    </row>
    <row r="157" spans="2:4">
      <c r="C157" s="1"/>
      <c r="D157" s="1"/>
    </row>
    <row r="158" spans="2:4">
      <c r="C158" s="1"/>
      <c r="D158" s="1"/>
    </row>
    <row r="159" spans="2:4">
      <c r="C159" s="1"/>
      <c r="D159" s="1"/>
    </row>
    <row r="160" spans="2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D1:XFD40 D41:AF44 AH41:XFD44 D45:XFD1048576 A1:B1048576 C5:C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>
      <selection activeCell="N11" sqref="N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47" t="s">
        <v>159</v>
      </c>
      <c r="C1" s="68" t="s" vm="1">
        <v>238</v>
      </c>
    </row>
    <row r="2" spans="2:78">
      <c r="B2" s="47" t="s">
        <v>158</v>
      </c>
      <c r="C2" s="68" t="s">
        <v>239</v>
      </c>
    </row>
    <row r="3" spans="2:78">
      <c r="B3" s="47" t="s">
        <v>160</v>
      </c>
      <c r="C3" s="68" t="s">
        <v>240</v>
      </c>
    </row>
    <row r="4" spans="2:78">
      <c r="B4" s="47" t="s">
        <v>161</v>
      </c>
      <c r="C4" s="68">
        <v>12147</v>
      </c>
    </row>
    <row r="6" spans="2:78" ht="26.25" customHeight="1">
      <c r="B6" s="107" t="s">
        <v>190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3" customFormat="1" ht="47.25">
      <c r="B8" s="22" t="s">
        <v>96</v>
      </c>
      <c r="C8" s="30" t="s">
        <v>34</v>
      </c>
      <c r="D8" s="30" t="s">
        <v>39</v>
      </c>
      <c r="E8" s="30" t="s">
        <v>14</v>
      </c>
      <c r="F8" s="30" t="s">
        <v>50</v>
      </c>
      <c r="G8" s="30" t="s">
        <v>84</v>
      </c>
      <c r="H8" s="30" t="s">
        <v>17</v>
      </c>
      <c r="I8" s="30" t="s">
        <v>83</v>
      </c>
      <c r="J8" s="30" t="s">
        <v>16</v>
      </c>
      <c r="K8" s="30" t="s">
        <v>18</v>
      </c>
      <c r="L8" s="30" t="s">
        <v>216</v>
      </c>
      <c r="M8" s="30" t="s">
        <v>215</v>
      </c>
      <c r="N8" s="30" t="s">
        <v>91</v>
      </c>
      <c r="O8" s="30" t="s">
        <v>45</v>
      </c>
      <c r="P8" s="30" t="s">
        <v>162</v>
      </c>
      <c r="Q8" s="31" t="s">
        <v>164</v>
      </c>
      <c r="R8" s="1"/>
      <c r="S8" s="1"/>
      <c r="T8" s="1"/>
      <c r="U8" s="1"/>
      <c r="V8" s="1"/>
    </row>
    <row r="9" spans="2:78" s="3" customFormat="1" ht="18.75" customHeight="1">
      <c r="B9" s="15"/>
      <c r="C9" s="16"/>
      <c r="D9" s="16"/>
      <c r="E9" s="16"/>
      <c r="F9" s="16"/>
      <c r="G9" s="16" t="s">
        <v>21</v>
      </c>
      <c r="H9" s="16" t="s">
        <v>20</v>
      </c>
      <c r="I9" s="16"/>
      <c r="J9" s="16" t="s">
        <v>19</v>
      </c>
      <c r="K9" s="16" t="s">
        <v>19</v>
      </c>
      <c r="L9" s="16" t="s">
        <v>223</v>
      </c>
      <c r="M9" s="16"/>
      <c r="N9" s="16" t="s">
        <v>219</v>
      </c>
      <c r="O9" s="16" t="s">
        <v>19</v>
      </c>
      <c r="P9" s="32" t="s">
        <v>19</v>
      </c>
      <c r="Q9" s="17" t="s">
        <v>19</v>
      </c>
      <c r="R9" s="1"/>
      <c r="S9" s="1"/>
      <c r="T9" s="1"/>
      <c r="U9" s="1"/>
      <c r="V9" s="1"/>
    </row>
    <row r="10" spans="2:78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20" t="s">
        <v>93</v>
      </c>
      <c r="R10" s="1"/>
      <c r="S10" s="1"/>
      <c r="T10" s="1"/>
      <c r="U10" s="1"/>
      <c r="V10" s="1"/>
    </row>
    <row r="11" spans="2:78" s="4" customFormat="1" ht="18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102">
        <v>0</v>
      </c>
      <c r="O11" s="69"/>
      <c r="P11" s="69"/>
      <c r="Q11" s="69"/>
      <c r="R11" s="1"/>
      <c r="S11" s="1"/>
      <c r="T11" s="1"/>
      <c r="U11" s="1"/>
      <c r="V11" s="1"/>
      <c r="BZ11" s="1"/>
    </row>
    <row r="12" spans="2:78" ht="18" customHeight="1">
      <c r="B12" s="85" t="s">
        <v>231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</row>
    <row r="13" spans="2:78">
      <c r="B13" s="85" t="s">
        <v>92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</row>
    <row r="14" spans="2:78">
      <c r="B14" s="85" t="s">
        <v>214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</row>
    <row r="15" spans="2:78">
      <c r="B15" s="85" t="s">
        <v>222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</row>
    <row r="16" spans="2:7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</row>
    <row r="17" spans="2:17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</row>
    <row r="18" spans="2:17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</row>
    <row r="19" spans="2:17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</row>
    <row r="20" spans="2:17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</row>
    <row r="21" spans="2:17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</row>
    <row r="22" spans="2:17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</row>
    <row r="23" spans="2:17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</row>
    <row r="24" spans="2:17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2:17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</row>
    <row r="26" spans="2:17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2:17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</row>
    <row r="28" spans="2:17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</row>
    <row r="29" spans="2:17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</row>
    <row r="30" spans="2:17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2:17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2:17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2:17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2:17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2:17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2:17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2:17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2:17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2:17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2:17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2:17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2:17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2:17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2:17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2:17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46" spans="2:17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2:17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</row>
    <row r="48" spans="2:17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</row>
    <row r="49" spans="2:17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</row>
    <row r="50" spans="2:17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</row>
    <row r="51" spans="2:17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</row>
    <row r="52" spans="2:17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</row>
    <row r="53" spans="2:17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</row>
    <row r="54" spans="2:17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</row>
    <row r="55" spans="2:17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</row>
    <row r="56" spans="2:17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</row>
    <row r="57" spans="2:17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</row>
    <row r="58" spans="2:17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2:17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</row>
    <row r="60" spans="2:17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2:17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</row>
    <row r="62" spans="2:17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2:17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</row>
    <row r="64" spans="2:17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2:17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</row>
    <row r="66" spans="2:17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2:17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2:17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2:17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</row>
    <row r="70" spans="2:17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</row>
    <row r="71" spans="2:17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</row>
    <row r="72" spans="2:17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</row>
    <row r="73" spans="2:17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</row>
    <row r="74" spans="2:17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2:17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</row>
    <row r="76" spans="2:17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</row>
    <row r="77" spans="2:17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2:17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2:17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2:17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</row>
    <row r="81" spans="2:17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</row>
    <row r="82" spans="2:17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</row>
    <row r="83" spans="2:17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</row>
    <row r="84" spans="2:17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</row>
    <row r="85" spans="2:17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</row>
    <row r="86" spans="2:17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</row>
    <row r="87" spans="2:17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</row>
    <row r="88" spans="2:17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</row>
    <row r="89" spans="2:17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</row>
    <row r="90" spans="2:17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</row>
    <row r="91" spans="2:17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</row>
    <row r="92" spans="2:17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</row>
    <row r="93" spans="2:17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</row>
    <row r="94" spans="2:17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2:17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2:17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2:17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</row>
    <row r="98" spans="2:17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</row>
    <row r="99" spans="2:17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</row>
    <row r="100" spans="2:17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</row>
    <row r="101" spans="2:17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</row>
    <row r="102" spans="2:17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</row>
    <row r="103" spans="2:17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</row>
    <row r="104" spans="2:17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</row>
    <row r="105" spans="2:17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</row>
    <row r="106" spans="2:17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</row>
    <row r="107" spans="2:17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</row>
    <row r="108" spans="2:17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</row>
    <row r="109" spans="2:17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</row>
    <row r="110" spans="2:17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AH36:XFD39 D40:XFD1048576 D36:AF39 D1:M35 O1:XFD35 N1:N10 N12:N35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J109"/>
  <sheetViews>
    <sheetView rightToLeft="1" workbookViewId="0">
      <selection activeCell="P10" sqref="P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62">
      <c r="B1" s="47" t="s">
        <v>159</v>
      </c>
      <c r="C1" s="68" t="s" vm="1">
        <v>238</v>
      </c>
    </row>
    <row r="2" spans="2:62">
      <c r="B2" s="47" t="s">
        <v>158</v>
      </c>
      <c r="C2" s="68" t="s">
        <v>239</v>
      </c>
    </row>
    <row r="3" spans="2:62">
      <c r="B3" s="47" t="s">
        <v>160</v>
      </c>
      <c r="C3" s="68" t="s">
        <v>240</v>
      </c>
    </row>
    <row r="4" spans="2:62">
      <c r="B4" s="47" t="s">
        <v>161</v>
      </c>
      <c r="C4" s="68">
        <v>12147</v>
      </c>
    </row>
    <row r="6" spans="2:62" ht="26.25" customHeight="1">
      <c r="B6" s="107" t="s">
        <v>191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62" s="3" customFormat="1" ht="78.75">
      <c r="B7" s="48" t="s">
        <v>96</v>
      </c>
      <c r="C7" s="49" t="s">
        <v>203</v>
      </c>
      <c r="D7" s="49" t="s">
        <v>34</v>
      </c>
      <c r="E7" s="49" t="s">
        <v>97</v>
      </c>
      <c r="F7" s="49" t="s">
        <v>14</v>
      </c>
      <c r="G7" s="49" t="s">
        <v>84</v>
      </c>
      <c r="H7" s="49" t="s">
        <v>50</v>
      </c>
      <c r="I7" s="49" t="s">
        <v>17</v>
      </c>
      <c r="J7" s="49" t="s">
        <v>237</v>
      </c>
      <c r="K7" s="49" t="s">
        <v>83</v>
      </c>
      <c r="L7" s="49" t="s">
        <v>30</v>
      </c>
      <c r="M7" s="49" t="s">
        <v>18</v>
      </c>
      <c r="N7" s="49" t="s">
        <v>216</v>
      </c>
      <c r="O7" s="49" t="s">
        <v>215</v>
      </c>
      <c r="P7" s="49" t="s">
        <v>91</v>
      </c>
      <c r="Q7" s="49" t="s">
        <v>162</v>
      </c>
      <c r="R7" s="51" t="s">
        <v>164</v>
      </c>
      <c r="S7" s="1"/>
      <c r="T7" s="1"/>
      <c r="U7" s="1"/>
      <c r="V7" s="1"/>
      <c r="W7" s="1"/>
      <c r="X7" s="1"/>
      <c r="BI7" s="3" t="s">
        <v>142</v>
      </c>
      <c r="BJ7" s="3" t="s">
        <v>144</v>
      </c>
    </row>
    <row r="8" spans="2:62" s="3" customFormat="1" ht="24" customHeight="1">
      <c r="B8" s="15"/>
      <c r="C8" s="58"/>
      <c r="D8" s="16"/>
      <c r="E8" s="16"/>
      <c r="F8" s="16"/>
      <c r="G8" s="16" t="s">
        <v>21</v>
      </c>
      <c r="H8" s="16"/>
      <c r="I8" s="16" t="s">
        <v>20</v>
      </c>
      <c r="J8" s="16"/>
      <c r="K8" s="16"/>
      <c r="L8" s="16" t="s">
        <v>19</v>
      </c>
      <c r="M8" s="16" t="s">
        <v>19</v>
      </c>
      <c r="N8" s="16" t="s">
        <v>223</v>
      </c>
      <c r="O8" s="16"/>
      <c r="P8" s="16" t="s">
        <v>219</v>
      </c>
      <c r="Q8" s="16" t="s">
        <v>19</v>
      </c>
      <c r="R8" s="17" t="s">
        <v>19</v>
      </c>
      <c r="S8" s="1"/>
      <c r="T8" s="1"/>
      <c r="U8" s="1"/>
      <c r="V8" s="1"/>
      <c r="W8" s="1"/>
      <c r="X8" s="1"/>
      <c r="BI8" s="3" t="s">
        <v>140</v>
      </c>
      <c r="BJ8" s="3" t="s">
        <v>143</v>
      </c>
    </row>
    <row r="9" spans="2:62" s="4" customFormat="1" ht="18" customHeight="1">
      <c r="B9" s="18"/>
      <c r="C9" s="13" t="s">
        <v>0</v>
      </c>
      <c r="D9" s="13" t="s">
        <v>1</v>
      </c>
      <c r="E9" s="13" t="s">
        <v>2</v>
      </c>
      <c r="F9" s="13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19" t="s">
        <v>13</v>
      </c>
      <c r="Q9" s="19" t="s">
        <v>93</v>
      </c>
      <c r="R9" s="20" t="s">
        <v>94</v>
      </c>
      <c r="S9" s="1"/>
      <c r="T9" s="1"/>
      <c r="U9" s="1"/>
      <c r="V9" s="1"/>
      <c r="W9" s="1"/>
      <c r="X9" s="1"/>
      <c r="BI9" s="4" t="s">
        <v>141</v>
      </c>
      <c r="BJ9" s="4" t="s">
        <v>145</v>
      </c>
    </row>
    <row r="10" spans="2:62" s="4" customFormat="1" ht="18" customHeigh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102">
        <v>0</v>
      </c>
      <c r="Q10" s="69"/>
      <c r="R10" s="69"/>
      <c r="S10" s="1"/>
      <c r="T10" s="1"/>
      <c r="U10" s="1"/>
      <c r="V10" s="1"/>
      <c r="W10" s="1"/>
      <c r="X10" s="1"/>
      <c r="BI10" s="1" t="s">
        <v>25</v>
      </c>
      <c r="BJ10" s="4" t="s">
        <v>146</v>
      </c>
    </row>
    <row r="11" spans="2:62" ht="21.75" customHeight="1">
      <c r="B11" s="85" t="s">
        <v>231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BJ11" s="1" t="s">
        <v>152</v>
      </c>
    </row>
    <row r="12" spans="2:62">
      <c r="B12" s="85" t="s">
        <v>92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BJ12" s="1" t="s">
        <v>147</v>
      </c>
    </row>
    <row r="13" spans="2:62">
      <c r="B13" s="85" t="s">
        <v>214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BJ13" s="1" t="s">
        <v>148</v>
      </c>
    </row>
    <row r="14" spans="2:62">
      <c r="B14" s="85" t="s">
        <v>222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BJ14" s="1" t="s">
        <v>149</v>
      </c>
    </row>
    <row r="15" spans="2:62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BJ15" s="1" t="s">
        <v>151</v>
      </c>
    </row>
    <row r="16" spans="2:62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BJ16" s="1" t="s">
        <v>150</v>
      </c>
    </row>
    <row r="17" spans="2:62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BJ17" s="1" t="s">
        <v>153</v>
      </c>
    </row>
    <row r="18" spans="2:62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BJ18" s="1" t="s">
        <v>154</v>
      </c>
    </row>
    <row r="19" spans="2:62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BJ19" s="1" t="s">
        <v>155</v>
      </c>
    </row>
    <row r="20" spans="2:62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BJ20" s="1" t="s">
        <v>156</v>
      </c>
    </row>
    <row r="21" spans="2:62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BJ21" s="1" t="s">
        <v>157</v>
      </c>
    </row>
    <row r="22" spans="2:62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BJ22" s="1" t="s">
        <v>25</v>
      </c>
    </row>
    <row r="23" spans="2:62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2:62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2:62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2:62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2:62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2:62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2:62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2:62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2:62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2:62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2:18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2:18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2:18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2:18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2:18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2:18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2:18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2:18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2:18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2:18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2:18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2:18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2:18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2:18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2:18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2:18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2:18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2:18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2:18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</row>
    <row r="52" spans="2:18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</row>
    <row r="53" spans="2:18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4" spans="2:18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spans="2:18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2:18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spans="2:18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2:18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</row>
    <row r="59" spans="2:18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</row>
    <row r="60" spans="2:18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2:18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2:18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2:18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</row>
    <row r="64" spans="2:18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2:18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</row>
    <row r="66" spans="2:18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</row>
    <row r="67" spans="2:18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</row>
    <row r="68" spans="2:18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2:18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2:18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2:18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</row>
    <row r="72" spans="2:18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</row>
    <row r="73" spans="2:18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</row>
    <row r="74" spans="2:18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</row>
    <row r="75" spans="2:18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</row>
    <row r="76" spans="2:18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spans="2:18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</row>
    <row r="78" spans="2:18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</row>
    <row r="79" spans="2:18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</row>
    <row r="80" spans="2:18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2:18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2:18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2:18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2:18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2:18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2:18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2:18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2:18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2:18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</row>
    <row r="90" spans="2:18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2:18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2" spans="2:18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</row>
    <row r="93" spans="2:18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</row>
    <row r="94" spans="2:18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2:18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</row>
    <row r="96" spans="2:18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</row>
    <row r="97" spans="2:18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2:18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</row>
    <row r="99" spans="2:18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spans="2:18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2:18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2:18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</row>
    <row r="103" spans="2:18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2:18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</row>
    <row r="105" spans="2:18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spans="2:18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2:18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2:18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2:18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52 S57:XFD1048576 S53:AF56 AH53:XFD5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0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47" t="s">
        <v>159</v>
      </c>
      <c r="C1" s="68" t="s" vm="1">
        <v>238</v>
      </c>
    </row>
    <row r="2" spans="2:64">
      <c r="B2" s="47" t="s">
        <v>158</v>
      </c>
      <c r="C2" s="68" t="s">
        <v>239</v>
      </c>
    </row>
    <row r="3" spans="2:64">
      <c r="B3" s="47" t="s">
        <v>160</v>
      </c>
      <c r="C3" s="68" t="s">
        <v>240</v>
      </c>
    </row>
    <row r="4" spans="2:64">
      <c r="B4" s="47" t="s">
        <v>161</v>
      </c>
      <c r="C4" s="68">
        <v>12147</v>
      </c>
    </row>
    <row r="6" spans="2:64" ht="26.25" customHeight="1">
      <c r="B6" s="107" t="s">
        <v>192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4" s="3" customFormat="1" ht="78.75">
      <c r="B7" s="48" t="s">
        <v>96</v>
      </c>
      <c r="C7" s="49" t="s">
        <v>34</v>
      </c>
      <c r="D7" s="49" t="s">
        <v>97</v>
      </c>
      <c r="E7" s="49" t="s">
        <v>14</v>
      </c>
      <c r="F7" s="49" t="s">
        <v>50</v>
      </c>
      <c r="G7" s="49" t="s">
        <v>17</v>
      </c>
      <c r="H7" s="49" t="s">
        <v>83</v>
      </c>
      <c r="I7" s="49" t="s">
        <v>40</v>
      </c>
      <c r="J7" s="49" t="s">
        <v>18</v>
      </c>
      <c r="K7" s="49" t="s">
        <v>216</v>
      </c>
      <c r="L7" s="49" t="s">
        <v>215</v>
      </c>
      <c r="M7" s="49" t="s">
        <v>91</v>
      </c>
      <c r="N7" s="49" t="s">
        <v>162</v>
      </c>
      <c r="O7" s="51" t="s">
        <v>164</v>
      </c>
      <c r="P7" s="1"/>
      <c r="Q7" s="1"/>
      <c r="R7" s="1"/>
      <c r="S7" s="1"/>
      <c r="T7" s="1"/>
      <c r="U7" s="1"/>
    </row>
    <row r="8" spans="2:64" s="3" customFormat="1" ht="24.75" customHeight="1">
      <c r="B8" s="15"/>
      <c r="C8" s="32"/>
      <c r="D8" s="32"/>
      <c r="E8" s="32"/>
      <c r="F8" s="32"/>
      <c r="G8" s="32" t="s">
        <v>20</v>
      </c>
      <c r="H8" s="32"/>
      <c r="I8" s="32" t="s">
        <v>19</v>
      </c>
      <c r="J8" s="32" t="s">
        <v>19</v>
      </c>
      <c r="K8" s="32" t="s">
        <v>223</v>
      </c>
      <c r="L8" s="32"/>
      <c r="M8" s="32" t="s">
        <v>219</v>
      </c>
      <c r="N8" s="32" t="s">
        <v>19</v>
      </c>
      <c r="O8" s="17" t="s">
        <v>19</v>
      </c>
      <c r="P8" s="1"/>
      <c r="Q8" s="1"/>
      <c r="R8" s="1"/>
      <c r="S8" s="1"/>
      <c r="T8" s="1"/>
      <c r="U8" s="1"/>
    </row>
    <row r="9" spans="2:64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20" t="s">
        <v>12</v>
      </c>
      <c r="P9" s="1"/>
      <c r="Q9" s="1"/>
      <c r="R9" s="1"/>
      <c r="S9" s="1"/>
      <c r="T9" s="1"/>
      <c r="U9" s="1"/>
    </row>
    <row r="10" spans="2:64" s="4" customFormat="1" ht="18" customHeigh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02">
        <v>0</v>
      </c>
      <c r="N10" s="69"/>
      <c r="O10" s="69"/>
      <c r="P10" s="1"/>
      <c r="Q10" s="1"/>
      <c r="R10" s="1"/>
      <c r="S10" s="1"/>
      <c r="T10" s="1"/>
      <c r="U10" s="1"/>
      <c r="BL10" s="1"/>
    </row>
    <row r="11" spans="2:64" ht="20.25" customHeight="1">
      <c r="B11" s="85" t="s">
        <v>231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</row>
    <row r="12" spans="2:64">
      <c r="B12" s="85" t="s">
        <v>92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</row>
    <row r="13" spans="2:64">
      <c r="B13" s="85" t="s">
        <v>214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</row>
    <row r="14" spans="2:64">
      <c r="B14" s="85" t="s">
        <v>222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</row>
    <row r="15" spans="2:64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</row>
    <row r="16" spans="2:64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2:15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</row>
    <row r="18" spans="2:15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2:15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</row>
    <row r="20" spans="2:15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2:15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2:15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2:15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2:15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2:15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2:15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2:1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2:15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2:15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2:15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2:15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2:15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2:15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2:15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2:1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2:15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</row>
    <row r="39" spans="2:15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2:15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2:1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2:15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2:1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2:15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2:15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2:15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2:15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2:15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2:1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2:1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2:1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2:1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2:1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2:1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2:1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2:1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2:1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2:1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2:1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2:1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2:1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2:1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2:1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2:1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2:1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2:1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2:1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2:1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</row>
    <row r="69" spans="2:1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2:1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</row>
    <row r="71" spans="2:1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</row>
    <row r="72" spans="2:1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</row>
    <row r="73" spans="2:1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</row>
    <row r="74" spans="2:1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2:1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</row>
    <row r="76" spans="2:1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</row>
    <row r="77" spans="2:1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</row>
    <row r="78" spans="2:1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</row>
    <row r="79" spans="2:1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2:1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</row>
    <row r="81" spans="2:1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</row>
    <row r="82" spans="2:1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</row>
    <row r="83" spans="2:1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</row>
    <row r="84" spans="2:1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</row>
    <row r="85" spans="2:1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</row>
    <row r="86" spans="2:1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</row>
    <row r="87" spans="2:1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</row>
    <row r="88" spans="2:1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</row>
    <row r="89" spans="2: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</row>
    <row r="90" spans="2:1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</row>
    <row r="91" spans="2:1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</row>
    <row r="92" spans="2:1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</row>
    <row r="93" spans="2:1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</row>
    <row r="94" spans="2:1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</row>
    <row r="95" spans="2:1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</row>
    <row r="96" spans="2:1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</row>
    <row r="97" spans="2:1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</row>
    <row r="98" spans="2:1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</row>
    <row r="99" spans="2:1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</row>
    <row r="100" spans="2:1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</row>
    <row r="101" spans="2:1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</row>
    <row r="102" spans="2:1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</row>
    <row r="103" spans="2:1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</row>
    <row r="104" spans="2:1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</row>
    <row r="105" spans="2:1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</row>
    <row r="106" spans="2:1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</row>
    <row r="107" spans="2:1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</row>
    <row r="108" spans="2:1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</row>
    <row r="109" spans="2:1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AH30:XFD33 D34:XFD1048576 D30:AF33 D1:L29 N1:XFD29 M1:M9 M11:M29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G10" sqref="G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47" t="s">
        <v>159</v>
      </c>
      <c r="C1" s="68" t="s" vm="1">
        <v>238</v>
      </c>
    </row>
    <row r="2" spans="2:56">
      <c r="B2" s="47" t="s">
        <v>158</v>
      </c>
      <c r="C2" s="68" t="s">
        <v>239</v>
      </c>
    </row>
    <row r="3" spans="2:56">
      <c r="B3" s="47" t="s">
        <v>160</v>
      </c>
      <c r="C3" s="68" t="s">
        <v>240</v>
      </c>
    </row>
    <row r="4" spans="2:56">
      <c r="B4" s="47" t="s">
        <v>161</v>
      </c>
      <c r="C4" s="68">
        <v>12147</v>
      </c>
    </row>
    <row r="6" spans="2:56" ht="26.25" customHeight="1">
      <c r="B6" s="107" t="s">
        <v>193</v>
      </c>
      <c r="C6" s="108"/>
      <c r="D6" s="108"/>
      <c r="E6" s="108"/>
      <c r="F6" s="108"/>
      <c r="G6" s="108"/>
      <c r="H6" s="108"/>
      <c r="I6" s="108"/>
      <c r="J6" s="109"/>
    </row>
    <row r="7" spans="2:56" s="3" customFormat="1" ht="78.75">
      <c r="B7" s="48" t="s">
        <v>96</v>
      </c>
      <c r="C7" s="50" t="s">
        <v>42</v>
      </c>
      <c r="D7" s="50" t="s">
        <v>68</v>
      </c>
      <c r="E7" s="50" t="s">
        <v>43</v>
      </c>
      <c r="F7" s="50" t="s">
        <v>83</v>
      </c>
      <c r="G7" s="50" t="s">
        <v>204</v>
      </c>
      <c r="H7" s="50" t="s">
        <v>162</v>
      </c>
      <c r="I7" s="50" t="s">
        <v>163</v>
      </c>
      <c r="J7" s="65" t="s">
        <v>226</v>
      </c>
    </row>
    <row r="8" spans="2:56" s="3" customFormat="1" ht="22.5" customHeight="1">
      <c r="B8" s="15"/>
      <c r="C8" s="16" t="s">
        <v>21</v>
      </c>
      <c r="D8" s="16"/>
      <c r="E8" s="16" t="s">
        <v>19</v>
      </c>
      <c r="F8" s="16"/>
      <c r="G8" s="16" t="s">
        <v>220</v>
      </c>
      <c r="H8" s="32" t="s">
        <v>19</v>
      </c>
      <c r="I8" s="32" t="s">
        <v>19</v>
      </c>
      <c r="J8" s="17"/>
    </row>
    <row r="9" spans="2:56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20" t="s">
        <v>7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69"/>
      <c r="C10" s="69"/>
      <c r="D10" s="69"/>
      <c r="E10" s="69"/>
      <c r="F10" s="69"/>
      <c r="G10" s="102">
        <v>0</v>
      </c>
      <c r="H10" s="69"/>
      <c r="I10" s="69"/>
      <c r="J10" s="69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ht="22.5" customHeight="1">
      <c r="B11" s="97"/>
      <c r="C11" s="69"/>
      <c r="D11" s="69"/>
      <c r="E11" s="69"/>
      <c r="F11" s="69"/>
      <c r="G11" s="69"/>
      <c r="H11" s="69"/>
      <c r="I11" s="69"/>
      <c r="J11" s="69"/>
    </row>
    <row r="12" spans="2:56">
      <c r="B12" s="97"/>
      <c r="C12" s="69"/>
      <c r="D12" s="69"/>
      <c r="E12" s="69"/>
      <c r="F12" s="69"/>
      <c r="G12" s="69"/>
      <c r="H12" s="69"/>
      <c r="I12" s="69"/>
      <c r="J12" s="69"/>
    </row>
    <row r="13" spans="2:56">
      <c r="B13" s="69"/>
      <c r="C13" s="69"/>
      <c r="D13" s="69"/>
      <c r="E13" s="69"/>
      <c r="F13" s="69"/>
      <c r="G13" s="69"/>
      <c r="H13" s="69"/>
      <c r="I13" s="69"/>
      <c r="J13" s="69"/>
    </row>
    <row r="14" spans="2:56">
      <c r="B14" s="69"/>
      <c r="C14" s="69"/>
      <c r="D14" s="69"/>
      <c r="E14" s="69"/>
      <c r="F14" s="69"/>
      <c r="G14" s="69"/>
      <c r="H14" s="69"/>
      <c r="I14" s="69"/>
      <c r="J14" s="69"/>
    </row>
    <row r="15" spans="2:56">
      <c r="B15" s="69"/>
      <c r="C15" s="69"/>
      <c r="D15" s="69"/>
      <c r="E15" s="69"/>
      <c r="F15" s="69"/>
      <c r="G15" s="69"/>
      <c r="H15" s="69"/>
      <c r="I15" s="69"/>
      <c r="J15" s="69"/>
    </row>
    <row r="16" spans="2:56">
      <c r="B16" s="69"/>
      <c r="C16" s="69"/>
      <c r="D16" s="69"/>
      <c r="E16" s="69"/>
      <c r="F16" s="69"/>
      <c r="G16" s="69"/>
      <c r="H16" s="69"/>
      <c r="I16" s="69"/>
      <c r="J16" s="69"/>
    </row>
    <row r="17" spans="2:10">
      <c r="B17" s="69"/>
      <c r="C17" s="69"/>
      <c r="D17" s="69"/>
      <c r="E17" s="69"/>
      <c r="F17" s="69"/>
      <c r="G17" s="69"/>
      <c r="H17" s="69"/>
      <c r="I17" s="69"/>
      <c r="J17" s="69"/>
    </row>
    <row r="18" spans="2:10">
      <c r="B18" s="69"/>
      <c r="C18" s="69"/>
      <c r="D18" s="69"/>
      <c r="E18" s="69"/>
      <c r="F18" s="69"/>
      <c r="G18" s="69"/>
      <c r="H18" s="69"/>
      <c r="I18" s="69"/>
      <c r="J18" s="69"/>
    </row>
    <row r="19" spans="2:10">
      <c r="B19" s="69"/>
      <c r="C19" s="69"/>
      <c r="D19" s="69"/>
      <c r="E19" s="69"/>
      <c r="F19" s="69"/>
      <c r="G19" s="69"/>
      <c r="H19" s="69"/>
      <c r="I19" s="69"/>
      <c r="J19" s="69"/>
    </row>
    <row r="20" spans="2:10">
      <c r="B20" s="69"/>
      <c r="C20" s="69"/>
      <c r="D20" s="69"/>
      <c r="E20" s="69"/>
      <c r="F20" s="69"/>
      <c r="G20" s="69"/>
      <c r="H20" s="69"/>
      <c r="I20" s="69"/>
      <c r="J20" s="69"/>
    </row>
    <row r="21" spans="2:10">
      <c r="B21" s="69"/>
      <c r="C21" s="69"/>
      <c r="D21" s="69"/>
      <c r="E21" s="69"/>
      <c r="F21" s="69"/>
      <c r="G21" s="69"/>
      <c r="H21" s="69"/>
      <c r="I21" s="69"/>
      <c r="J21" s="69"/>
    </row>
    <row r="22" spans="2:10">
      <c r="B22" s="69"/>
      <c r="C22" s="69"/>
      <c r="D22" s="69"/>
      <c r="E22" s="69"/>
      <c r="F22" s="69"/>
      <c r="G22" s="69"/>
      <c r="H22" s="69"/>
      <c r="I22" s="69"/>
      <c r="J22" s="69"/>
    </row>
    <row r="23" spans="2:10">
      <c r="B23" s="69"/>
      <c r="C23" s="69"/>
      <c r="D23" s="69"/>
      <c r="E23" s="69"/>
      <c r="F23" s="69"/>
      <c r="G23" s="69"/>
      <c r="H23" s="69"/>
      <c r="I23" s="69"/>
      <c r="J23" s="69"/>
    </row>
    <row r="24" spans="2:10">
      <c r="B24" s="69"/>
      <c r="C24" s="69"/>
      <c r="D24" s="69"/>
      <c r="E24" s="69"/>
      <c r="F24" s="69"/>
      <c r="G24" s="69"/>
      <c r="H24" s="69"/>
      <c r="I24" s="69"/>
      <c r="J24" s="69"/>
    </row>
    <row r="25" spans="2:10">
      <c r="B25" s="69"/>
      <c r="C25" s="69"/>
      <c r="D25" s="69"/>
      <c r="E25" s="69"/>
      <c r="F25" s="69"/>
      <c r="G25" s="69"/>
      <c r="H25" s="69"/>
      <c r="I25" s="69"/>
      <c r="J25" s="69"/>
    </row>
    <row r="26" spans="2:10">
      <c r="B26" s="69"/>
      <c r="C26" s="69"/>
      <c r="D26" s="69"/>
      <c r="E26" s="69"/>
      <c r="F26" s="69"/>
      <c r="G26" s="69"/>
      <c r="H26" s="69"/>
      <c r="I26" s="69"/>
      <c r="J26" s="69"/>
    </row>
    <row r="27" spans="2:10">
      <c r="B27" s="69"/>
      <c r="C27" s="69"/>
      <c r="D27" s="69"/>
      <c r="E27" s="69"/>
      <c r="F27" s="69"/>
      <c r="G27" s="69"/>
      <c r="H27" s="69"/>
      <c r="I27" s="69"/>
      <c r="J27" s="69"/>
    </row>
    <row r="28" spans="2:10">
      <c r="B28" s="69"/>
      <c r="C28" s="69"/>
      <c r="D28" s="69"/>
      <c r="E28" s="69"/>
      <c r="F28" s="69"/>
      <c r="G28" s="69"/>
      <c r="H28" s="69"/>
      <c r="I28" s="69"/>
      <c r="J28" s="69"/>
    </row>
    <row r="29" spans="2:10">
      <c r="B29" s="69"/>
      <c r="C29" s="69"/>
      <c r="D29" s="69"/>
      <c r="E29" s="69"/>
      <c r="F29" s="69"/>
      <c r="G29" s="69"/>
      <c r="H29" s="69"/>
      <c r="I29" s="69"/>
      <c r="J29" s="69"/>
    </row>
    <row r="30" spans="2:10">
      <c r="B30" s="69"/>
      <c r="C30" s="69"/>
      <c r="D30" s="69"/>
      <c r="E30" s="69"/>
      <c r="F30" s="69"/>
      <c r="G30" s="69"/>
      <c r="H30" s="69"/>
      <c r="I30" s="69"/>
      <c r="J30" s="69"/>
    </row>
    <row r="31" spans="2:10">
      <c r="B31" s="69"/>
      <c r="C31" s="69"/>
      <c r="D31" s="69"/>
      <c r="E31" s="69"/>
      <c r="F31" s="69"/>
      <c r="G31" s="69"/>
      <c r="H31" s="69"/>
      <c r="I31" s="69"/>
      <c r="J31" s="69"/>
    </row>
    <row r="32" spans="2:10">
      <c r="B32" s="69"/>
      <c r="C32" s="69"/>
      <c r="D32" s="69"/>
      <c r="E32" s="69"/>
      <c r="F32" s="69"/>
      <c r="G32" s="69"/>
      <c r="H32" s="69"/>
      <c r="I32" s="69"/>
      <c r="J32" s="69"/>
    </row>
    <row r="33" spans="2:10">
      <c r="B33" s="69"/>
      <c r="C33" s="69"/>
      <c r="D33" s="69"/>
      <c r="E33" s="69"/>
      <c r="F33" s="69"/>
      <c r="G33" s="69"/>
      <c r="H33" s="69"/>
      <c r="I33" s="69"/>
      <c r="J33" s="69"/>
    </row>
    <row r="34" spans="2:10">
      <c r="B34" s="69"/>
      <c r="C34" s="69"/>
      <c r="D34" s="69"/>
      <c r="E34" s="69"/>
      <c r="F34" s="69"/>
      <c r="G34" s="69"/>
      <c r="H34" s="69"/>
      <c r="I34" s="69"/>
      <c r="J34" s="69"/>
    </row>
    <row r="35" spans="2:10">
      <c r="B35" s="69"/>
      <c r="C35" s="69"/>
      <c r="D35" s="69"/>
      <c r="E35" s="69"/>
      <c r="F35" s="69"/>
      <c r="G35" s="69"/>
      <c r="H35" s="69"/>
      <c r="I35" s="69"/>
      <c r="J35" s="69"/>
    </row>
    <row r="36" spans="2:10">
      <c r="B36" s="69"/>
      <c r="C36" s="69"/>
      <c r="D36" s="69"/>
      <c r="E36" s="69"/>
      <c r="F36" s="69"/>
      <c r="G36" s="69"/>
      <c r="H36" s="69"/>
      <c r="I36" s="69"/>
      <c r="J36" s="69"/>
    </row>
    <row r="37" spans="2:10">
      <c r="B37" s="69"/>
      <c r="C37" s="69"/>
      <c r="D37" s="69"/>
      <c r="E37" s="69"/>
      <c r="F37" s="69"/>
      <c r="G37" s="69"/>
      <c r="H37" s="69"/>
      <c r="I37" s="69"/>
      <c r="J37" s="69"/>
    </row>
    <row r="38" spans="2:10">
      <c r="B38" s="69"/>
      <c r="C38" s="69"/>
      <c r="D38" s="69"/>
      <c r="E38" s="69"/>
      <c r="F38" s="69"/>
      <c r="G38" s="69"/>
      <c r="H38" s="69"/>
      <c r="I38" s="69"/>
      <c r="J38" s="69"/>
    </row>
    <row r="39" spans="2:10">
      <c r="B39" s="69"/>
      <c r="C39" s="69"/>
      <c r="D39" s="69"/>
      <c r="E39" s="69"/>
      <c r="F39" s="69"/>
      <c r="G39" s="69"/>
      <c r="H39" s="69"/>
      <c r="I39" s="69"/>
      <c r="J39" s="69"/>
    </row>
    <row r="40" spans="2:10">
      <c r="B40" s="69"/>
      <c r="C40" s="69"/>
      <c r="D40" s="69"/>
      <c r="E40" s="69"/>
      <c r="F40" s="69"/>
      <c r="G40" s="69"/>
      <c r="H40" s="69"/>
      <c r="I40" s="69"/>
      <c r="J40" s="69"/>
    </row>
    <row r="41" spans="2:10">
      <c r="B41" s="69"/>
      <c r="C41" s="69"/>
      <c r="D41" s="69"/>
      <c r="E41" s="69"/>
      <c r="F41" s="69"/>
      <c r="G41" s="69"/>
      <c r="H41" s="69"/>
      <c r="I41" s="69"/>
      <c r="J41" s="69"/>
    </row>
    <row r="42" spans="2:10">
      <c r="B42" s="69"/>
      <c r="C42" s="69"/>
      <c r="D42" s="69"/>
      <c r="E42" s="69"/>
      <c r="F42" s="69"/>
      <c r="G42" s="69"/>
      <c r="H42" s="69"/>
      <c r="I42" s="69"/>
      <c r="J42" s="69"/>
    </row>
    <row r="43" spans="2:10">
      <c r="B43" s="69"/>
      <c r="C43" s="69"/>
      <c r="D43" s="69"/>
      <c r="E43" s="69"/>
      <c r="F43" s="69"/>
      <c r="G43" s="69"/>
      <c r="H43" s="69"/>
      <c r="I43" s="69"/>
      <c r="J43" s="69"/>
    </row>
    <row r="44" spans="2:10">
      <c r="B44" s="69"/>
      <c r="C44" s="69"/>
      <c r="D44" s="69"/>
      <c r="E44" s="69"/>
      <c r="F44" s="69"/>
      <c r="G44" s="69"/>
      <c r="H44" s="69"/>
      <c r="I44" s="69"/>
      <c r="J44" s="69"/>
    </row>
    <row r="45" spans="2:10">
      <c r="B45" s="69"/>
      <c r="C45" s="69"/>
      <c r="D45" s="69"/>
      <c r="E45" s="69"/>
      <c r="F45" s="69"/>
      <c r="G45" s="69"/>
      <c r="H45" s="69"/>
      <c r="I45" s="69"/>
      <c r="J45" s="69"/>
    </row>
    <row r="46" spans="2:10">
      <c r="B46" s="69"/>
      <c r="C46" s="69"/>
      <c r="D46" s="69"/>
      <c r="E46" s="69"/>
      <c r="F46" s="69"/>
      <c r="G46" s="69"/>
      <c r="H46" s="69"/>
      <c r="I46" s="69"/>
      <c r="J46" s="69"/>
    </row>
    <row r="47" spans="2:10">
      <c r="B47" s="69"/>
      <c r="C47" s="69"/>
      <c r="D47" s="69"/>
      <c r="E47" s="69"/>
      <c r="F47" s="69"/>
      <c r="G47" s="69"/>
      <c r="H47" s="69"/>
      <c r="I47" s="69"/>
      <c r="J47" s="69"/>
    </row>
    <row r="48" spans="2:10">
      <c r="B48" s="69"/>
      <c r="C48" s="69"/>
      <c r="D48" s="69"/>
      <c r="E48" s="69"/>
      <c r="F48" s="69"/>
      <c r="G48" s="69"/>
      <c r="H48" s="69"/>
      <c r="I48" s="69"/>
      <c r="J48" s="69"/>
    </row>
    <row r="49" spans="2:10">
      <c r="B49" s="69"/>
      <c r="C49" s="69"/>
      <c r="D49" s="69"/>
      <c r="E49" s="69"/>
      <c r="F49" s="69"/>
      <c r="G49" s="69"/>
      <c r="H49" s="69"/>
      <c r="I49" s="69"/>
      <c r="J49" s="69"/>
    </row>
    <row r="50" spans="2:10">
      <c r="B50" s="69"/>
      <c r="C50" s="69"/>
      <c r="D50" s="69"/>
      <c r="E50" s="69"/>
      <c r="F50" s="69"/>
      <c r="G50" s="69"/>
      <c r="H50" s="69"/>
      <c r="I50" s="69"/>
      <c r="J50" s="69"/>
    </row>
    <row r="51" spans="2:10">
      <c r="B51" s="69"/>
      <c r="C51" s="69"/>
      <c r="D51" s="69"/>
      <c r="E51" s="69"/>
      <c r="F51" s="69"/>
      <c r="G51" s="69"/>
      <c r="H51" s="69"/>
      <c r="I51" s="69"/>
      <c r="J51" s="69"/>
    </row>
    <row r="52" spans="2:10">
      <c r="B52" s="69"/>
      <c r="C52" s="69"/>
      <c r="D52" s="69"/>
      <c r="E52" s="69"/>
      <c r="F52" s="69"/>
      <c r="G52" s="69"/>
      <c r="H52" s="69"/>
      <c r="I52" s="69"/>
      <c r="J52" s="69"/>
    </row>
    <row r="53" spans="2:10">
      <c r="B53" s="69"/>
      <c r="C53" s="69"/>
      <c r="D53" s="69"/>
      <c r="E53" s="69"/>
      <c r="F53" s="69"/>
      <c r="G53" s="69"/>
      <c r="H53" s="69"/>
      <c r="I53" s="69"/>
      <c r="J53" s="69"/>
    </row>
    <row r="54" spans="2:10">
      <c r="B54" s="69"/>
      <c r="C54" s="69"/>
      <c r="D54" s="69"/>
      <c r="E54" s="69"/>
      <c r="F54" s="69"/>
      <c r="G54" s="69"/>
      <c r="H54" s="69"/>
      <c r="I54" s="69"/>
      <c r="J54" s="69"/>
    </row>
    <row r="55" spans="2:10">
      <c r="B55" s="69"/>
      <c r="C55" s="69"/>
      <c r="D55" s="69"/>
      <c r="E55" s="69"/>
      <c r="F55" s="69"/>
      <c r="G55" s="69"/>
      <c r="H55" s="69"/>
      <c r="I55" s="69"/>
      <c r="J55" s="69"/>
    </row>
    <row r="56" spans="2:10">
      <c r="B56" s="69"/>
      <c r="C56" s="69"/>
      <c r="D56" s="69"/>
      <c r="E56" s="69"/>
      <c r="F56" s="69"/>
      <c r="G56" s="69"/>
      <c r="H56" s="69"/>
      <c r="I56" s="69"/>
      <c r="J56" s="69"/>
    </row>
    <row r="57" spans="2:10">
      <c r="B57" s="69"/>
      <c r="C57" s="69"/>
      <c r="D57" s="69"/>
      <c r="E57" s="69"/>
      <c r="F57" s="69"/>
      <c r="G57" s="69"/>
      <c r="H57" s="69"/>
      <c r="I57" s="69"/>
      <c r="J57" s="69"/>
    </row>
    <row r="58" spans="2:10">
      <c r="B58" s="69"/>
      <c r="C58" s="69"/>
      <c r="D58" s="69"/>
      <c r="E58" s="69"/>
      <c r="F58" s="69"/>
      <c r="G58" s="69"/>
      <c r="H58" s="69"/>
      <c r="I58" s="69"/>
      <c r="J58" s="69"/>
    </row>
    <row r="59" spans="2:10">
      <c r="B59" s="69"/>
      <c r="C59" s="69"/>
      <c r="D59" s="69"/>
      <c r="E59" s="69"/>
      <c r="F59" s="69"/>
      <c r="G59" s="69"/>
      <c r="H59" s="69"/>
      <c r="I59" s="69"/>
      <c r="J59" s="69"/>
    </row>
    <row r="60" spans="2:10">
      <c r="B60" s="69"/>
      <c r="C60" s="69"/>
      <c r="D60" s="69"/>
      <c r="E60" s="69"/>
      <c r="F60" s="69"/>
      <c r="G60" s="69"/>
      <c r="H60" s="69"/>
      <c r="I60" s="69"/>
      <c r="J60" s="69"/>
    </row>
    <row r="61" spans="2:10">
      <c r="B61" s="69"/>
      <c r="C61" s="69"/>
      <c r="D61" s="69"/>
      <c r="E61" s="69"/>
      <c r="F61" s="69"/>
      <c r="G61" s="69"/>
      <c r="H61" s="69"/>
      <c r="I61" s="69"/>
      <c r="J61" s="69"/>
    </row>
    <row r="62" spans="2:10">
      <c r="B62" s="69"/>
      <c r="C62" s="69"/>
      <c r="D62" s="69"/>
      <c r="E62" s="69"/>
      <c r="F62" s="69"/>
      <c r="G62" s="69"/>
      <c r="H62" s="69"/>
      <c r="I62" s="69"/>
      <c r="J62" s="69"/>
    </row>
    <row r="63" spans="2:10">
      <c r="B63" s="69"/>
      <c r="C63" s="69"/>
      <c r="D63" s="69"/>
      <c r="E63" s="69"/>
      <c r="F63" s="69"/>
      <c r="G63" s="69"/>
      <c r="H63" s="69"/>
      <c r="I63" s="69"/>
      <c r="J63" s="69"/>
    </row>
    <row r="64" spans="2:10">
      <c r="B64" s="69"/>
      <c r="C64" s="69"/>
      <c r="D64" s="69"/>
      <c r="E64" s="69"/>
      <c r="F64" s="69"/>
      <c r="G64" s="69"/>
      <c r="H64" s="69"/>
      <c r="I64" s="69"/>
      <c r="J64" s="69"/>
    </row>
    <row r="65" spans="2:10">
      <c r="B65" s="69"/>
      <c r="C65" s="69"/>
      <c r="D65" s="69"/>
      <c r="E65" s="69"/>
      <c r="F65" s="69"/>
      <c r="G65" s="69"/>
      <c r="H65" s="69"/>
      <c r="I65" s="69"/>
      <c r="J65" s="69"/>
    </row>
    <row r="66" spans="2:10">
      <c r="B66" s="69"/>
      <c r="C66" s="69"/>
      <c r="D66" s="69"/>
      <c r="E66" s="69"/>
      <c r="F66" s="69"/>
      <c r="G66" s="69"/>
      <c r="H66" s="69"/>
      <c r="I66" s="69"/>
      <c r="J66" s="69"/>
    </row>
    <row r="67" spans="2:10">
      <c r="B67" s="69"/>
      <c r="C67" s="69"/>
      <c r="D67" s="69"/>
      <c r="E67" s="69"/>
      <c r="F67" s="69"/>
      <c r="G67" s="69"/>
      <c r="H67" s="69"/>
      <c r="I67" s="69"/>
      <c r="J67" s="69"/>
    </row>
    <row r="68" spans="2:10">
      <c r="B68" s="69"/>
      <c r="C68" s="69"/>
      <c r="D68" s="69"/>
      <c r="E68" s="69"/>
      <c r="F68" s="69"/>
      <c r="G68" s="69"/>
      <c r="H68" s="69"/>
      <c r="I68" s="69"/>
      <c r="J68" s="69"/>
    </row>
    <row r="69" spans="2:10">
      <c r="B69" s="69"/>
      <c r="C69" s="69"/>
      <c r="D69" s="69"/>
      <c r="E69" s="69"/>
      <c r="F69" s="69"/>
      <c r="G69" s="69"/>
      <c r="H69" s="69"/>
      <c r="I69" s="69"/>
      <c r="J69" s="69"/>
    </row>
    <row r="70" spans="2:10">
      <c r="B70" s="69"/>
      <c r="C70" s="69"/>
      <c r="D70" s="69"/>
      <c r="E70" s="69"/>
      <c r="F70" s="69"/>
      <c r="G70" s="69"/>
      <c r="H70" s="69"/>
      <c r="I70" s="69"/>
      <c r="J70" s="69"/>
    </row>
    <row r="71" spans="2:10">
      <c r="B71" s="69"/>
      <c r="C71" s="69"/>
      <c r="D71" s="69"/>
      <c r="E71" s="69"/>
      <c r="F71" s="69"/>
      <c r="G71" s="69"/>
      <c r="H71" s="69"/>
      <c r="I71" s="69"/>
      <c r="J71" s="69"/>
    </row>
    <row r="72" spans="2:10">
      <c r="B72" s="69"/>
      <c r="C72" s="69"/>
      <c r="D72" s="69"/>
      <c r="E72" s="69"/>
      <c r="F72" s="69"/>
      <c r="G72" s="69"/>
      <c r="H72" s="69"/>
      <c r="I72" s="69"/>
      <c r="J72" s="69"/>
    </row>
    <row r="73" spans="2:10">
      <c r="B73" s="69"/>
      <c r="C73" s="69"/>
      <c r="D73" s="69"/>
      <c r="E73" s="69"/>
      <c r="F73" s="69"/>
      <c r="G73" s="69"/>
      <c r="H73" s="69"/>
      <c r="I73" s="69"/>
      <c r="J73" s="69"/>
    </row>
    <row r="74" spans="2:10">
      <c r="B74" s="69"/>
      <c r="C74" s="69"/>
      <c r="D74" s="69"/>
      <c r="E74" s="69"/>
      <c r="F74" s="69"/>
      <c r="G74" s="69"/>
      <c r="H74" s="69"/>
      <c r="I74" s="69"/>
      <c r="J74" s="69"/>
    </row>
    <row r="75" spans="2:10">
      <c r="B75" s="69"/>
      <c r="C75" s="69"/>
      <c r="D75" s="69"/>
      <c r="E75" s="69"/>
      <c r="F75" s="69"/>
      <c r="G75" s="69"/>
      <c r="H75" s="69"/>
      <c r="I75" s="69"/>
      <c r="J75" s="69"/>
    </row>
    <row r="76" spans="2:10">
      <c r="B76" s="69"/>
      <c r="C76" s="69"/>
      <c r="D76" s="69"/>
      <c r="E76" s="69"/>
      <c r="F76" s="69"/>
      <c r="G76" s="69"/>
      <c r="H76" s="69"/>
      <c r="I76" s="69"/>
      <c r="J76" s="69"/>
    </row>
    <row r="77" spans="2:10">
      <c r="B77" s="69"/>
      <c r="C77" s="69"/>
      <c r="D77" s="69"/>
      <c r="E77" s="69"/>
      <c r="F77" s="69"/>
      <c r="G77" s="69"/>
      <c r="H77" s="69"/>
      <c r="I77" s="69"/>
      <c r="J77" s="69"/>
    </row>
    <row r="78" spans="2:10">
      <c r="B78" s="69"/>
      <c r="C78" s="69"/>
      <c r="D78" s="69"/>
      <c r="E78" s="69"/>
      <c r="F78" s="69"/>
      <c r="G78" s="69"/>
      <c r="H78" s="69"/>
      <c r="I78" s="69"/>
      <c r="J78" s="69"/>
    </row>
    <row r="79" spans="2:10">
      <c r="B79" s="69"/>
      <c r="C79" s="69"/>
      <c r="D79" s="69"/>
      <c r="E79" s="69"/>
      <c r="F79" s="69"/>
      <c r="G79" s="69"/>
      <c r="H79" s="69"/>
      <c r="I79" s="69"/>
      <c r="J79" s="69"/>
    </row>
    <row r="80" spans="2:10">
      <c r="B80" s="69"/>
      <c r="C80" s="69"/>
      <c r="D80" s="69"/>
      <c r="E80" s="69"/>
      <c r="F80" s="69"/>
      <c r="G80" s="69"/>
      <c r="H80" s="69"/>
      <c r="I80" s="69"/>
      <c r="J80" s="69"/>
    </row>
    <row r="81" spans="2:10">
      <c r="B81" s="69"/>
      <c r="C81" s="69"/>
      <c r="D81" s="69"/>
      <c r="E81" s="69"/>
      <c r="F81" s="69"/>
      <c r="G81" s="69"/>
      <c r="H81" s="69"/>
      <c r="I81" s="69"/>
      <c r="J81" s="69"/>
    </row>
    <row r="82" spans="2:10">
      <c r="B82" s="69"/>
      <c r="C82" s="69"/>
      <c r="D82" s="69"/>
      <c r="E82" s="69"/>
      <c r="F82" s="69"/>
      <c r="G82" s="69"/>
      <c r="H82" s="69"/>
      <c r="I82" s="69"/>
      <c r="J82" s="69"/>
    </row>
    <row r="83" spans="2:10">
      <c r="B83" s="69"/>
      <c r="C83" s="69"/>
      <c r="D83" s="69"/>
      <c r="E83" s="69"/>
      <c r="F83" s="69"/>
      <c r="G83" s="69"/>
      <c r="H83" s="69"/>
      <c r="I83" s="69"/>
      <c r="J83" s="69"/>
    </row>
    <row r="84" spans="2:10">
      <c r="B84" s="69"/>
      <c r="C84" s="69"/>
      <c r="D84" s="69"/>
      <c r="E84" s="69"/>
      <c r="F84" s="69"/>
      <c r="G84" s="69"/>
      <c r="H84" s="69"/>
      <c r="I84" s="69"/>
      <c r="J84" s="69"/>
    </row>
    <row r="85" spans="2:10">
      <c r="B85" s="69"/>
      <c r="C85" s="69"/>
      <c r="D85" s="69"/>
      <c r="E85" s="69"/>
      <c r="F85" s="69"/>
      <c r="G85" s="69"/>
      <c r="H85" s="69"/>
      <c r="I85" s="69"/>
      <c r="J85" s="69"/>
    </row>
    <row r="86" spans="2:10">
      <c r="B86" s="69"/>
      <c r="C86" s="69"/>
      <c r="D86" s="69"/>
      <c r="E86" s="69"/>
      <c r="F86" s="69"/>
      <c r="G86" s="69"/>
      <c r="H86" s="69"/>
      <c r="I86" s="69"/>
      <c r="J86" s="69"/>
    </row>
    <row r="87" spans="2:10">
      <c r="B87" s="69"/>
      <c r="C87" s="69"/>
      <c r="D87" s="69"/>
      <c r="E87" s="69"/>
      <c r="F87" s="69"/>
      <c r="G87" s="69"/>
      <c r="H87" s="69"/>
      <c r="I87" s="69"/>
      <c r="J87" s="69"/>
    </row>
    <row r="88" spans="2:10">
      <c r="B88" s="69"/>
      <c r="C88" s="69"/>
      <c r="D88" s="69"/>
      <c r="E88" s="69"/>
      <c r="F88" s="69"/>
      <c r="G88" s="69"/>
      <c r="H88" s="69"/>
      <c r="I88" s="69"/>
      <c r="J88" s="69"/>
    </row>
    <row r="89" spans="2:10">
      <c r="B89" s="69"/>
      <c r="C89" s="69"/>
      <c r="D89" s="69"/>
      <c r="E89" s="69"/>
      <c r="F89" s="69"/>
      <c r="G89" s="69"/>
      <c r="H89" s="69"/>
      <c r="I89" s="69"/>
      <c r="J89" s="69"/>
    </row>
    <row r="90" spans="2:10">
      <c r="B90" s="69"/>
      <c r="C90" s="69"/>
      <c r="D90" s="69"/>
      <c r="E90" s="69"/>
      <c r="F90" s="69"/>
      <c r="G90" s="69"/>
      <c r="H90" s="69"/>
      <c r="I90" s="69"/>
      <c r="J90" s="69"/>
    </row>
    <row r="91" spans="2:10">
      <c r="B91" s="69"/>
      <c r="C91" s="69"/>
      <c r="D91" s="69"/>
      <c r="E91" s="69"/>
      <c r="F91" s="69"/>
      <c r="G91" s="69"/>
      <c r="H91" s="69"/>
      <c r="I91" s="69"/>
      <c r="J91" s="69"/>
    </row>
    <row r="92" spans="2:10">
      <c r="B92" s="69"/>
      <c r="C92" s="69"/>
      <c r="D92" s="69"/>
      <c r="E92" s="69"/>
      <c r="F92" s="69"/>
      <c r="G92" s="69"/>
      <c r="H92" s="69"/>
      <c r="I92" s="69"/>
      <c r="J92" s="69"/>
    </row>
    <row r="93" spans="2:10">
      <c r="B93" s="69"/>
      <c r="C93" s="69"/>
      <c r="D93" s="69"/>
      <c r="E93" s="69"/>
      <c r="F93" s="69"/>
      <c r="G93" s="69"/>
      <c r="H93" s="69"/>
      <c r="I93" s="69"/>
      <c r="J93" s="69"/>
    </row>
    <row r="94" spans="2:10">
      <c r="B94" s="69"/>
      <c r="C94" s="69"/>
      <c r="D94" s="69"/>
      <c r="E94" s="69"/>
      <c r="F94" s="69"/>
      <c r="G94" s="69"/>
      <c r="H94" s="69"/>
      <c r="I94" s="69"/>
      <c r="J94" s="69"/>
    </row>
    <row r="95" spans="2:10">
      <c r="B95" s="69"/>
      <c r="C95" s="69"/>
      <c r="D95" s="69"/>
      <c r="E95" s="69"/>
      <c r="F95" s="69"/>
      <c r="G95" s="69"/>
      <c r="H95" s="69"/>
      <c r="I95" s="69"/>
      <c r="J95" s="69"/>
    </row>
    <row r="96" spans="2:10">
      <c r="B96" s="69"/>
      <c r="C96" s="69"/>
      <c r="D96" s="69"/>
      <c r="E96" s="69"/>
      <c r="F96" s="69"/>
      <c r="G96" s="69"/>
      <c r="H96" s="69"/>
      <c r="I96" s="69"/>
      <c r="J96" s="69"/>
    </row>
    <row r="97" spans="2:10">
      <c r="B97" s="69"/>
      <c r="C97" s="69"/>
      <c r="D97" s="69"/>
      <c r="E97" s="69"/>
      <c r="F97" s="69"/>
      <c r="G97" s="69"/>
      <c r="H97" s="69"/>
      <c r="I97" s="69"/>
      <c r="J97" s="69"/>
    </row>
    <row r="98" spans="2:10">
      <c r="B98" s="69"/>
      <c r="C98" s="69"/>
      <c r="D98" s="69"/>
      <c r="E98" s="69"/>
      <c r="F98" s="69"/>
      <c r="G98" s="69"/>
      <c r="H98" s="69"/>
      <c r="I98" s="69"/>
      <c r="J98" s="69"/>
    </row>
    <row r="99" spans="2:10">
      <c r="B99" s="69"/>
      <c r="C99" s="69"/>
      <c r="D99" s="69"/>
      <c r="E99" s="69"/>
      <c r="F99" s="69"/>
      <c r="G99" s="69"/>
      <c r="H99" s="69"/>
      <c r="I99" s="69"/>
      <c r="J99" s="69"/>
    </row>
    <row r="100" spans="2:10">
      <c r="B100" s="69"/>
      <c r="C100" s="69"/>
      <c r="D100" s="69"/>
      <c r="E100" s="69"/>
      <c r="F100" s="69"/>
      <c r="G100" s="69"/>
      <c r="H100" s="69"/>
      <c r="I100" s="69"/>
      <c r="J100" s="69"/>
    </row>
    <row r="101" spans="2:10">
      <c r="B101" s="69"/>
      <c r="C101" s="69"/>
      <c r="D101" s="69"/>
      <c r="E101" s="69"/>
      <c r="F101" s="69"/>
      <c r="G101" s="69"/>
      <c r="H101" s="69"/>
      <c r="I101" s="69"/>
      <c r="J101" s="69"/>
    </row>
    <row r="102" spans="2:10">
      <c r="B102" s="69"/>
      <c r="C102" s="69"/>
      <c r="D102" s="69"/>
      <c r="E102" s="69"/>
      <c r="F102" s="69"/>
      <c r="G102" s="69"/>
      <c r="H102" s="69"/>
      <c r="I102" s="69"/>
      <c r="J102" s="69"/>
    </row>
    <row r="103" spans="2:10">
      <c r="B103" s="69"/>
      <c r="C103" s="69"/>
      <c r="D103" s="69"/>
      <c r="E103" s="69"/>
      <c r="F103" s="69"/>
      <c r="G103" s="69"/>
      <c r="H103" s="69"/>
      <c r="I103" s="69"/>
      <c r="J103" s="69"/>
    </row>
    <row r="104" spans="2:10">
      <c r="B104" s="69"/>
      <c r="C104" s="69"/>
      <c r="D104" s="69"/>
      <c r="E104" s="69"/>
      <c r="F104" s="69"/>
      <c r="G104" s="69"/>
      <c r="H104" s="69"/>
      <c r="I104" s="69"/>
      <c r="J104" s="69"/>
    </row>
    <row r="105" spans="2:10">
      <c r="B105" s="69"/>
      <c r="C105" s="69"/>
      <c r="D105" s="69"/>
      <c r="E105" s="69"/>
      <c r="F105" s="69"/>
      <c r="G105" s="69"/>
      <c r="H105" s="69"/>
      <c r="I105" s="69"/>
      <c r="J105" s="69"/>
    </row>
    <row r="106" spans="2:10">
      <c r="B106" s="69"/>
      <c r="C106" s="69"/>
      <c r="D106" s="69"/>
      <c r="E106" s="69"/>
      <c r="F106" s="69"/>
      <c r="G106" s="69"/>
      <c r="H106" s="69"/>
      <c r="I106" s="69"/>
      <c r="J106" s="69"/>
    </row>
    <row r="107" spans="2:10">
      <c r="B107" s="69"/>
      <c r="C107" s="69"/>
      <c r="D107" s="69"/>
      <c r="E107" s="69"/>
      <c r="F107" s="69"/>
      <c r="G107" s="69"/>
      <c r="H107" s="69"/>
      <c r="I107" s="69"/>
      <c r="J107" s="69"/>
    </row>
    <row r="108" spans="2:10">
      <c r="B108" s="69"/>
      <c r="C108" s="69"/>
      <c r="D108" s="69"/>
      <c r="E108" s="69"/>
      <c r="F108" s="69"/>
      <c r="G108" s="69"/>
      <c r="H108" s="69"/>
      <c r="I108" s="69"/>
      <c r="J108" s="69"/>
    </row>
    <row r="109" spans="2:10">
      <c r="B109" s="69"/>
      <c r="C109" s="69"/>
      <c r="D109" s="69"/>
      <c r="E109" s="69"/>
      <c r="F109" s="69"/>
      <c r="G109" s="69"/>
      <c r="H109" s="69"/>
      <c r="I109" s="69"/>
      <c r="J109" s="69"/>
    </row>
    <row r="110" spans="2:10">
      <c r="F110" s="3"/>
      <c r="G110" s="3"/>
      <c r="H110" s="3"/>
      <c r="I110" s="3"/>
    </row>
    <row r="111" spans="2:10">
      <c r="F111" s="3"/>
      <c r="G111" s="3"/>
      <c r="H111" s="3"/>
      <c r="I111" s="3"/>
    </row>
    <row r="112" spans="2:10">
      <c r="F112" s="3"/>
      <c r="G112" s="3"/>
      <c r="H112" s="3"/>
      <c r="I112" s="3"/>
    </row>
    <row r="113" spans="6:9">
      <c r="F113" s="3"/>
      <c r="G113" s="3"/>
      <c r="H113" s="3"/>
      <c r="I113" s="3"/>
    </row>
    <row r="114" spans="6:9">
      <c r="F114" s="3"/>
      <c r="G114" s="3"/>
      <c r="H114" s="3"/>
      <c r="I114" s="3"/>
    </row>
    <row r="115" spans="6:9">
      <c r="F115" s="3"/>
      <c r="G115" s="3"/>
      <c r="H115" s="3"/>
      <c r="I115" s="3"/>
    </row>
    <row r="116" spans="6:9">
      <c r="F116" s="3"/>
      <c r="G116" s="3"/>
      <c r="H116" s="3"/>
      <c r="I116" s="3"/>
    </row>
    <row r="117" spans="6:9">
      <c r="F117" s="3"/>
      <c r="G117" s="3"/>
      <c r="H117" s="3"/>
      <c r="I117" s="3"/>
    </row>
    <row r="118" spans="6:9">
      <c r="F118" s="3"/>
      <c r="G118" s="3"/>
      <c r="H118" s="3"/>
      <c r="I118" s="3"/>
    </row>
    <row r="119" spans="6:9">
      <c r="F119" s="3"/>
      <c r="G119" s="3"/>
      <c r="H119" s="3"/>
      <c r="I119" s="3"/>
    </row>
    <row r="120" spans="6:9">
      <c r="F120" s="3"/>
      <c r="G120" s="3"/>
      <c r="H120" s="3"/>
      <c r="I120" s="3"/>
    </row>
    <row r="121" spans="6:9">
      <c r="F121" s="3"/>
      <c r="G121" s="3"/>
      <c r="H121" s="3"/>
      <c r="I121" s="3"/>
    </row>
    <row r="122" spans="6:9">
      <c r="F122" s="3"/>
      <c r="G122" s="3"/>
      <c r="H122" s="3"/>
      <c r="I122" s="3"/>
    </row>
    <row r="123" spans="6:9">
      <c r="F123" s="3"/>
      <c r="G123" s="3"/>
      <c r="H123" s="3"/>
      <c r="I123" s="3"/>
    </row>
    <row r="124" spans="6:9">
      <c r="F124" s="3"/>
      <c r="G124" s="3"/>
      <c r="H124" s="3"/>
      <c r="I124" s="3"/>
    </row>
    <row r="125" spans="6:9">
      <c r="F125" s="3"/>
      <c r="G125" s="3"/>
      <c r="H125" s="3"/>
      <c r="I125" s="3"/>
    </row>
    <row r="126" spans="6:9">
      <c r="F126" s="3"/>
      <c r="G126" s="3"/>
      <c r="H126" s="3"/>
      <c r="I126" s="3"/>
    </row>
    <row r="127" spans="6:9">
      <c r="F127" s="3"/>
      <c r="G127" s="3"/>
      <c r="H127" s="3"/>
      <c r="I127" s="3"/>
    </row>
    <row r="128" spans="6:9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>
      <selection activeCell="I10" sqref="I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159</v>
      </c>
      <c r="C1" s="68" t="s" vm="1">
        <v>238</v>
      </c>
    </row>
    <row r="2" spans="2:60">
      <c r="B2" s="47" t="s">
        <v>158</v>
      </c>
      <c r="C2" s="68" t="s">
        <v>239</v>
      </c>
    </row>
    <row r="3" spans="2:60">
      <c r="B3" s="47" t="s">
        <v>160</v>
      </c>
      <c r="C3" s="68" t="s">
        <v>240</v>
      </c>
    </row>
    <row r="4" spans="2:60">
      <c r="B4" s="47" t="s">
        <v>161</v>
      </c>
      <c r="C4" s="68">
        <v>12147</v>
      </c>
    </row>
    <row r="6" spans="2:60" ht="26.25" customHeight="1">
      <c r="B6" s="107" t="s">
        <v>194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60" s="3" customFormat="1" ht="63">
      <c r="B7" s="48" t="s">
        <v>96</v>
      </c>
      <c r="C7" s="50" t="s">
        <v>97</v>
      </c>
      <c r="D7" s="50" t="s">
        <v>14</v>
      </c>
      <c r="E7" s="50" t="s">
        <v>15</v>
      </c>
      <c r="F7" s="50" t="s">
        <v>44</v>
      </c>
      <c r="G7" s="50" t="s">
        <v>83</v>
      </c>
      <c r="H7" s="50" t="s">
        <v>41</v>
      </c>
      <c r="I7" s="50" t="s">
        <v>91</v>
      </c>
      <c r="J7" s="50" t="s">
        <v>162</v>
      </c>
      <c r="K7" s="65" t="s">
        <v>163</v>
      </c>
    </row>
    <row r="8" spans="2:60" s="3" customFormat="1" ht="21.75" customHeight="1">
      <c r="B8" s="15"/>
      <c r="C8" s="58"/>
      <c r="D8" s="16"/>
      <c r="E8" s="16"/>
      <c r="F8" s="16" t="s">
        <v>19</v>
      </c>
      <c r="G8" s="16"/>
      <c r="H8" s="16" t="s">
        <v>19</v>
      </c>
      <c r="I8" s="16" t="s">
        <v>219</v>
      </c>
      <c r="J8" s="32" t="s">
        <v>19</v>
      </c>
      <c r="K8" s="17" t="s">
        <v>19</v>
      </c>
    </row>
    <row r="9" spans="2:60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7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69"/>
      <c r="C10" s="69"/>
      <c r="D10" s="69"/>
      <c r="E10" s="69"/>
      <c r="F10" s="69"/>
      <c r="G10" s="69"/>
      <c r="H10" s="69"/>
      <c r="I10" s="102">
        <v>0</v>
      </c>
      <c r="J10" s="69"/>
      <c r="K10" s="6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7"/>
      <c r="C11" s="69"/>
      <c r="D11" s="69"/>
      <c r="E11" s="69"/>
      <c r="F11" s="69"/>
      <c r="G11" s="69"/>
      <c r="H11" s="69"/>
      <c r="I11" s="69"/>
      <c r="J11" s="69"/>
      <c r="K11" s="69"/>
    </row>
    <row r="12" spans="2:60">
      <c r="B12" s="97"/>
      <c r="C12" s="69"/>
      <c r="D12" s="69"/>
      <c r="E12" s="69"/>
      <c r="F12" s="69"/>
      <c r="G12" s="69"/>
      <c r="H12" s="69"/>
      <c r="I12" s="69"/>
      <c r="J12" s="69"/>
      <c r="K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69"/>
      <c r="C13" s="69"/>
      <c r="D13" s="69"/>
      <c r="E13" s="69"/>
      <c r="F13" s="69"/>
      <c r="G13" s="69"/>
      <c r="H13" s="69"/>
      <c r="I13" s="69"/>
      <c r="J13" s="69"/>
      <c r="K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2:60">
      <c r="B15" s="69"/>
      <c r="C15" s="69"/>
      <c r="D15" s="69"/>
      <c r="E15" s="69"/>
      <c r="F15" s="69"/>
      <c r="G15" s="69"/>
      <c r="H15" s="69"/>
      <c r="I15" s="69"/>
      <c r="J15" s="69"/>
      <c r="K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69"/>
      <c r="C16" s="69"/>
      <c r="D16" s="69"/>
      <c r="E16" s="69"/>
      <c r="F16" s="69"/>
      <c r="G16" s="69"/>
      <c r="H16" s="69"/>
      <c r="I16" s="69"/>
      <c r="J16" s="69"/>
      <c r="K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2:11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2:11"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2:11"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2:11"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2:11"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2:11"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2:11"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2:11"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2:11"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2:11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2:11"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2:11"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2:11"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2:11"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2:11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AH28:XFD29 D30:XFD1048576 D28:AF29 D1:H27 J1:XFD27 I1:I9 I11:I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I10" sqref="I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1" bestFit="1" customWidth="1"/>
    <col min="4" max="4" width="4.5703125" style="1" bestFit="1" customWidth="1"/>
    <col min="5" max="5" width="9" style="1" bestFit="1" customWidth="1"/>
    <col min="6" max="6" width="6.8554687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159</v>
      </c>
      <c r="C1" s="68" t="s" vm="1">
        <v>238</v>
      </c>
    </row>
    <row r="2" spans="2:60">
      <c r="B2" s="47" t="s">
        <v>158</v>
      </c>
      <c r="C2" s="68" t="s">
        <v>239</v>
      </c>
    </row>
    <row r="3" spans="2:60">
      <c r="B3" s="47" t="s">
        <v>160</v>
      </c>
      <c r="C3" s="68" t="s">
        <v>240</v>
      </c>
    </row>
    <row r="4" spans="2:60">
      <c r="B4" s="47" t="s">
        <v>161</v>
      </c>
      <c r="C4" s="68">
        <v>12147</v>
      </c>
    </row>
    <row r="6" spans="2:60" ht="26.25" customHeight="1">
      <c r="B6" s="107" t="s">
        <v>195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60" s="3" customFormat="1" ht="63">
      <c r="B7" s="48" t="s">
        <v>96</v>
      </c>
      <c r="C7" s="50" t="s">
        <v>34</v>
      </c>
      <c r="D7" s="50" t="s">
        <v>14</v>
      </c>
      <c r="E7" s="50" t="s">
        <v>15</v>
      </c>
      <c r="F7" s="50" t="s">
        <v>44</v>
      </c>
      <c r="G7" s="50" t="s">
        <v>83</v>
      </c>
      <c r="H7" s="50" t="s">
        <v>41</v>
      </c>
      <c r="I7" s="50" t="s">
        <v>91</v>
      </c>
      <c r="J7" s="50" t="s">
        <v>162</v>
      </c>
      <c r="K7" s="52" t="s">
        <v>163</v>
      </c>
    </row>
    <row r="8" spans="2:60" s="3" customFormat="1" ht="21.75" customHeight="1">
      <c r="B8" s="15"/>
      <c r="C8" s="16"/>
      <c r="D8" s="16"/>
      <c r="E8" s="16"/>
      <c r="F8" s="16" t="s">
        <v>19</v>
      </c>
      <c r="G8" s="16"/>
      <c r="H8" s="16" t="s">
        <v>19</v>
      </c>
      <c r="I8" s="16" t="s">
        <v>219</v>
      </c>
      <c r="J8" s="32" t="s">
        <v>19</v>
      </c>
      <c r="K8" s="17" t="s">
        <v>19</v>
      </c>
    </row>
    <row r="9" spans="2:60" s="4" customFormat="1" ht="18" customHeight="1">
      <c r="B9" s="18"/>
      <c r="C9" s="20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20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69" t="s">
        <v>1328</v>
      </c>
      <c r="C10" s="70"/>
      <c r="D10" s="70"/>
      <c r="E10" s="70"/>
      <c r="F10" s="70"/>
      <c r="G10" s="70"/>
      <c r="H10" s="103">
        <v>0</v>
      </c>
      <c r="I10" s="77">
        <v>-0.53012134</v>
      </c>
      <c r="J10" s="78">
        <f>I10/$I$10</f>
        <v>1</v>
      </c>
      <c r="K10" s="78">
        <f>I10/'סכום נכסי הקרן'!$C$42</f>
        <v>-7.4833689465821532E-5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93" t="s">
        <v>210</v>
      </c>
      <c r="C11" s="70"/>
      <c r="D11" s="70"/>
      <c r="E11" s="70"/>
      <c r="F11" s="70"/>
      <c r="G11" s="70"/>
      <c r="H11" s="103">
        <v>0</v>
      </c>
      <c r="I11" s="77">
        <v>-0.53012134</v>
      </c>
      <c r="J11" s="78">
        <f t="shared" ref="J11:J12" si="0">I11/$I$10</f>
        <v>1</v>
      </c>
      <c r="K11" s="78">
        <f>I11/'סכום נכסי הקרן'!$C$42</f>
        <v>-7.4833689465821532E-5</v>
      </c>
    </row>
    <row r="12" spans="2:60">
      <c r="B12" s="76" t="s">
        <v>564</v>
      </c>
      <c r="C12" s="70" t="s">
        <v>565</v>
      </c>
      <c r="D12" s="70" t="s">
        <v>996</v>
      </c>
      <c r="E12" s="70"/>
      <c r="F12" s="84">
        <v>0</v>
      </c>
      <c r="G12" s="83" t="s">
        <v>144</v>
      </c>
      <c r="H12" s="103">
        <v>0</v>
      </c>
      <c r="I12" s="77">
        <v>-0.53012134</v>
      </c>
      <c r="J12" s="69">
        <f t="shared" si="0"/>
        <v>1</v>
      </c>
      <c r="K12" s="78">
        <f>I12/'סכום נכסי הקרן'!$C$42</f>
        <v>-7.4833689465821532E-5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69"/>
      <c r="C13" s="69"/>
      <c r="D13" s="69"/>
      <c r="E13" s="69"/>
      <c r="F13" s="69"/>
      <c r="G13" s="69"/>
      <c r="H13" s="69"/>
      <c r="I13" s="69"/>
      <c r="J13" s="69"/>
      <c r="K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2:60">
      <c r="B15" s="1"/>
      <c r="D15" s="83"/>
      <c r="E15" s="83"/>
      <c r="F15" s="70"/>
      <c r="G15" s="83"/>
      <c r="H15" s="83"/>
      <c r="I15" s="77"/>
      <c r="J15" s="79"/>
      <c r="K15" s="70"/>
      <c r="L15" s="1"/>
      <c r="M15" s="70"/>
      <c r="N15" s="78"/>
      <c r="O15" s="7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2:60">
      <c r="B16" s="69"/>
      <c r="C16" s="69"/>
      <c r="D16" s="69"/>
      <c r="E16" s="69"/>
      <c r="F16" s="69"/>
      <c r="G16" s="69"/>
      <c r="H16" s="69"/>
      <c r="I16" s="69"/>
      <c r="J16" s="69"/>
      <c r="K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2:11"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2:11"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2:11"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2:11"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2:11"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2:11"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2:11"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2:11">
      <c r="B25" s="69"/>
      <c r="C25" s="69"/>
      <c r="D25" s="69"/>
      <c r="E25" s="69"/>
      <c r="F25" s="69"/>
      <c r="G25" s="69"/>
      <c r="H25" s="69"/>
      <c r="I25" s="69"/>
      <c r="J25" s="69"/>
      <c r="K25" s="69"/>
    </row>
    <row r="26" spans="2:11"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2:11">
      <c r="B27" s="69"/>
      <c r="C27" s="69"/>
      <c r="D27" s="69"/>
      <c r="E27" s="69"/>
      <c r="F27" s="69"/>
      <c r="G27" s="69"/>
      <c r="H27" s="69"/>
      <c r="I27" s="69"/>
      <c r="J27" s="69"/>
      <c r="K27" s="69"/>
    </row>
    <row r="28" spans="2:11"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2:11"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2:11"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2:11">
      <c r="B31" s="69"/>
      <c r="C31" s="69"/>
      <c r="D31" s="69"/>
      <c r="E31" s="69"/>
      <c r="F31" s="69"/>
      <c r="G31" s="69"/>
      <c r="H31" s="69"/>
      <c r="I31" s="69"/>
      <c r="J31" s="69"/>
      <c r="K31" s="69"/>
    </row>
    <row r="32" spans="2:11"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2:11"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2:11"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2:11">
      <c r="B35" s="69"/>
      <c r="C35" s="69"/>
      <c r="D35" s="69"/>
      <c r="E35" s="69"/>
      <c r="F35" s="69"/>
      <c r="G35" s="69"/>
      <c r="H35" s="69"/>
      <c r="I35" s="69"/>
      <c r="J35" s="69"/>
      <c r="K35" s="69"/>
    </row>
    <row r="36" spans="2:11"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2:11"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2:11"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2:11">
      <c r="B39" s="69"/>
      <c r="C39" s="69"/>
      <c r="D39" s="69"/>
      <c r="E39" s="69"/>
      <c r="F39" s="69"/>
      <c r="G39" s="69"/>
      <c r="H39" s="69"/>
      <c r="I39" s="69"/>
      <c r="J39" s="69"/>
      <c r="K39" s="69"/>
    </row>
    <row r="40" spans="2:11"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2:11">
      <c r="B41" s="69"/>
      <c r="C41" s="69"/>
      <c r="D41" s="69"/>
      <c r="E41" s="69"/>
      <c r="F41" s="69"/>
      <c r="G41" s="69"/>
      <c r="H41" s="69"/>
      <c r="I41" s="69"/>
      <c r="J41" s="69"/>
      <c r="K41" s="69"/>
    </row>
    <row r="42" spans="2:11">
      <c r="B42" s="69"/>
      <c r="C42" s="69"/>
      <c r="D42" s="69"/>
      <c r="E42" s="69"/>
      <c r="F42" s="69"/>
      <c r="G42" s="69"/>
      <c r="H42" s="69"/>
      <c r="I42" s="69"/>
      <c r="J42" s="69"/>
      <c r="K42" s="69"/>
    </row>
    <row r="43" spans="2:11">
      <c r="B43" s="69"/>
      <c r="C43" s="69"/>
      <c r="D43" s="69"/>
      <c r="E43" s="69"/>
      <c r="F43" s="69"/>
      <c r="G43" s="69"/>
      <c r="H43" s="69"/>
      <c r="I43" s="69"/>
      <c r="J43" s="69"/>
      <c r="K43" s="69"/>
    </row>
    <row r="44" spans="2:11">
      <c r="B44" s="69"/>
      <c r="C44" s="69"/>
      <c r="D44" s="69"/>
      <c r="E44" s="69"/>
      <c r="F44" s="69"/>
      <c r="G44" s="69"/>
      <c r="H44" s="69"/>
      <c r="I44" s="69"/>
      <c r="J44" s="69"/>
      <c r="K44" s="69"/>
    </row>
    <row r="45" spans="2:11">
      <c r="B45" s="69"/>
      <c r="C45" s="69"/>
      <c r="D45" s="69"/>
      <c r="E45" s="69"/>
      <c r="F45" s="69"/>
      <c r="G45" s="69"/>
      <c r="H45" s="69"/>
      <c r="I45" s="69"/>
      <c r="J45" s="69"/>
      <c r="K45" s="69"/>
    </row>
    <row r="46" spans="2:11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3" type="noConversion"/>
  <dataValidations count="6">
    <dataValidation allowBlank="1" showInputMessage="1" showErrorMessage="1" sqref="D16:XFD27 AH28:XFD29 D30:XFD1048576 D28:AF29 A16:C1048576 A1:A14 B1:B11 C5:C11 H1:H14 J1:XFD14 I1:I9 I13:I14 D1:G11 B13:G14"/>
    <dataValidation type="list" allowBlank="1" showInputMessage="1" showErrorMessage="1" sqref="G15">
      <formula1>$BH$6:$BH$29</formula1>
    </dataValidation>
    <dataValidation type="list" allowBlank="1" showInputMessage="1" showErrorMessage="1" sqref="H15">
      <formula1>$BJ$6:$BJ$19</formula1>
    </dataValidation>
    <dataValidation type="list" allowBlank="1" showInputMessage="1" showErrorMessage="1" sqref="E15">
      <formula1>$BF$6:$BF$23</formula1>
    </dataValidation>
    <dataValidation type="list" allowBlank="1" showInputMessage="1" showErrorMessage="1" sqref="G12">
      <formula1>$BJ$6:$BJ$17</formula1>
    </dataValidation>
    <dataValidation type="list" allowBlank="1" showInputMessage="1" showErrorMessage="1" sqref="E12">
      <formula1>$BM$7:$BM$10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U109"/>
  <sheetViews>
    <sheetView rightToLeft="1" workbookViewId="0">
      <selection activeCell="C10" sqref="C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1" bestFit="1" customWidth="1"/>
    <col min="4" max="4" width="11.85546875" style="1" customWidth="1"/>
    <col min="5" max="5" width="7.140625" style="3" customWidth="1"/>
    <col min="6" max="6" width="6" style="3" customWidth="1"/>
    <col min="7" max="7" width="7.85546875" style="3" customWidth="1"/>
    <col min="8" max="8" width="8.140625" style="3" customWidth="1"/>
    <col min="9" max="9" width="6.28515625" style="3" customWidth="1"/>
    <col min="10" max="10" width="8" style="3" customWidth="1"/>
    <col min="11" max="11" width="8.7109375" style="3" customWidth="1"/>
    <col min="12" max="12" width="10" style="3" customWidth="1"/>
    <col min="13" max="13" width="9.5703125" style="3" customWidth="1"/>
    <col min="14" max="14" width="6.140625" style="3" customWidth="1"/>
    <col min="15" max="16" width="5.7109375" style="3" customWidth="1"/>
    <col min="17" max="17" width="6.85546875" style="3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7">
      <c r="B1" s="47" t="s">
        <v>159</v>
      </c>
      <c r="C1" s="68" t="s" vm="1">
        <v>238</v>
      </c>
    </row>
    <row r="2" spans="2:47">
      <c r="B2" s="47" t="s">
        <v>158</v>
      </c>
      <c r="C2" s="68" t="s">
        <v>239</v>
      </c>
    </row>
    <row r="3" spans="2:47">
      <c r="B3" s="47" t="s">
        <v>160</v>
      </c>
      <c r="C3" s="68" t="s">
        <v>240</v>
      </c>
    </row>
    <row r="4" spans="2:47">
      <c r="B4" s="47" t="s">
        <v>161</v>
      </c>
      <c r="C4" s="68">
        <v>12147</v>
      </c>
    </row>
    <row r="6" spans="2:47" ht="26.25" customHeight="1">
      <c r="B6" s="107" t="s">
        <v>196</v>
      </c>
      <c r="C6" s="108"/>
      <c r="D6" s="109"/>
    </row>
    <row r="7" spans="2:47" s="3" customFormat="1" ht="33">
      <c r="B7" s="48" t="s">
        <v>96</v>
      </c>
      <c r="C7" s="53" t="s">
        <v>88</v>
      </c>
      <c r="D7" s="54" t="s">
        <v>87</v>
      </c>
    </row>
    <row r="8" spans="2:47" s="3" customFormat="1">
      <c r="B8" s="15"/>
      <c r="C8" s="32" t="s">
        <v>219</v>
      </c>
      <c r="D8" s="17" t="s">
        <v>21</v>
      </c>
    </row>
    <row r="9" spans="2:47" s="4" customFormat="1" ht="18" customHeight="1">
      <c r="B9" s="18"/>
      <c r="C9" s="19" t="s">
        <v>0</v>
      </c>
      <c r="D9" s="20" t="s">
        <v>1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2:47" s="4" customFormat="1" ht="18" customHeight="1">
      <c r="B10" s="69"/>
      <c r="C10" s="102">
        <v>0</v>
      </c>
      <c r="D10" s="6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2:47">
      <c r="B11" s="97"/>
      <c r="C11" s="69"/>
      <c r="D11" s="69"/>
    </row>
    <row r="12" spans="2:47">
      <c r="B12" s="97"/>
      <c r="C12" s="69"/>
      <c r="D12" s="69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2:47">
      <c r="B13" s="69"/>
      <c r="C13" s="69"/>
      <c r="D13" s="69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</row>
    <row r="14" spans="2:47">
      <c r="B14" s="69"/>
      <c r="C14" s="69"/>
      <c r="D14" s="69"/>
    </row>
    <row r="15" spans="2:47">
      <c r="B15" s="69"/>
      <c r="C15" s="69"/>
      <c r="D15" s="69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</row>
    <row r="16" spans="2:47">
      <c r="B16" s="69"/>
      <c r="C16" s="69"/>
      <c r="D16" s="69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">
      <c r="B17" s="69"/>
      <c r="C17" s="69"/>
      <c r="D17" s="69"/>
    </row>
    <row r="18" spans="2:4">
      <c r="B18" s="69"/>
      <c r="C18" s="69"/>
      <c r="D18" s="69"/>
    </row>
    <row r="19" spans="2:4">
      <c r="B19" s="69"/>
      <c r="C19" s="69"/>
      <c r="D19" s="69"/>
    </row>
    <row r="20" spans="2:4">
      <c r="B20" s="69"/>
      <c r="C20" s="69"/>
      <c r="D20" s="69"/>
    </row>
    <row r="21" spans="2:4">
      <c r="B21" s="69"/>
      <c r="C21" s="69"/>
      <c r="D21" s="69"/>
    </row>
    <row r="22" spans="2:4">
      <c r="B22" s="69"/>
      <c r="C22" s="69"/>
      <c r="D22" s="69"/>
    </row>
    <row r="23" spans="2:4">
      <c r="B23" s="69"/>
      <c r="C23" s="69"/>
      <c r="D23" s="69"/>
    </row>
    <row r="24" spans="2:4">
      <c r="B24" s="69"/>
      <c r="C24" s="69"/>
      <c r="D24" s="69"/>
    </row>
    <row r="25" spans="2:4">
      <c r="B25" s="69"/>
      <c r="C25" s="69"/>
      <c r="D25" s="69"/>
    </row>
    <row r="26" spans="2:4">
      <c r="B26" s="69"/>
      <c r="C26" s="69"/>
      <c r="D26" s="69"/>
    </row>
    <row r="27" spans="2:4">
      <c r="B27" s="69"/>
      <c r="C27" s="69"/>
      <c r="D27" s="69"/>
    </row>
    <row r="28" spans="2:4">
      <c r="B28" s="69"/>
      <c r="C28" s="69"/>
      <c r="D28" s="69"/>
    </row>
    <row r="29" spans="2:4">
      <c r="B29" s="69"/>
      <c r="C29" s="69"/>
      <c r="D29" s="69"/>
    </row>
    <row r="30" spans="2:4">
      <c r="B30" s="69"/>
      <c r="C30" s="69"/>
      <c r="D30" s="69"/>
    </row>
    <row r="31" spans="2:4">
      <c r="B31" s="69"/>
      <c r="C31" s="69"/>
      <c r="D31" s="69"/>
    </row>
    <row r="32" spans="2:4">
      <c r="B32" s="69"/>
      <c r="C32" s="69"/>
      <c r="D32" s="69"/>
    </row>
    <row r="33" spans="2:4">
      <c r="B33" s="69"/>
      <c r="C33" s="69"/>
      <c r="D33" s="69"/>
    </row>
    <row r="34" spans="2:4">
      <c r="B34" s="69"/>
      <c r="C34" s="69"/>
      <c r="D34" s="69"/>
    </row>
    <row r="35" spans="2:4">
      <c r="B35" s="69"/>
      <c r="C35" s="69"/>
      <c r="D35" s="69"/>
    </row>
    <row r="36" spans="2:4">
      <c r="B36" s="69"/>
      <c r="C36" s="69"/>
      <c r="D36" s="69"/>
    </row>
    <row r="37" spans="2:4">
      <c r="B37" s="69"/>
      <c r="C37" s="69"/>
      <c r="D37" s="69"/>
    </row>
    <row r="38" spans="2:4">
      <c r="B38" s="69"/>
      <c r="C38" s="69"/>
      <c r="D38" s="69"/>
    </row>
    <row r="39" spans="2:4">
      <c r="B39" s="69"/>
      <c r="C39" s="69"/>
      <c r="D39" s="69"/>
    </row>
    <row r="40" spans="2:4">
      <c r="B40" s="69"/>
      <c r="C40" s="69"/>
      <c r="D40" s="69"/>
    </row>
    <row r="41" spans="2:4">
      <c r="B41" s="69"/>
      <c r="C41" s="69"/>
      <c r="D41" s="69"/>
    </row>
    <row r="42" spans="2:4">
      <c r="B42" s="69"/>
      <c r="C42" s="69"/>
      <c r="D42" s="69"/>
    </row>
    <row r="43" spans="2:4">
      <c r="B43" s="69"/>
      <c r="C43" s="69"/>
      <c r="D43" s="69"/>
    </row>
    <row r="44" spans="2:4">
      <c r="B44" s="69"/>
      <c r="C44" s="69"/>
      <c r="D44" s="69"/>
    </row>
    <row r="45" spans="2:4">
      <c r="B45" s="69"/>
      <c r="C45" s="69"/>
      <c r="D45" s="69"/>
    </row>
    <row r="46" spans="2:4">
      <c r="B46" s="69"/>
      <c r="C46" s="69"/>
      <c r="D46" s="69"/>
    </row>
    <row r="47" spans="2:4">
      <c r="B47" s="69"/>
      <c r="C47" s="69"/>
      <c r="D47" s="69"/>
    </row>
    <row r="48" spans="2:4">
      <c r="B48" s="69"/>
      <c r="C48" s="69"/>
      <c r="D48" s="69"/>
    </row>
    <row r="49" spans="2:4">
      <c r="B49" s="69"/>
      <c r="C49" s="69"/>
      <c r="D49" s="69"/>
    </row>
    <row r="50" spans="2:4">
      <c r="B50" s="69"/>
      <c r="C50" s="69"/>
      <c r="D50" s="69"/>
    </row>
    <row r="51" spans="2:4">
      <c r="B51" s="69"/>
      <c r="C51" s="69"/>
      <c r="D51" s="69"/>
    </row>
    <row r="52" spans="2:4">
      <c r="B52" s="69"/>
      <c r="C52" s="69"/>
      <c r="D52" s="69"/>
    </row>
    <row r="53" spans="2:4">
      <c r="B53" s="69"/>
      <c r="C53" s="69"/>
      <c r="D53" s="69"/>
    </row>
    <row r="54" spans="2:4">
      <c r="B54" s="69"/>
      <c r="C54" s="69"/>
      <c r="D54" s="69"/>
    </row>
    <row r="55" spans="2:4">
      <c r="B55" s="69"/>
      <c r="C55" s="69"/>
      <c r="D55" s="69"/>
    </row>
    <row r="56" spans="2:4">
      <c r="B56" s="69"/>
      <c r="C56" s="69"/>
      <c r="D56" s="69"/>
    </row>
    <row r="57" spans="2:4">
      <c r="B57" s="69"/>
      <c r="C57" s="69"/>
      <c r="D57" s="69"/>
    </row>
    <row r="58" spans="2:4">
      <c r="B58" s="69"/>
      <c r="C58" s="69"/>
      <c r="D58" s="69"/>
    </row>
    <row r="59" spans="2:4">
      <c r="B59" s="69"/>
      <c r="C59" s="69"/>
      <c r="D59" s="69"/>
    </row>
    <row r="60" spans="2:4">
      <c r="B60" s="69"/>
      <c r="C60" s="69"/>
      <c r="D60" s="69"/>
    </row>
    <row r="61" spans="2:4">
      <c r="B61" s="69"/>
      <c r="C61" s="69"/>
      <c r="D61" s="69"/>
    </row>
    <row r="62" spans="2:4">
      <c r="B62" s="69"/>
      <c r="C62" s="69"/>
      <c r="D62" s="69"/>
    </row>
    <row r="63" spans="2:4">
      <c r="B63" s="69"/>
      <c r="C63" s="69"/>
      <c r="D63" s="69"/>
    </row>
    <row r="64" spans="2:4">
      <c r="B64" s="69"/>
      <c r="C64" s="69"/>
      <c r="D64" s="69"/>
    </row>
    <row r="65" spans="2:4">
      <c r="B65" s="69"/>
      <c r="C65" s="69"/>
      <c r="D65" s="69"/>
    </row>
    <row r="66" spans="2:4">
      <c r="B66" s="69"/>
      <c r="C66" s="69"/>
      <c r="D66" s="69"/>
    </row>
    <row r="67" spans="2:4">
      <c r="B67" s="69"/>
      <c r="C67" s="69"/>
      <c r="D67" s="69"/>
    </row>
    <row r="68" spans="2:4">
      <c r="B68" s="69"/>
      <c r="C68" s="69"/>
      <c r="D68" s="69"/>
    </row>
    <row r="69" spans="2:4">
      <c r="B69" s="69"/>
      <c r="C69" s="69"/>
      <c r="D69" s="69"/>
    </row>
    <row r="70" spans="2:4">
      <c r="B70" s="69"/>
      <c r="C70" s="69"/>
      <c r="D70" s="69"/>
    </row>
    <row r="71" spans="2:4">
      <c r="B71" s="69"/>
      <c r="C71" s="69"/>
      <c r="D71" s="69"/>
    </row>
    <row r="72" spans="2:4">
      <c r="B72" s="69"/>
      <c r="C72" s="69"/>
      <c r="D72" s="69"/>
    </row>
    <row r="73" spans="2:4">
      <c r="B73" s="69"/>
      <c r="C73" s="69"/>
      <c r="D73" s="69"/>
    </row>
    <row r="74" spans="2:4">
      <c r="B74" s="69"/>
      <c r="C74" s="69"/>
      <c r="D74" s="69"/>
    </row>
    <row r="75" spans="2:4">
      <c r="B75" s="69"/>
      <c r="C75" s="69"/>
      <c r="D75" s="69"/>
    </row>
    <row r="76" spans="2:4">
      <c r="B76" s="69"/>
      <c r="C76" s="69"/>
      <c r="D76" s="69"/>
    </row>
    <row r="77" spans="2:4">
      <c r="B77" s="69"/>
      <c r="C77" s="69"/>
      <c r="D77" s="69"/>
    </row>
    <row r="78" spans="2:4">
      <c r="B78" s="69"/>
      <c r="C78" s="69"/>
      <c r="D78" s="69"/>
    </row>
    <row r="79" spans="2:4">
      <c r="B79" s="69"/>
      <c r="C79" s="69"/>
      <c r="D79" s="69"/>
    </row>
    <row r="80" spans="2:4">
      <c r="B80" s="69"/>
      <c r="C80" s="69"/>
      <c r="D80" s="69"/>
    </row>
    <row r="81" spans="2:4">
      <c r="B81" s="69"/>
      <c r="C81" s="69"/>
      <c r="D81" s="69"/>
    </row>
    <row r="82" spans="2:4">
      <c r="B82" s="69"/>
      <c r="C82" s="69"/>
      <c r="D82" s="69"/>
    </row>
    <row r="83" spans="2:4">
      <c r="B83" s="69"/>
      <c r="C83" s="69"/>
      <c r="D83" s="69"/>
    </row>
    <row r="84" spans="2:4">
      <c r="B84" s="69"/>
      <c r="C84" s="69"/>
      <c r="D84" s="69"/>
    </row>
    <row r="85" spans="2:4">
      <c r="B85" s="69"/>
      <c r="C85" s="69"/>
      <c r="D85" s="69"/>
    </row>
    <row r="86" spans="2:4">
      <c r="B86" s="69"/>
      <c r="C86" s="69"/>
      <c r="D86" s="69"/>
    </row>
    <row r="87" spans="2:4">
      <c r="B87" s="69"/>
      <c r="C87" s="69"/>
      <c r="D87" s="69"/>
    </row>
    <row r="88" spans="2:4">
      <c r="B88" s="69"/>
      <c r="C88" s="69"/>
      <c r="D88" s="69"/>
    </row>
    <row r="89" spans="2:4">
      <c r="B89" s="69"/>
      <c r="C89" s="69"/>
      <c r="D89" s="69"/>
    </row>
    <row r="90" spans="2:4">
      <c r="B90" s="69"/>
      <c r="C90" s="69"/>
      <c r="D90" s="69"/>
    </row>
    <row r="91" spans="2:4">
      <c r="B91" s="69"/>
      <c r="C91" s="69"/>
      <c r="D91" s="69"/>
    </row>
    <row r="92" spans="2:4">
      <c r="B92" s="69"/>
      <c r="C92" s="69"/>
      <c r="D92" s="69"/>
    </row>
    <row r="93" spans="2:4">
      <c r="B93" s="69"/>
      <c r="C93" s="69"/>
      <c r="D93" s="69"/>
    </row>
    <row r="94" spans="2:4">
      <c r="B94" s="69"/>
      <c r="C94" s="69"/>
      <c r="D94" s="69"/>
    </row>
    <row r="95" spans="2:4">
      <c r="B95" s="69"/>
      <c r="C95" s="69"/>
      <c r="D95" s="69"/>
    </row>
    <row r="96" spans="2:4">
      <c r="B96" s="69"/>
      <c r="C96" s="69"/>
      <c r="D96" s="69"/>
    </row>
    <row r="97" spans="2:4">
      <c r="B97" s="69"/>
      <c r="C97" s="69"/>
      <c r="D97" s="69"/>
    </row>
    <row r="98" spans="2:4">
      <c r="B98" s="69"/>
      <c r="C98" s="69"/>
      <c r="D98" s="69"/>
    </row>
    <row r="99" spans="2:4">
      <c r="B99" s="69"/>
      <c r="C99" s="69"/>
      <c r="D99" s="69"/>
    </row>
    <row r="100" spans="2:4">
      <c r="B100" s="69"/>
      <c r="C100" s="69"/>
      <c r="D100" s="69"/>
    </row>
    <row r="101" spans="2:4">
      <c r="B101" s="69"/>
      <c r="C101" s="69"/>
      <c r="D101" s="69"/>
    </row>
    <row r="102" spans="2:4">
      <c r="B102" s="69"/>
      <c r="C102" s="69"/>
      <c r="D102" s="69"/>
    </row>
    <row r="103" spans="2:4">
      <c r="B103" s="69"/>
      <c r="C103" s="69"/>
      <c r="D103" s="69"/>
    </row>
    <row r="104" spans="2:4">
      <c r="B104" s="69"/>
      <c r="C104" s="69"/>
      <c r="D104" s="69"/>
    </row>
    <row r="105" spans="2:4">
      <c r="B105" s="69"/>
      <c r="C105" s="69"/>
      <c r="D105" s="69"/>
    </row>
    <row r="106" spans="2:4">
      <c r="B106" s="69"/>
      <c r="C106" s="69"/>
      <c r="D106" s="69"/>
    </row>
    <row r="107" spans="2:4">
      <c r="B107" s="69"/>
      <c r="C107" s="69"/>
      <c r="D107" s="69"/>
    </row>
    <row r="108" spans="2:4">
      <c r="B108" s="69"/>
      <c r="C108" s="69"/>
      <c r="D108" s="69"/>
    </row>
    <row r="109" spans="2:4">
      <c r="B109" s="69"/>
      <c r="C109" s="69"/>
      <c r="D109" s="6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AH28:XFD29 A1:B1048576 D1:XFD27 D30:XFD1048576 D28:AF29 C5:C9 C11:C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159</v>
      </c>
      <c r="C1" s="68" t="s" vm="1">
        <v>238</v>
      </c>
    </row>
    <row r="2" spans="2:18">
      <c r="B2" s="47" t="s">
        <v>158</v>
      </c>
      <c r="C2" s="68" t="s">
        <v>239</v>
      </c>
    </row>
    <row r="3" spans="2:18">
      <c r="B3" s="47" t="s">
        <v>160</v>
      </c>
      <c r="C3" s="68" t="s">
        <v>240</v>
      </c>
    </row>
    <row r="4" spans="2:18">
      <c r="B4" s="47" t="s">
        <v>161</v>
      </c>
      <c r="C4" s="68">
        <v>12147</v>
      </c>
    </row>
    <row r="6" spans="2:18" ht="26.25" customHeight="1">
      <c r="B6" s="107" t="s">
        <v>199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18" s="3" customFormat="1" ht="78.75">
      <c r="B7" s="22" t="s">
        <v>96</v>
      </c>
      <c r="C7" s="30" t="s">
        <v>34</v>
      </c>
      <c r="D7" s="30" t="s">
        <v>49</v>
      </c>
      <c r="E7" s="30" t="s">
        <v>14</v>
      </c>
      <c r="F7" s="30" t="s">
        <v>50</v>
      </c>
      <c r="G7" s="30" t="s">
        <v>84</v>
      </c>
      <c r="H7" s="30" t="s">
        <v>17</v>
      </c>
      <c r="I7" s="30" t="s">
        <v>83</v>
      </c>
      <c r="J7" s="30" t="s">
        <v>16</v>
      </c>
      <c r="K7" s="30" t="s">
        <v>197</v>
      </c>
      <c r="L7" s="30" t="s">
        <v>221</v>
      </c>
      <c r="M7" s="30" t="s">
        <v>198</v>
      </c>
      <c r="N7" s="30" t="s">
        <v>45</v>
      </c>
      <c r="O7" s="30" t="s">
        <v>162</v>
      </c>
      <c r="P7" s="31" t="s">
        <v>164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223</v>
      </c>
      <c r="M8" s="32" t="s">
        <v>219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02">
        <v>0</v>
      </c>
      <c r="N10" s="69"/>
      <c r="O10" s="69"/>
      <c r="P10" s="69"/>
      <c r="Q10" s="5"/>
    </row>
    <row r="11" spans="2:18" ht="20.25" customHeight="1">
      <c r="B11" s="85" t="s">
        <v>231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8">
      <c r="B12" s="85" t="s">
        <v>92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8">
      <c r="B13" s="85" t="s">
        <v>222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8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2:18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2:1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16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16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16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2:16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16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16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2:1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1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2:1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16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1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2:1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1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1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2:1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2:1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6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2:16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2:16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2:16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2:16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2:16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2:16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2:16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2:16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2:16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6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16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16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2:16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16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2:16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2:16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2:16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2:16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2:16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6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2:16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2:16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2:16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2:16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2:16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2:16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2:16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2:16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2:16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2:16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2:16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2:16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2:16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2:16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2:16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2:16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2:16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2:16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2:16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2:16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B1:B23 Q1:XFD30 Q34:XFD1048576 Q31:AF33 D1:L23 N1:P23 M1:M9 M11:M23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159</v>
      </c>
      <c r="C1" s="68" t="s" vm="1">
        <v>238</v>
      </c>
    </row>
    <row r="2" spans="2:18">
      <c r="B2" s="47" t="s">
        <v>158</v>
      </c>
      <c r="C2" s="68" t="s">
        <v>239</v>
      </c>
    </row>
    <row r="3" spans="2:18">
      <c r="B3" s="47" t="s">
        <v>160</v>
      </c>
      <c r="C3" s="68" t="s">
        <v>240</v>
      </c>
    </row>
    <row r="4" spans="2:18">
      <c r="B4" s="47" t="s">
        <v>161</v>
      </c>
      <c r="C4" s="68">
        <v>12147</v>
      </c>
    </row>
    <row r="6" spans="2:18" ht="26.25" customHeight="1">
      <c r="B6" s="107" t="s">
        <v>200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18" s="3" customFormat="1" ht="78.75">
      <c r="B7" s="22" t="s">
        <v>96</v>
      </c>
      <c r="C7" s="30" t="s">
        <v>34</v>
      </c>
      <c r="D7" s="30" t="s">
        <v>49</v>
      </c>
      <c r="E7" s="30" t="s">
        <v>14</v>
      </c>
      <c r="F7" s="30" t="s">
        <v>50</v>
      </c>
      <c r="G7" s="30" t="s">
        <v>84</v>
      </c>
      <c r="H7" s="30" t="s">
        <v>17</v>
      </c>
      <c r="I7" s="30" t="s">
        <v>83</v>
      </c>
      <c r="J7" s="30" t="s">
        <v>16</v>
      </c>
      <c r="K7" s="30" t="s">
        <v>197</v>
      </c>
      <c r="L7" s="30" t="s">
        <v>216</v>
      </c>
      <c r="M7" s="30" t="s">
        <v>198</v>
      </c>
      <c r="N7" s="30" t="s">
        <v>45</v>
      </c>
      <c r="O7" s="30" t="s">
        <v>162</v>
      </c>
      <c r="P7" s="31" t="s">
        <v>164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223</v>
      </c>
      <c r="M8" s="32" t="s">
        <v>219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02">
        <v>0</v>
      </c>
      <c r="N10" s="69"/>
      <c r="O10" s="69"/>
      <c r="P10" s="69"/>
      <c r="Q10" s="5"/>
    </row>
    <row r="11" spans="2:18" ht="20.25" customHeight="1">
      <c r="B11" s="85" t="s">
        <v>231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8">
      <c r="B12" s="85" t="s">
        <v>92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8">
      <c r="B13" s="85" t="s">
        <v>222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8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2:18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2:1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16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16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16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2:16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16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16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2:1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1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2:1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16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1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2:1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1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1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2:1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</row>
    <row r="32" spans="2:1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</row>
    <row r="33" spans="2:16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</row>
    <row r="34" spans="2:16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</row>
    <row r="35" spans="2:16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2:16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2:16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2:16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2:16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2:16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2:16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2:16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2:16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2:16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16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16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16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2:16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16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2:16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2:16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2:16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2:16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2:16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6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2:16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2:16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2:16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2:16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2:16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2:16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2:16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2:16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2:16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2:16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2:16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2:16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2:16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2:16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2:16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2:16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2:16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2:16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2:16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2:16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B1:B23 Q1:XFD30 Q34:XFD1048576 Q31:AF33 D1:L23 N1:P23 M1:M9 M11:M2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63.1406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0.57031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47" t="s">
        <v>159</v>
      </c>
      <c r="C1" s="68" t="s" vm="1">
        <v>238</v>
      </c>
    </row>
    <row r="2" spans="2:53">
      <c r="B2" s="47" t="s">
        <v>158</v>
      </c>
      <c r="C2" s="68" t="s">
        <v>239</v>
      </c>
    </row>
    <row r="3" spans="2:53">
      <c r="B3" s="47" t="s">
        <v>160</v>
      </c>
      <c r="C3" s="68" t="s">
        <v>240</v>
      </c>
    </row>
    <row r="4" spans="2:53">
      <c r="B4" s="47" t="s">
        <v>161</v>
      </c>
      <c r="C4" s="68">
        <v>12147</v>
      </c>
    </row>
    <row r="6" spans="2:53" ht="21.75" customHeight="1">
      <c r="B6" s="110" t="s">
        <v>189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2"/>
    </row>
    <row r="7" spans="2:53" ht="27.75" customHeight="1">
      <c r="B7" s="113" t="s">
        <v>69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  <c r="AU7" s="3"/>
      <c r="AV7" s="3"/>
    </row>
    <row r="8" spans="2:53" s="3" customFormat="1" ht="66" customHeight="1">
      <c r="B8" s="22" t="s">
        <v>95</v>
      </c>
      <c r="C8" s="30" t="s">
        <v>34</v>
      </c>
      <c r="D8" s="30" t="s">
        <v>99</v>
      </c>
      <c r="E8" s="30" t="s">
        <v>14</v>
      </c>
      <c r="F8" s="30" t="s">
        <v>50</v>
      </c>
      <c r="G8" s="30" t="s">
        <v>84</v>
      </c>
      <c r="H8" s="30" t="s">
        <v>17</v>
      </c>
      <c r="I8" s="30" t="s">
        <v>83</v>
      </c>
      <c r="J8" s="30" t="s">
        <v>16</v>
      </c>
      <c r="K8" s="30" t="s">
        <v>18</v>
      </c>
      <c r="L8" s="30" t="s">
        <v>216</v>
      </c>
      <c r="M8" s="30" t="s">
        <v>215</v>
      </c>
      <c r="N8" s="30" t="s">
        <v>230</v>
      </c>
      <c r="O8" s="30" t="s">
        <v>46</v>
      </c>
      <c r="P8" s="30" t="s">
        <v>218</v>
      </c>
      <c r="Q8" s="30" t="s">
        <v>162</v>
      </c>
      <c r="R8" s="60" t="s">
        <v>164</v>
      </c>
      <c r="AM8" s="1"/>
      <c r="AU8" s="1"/>
      <c r="AV8" s="1"/>
      <c r="AW8" s="1"/>
    </row>
    <row r="9" spans="2:53" s="3" customFormat="1" ht="21.75" customHeight="1">
      <c r="B9" s="15"/>
      <c r="C9" s="32"/>
      <c r="D9" s="32"/>
      <c r="E9" s="32"/>
      <c r="F9" s="32"/>
      <c r="G9" s="32" t="s">
        <v>21</v>
      </c>
      <c r="H9" s="32" t="s">
        <v>20</v>
      </c>
      <c r="I9" s="32"/>
      <c r="J9" s="32" t="s">
        <v>19</v>
      </c>
      <c r="K9" s="32" t="s">
        <v>19</v>
      </c>
      <c r="L9" s="32" t="s">
        <v>223</v>
      </c>
      <c r="M9" s="32"/>
      <c r="N9" s="16" t="s">
        <v>219</v>
      </c>
      <c r="O9" s="32" t="s">
        <v>224</v>
      </c>
      <c r="P9" s="32" t="s">
        <v>19</v>
      </c>
      <c r="Q9" s="32" t="s">
        <v>19</v>
      </c>
      <c r="R9" s="33" t="s">
        <v>19</v>
      </c>
      <c r="AU9" s="1"/>
      <c r="AV9" s="1"/>
    </row>
    <row r="10" spans="2:53" s="4" customFormat="1" ht="18" customHeight="1">
      <c r="B10" s="18"/>
      <c r="C10" s="34" t="s">
        <v>0</v>
      </c>
      <c r="D10" s="34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93</v>
      </c>
      <c r="R10" s="20" t="s">
        <v>94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69" t="s">
        <v>24</v>
      </c>
      <c r="C11" s="70"/>
      <c r="D11" s="70"/>
      <c r="E11" s="70"/>
      <c r="F11" s="70"/>
      <c r="G11" s="70"/>
      <c r="H11" s="77">
        <v>0.33327445950513673</v>
      </c>
      <c r="I11" s="70"/>
      <c r="J11" s="70"/>
      <c r="K11" s="78">
        <v>5.545904065341593E-4</v>
      </c>
      <c r="L11" s="77"/>
      <c r="M11" s="79"/>
      <c r="N11" s="70"/>
      <c r="O11" s="77">
        <v>3.5469071130000001</v>
      </c>
      <c r="P11" s="70"/>
      <c r="Q11" s="78">
        <f>O11/$O$11</f>
        <v>1</v>
      </c>
      <c r="R11" s="78">
        <f>O11/'סכום נכסי הקרן'!$C$42</f>
        <v>5.0069319121987346E-4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71" t="s">
        <v>210</v>
      </c>
      <c r="C12" s="72"/>
      <c r="D12" s="72"/>
      <c r="E12" s="72"/>
      <c r="F12" s="72"/>
      <c r="G12" s="72"/>
      <c r="H12" s="80">
        <v>0.33327445950513673</v>
      </c>
      <c r="I12" s="72"/>
      <c r="J12" s="72"/>
      <c r="K12" s="81">
        <v>5.545904065341593E-4</v>
      </c>
      <c r="L12" s="80"/>
      <c r="M12" s="82"/>
      <c r="N12" s="72"/>
      <c r="O12" s="80">
        <v>3.5469071130000001</v>
      </c>
      <c r="P12" s="72"/>
      <c r="Q12" s="81">
        <f t="shared" ref="Q12:Q21" si="0">O12/$O$11</f>
        <v>1</v>
      </c>
      <c r="R12" s="81">
        <f>O12/'סכום נכסי הקרן'!$C$42</f>
        <v>5.0069319121987346E-4</v>
      </c>
      <c r="AW12" s="4"/>
    </row>
    <row r="13" spans="2:53">
      <c r="B13" s="73" t="s">
        <v>35</v>
      </c>
      <c r="C13" s="70"/>
      <c r="D13" s="70"/>
      <c r="E13" s="70"/>
      <c r="F13" s="70"/>
      <c r="G13" s="70"/>
      <c r="H13" s="77">
        <v>0.33327445950513673</v>
      </c>
      <c r="I13" s="70"/>
      <c r="J13" s="70"/>
      <c r="K13" s="78">
        <v>5.545904065341593E-4</v>
      </c>
      <c r="L13" s="77"/>
      <c r="M13" s="79"/>
      <c r="N13" s="70"/>
      <c r="O13" s="77">
        <v>3.5469071130000001</v>
      </c>
      <c r="P13" s="70"/>
      <c r="Q13" s="78">
        <f t="shared" si="0"/>
        <v>1</v>
      </c>
      <c r="R13" s="78">
        <f>O13/'סכום נכסי הקרן'!$C$42</f>
        <v>5.0069319121987346E-4</v>
      </c>
    </row>
    <row r="14" spans="2:53">
      <c r="B14" s="74" t="s">
        <v>22</v>
      </c>
      <c r="C14" s="72"/>
      <c r="D14" s="72"/>
      <c r="E14" s="72"/>
      <c r="F14" s="72"/>
      <c r="G14" s="72"/>
      <c r="H14" s="80">
        <v>0.33327445950513673</v>
      </c>
      <c r="I14" s="72"/>
      <c r="J14" s="72"/>
      <c r="K14" s="81">
        <v>5.545904065341593E-4</v>
      </c>
      <c r="L14" s="80"/>
      <c r="M14" s="82"/>
      <c r="N14" s="72"/>
      <c r="O14" s="80">
        <v>3.5469071130000001</v>
      </c>
      <c r="P14" s="72"/>
      <c r="Q14" s="81">
        <f t="shared" si="0"/>
        <v>1</v>
      </c>
      <c r="R14" s="81">
        <f>O14/'סכום נכסי הקרן'!$C$42</f>
        <v>5.0069319121987346E-4</v>
      </c>
    </row>
    <row r="15" spans="2:53">
      <c r="B15" s="75" t="s">
        <v>241</v>
      </c>
      <c r="C15" s="70" t="s">
        <v>242</v>
      </c>
      <c r="D15" s="83" t="s">
        <v>100</v>
      </c>
      <c r="E15" s="70" t="s">
        <v>243</v>
      </c>
      <c r="F15" s="70"/>
      <c r="G15" s="70"/>
      <c r="H15" s="77">
        <v>0.28999999954364447</v>
      </c>
      <c r="I15" s="83" t="s">
        <v>144</v>
      </c>
      <c r="J15" s="84">
        <v>0</v>
      </c>
      <c r="K15" s="84">
        <v>0</v>
      </c>
      <c r="L15" s="77">
        <v>1029.898743</v>
      </c>
      <c r="M15" s="79">
        <v>100</v>
      </c>
      <c r="N15" s="70"/>
      <c r="O15" s="77">
        <v>1.0298987429999999</v>
      </c>
      <c r="P15" s="78">
        <v>1.1443319366666667E-7</v>
      </c>
      <c r="Q15" s="78">
        <f t="shared" si="0"/>
        <v>0.29036529860769433</v>
      </c>
      <c r="R15" s="78">
        <f>O15/'סכום נכסי הקרן'!$C$42</f>
        <v>1.4538392797939796E-4</v>
      </c>
    </row>
    <row r="16" spans="2:53" ht="20.25">
      <c r="B16" s="75" t="s">
        <v>244</v>
      </c>
      <c r="C16" s="70" t="s">
        <v>245</v>
      </c>
      <c r="D16" s="83" t="s">
        <v>100</v>
      </c>
      <c r="E16" s="70" t="s">
        <v>243</v>
      </c>
      <c r="F16" s="70"/>
      <c r="G16" s="70"/>
      <c r="H16" s="77">
        <v>0.52000000030237015</v>
      </c>
      <c r="I16" s="83" t="s">
        <v>144</v>
      </c>
      <c r="J16" s="84">
        <v>0</v>
      </c>
      <c r="K16" s="84">
        <v>0</v>
      </c>
      <c r="L16" s="77">
        <v>529.152692</v>
      </c>
      <c r="M16" s="79">
        <v>100</v>
      </c>
      <c r="N16" s="70"/>
      <c r="O16" s="77">
        <v>0.52915269200000004</v>
      </c>
      <c r="P16" s="78">
        <v>6.6144086499999996E-8</v>
      </c>
      <c r="Q16" s="78">
        <f t="shared" si="0"/>
        <v>0.14918707345353591</v>
      </c>
      <c r="R16" s="78">
        <f>O16/'סכום נכסי הקרן'!$C$42</f>
        <v>7.4696951896204578E-5</v>
      </c>
      <c r="AU16" s="4"/>
    </row>
    <row r="17" spans="2:48" ht="20.25">
      <c r="B17" s="75" t="s">
        <v>246</v>
      </c>
      <c r="C17" s="70" t="s">
        <v>247</v>
      </c>
      <c r="D17" s="83" t="s">
        <v>100</v>
      </c>
      <c r="E17" s="70" t="s">
        <v>243</v>
      </c>
      <c r="F17" s="70"/>
      <c r="G17" s="70"/>
      <c r="H17" s="77">
        <v>0.35000000045920776</v>
      </c>
      <c r="I17" s="83" t="s">
        <v>144</v>
      </c>
      <c r="J17" s="84">
        <v>0</v>
      </c>
      <c r="K17" s="78">
        <v>6.0000000183683077E-4</v>
      </c>
      <c r="L17" s="77">
        <v>544.52486999999996</v>
      </c>
      <c r="M17" s="79">
        <v>99.98</v>
      </c>
      <c r="N17" s="70"/>
      <c r="O17" s="77">
        <v>0.544415965</v>
      </c>
      <c r="P17" s="78">
        <v>6.0502763333333335E-8</v>
      </c>
      <c r="Q17" s="78">
        <f t="shared" si="0"/>
        <v>0.15349033613105503</v>
      </c>
      <c r="R17" s="78">
        <f>O17/'סכום נכסי הקרן'!$C$42</f>
        <v>7.6851566218868992E-5</v>
      </c>
      <c r="AV17" s="4"/>
    </row>
    <row r="18" spans="2:48">
      <c r="B18" s="75" t="s">
        <v>248</v>
      </c>
      <c r="C18" s="70" t="s">
        <v>249</v>
      </c>
      <c r="D18" s="83" t="s">
        <v>100</v>
      </c>
      <c r="E18" s="70" t="s">
        <v>243</v>
      </c>
      <c r="F18" s="70"/>
      <c r="G18" s="70"/>
      <c r="H18" s="77">
        <v>0.42000000095417822</v>
      </c>
      <c r="I18" s="83" t="s">
        <v>144</v>
      </c>
      <c r="J18" s="84">
        <v>0</v>
      </c>
      <c r="K18" s="84">
        <v>0</v>
      </c>
      <c r="L18" s="77">
        <v>377.28804199999996</v>
      </c>
      <c r="M18" s="79">
        <v>100</v>
      </c>
      <c r="N18" s="70"/>
      <c r="O18" s="77">
        <v>0.37728804199999993</v>
      </c>
      <c r="P18" s="78">
        <v>4.1920893555555554E-8</v>
      </c>
      <c r="Q18" s="78">
        <f t="shared" si="0"/>
        <v>0.10637099590716007</v>
      </c>
      <c r="R18" s="78">
        <f>O18/'סכום נכסי הקרן'!$C$42</f>
        <v>5.3259233393992073E-5</v>
      </c>
      <c r="AU18" s="3"/>
    </row>
    <row r="19" spans="2:48">
      <c r="B19" s="75" t="s">
        <v>250</v>
      </c>
      <c r="C19" s="70" t="s">
        <v>251</v>
      </c>
      <c r="D19" s="83" t="s">
        <v>100</v>
      </c>
      <c r="E19" s="70" t="s">
        <v>243</v>
      </c>
      <c r="F19" s="70"/>
      <c r="G19" s="70"/>
      <c r="H19" s="77">
        <v>0.59000000354226567</v>
      </c>
      <c r="I19" s="83" t="s">
        <v>144</v>
      </c>
      <c r="J19" s="84">
        <v>0</v>
      </c>
      <c r="K19" s="78">
        <v>2.000000257619325E-4</v>
      </c>
      <c r="L19" s="77">
        <v>186.34006000000002</v>
      </c>
      <c r="M19" s="79">
        <v>99.99</v>
      </c>
      <c r="N19" s="70"/>
      <c r="O19" s="77">
        <v>0.18632142600000001</v>
      </c>
      <c r="P19" s="78">
        <v>2.6620008571428575E-8</v>
      </c>
      <c r="Q19" s="78">
        <f t="shared" si="0"/>
        <v>5.2530675336013515E-2</v>
      </c>
      <c r="R19" s="78">
        <f>O19/'סכום נכסי הקרן'!$C$42</f>
        <v>2.6301751470923707E-5</v>
      </c>
      <c r="AV19" s="3"/>
    </row>
    <row r="20" spans="2:48">
      <c r="B20" s="75" t="s">
        <v>252</v>
      </c>
      <c r="C20" s="70" t="s">
        <v>253</v>
      </c>
      <c r="D20" s="83" t="s">
        <v>100</v>
      </c>
      <c r="E20" s="70" t="s">
        <v>243</v>
      </c>
      <c r="F20" s="70"/>
      <c r="G20" s="70"/>
      <c r="H20" s="77">
        <v>0.10000011483211832</v>
      </c>
      <c r="I20" s="83" t="s">
        <v>144</v>
      </c>
      <c r="J20" s="84">
        <v>0</v>
      </c>
      <c r="K20" s="78">
        <v>1.0000011483211832E-3</v>
      </c>
      <c r="L20" s="77">
        <v>3.4836939999999998</v>
      </c>
      <c r="M20" s="79">
        <v>99.99</v>
      </c>
      <c r="N20" s="70"/>
      <c r="O20" s="77">
        <v>3.483346E-3</v>
      </c>
      <c r="P20" s="78">
        <v>3.870771111111111E-10</v>
      </c>
      <c r="Q20" s="78">
        <f t="shared" si="0"/>
        <v>9.8207984844964286E-4</v>
      </c>
      <c r="R20" s="78">
        <f>O20/'סכום נכסי הקרן'!$C$42</f>
        <v>4.9172069335298138E-7</v>
      </c>
    </row>
    <row r="21" spans="2:48">
      <c r="B21" s="75" t="s">
        <v>254</v>
      </c>
      <c r="C21" s="70" t="s">
        <v>255</v>
      </c>
      <c r="D21" s="83" t="s">
        <v>100</v>
      </c>
      <c r="E21" s="70" t="s">
        <v>243</v>
      </c>
      <c r="F21" s="70"/>
      <c r="G21" s="70"/>
      <c r="H21" s="77">
        <v>0.17000000019398709</v>
      </c>
      <c r="I21" s="83" t="s">
        <v>144</v>
      </c>
      <c r="J21" s="84">
        <v>0</v>
      </c>
      <c r="K21" s="78">
        <v>6.0000000068466039E-4</v>
      </c>
      <c r="L21" s="77">
        <v>876.43454199999996</v>
      </c>
      <c r="M21" s="79">
        <v>99.99</v>
      </c>
      <c r="N21" s="70"/>
      <c r="O21" s="77">
        <v>0.87634689899999996</v>
      </c>
      <c r="P21" s="78">
        <v>7.9675867454545447E-8</v>
      </c>
      <c r="Q21" s="78">
        <f t="shared" si="0"/>
        <v>0.24707354071609147</v>
      </c>
      <c r="R21" s="78">
        <f>O21/'סכום נכסי הקרן'!$C$42</f>
        <v>1.237080395671332E-4</v>
      </c>
    </row>
    <row r="22" spans="2:48">
      <c r="B22" s="76"/>
      <c r="C22" s="70"/>
      <c r="D22" s="70"/>
      <c r="E22" s="70"/>
      <c r="F22" s="70"/>
      <c r="G22" s="70"/>
      <c r="H22" s="70"/>
      <c r="I22" s="70"/>
      <c r="J22" s="70"/>
      <c r="K22" s="78"/>
      <c r="L22" s="77"/>
      <c r="M22" s="79"/>
      <c r="N22" s="70"/>
      <c r="O22" s="70"/>
      <c r="P22" s="70"/>
      <c r="Q22" s="78"/>
      <c r="R22" s="70"/>
    </row>
    <row r="23" spans="2:48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</row>
    <row r="24" spans="2:48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</row>
    <row r="25" spans="2:48">
      <c r="B25" s="85" t="s">
        <v>92</v>
      </c>
      <c r="C25" s="86"/>
      <c r="D25" s="86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</row>
    <row r="26" spans="2:48">
      <c r="B26" s="85" t="s">
        <v>214</v>
      </c>
      <c r="C26" s="86"/>
      <c r="D26" s="86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  <row r="27" spans="2:48">
      <c r="B27" s="116" t="s">
        <v>222</v>
      </c>
      <c r="C27" s="116"/>
      <c r="D27" s="116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2:48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</row>
    <row r="29" spans="2:48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</row>
    <row r="30" spans="2:48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</row>
    <row r="31" spans="2:48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</row>
    <row r="32" spans="2:48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</row>
    <row r="33" spans="2:18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</row>
    <row r="34" spans="2:18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</row>
    <row r="35" spans="2:18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</row>
    <row r="36" spans="2:18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</row>
    <row r="37" spans="2:18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2:18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2:18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2:18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1" spans="2:18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</row>
    <row r="42" spans="2:18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</row>
    <row r="43" spans="2:18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</row>
    <row r="44" spans="2:18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</row>
    <row r="45" spans="2:18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</row>
    <row r="46" spans="2:18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</row>
    <row r="47" spans="2:18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</row>
    <row r="48" spans="2:18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</row>
    <row r="49" spans="2:18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</row>
    <row r="50" spans="2:18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</row>
    <row r="51" spans="2:18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</row>
    <row r="52" spans="2:18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</row>
    <row r="53" spans="2:18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</row>
    <row r="54" spans="2:18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</row>
    <row r="55" spans="2:18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</row>
    <row r="56" spans="2:18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spans="2:18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</row>
    <row r="58" spans="2:18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</row>
    <row r="59" spans="2:18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</row>
    <row r="60" spans="2:18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</row>
    <row r="61" spans="2:18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</row>
    <row r="62" spans="2:18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</row>
    <row r="63" spans="2:18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</row>
    <row r="64" spans="2:18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</row>
    <row r="65" spans="2:18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</row>
    <row r="66" spans="2:18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</row>
    <row r="67" spans="2:18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</row>
    <row r="68" spans="2:18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</row>
    <row r="69" spans="2:18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</row>
    <row r="70" spans="2:18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</row>
    <row r="71" spans="2:18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</row>
    <row r="72" spans="2:18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</row>
    <row r="73" spans="2:18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</row>
    <row r="74" spans="2:18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</row>
    <row r="75" spans="2:18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</row>
    <row r="76" spans="2:18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</row>
    <row r="77" spans="2:18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</row>
    <row r="78" spans="2:18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</row>
    <row r="79" spans="2:18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</row>
    <row r="80" spans="2:18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2:18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2:18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2:18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2:18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2:18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2:18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2:18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2:18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2:18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</row>
    <row r="90" spans="2:18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2:18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2" spans="2:18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</row>
    <row r="93" spans="2:18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</row>
    <row r="94" spans="2:18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2:18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</row>
    <row r="96" spans="2:18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</row>
    <row r="97" spans="2:18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2:18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</row>
    <row r="99" spans="2:18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spans="2:18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2:18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2:18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</row>
    <row r="103" spans="2:18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2:18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</row>
    <row r="105" spans="2:18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spans="2:18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2:18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2:18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2:18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</row>
    <row r="110" spans="2:18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</row>
    <row r="111" spans="2:18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</row>
    <row r="112" spans="2:18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</row>
    <row r="113" spans="2:18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</row>
    <row r="114" spans="2:18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</row>
    <row r="115" spans="2:18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</row>
    <row r="116" spans="2:18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</row>
    <row r="117" spans="2:18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</row>
    <row r="118" spans="2:18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</row>
    <row r="119" spans="2:18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</row>
    <row r="120" spans="2:18"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</row>
    <row r="121" spans="2:18"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</row>
    <row r="122" spans="2:18">
      <c r="C122" s="1"/>
      <c r="D122" s="1"/>
    </row>
    <row r="123" spans="2:18">
      <c r="C123" s="1"/>
      <c r="D123" s="1"/>
    </row>
    <row r="124" spans="2:18">
      <c r="C124" s="1"/>
      <c r="D124" s="1"/>
    </row>
    <row r="125" spans="2:18">
      <c r="C125" s="1"/>
      <c r="D125" s="1"/>
    </row>
    <row r="126" spans="2:18">
      <c r="C126" s="1"/>
      <c r="D126" s="1"/>
    </row>
    <row r="127" spans="2:18">
      <c r="C127" s="1"/>
      <c r="D127" s="1"/>
    </row>
    <row r="128" spans="2:18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27:D27"/>
  </mergeCells>
  <phoneticPr fontId="3" type="noConversion"/>
  <dataValidations count="1">
    <dataValidation allowBlank="1" showInputMessage="1" showErrorMessage="1" sqref="N10:Q10 N9 N1:N7 N32:N1048576 O1:Q9 O11:Q1048576 C32:I1048576 E1:I30 C28:D29 R1:AF1048576 AJ1:XFD1048576 AG1:AI27 AG31:AI1048576 C25:D26 D1:D24 A1:B1048576 C5:C24 J1:M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>
      <selection activeCell="M10" sqref="M10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47" t="s">
        <v>159</v>
      </c>
      <c r="C1" s="68" t="s" vm="1">
        <v>238</v>
      </c>
    </row>
    <row r="2" spans="2:18">
      <c r="B2" s="47" t="s">
        <v>158</v>
      </c>
      <c r="C2" s="68" t="s">
        <v>239</v>
      </c>
    </row>
    <row r="3" spans="2:18">
      <c r="B3" s="47" t="s">
        <v>160</v>
      </c>
      <c r="C3" s="68" t="s">
        <v>240</v>
      </c>
    </row>
    <row r="4" spans="2:18">
      <c r="B4" s="47" t="s">
        <v>161</v>
      </c>
      <c r="C4" s="68">
        <v>12147</v>
      </c>
    </row>
    <row r="6" spans="2:18" ht="26.25" customHeight="1">
      <c r="B6" s="107" t="s">
        <v>202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18" s="3" customFormat="1" ht="78.75">
      <c r="B7" s="22" t="s">
        <v>96</v>
      </c>
      <c r="C7" s="30" t="s">
        <v>34</v>
      </c>
      <c r="D7" s="30" t="s">
        <v>49</v>
      </c>
      <c r="E7" s="30" t="s">
        <v>14</v>
      </c>
      <c r="F7" s="30" t="s">
        <v>50</v>
      </c>
      <c r="G7" s="30" t="s">
        <v>84</v>
      </c>
      <c r="H7" s="30" t="s">
        <v>17</v>
      </c>
      <c r="I7" s="30" t="s">
        <v>83</v>
      </c>
      <c r="J7" s="30" t="s">
        <v>16</v>
      </c>
      <c r="K7" s="30" t="s">
        <v>197</v>
      </c>
      <c r="L7" s="30" t="s">
        <v>216</v>
      </c>
      <c r="M7" s="30" t="s">
        <v>198</v>
      </c>
      <c r="N7" s="30" t="s">
        <v>45</v>
      </c>
      <c r="O7" s="30" t="s">
        <v>162</v>
      </c>
      <c r="P7" s="31" t="s">
        <v>164</v>
      </c>
      <c r="R7" s="1"/>
    </row>
    <row r="8" spans="2:18" s="3" customFormat="1" ht="17.25" customHeight="1">
      <c r="B8" s="15"/>
      <c r="C8" s="32"/>
      <c r="D8" s="32"/>
      <c r="E8" s="32"/>
      <c r="F8" s="32"/>
      <c r="G8" s="32" t="s">
        <v>21</v>
      </c>
      <c r="H8" s="32" t="s">
        <v>20</v>
      </c>
      <c r="I8" s="32"/>
      <c r="J8" s="32" t="s">
        <v>19</v>
      </c>
      <c r="K8" s="32" t="s">
        <v>19</v>
      </c>
      <c r="L8" s="32" t="s">
        <v>223</v>
      </c>
      <c r="M8" s="32" t="s">
        <v>219</v>
      </c>
      <c r="N8" s="32" t="s">
        <v>19</v>
      </c>
      <c r="O8" s="32" t="s">
        <v>19</v>
      </c>
      <c r="P8" s="33" t="s">
        <v>19</v>
      </c>
    </row>
    <row r="9" spans="2:18" s="4" customFormat="1" ht="18" customHeight="1">
      <c r="B9" s="18"/>
      <c r="C9" s="19" t="s">
        <v>0</v>
      </c>
      <c r="D9" s="19" t="s">
        <v>1</v>
      </c>
      <c r="E9" s="19" t="s">
        <v>2</v>
      </c>
      <c r="F9" s="19" t="s">
        <v>3</v>
      </c>
      <c r="G9" s="19" t="s">
        <v>4</v>
      </c>
      <c r="H9" s="19" t="s">
        <v>5</v>
      </c>
      <c r="I9" s="19" t="s">
        <v>6</v>
      </c>
      <c r="J9" s="19" t="s">
        <v>7</v>
      </c>
      <c r="K9" s="19" t="s">
        <v>8</v>
      </c>
      <c r="L9" s="19" t="s">
        <v>9</v>
      </c>
      <c r="M9" s="19" t="s">
        <v>10</v>
      </c>
      <c r="N9" s="19" t="s">
        <v>11</v>
      </c>
      <c r="O9" s="19" t="s">
        <v>12</v>
      </c>
      <c r="P9" s="20" t="s">
        <v>13</v>
      </c>
      <c r="Q9" s="5"/>
    </row>
    <row r="10" spans="2:18" s="4" customFormat="1" ht="18" customHeight="1"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02">
        <v>0</v>
      </c>
      <c r="N10" s="69"/>
      <c r="O10" s="69"/>
      <c r="P10" s="69"/>
      <c r="Q10" s="5"/>
    </row>
    <row r="11" spans="2:18" ht="20.25" customHeight="1">
      <c r="B11" s="85" t="s">
        <v>231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</row>
    <row r="12" spans="2:18">
      <c r="B12" s="85" t="s">
        <v>92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2:18">
      <c r="B13" s="85" t="s">
        <v>222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</row>
    <row r="14" spans="2:18"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2:18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2:18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2:23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2:23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2:23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2:23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</row>
    <row r="21" spans="2:23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2:23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</row>
    <row r="23" spans="2:23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</row>
    <row r="24" spans="2:23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</row>
    <row r="25" spans="2:23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</row>
    <row r="26" spans="2:23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</row>
    <row r="27" spans="2:23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</row>
    <row r="28" spans="2:23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</row>
    <row r="29" spans="2:23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</row>
    <row r="30" spans="2:23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</row>
    <row r="31" spans="2:23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2"/>
      <c r="R31" s="2"/>
      <c r="S31" s="2"/>
      <c r="T31" s="2"/>
      <c r="U31" s="2"/>
      <c r="V31" s="2"/>
      <c r="W31" s="2"/>
    </row>
    <row r="32" spans="2:23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2"/>
      <c r="R32" s="2"/>
      <c r="S32" s="2"/>
      <c r="T32" s="2"/>
      <c r="U32" s="2"/>
      <c r="V32" s="2"/>
      <c r="W32" s="2"/>
    </row>
    <row r="33" spans="2:23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2"/>
      <c r="R33" s="2"/>
      <c r="S33" s="2"/>
      <c r="T33" s="2"/>
      <c r="U33" s="2"/>
      <c r="V33" s="2"/>
      <c r="W33" s="2"/>
    </row>
    <row r="34" spans="2:23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2"/>
      <c r="R34" s="2"/>
      <c r="S34" s="2"/>
      <c r="T34" s="2"/>
      <c r="U34" s="2"/>
      <c r="V34" s="2"/>
      <c r="W34" s="2"/>
    </row>
    <row r="35" spans="2:23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2"/>
      <c r="R35" s="2"/>
      <c r="S35" s="2"/>
      <c r="T35" s="2"/>
      <c r="U35" s="2"/>
      <c r="V35" s="2"/>
      <c r="W35" s="2"/>
    </row>
    <row r="36" spans="2:23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2"/>
      <c r="R36" s="2"/>
      <c r="S36" s="2"/>
      <c r="T36" s="2"/>
      <c r="U36" s="2"/>
      <c r="V36" s="2"/>
      <c r="W36" s="2"/>
    </row>
    <row r="37" spans="2:23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2"/>
      <c r="R37" s="2"/>
      <c r="S37" s="2"/>
      <c r="T37" s="2"/>
      <c r="U37" s="2"/>
      <c r="V37" s="2"/>
      <c r="W37" s="2"/>
    </row>
    <row r="38" spans="2:23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2"/>
      <c r="R38" s="2"/>
      <c r="S38" s="2"/>
      <c r="T38" s="2"/>
      <c r="U38" s="2"/>
      <c r="V38" s="2"/>
      <c r="W38" s="2"/>
    </row>
    <row r="39" spans="2:23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2"/>
      <c r="R39" s="2"/>
      <c r="S39" s="2"/>
      <c r="T39" s="2"/>
      <c r="U39" s="2"/>
      <c r="V39" s="2"/>
      <c r="W39" s="2"/>
    </row>
    <row r="40" spans="2:23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2"/>
      <c r="R40" s="2"/>
      <c r="S40" s="2"/>
      <c r="T40" s="2"/>
      <c r="U40" s="2"/>
      <c r="V40" s="2"/>
      <c r="W40" s="2"/>
    </row>
    <row r="41" spans="2:23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2"/>
      <c r="R41" s="2"/>
      <c r="S41" s="2"/>
      <c r="T41" s="2"/>
      <c r="U41" s="2"/>
      <c r="V41" s="2"/>
      <c r="W41" s="2"/>
    </row>
    <row r="42" spans="2:23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2"/>
      <c r="R42" s="2"/>
      <c r="S42" s="2"/>
      <c r="T42" s="2"/>
      <c r="U42" s="2"/>
      <c r="V42" s="2"/>
      <c r="W42" s="2"/>
    </row>
    <row r="43" spans="2:23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2:23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</row>
    <row r="45" spans="2:23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</row>
    <row r="46" spans="2:23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</row>
    <row r="47" spans="2:23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</row>
    <row r="48" spans="2:23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</row>
    <row r="49" spans="2:16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</row>
    <row r="50" spans="2:16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</row>
    <row r="51" spans="2:16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</row>
    <row r="52" spans="2:16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</row>
    <row r="53" spans="2:16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</row>
    <row r="54" spans="2:16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</row>
    <row r="55" spans="2:16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</row>
    <row r="56" spans="2:16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2:16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2:16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2:16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</row>
    <row r="60" spans="2:16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2:16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</row>
    <row r="62" spans="2:16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</row>
    <row r="63" spans="2:16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</row>
    <row r="64" spans="2:16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</row>
    <row r="65" spans="2:16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</row>
    <row r="66" spans="2:16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</row>
    <row r="67" spans="2:16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</row>
    <row r="68" spans="2:16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</row>
    <row r="69" spans="2:16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</row>
    <row r="70" spans="2:16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</row>
    <row r="71" spans="2:16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2:16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</row>
    <row r="73" spans="2:16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</row>
    <row r="74" spans="2:16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</row>
    <row r="75" spans="2:16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</row>
    <row r="76" spans="2:16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</row>
    <row r="77" spans="2:16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</row>
    <row r="78" spans="2:16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</row>
    <row r="79" spans="2:16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</row>
    <row r="80" spans="2:16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2:16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</row>
    <row r="82" spans="2:16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</row>
    <row r="83" spans="2:16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</row>
    <row r="84" spans="2:16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6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2:16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</row>
    <row r="87" spans="2:16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</row>
    <row r="88" spans="2:16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</row>
    <row r="89" spans="2:16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</row>
    <row r="90" spans="2:16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</row>
    <row r="91" spans="2:16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2:16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</row>
    <row r="93" spans="2:16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</row>
    <row r="94" spans="2:16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</row>
    <row r="95" spans="2:16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</row>
    <row r="96" spans="2:16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</row>
    <row r="97" spans="2:16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</row>
    <row r="98" spans="2:16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</row>
    <row r="99" spans="2:16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</row>
    <row r="100" spans="2:16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</row>
    <row r="101" spans="2:16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</row>
    <row r="102" spans="2:16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</row>
    <row r="103" spans="2:16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</row>
    <row r="104" spans="2:16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</row>
    <row r="105" spans="2:16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</row>
    <row r="106" spans="2:16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</row>
    <row r="107" spans="2:16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</row>
    <row r="108" spans="2:16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</row>
    <row r="109" spans="2:16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2"/>
      <c r="D397" s="1"/>
    </row>
    <row r="398" spans="2:4">
      <c r="B398" s="42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B1:B23 Q1:XFD30 Q34:XFD1048576 Q31:AF33 D1:L23 N1:P23 M1:M9 M11:M2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>
      <selection activeCell="Q11" sqref="Q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47" t="s">
        <v>159</v>
      </c>
      <c r="C1" s="68" t="s" vm="1">
        <v>238</v>
      </c>
    </row>
    <row r="2" spans="2:67">
      <c r="B2" s="47" t="s">
        <v>158</v>
      </c>
      <c r="C2" s="68" t="s">
        <v>239</v>
      </c>
    </row>
    <row r="3" spans="2:67">
      <c r="B3" s="47" t="s">
        <v>160</v>
      </c>
      <c r="C3" s="68" t="s">
        <v>240</v>
      </c>
    </row>
    <row r="4" spans="2:67">
      <c r="B4" s="47" t="s">
        <v>161</v>
      </c>
      <c r="C4" s="68">
        <v>12147</v>
      </c>
    </row>
    <row r="6" spans="2:67" ht="26.25" customHeight="1">
      <c r="B6" s="113" t="s">
        <v>189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8"/>
      <c r="BO6" s="3"/>
    </row>
    <row r="7" spans="2:67" ht="26.25" customHeight="1">
      <c r="B7" s="113" t="s">
        <v>70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8"/>
      <c r="AZ7" s="42"/>
      <c r="BJ7" s="3"/>
      <c r="BO7" s="3"/>
    </row>
    <row r="8" spans="2:67" s="3" customFormat="1" ht="78.75">
      <c r="B8" s="37" t="s">
        <v>95</v>
      </c>
      <c r="C8" s="13" t="s">
        <v>34</v>
      </c>
      <c r="D8" s="13" t="s">
        <v>99</v>
      </c>
      <c r="E8" s="13" t="s">
        <v>205</v>
      </c>
      <c r="F8" s="13" t="s">
        <v>97</v>
      </c>
      <c r="G8" s="13" t="s">
        <v>49</v>
      </c>
      <c r="H8" s="13" t="s">
        <v>14</v>
      </c>
      <c r="I8" s="13" t="s">
        <v>50</v>
      </c>
      <c r="J8" s="13" t="s">
        <v>84</v>
      </c>
      <c r="K8" s="13" t="s">
        <v>17</v>
      </c>
      <c r="L8" s="13" t="s">
        <v>83</v>
      </c>
      <c r="M8" s="13" t="s">
        <v>16</v>
      </c>
      <c r="N8" s="13" t="s">
        <v>18</v>
      </c>
      <c r="O8" s="13" t="s">
        <v>216</v>
      </c>
      <c r="P8" s="13" t="s">
        <v>215</v>
      </c>
      <c r="Q8" s="13" t="s">
        <v>46</v>
      </c>
      <c r="R8" s="13" t="s">
        <v>45</v>
      </c>
      <c r="S8" s="13" t="s">
        <v>162</v>
      </c>
      <c r="T8" s="38" t="s">
        <v>164</v>
      </c>
      <c r="V8" s="1"/>
      <c r="AZ8" s="42"/>
      <c r="BJ8" s="1"/>
      <c r="BK8" s="1"/>
      <c r="BL8" s="1"/>
      <c r="BO8" s="4"/>
    </row>
    <row r="9" spans="2:67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21</v>
      </c>
      <c r="K9" s="16" t="s">
        <v>20</v>
      </c>
      <c r="L9" s="16"/>
      <c r="M9" s="16" t="s">
        <v>19</v>
      </c>
      <c r="N9" s="16" t="s">
        <v>19</v>
      </c>
      <c r="O9" s="16" t="s">
        <v>223</v>
      </c>
      <c r="P9" s="16"/>
      <c r="Q9" s="16" t="s">
        <v>219</v>
      </c>
      <c r="R9" s="16" t="s">
        <v>19</v>
      </c>
      <c r="S9" s="16" t="s">
        <v>19</v>
      </c>
      <c r="T9" s="62" t="s">
        <v>19</v>
      </c>
      <c r="BJ9" s="1"/>
      <c r="BL9" s="1"/>
      <c r="BO9" s="4"/>
    </row>
    <row r="10" spans="2:67" s="4" customFormat="1" ht="18" customHeight="1">
      <c r="B10" s="40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19" t="s">
        <v>13</v>
      </c>
      <c r="Q10" s="19" t="s">
        <v>93</v>
      </c>
      <c r="R10" s="19" t="s">
        <v>94</v>
      </c>
      <c r="S10" s="44" t="s">
        <v>165</v>
      </c>
      <c r="T10" s="61" t="s">
        <v>206</v>
      </c>
      <c r="U10" s="5"/>
      <c r="BJ10" s="1"/>
      <c r="BK10" s="3"/>
      <c r="BL10" s="1"/>
      <c r="BO10" s="1"/>
    </row>
    <row r="11" spans="2:67" s="4" customFormat="1" ht="18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102">
        <v>0</v>
      </c>
      <c r="R11" s="69"/>
      <c r="S11" s="69"/>
      <c r="T11" s="69"/>
      <c r="U11" s="5"/>
      <c r="BJ11" s="1"/>
      <c r="BK11" s="3"/>
      <c r="BL11" s="1"/>
      <c r="BO11" s="1"/>
    </row>
    <row r="12" spans="2:67" ht="20.25">
      <c r="B12" s="85" t="s">
        <v>231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BK12" s="4"/>
    </row>
    <row r="13" spans="2:67">
      <c r="B13" s="85" t="s">
        <v>92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</row>
    <row r="14" spans="2:67">
      <c r="B14" s="85" t="s">
        <v>214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</row>
    <row r="15" spans="2:67">
      <c r="B15" s="85" t="s">
        <v>222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2:67" ht="20.25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BJ16" s="4"/>
    </row>
    <row r="17" spans="2:20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</row>
    <row r="18" spans="2:20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</row>
    <row r="19" spans="2:20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</row>
    <row r="20" spans="2:20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</row>
    <row r="21" spans="2:20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</row>
    <row r="22" spans="2:20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</row>
    <row r="23" spans="2:20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</row>
    <row r="24" spans="2:20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</row>
    <row r="25" spans="2:20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2:20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  <row r="27" spans="2:20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</row>
    <row r="28" spans="2:20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29" spans="2:20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</row>
    <row r="30" spans="2:20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</row>
    <row r="31" spans="2:20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</row>
    <row r="32" spans="2:20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</row>
    <row r="33" spans="2:20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</row>
    <row r="34" spans="2:20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</row>
    <row r="35" spans="2:20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</row>
    <row r="36" spans="2:20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</row>
    <row r="37" spans="2:20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</row>
    <row r="38" spans="2:20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</row>
    <row r="39" spans="2:20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</row>
    <row r="40" spans="2:20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</row>
    <row r="41" spans="2:20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</row>
    <row r="42" spans="2:20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</row>
    <row r="43" spans="2:20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</row>
    <row r="44" spans="2:20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</row>
    <row r="45" spans="2:20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</row>
    <row r="46" spans="2:20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</row>
    <row r="47" spans="2:20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</row>
    <row r="48" spans="2:20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</row>
    <row r="49" spans="2:20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</row>
    <row r="50" spans="2:20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</row>
    <row r="51" spans="2:20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</row>
    <row r="52" spans="2:20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</row>
    <row r="53" spans="2:20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</row>
    <row r="54" spans="2:20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</row>
    <row r="55" spans="2:20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</row>
    <row r="56" spans="2:20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</row>
    <row r="57" spans="2:20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</row>
    <row r="58" spans="2:20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</row>
    <row r="59" spans="2:20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</row>
    <row r="60" spans="2:20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</row>
    <row r="61" spans="2:20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</row>
    <row r="62" spans="2:20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</row>
    <row r="63" spans="2:20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</row>
    <row r="64" spans="2:20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</row>
    <row r="65" spans="2:20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</row>
    <row r="66" spans="2:20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</row>
    <row r="67" spans="2:20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</row>
    <row r="68" spans="2:20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</row>
    <row r="69" spans="2:20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</row>
    <row r="70" spans="2:20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</row>
    <row r="71" spans="2:20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</row>
    <row r="72" spans="2:20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</row>
    <row r="73" spans="2:20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</row>
    <row r="74" spans="2:20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</row>
    <row r="75" spans="2:20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</row>
    <row r="76" spans="2:20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</row>
    <row r="77" spans="2:20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</row>
    <row r="78" spans="2:20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</row>
    <row r="79" spans="2:20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</row>
    <row r="80" spans="2:20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</row>
    <row r="81" spans="2:20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</row>
    <row r="82" spans="2:20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</row>
    <row r="83" spans="2:20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</row>
    <row r="84" spans="2:20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</row>
    <row r="85" spans="2:20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</row>
    <row r="86" spans="2:20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</row>
    <row r="87" spans="2:20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</row>
    <row r="88" spans="2:20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</row>
    <row r="89" spans="2:20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</row>
    <row r="90" spans="2:20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</row>
    <row r="91" spans="2:20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</row>
    <row r="92" spans="2:20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</row>
    <row r="93" spans="2:20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</row>
    <row r="94" spans="2:20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</row>
    <row r="95" spans="2:20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</row>
    <row r="96" spans="2:20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</row>
    <row r="97" spans="2:20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</row>
    <row r="98" spans="2:20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</row>
    <row r="99" spans="2:20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</row>
    <row r="100" spans="2:20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</row>
    <row r="101" spans="2:20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</row>
    <row r="102" spans="2:20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</row>
    <row r="103" spans="2:20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</row>
    <row r="104" spans="2:20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</row>
    <row r="105" spans="2:20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</row>
    <row r="106" spans="2:20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</row>
    <row r="107" spans="2:20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</row>
    <row r="108" spans="2:20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</row>
    <row r="109" spans="2:20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</row>
    <row r="110" spans="2:20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2"/>
      <c r="C697" s="1"/>
      <c r="D697" s="1"/>
      <c r="E697" s="1"/>
      <c r="F697" s="1"/>
      <c r="G697" s="1"/>
    </row>
    <row r="698" spans="2:7">
      <c r="B698" s="42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30"/>
  <sheetViews>
    <sheetView rightToLeft="1" workbookViewId="0">
      <selection activeCell="R11" sqref="R1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63.140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22" width="7.5703125" style="1" customWidth="1"/>
    <col min="23" max="23" width="6.7109375" style="1" customWidth="1"/>
    <col min="24" max="24" width="7.7109375" style="1" customWidth="1"/>
    <col min="25" max="25" width="7.140625" style="1" customWidth="1"/>
    <col min="26" max="26" width="6" style="1" customWidth="1"/>
    <col min="27" max="27" width="7.85546875" style="1" customWidth="1"/>
    <col min="28" max="28" width="8.140625" style="1" customWidth="1"/>
    <col min="29" max="29" width="6.28515625" style="1" customWidth="1"/>
    <col min="30" max="30" width="8" style="1" customWidth="1"/>
    <col min="31" max="31" width="8.7109375" style="1" customWidth="1"/>
    <col min="32" max="32" width="10" style="1" customWidth="1"/>
    <col min="33" max="33" width="9.5703125" style="1" customWidth="1"/>
    <col min="34" max="34" width="6.140625" style="1" customWidth="1"/>
    <col min="35" max="36" width="5.7109375" style="1" customWidth="1"/>
    <col min="37" max="37" width="6.85546875" style="1" customWidth="1"/>
    <col min="38" max="38" width="6.42578125" style="1" customWidth="1"/>
    <col min="39" max="39" width="6.7109375" style="1" customWidth="1"/>
    <col min="40" max="40" width="7.28515625" style="1" customWidth="1"/>
    <col min="41" max="52" width="5.7109375" style="1" customWidth="1"/>
    <col min="53" max="16384" width="9.140625" style="1"/>
  </cols>
  <sheetData>
    <row r="1" spans="2:66">
      <c r="B1" s="47" t="s">
        <v>159</v>
      </c>
      <c r="C1" s="68" t="s" vm="1">
        <v>238</v>
      </c>
    </row>
    <row r="2" spans="2:66">
      <c r="B2" s="47" t="s">
        <v>158</v>
      </c>
      <c r="C2" s="68" t="s">
        <v>239</v>
      </c>
    </row>
    <row r="3" spans="2:66">
      <c r="B3" s="47" t="s">
        <v>160</v>
      </c>
      <c r="C3" s="68" t="s">
        <v>240</v>
      </c>
    </row>
    <row r="4" spans="2:66">
      <c r="B4" s="47" t="s">
        <v>161</v>
      </c>
      <c r="C4" s="68">
        <v>12147</v>
      </c>
    </row>
    <row r="6" spans="2:66" ht="26.25" customHeight="1">
      <c r="B6" s="107" t="s">
        <v>189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71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3"/>
    </row>
    <row r="8" spans="2:66" s="3" customFormat="1" ht="78.75">
      <c r="B8" s="22" t="s">
        <v>95</v>
      </c>
      <c r="C8" s="30" t="s">
        <v>34</v>
      </c>
      <c r="D8" s="30" t="s">
        <v>99</v>
      </c>
      <c r="E8" s="30" t="s">
        <v>205</v>
      </c>
      <c r="F8" s="30" t="s">
        <v>97</v>
      </c>
      <c r="G8" s="30" t="s">
        <v>49</v>
      </c>
      <c r="H8" s="30" t="s">
        <v>14</v>
      </c>
      <c r="I8" s="30" t="s">
        <v>50</v>
      </c>
      <c r="J8" s="30" t="s">
        <v>84</v>
      </c>
      <c r="K8" s="30" t="s">
        <v>17</v>
      </c>
      <c r="L8" s="30" t="s">
        <v>83</v>
      </c>
      <c r="M8" s="30" t="s">
        <v>16</v>
      </c>
      <c r="N8" s="30" t="s">
        <v>18</v>
      </c>
      <c r="O8" s="13" t="s">
        <v>216</v>
      </c>
      <c r="P8" s="30" t="s">
        <v>215</v>
      </c>
      <c r="Q8" s="30" t="s">
        <v>230</v>
      </c>
      <c r="R8" s="30" t="s">
        <v>46</v>
      </c>
      <c r="S8" s="13" t="s">
        <v>45</v>
      </c>
      <c r="T8" s="30" t="s">
        <v>162</v>
      </c>
      <c r="U8" s="14" t="s">
        <v>164</v>
      </c>
      <c r="V8" s="1"/>
      <c r="W8" s="1"/>
      <c r="BJ8" s="1"/>
      <c r="BK8" s="1"/>
    </row>
    <row r="9" spans="2:66" s="3" customFormat="1" ht="25.5">
      <c r="B9" s="15"/>
      <c r="C9" s="16"/>
      <c r="D9" s="16"/>
      <c r="E9" s="16"/>
      <c r="F9" s="16"/>
      <c r="G9" s="16"/>
      <c r="H9" s="32"/>
      <c r="I9" s="32"/>
      <c r="J9" s="32" t="s">
        <v>21</v>
      </c>
      <c r="K9" s="32" t="s">
        <v>20</v>
      </c>
      <c r="L9" s="32"/>
      <c r="M9" s="32" t="s">
        <v>19</v>
      </c>
      <c r="N9" s="32" t="s">
        <v>19</v>
      </c>
      <c r="O9" s="32" t="s">
        <v>223</v>
      </c>
      <c r="P9" s="32"/>
      <c r="Q9" s="16" t="s">
        <v>219</v>
      </c>
      <c r="R9" s="32" t="s">
        <v>219</v>
      </c>
      <c r="S9" s="16" t="s">
        <v>19</v>
      </c>
      <c r="T9" s="32" t="s">
        <v>219</v>
      </c>
      <c r="U9" s="17" t="s">
        <v>19</v>
      </c>
      <c r="BI9" s="1"/>
      <c r="BJ9" s="1"/>
      <c r="BK9" s="1"/>
      <c r="BN9" s="4"/>
    </row>
    <row r="10" spans="2:66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19" t="s">
        <v>12</v>
      </c>
      <c r="P10" s="34" t="s">
        <v>13</v>
      </c>
      <c r="Q10" s="41" t="s">
        <v>93</v>
      </c>
      <c r="R10" s="19" t="s">
        <v>94</v>
      </c>
      <c r="S10" s="19" t="s">
        <v>165</v>
      </c>
      <c r="T10" s="19" t="s">
        <v>206</v>
      </c>
      <c r="U10" s="20" t="s">
        <v>225</v>
      </c>
      <c r="V10" s="5"/>
      <c r="BI10" s="1"/>
      <c r="BJ10" s="3"/>
      <c r="BK10" s="1"/>
    </row>
    <row r="11" spans="2:66" s="4" customFormat="1" ht="18" customHeight="1"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102">
        <v>0</v>
      </c>
      <c r="S11" s="69"/>
      <c r="T11" s="69"/>
      <c r="U11" s="69"/>
      <c r="V11" s="5"/>
      <c r="BI11" s="1"/>
      <c r="BJ11" s="3"/>
      <c r="BK11" s="1"/>
      <c r="BN11" s="1"/>
    </row>
    <row r="12" spans="2:66">
      <c r="B12" s="85" t="s">
        <v>231</v>
      </c>
      <c r="C12" s="86"/>
      <c r="D12" s="86"/>
      <c r="E12" s="86"/>
      <c r="F12" s="86"/>
      <c r="G12" s="86"/>
      <c r="H12" s="86"/>
      <c r="I12" s="86"/>
      <c r="J12" s="86"/>
      <c r="K12" s="86"/>
      <c r="L12" s="69"/>
      <c r="M12" s="69"/>
      <c r="N12" s="69"/>
      <c r="O12" s="69"/>
      <c r="P12" s="69"/>
      <c r="Q12" s="69"/>
      <c r="R12" s="69"/>
      <c r="S12" s="69"/>
      <c r="T12" s="69"/>
      <c r="U12" s="69"/>
      <c r="BJ12" s="3"/>
    </row>
    <row r="13" spans="2:66" ht="20.25">
      <c r="B13" s="85" t="s">
        <v>92</v>
      </c>
      <c r="C13" s="86"/>
      <c r="D13" s="86"/>
      <c r="E13" s="86"/>
      <c r="F13" s="86"/>
      <c r="G13" s="86"/>
      <c r="H13" s="86"/>
      <c r="I13" s="86"/>
      <c r="J13" s="86"/>
      <c r="K13" s="86"/>
      <c r="L13" s="69"/>
      <c r="M13" s="69"/>
      <c r="N13" s="69"/>
      <c r="O13" s="69"/>
      <c r="P13" s="69"/>
      <c r="Q13" s="69"/>
      <c r="R13" s="69"/>
      <c r="S13" s="69"/>
      <c r="T13" s="69"/>
      <c r="U13" s="69"/>
      <c r="BJ13" s="4"/>
    </row>
    <row r="14" spans="2:66">
      <c r="B14" s="85" t="s">
        <v>214</v>
      </c>
      <c r="C14" s="86"/>
      <c r="D14" s="86"/>
      <c r="E14" s="86"/>
      <c r="F14" s="86"/>
      <c r="G14" s="86"/>
      <c r="H14" s="86"/>
      <c r="I14" s="86"/>
      <c r="J14" s="86"/>
      <c r="K14" s="86"/>
      <c r="L14" s="69"/>
      <c r="M14" s="69"/>
      <c r="N14" s="69"/>
      <c r="O14" s="69"/>
      <c r="P14" s="69"/>
      <c r="Q14" s="69"/>
      <c r="R14" s="69"/>
      <c r="S14" s="69"/>
      <c r="T14" s="69"/>
      <c r="U14" s="69"/>
    </row>
    <row r="15" spans="2:66">
      <c r="B15" s="85" t="s">
        <v>222</v>
      </c>
      <c r="C15" s="86"/>
      <c r="D15" s="86"/>
      <c r="E15" s="86"/>
      <c r="F15" s="86"/>
      <c r="G15" s="86"/>
      <c r="H15" s="86"/>
      <c r="I15" s="86"/>
      <c r="J15" s="86"/>
      <c r="K15" s="86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2:66">
      <c r="B16" s="116" t="s">
        <v>227</v>
      </c>
      <c r="C16" s="116"/>
      <c r="D16" s="116"/>
      <c r="E16" s="116"/>
      <c r="F16" s="116"/>
      <c r="G16" s="116"/>
      <c r="H16" s="116"/>
      <c r="I16" s="116"/>
      <c r="J16" s="116"/>
      <c r="K16" s="116"/>
      <c r="L16" s="69"/>
      <c r="M16" s="69"/>
      <c r="N16" s="69"/>
      <c r="O16" s="69"/>
      <c r="P16" s="69"/>
      <c r="Q16" s="69"/>
      <c r="R16" s="69"/>
      <c r="S16" s="69"/>
      <c r="T16" s="69"/>
      <c r="U16" s="69"/>
    </row>
    <row r="17" spans="2:61" ht="20.25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BI17" s="4"/>
    </row>
    <row r="18" spans="2:61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2:61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BI19" s="3"/>
    </row>
    <row r="20" spans="2:61"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2:61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2:61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2:61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2:61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2:61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2:6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27" spans="2:61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2:61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2:61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2:61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</row>
    <row r="31" spans="2:61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2:61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2:21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</row>
    <row r="34" spans="2:21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</row>
    <row r="35" spans="2:2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</row>
    <row r="36" spans="2:2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</row>
    <row r="37" spans="2:21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</row>
    <row r="38" spans="2:21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</row>
    <row r="39" spans="2:21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</row>
    <row r="40" spans="2:21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</row>
    <row r="41" spans="2:21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</row>
    <row r="42" spans="2:21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</row>
    <row r="43" spans="2:2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</row>
    <row r="44" spans="2:2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2:2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</row>
    <row r="46" spans="2:21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</row>
    <row r="47" spans="2:21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</row>
    <row r="48" spans="2:21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</row>
    <row r="49" spans="2:21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</row>
    <row r="50" spans="2:21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2:21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2:21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2:21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2:2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2:21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2:21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2:21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2:21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</row>
    <row r="59" spans="2:21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</row>
    <row r="60" spans="2:21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</row>
    <row r="61" spans="2:21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</row>
    <row r="62" spans="2:21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</row>
    <row r="63" spans="2:21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</row>
    <row r="64" spans="2:21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</row>
    <row r="65" spans="2:21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</row>
    <row r="66" spans="2:21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</row>
    <row r="67" spans="2:21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</row>
    <row r="68" spans="2:21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</row>
    <row r="69" spans="2:21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</row>
    <row r="70" spans="2:21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</row>
    <row r="71" spans="2:21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</row>
    <row r="72" spans="2:21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</row>
    <row r="73" spans="2:21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</row>
    <row r="74" spans="2:2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</row>
    <row r="75" spans="2:21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</row>
    <row r="76" spans="2:21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</row>
    <row r="77" spans="2:21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</row>
    <row r="78" spans="2:21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</row>
    <row r="79" spans="2:21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</row>
    <row r="80" spans="2:21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</row>
    <row r="81" spans="2:21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</row>
    <row r="82" spans="2:21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</row>
    <row r="83" spans="2:21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</row>
    <row r="84" spans="2:21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</row>
    <row r="85" spans="2:21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</row>
    <row r="86" spans="2:21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</row>
    <row r="87" spans="2:21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</row>
    <row r="88" spans="2:2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</row>
    <row r="89" spans="2:2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</row>
    <row r="90" spans="2:2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</row>
    <row r="91" spans="2:21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</row>
    <row r="92" spans="2:21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</row>
    <row r="93" spans="2:21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</row>
    <row r="94" spans="2:21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</row>
    <row r="95" spans="2:21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</row>
    <row r="96" spans="2:21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</row>
    <row r="97" spans="2:21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</row>
    <row r="98" spans="2:21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</row>
    <row r="99" spans="2:21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</row>
    <row r="100" spans="2:21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</row>
    <row r="101" spans="2:21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</row>
    <row r="102" spans="2:21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</row>
    <row r="103" spans="2:21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</row>
    <row r="104" spans="2:21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</row>
    <row r="105" spans="2:21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</row>
    <row r="106" spans="2:21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</row>
    <row r="107" spans="2:21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</row>
    <row r="108" spans="2:21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</row>
    <row r="109" spans="2:21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</row>
    <row r="110" spans="2:21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</row>
    <row r="111" spans="2:21">
      <c r="C111" s="1"/>
      <c r="D111" s="1"/>
      <c r="E111" s="1"/>
      <c r="F111" s="1"/>
    </row>
    <row r="112" spans="2:21">
      <c r="C112" s="1"/>
      <c r="D112" s="1"/>
      <c r="E112" s="1"/>
      <c r="F112" s="1"/>
    </row>
    <row r="113" spans="3:6">
      <c r="C113" s="1"/>
      <c r="D113" s="1"/>
      <c r="E113" s="1"/>
      <c r="F113" s="1"/>
    </row>
    <row r="114" spans="3:6">
      <c r="C114" s="1"/>
      <c r="D114" s="1"/>
      <c r="E114" s="1"/>
      <c r="F114" s="1"/>
    </row>
    <row r="115" spans="3:6">
      <c r="C115" s="1"/>
      <c r="D115" s="1"/>
      <c r="E115" s="1"/>
      <c r="F115" s="1"/>
    </row>
    <row r="116" spans="3:6">
      <c r="C116" s="1"/>
      <c r="D116" s="1"/>
      <c r="E116" s="1"/>
      <c r="F116" s="1"/>
    </row>
    <row r="117" spans="3:6">
      <c r="C117" s="1"/>
      <c r="D117" s="1"/>
      <c r="E117" s="1"/>
      <c r="F117" s="1"/>
    </row>
    <row r="118" spans="3:6">
      <c r="C118" s="1"/>
      <c r="D118" s="1"/>
      <c r="E118" s="1"/>
      <c r="F118" s="1"/>
    </row>
    <row r="119" spans="3:6">
      <c r="C119" s="1"/>
      <c r="D119" s="1"/>
      <c r="E119" s="1"/>
      <c r="F119" s="1"/>
    </row>
    <row r="120" spans="3:6">
      <c r="C120" s="1"/>
      <c r="D120" s="1"/>
      <c r="E120" s="1"/>
      <c r="F120" s="1"/>
    </row>
    <row r="121" spans="3:6">
      <c r="C121" s="1"/>
      <c r="D121" s="1"/>
      <c r="E121" s="1"/>
      <c r="F121" s="1"/>
    </row>
    <row r="122" spans="3:6">
      <c r="C122" s="1"/>
      <c r="D122" s="1"/>
      <c r="E122" s="1"/>
      <c r="F122" s="1"/>
    </row>
    <row r="123" spans="3:6">
      <c r="C123" s="1"/>
      <c r="D123" s="1"/>
      <c r="E123" s="1"/>
      <c r="F123" s="1"/>
    </row>
    <row r="124" spans="3:6">
      <c r="C124" s="1"/>
      <c r="D124" s="1"/>
      <c r="E124" s="1"/>
      <c r="F124" s="1"/>
    </row>
    <row r="125" spans="3:6">
      <c r="C125" s="1"/>
      <c r="D125" s="1"/>
      <c r="E125" s="1"/>
      <c r="F125" s="1"/>
    </row>
    <row r="126" spans="3:6">
      <c r="C126" s="1"/>
      <c r="D126" s="1"/>
      <c r="E126" s="1"/>
      <c r="F126" s="1"/>
    </row>
    <row r="127" spans="3:6">
      <c r="C127" s="1"/>
      <c r="D127" s="1"/>
      <c r="E127" s="1"/>
      <c r="F127" s="1"/>
    </row>
    <row r="128" spans="3:6">
      <c r="C128" s="1"/>
      <c r="D128" s="1"/>
      <c r="E128" s="1"/>
      <c r="F128" s="1"/>
    </row>
    <row r="129" spans="3:6">
      <c r="C129" s="1"/>
      <c r="D129" s="1"/>
      <c r="E129" s="1"/>
      <c r="F129" s="1"/>
    </row>
    <row r="130" spans="3:6">
      <c r="C130" s="1"/>
      <c r="D130" s="1"/>
      <c r="E130" s="1"/>
      <c r="F130" s="1"/>
    </row>
    <row r="131" spans="3:6">
      <c r="C131" s="1"/>
      <c r="D131" s="1"/>
      <c r="E131" s="1"/>
      <c r="F131" s="1"/>
    </row>
    <row r="132" spans="3:6">
      <c r="C132" s="1"/>
      <c r="D132" s="1"/>
      <c r="E132" s="1"/>
      <c r="F132" s="1"/>
    </row>
    <row r="133" spans="3:6">
      <c r="C133" s="1"/>
      <c r="D133" s="1"/>
      <c r="E133" s="1"/>
      <c r="F133" s="1"/>
    </row>
    <row r="134" spans="3:6">
      <c r="C134" s="1"/>
      <c r="D134" s="1"/>
      <c r="E134" s="1"/>
      <c r="F134" s="1"/>
    </row>
    <row r="135" spans="3:6">
      <c r="C135" s="1"/>
      <c r="D135" s="1"/>
      <c r="E135" s="1"/>
      <c r="F135" s="1"/>
    </row>
    <row r="136" spans="3:6">
      <c r="C136" s="1"/>
      <c r="D136" s="1"/>
      <c r="E136" s="1"/>
      <c r="F136" s="1"/>
    </row>
    <row r="137" spans="3:6">
      <c r="C137" s="1"/>
      <c r="D137" s="1"/>
      <c r="E137" s="1"/>
      <c r="F137" s="1"/>
    </row>
    <row r="138" spans="3:6">
      <c r="C138" s="1"/>
      <c r="D138" s="1"/>
      <c r="E138" s="1"/>
      <c r="F138" s="1"/>
    </row>
    <row r="139" spans="3:6">
      <c r="C139" s="1"/>
      <c r="D139" s="1"/>
      <c r="E139" s="1"/>
      <c r="F139" s="1"/>
    </row>
    <row r="140" spans="3:6">
      <c r="C140" s="1"/>
      <c r="D140" s="1"/>
      <c r="E140" s="1"/>
      <c r="F140" s="1"/>
    </row>
    <row r="141" spans="3:6">
      <c r="C141" s="1"/>
      <c r="D141" s="1"/>
      <c r="E141" s="1"/>
      <c r="F141" s="1"/>
    </row>
    <row r="142" spans="3:6">
      <c r="C142" s="1"/>
      <c r="D142" s="1"/>
      <c r="E142" s="1"/>
      <c r="F142" s="1"/>
    </row>
    <row r="143" spans="3:6">
      <c r="C143" s="1"/>
      <c r="D143" s="1"/>
      <c r="E143" s="1"/>
      <c r="F143" s="1"/>
    </row>
    <row r="144" spans="3:6">
      <c r="C144" s="1"/>
      <c r="D144" s="1"/>
      <c r="E144" s="1"/>
      <c r="F144" s="1"/>
    </row>
    <row r="145" spans="3:6">
      <c r="C145" s="1"/>
      <c r="D145" s="1"/>
      <c r="E145" s="1"/>
      <c r="F145" s="1"/>
    </row>
    <row r="146" spans="3:6">
      <c r="C146" s="1"/>
      <c r="D146" s="1"/>
      <c r="E146" s="1"/>
      <c r="F146" s="1"/>
    </row>
    <row r="147" spans="3:6">
      <c r="C147" s="1"/>
      <c r="D147" s="1"/>
      <c r="E147" s="1"/>
      <c r="F147" s="1"/>
    </row>
    <row r="148" spans="3:6">
      <c r="C148" s="1"/>
      <c r="D148" s="1"/>
      <c r="E148" s="1"/>
      <c r="F148" s="1"/>
    </row>
    <row r="149" spans="3:6">
      <c r="C149" s="1"/>
      <c r="D149" s="1"/>
      <c r="E149" s="1"/>
      <c r="F149" s="1"/>
    </row>
    <row r="150" spans="3:6">
      <c r="C150" s="1"/>
      <c r="D150" s="1"/>
      <c r="E150" s="1"/>
      <c r="F150" s="1"/>
    </row>
    <row r="151" spans="3:6">
      <c r="C151" s="1"/>
      <c r="D151" s="1"/>
      <c r="E151" s="1"/>
      <c r="F151" s="1"/>
    </row>
    <row r="152" spans="3:6">
      <c r="C152" s="1"/>
      <c r="D152" s="1"/>
      <c r="E152" s="1"/>
      <c r="F152" s="1"/>
    </row>
    <row r="153" spans="3:6">
      <c r="C153" s="1"/>
      <c r="D153" s="1"/>
      <c r="E153" s="1"/>
      <c r="F153" s="1"/>
    </row>
    <row r="154" spans="3:6">
      <c r="C154" s="1"/>
      <c r="D154" s="1"/>
      <c r="E154" s="1"/>
      <c r="F154" s="1"/>
    </row>
    <row r="155" spans="3:6">
      <c r="C155" s="1"/>
      <c r="D155" s="1"/>
      <c r="E155" s="1"/>
      <c r="F155" s="1"/>
    </row>
    <row r="156" spans="3:6">
      <c r="C156" s="1"/>
      <c r="D156" s="1"/>
      <c r="E156" s="1"/>
      <c r="F156" s="1"/>
    </row>
    <row r="157" spans="3:6">
      <c r="C157" s="1"/>
      <c r="D157" s="1"/>
      <c r="E157" s="1"/>
      <c r="F157" s="1"/>
    </row>
    <row r="158" spans="3:6">
      <c r="C158" s="1"/>
      <c r="D158" s="1"/>
      <c r="E158" s="1"/>
      <c r="F158" s="1"/>
    </row>
    <row r="159" spans="3:6">
      <c r="C159" s="1"/>
      <c r="D159" s="1"/>
      <c r="E159" s="1"/>
      <c r="F159" s="1"/>
    </row>
    <row r="160" spans="3:6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2"/>
      <c r="C796" s="1"/>
      <c r="D796" s="1"/>
      <c r="E796" s="1"/>
      <c r="F796" s="1"/>
    </row>
    <row r="797" spans="2:6">
      <c r="B797" s="42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$BK$7:$BK$24</formula1>
    </dataValidation>
    <dataValidation allowBlank="1" showInputMessage="1" showErrorMessage="1" sqref="H2 B34 Q9 B36 B14 B16"/>
    <dataValidation type="list" allowBlank="1" showInputMessage="1" showErrorMessage="1" sqref="I12:I15 I37:I828 I17:I35">
      <formula1>$BM$7:$BM$10</formula1>
    </dataValidation>
    <dataValidation type="list" allowBlank="1" showInputMessage="1" showErrorMessage="1" sqref="E12:E15 E37:E822 E17:E35">
      <formula1>$BI$7:$BI$24</formula1>
    </dataValidation>
    <dataValidation type="list" allowBlank="1" showInputMessage="1" showErrorMessage="1" sqref="L12:L828">
      <formula1>$BN$7:$BN$20</formula1>
    </dataValidation>
    <dataValidation type="list" allowBlank="1" showInputMessage="1" showErrorMessage="1" sqref="G12:G15 G37:G555 G17:G35">
      <formula1>$BK$7:$BK$29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2"/>
  <sheetViews>
    <sheetView rightToLeft="1" topLeftCell="A182" zoomScale="90" zoomScaleNormal="90" workbookViewId="0">
      <selection activeCell="B182" sqref="B182:B246"/>
    </sheetView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63.1406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0.140625" style="1" bestFit="1" customWidth="1"/>
    <col min="10" max="10" width="10.7109375" style="1" bestFit="1" customWidth="1"/>
    <col min="11" max="11" width="8.28515625" style="1" bestFit="1" customWidth="1"/>
    <col min="12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47" t="s">
        <v>159</v>
      </c>
      <c r="C1" s="68" t="s" vm="1">
        <v>238</v>
      </c>
    </row>
    <row r="2" spans="2:62">
      <c r="B2" s="47" t="s">
        <v>158</v>
      </c>
      <c r="C2" s="68" t="s">
        <v>239</v>
      </c>
    </row>
    <row r="3" spans="2:62">
      <c r="B3" s="47" t="s">
        <v>160</v>
      </c>
      <c r="C3" s="68" t="s">
        <v>240</v>
      </c>
    </row>
    <row r="4" spans="2:62">
      <c r="B4" s="47" t="s">
        <v>161</v>
      </c>
      <c r="C4" s="68">
        <v>12147</v>
      </c>
    </row>
    <row r="6" spans="2:62" ht="26.25" customHeight="1">
      <c r="B6" s="107" t="s">
        <v>189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3"/>
    </row>
    <row r="7" spans="2:62" ht="26.25" customHeight="1">
      <c r="B7" s="107" t="s">
        <v>72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3"/>
      <c r="BJ7" s="3"/>
    </row>
    <row r="8" spans="2:62" s="3" customFormat="1" ht="78.75">
      <c r="B8" s="22" t="s">
        <v>95</v>
      </c>
      <c r="C8" s="30" t="s">
        <v>34</v>
      </c>
      <c r="D8" s="30" t="s">
        <v>99</v>
      </c>
      <c r="E8" s="30" t="s">
        <v>205</v>
      </c>
      <c r="F8" s="30" t="s">
        <v>97</v>
      </c>
      <c r="G8" s="30" t="s">
        <v>49</v>
      </c>
      <c r="H8" s="30" t="s">
        <v>83</v>
      </c>
      <c r="I8" s="13" t="s">
        <v>216</v>
      </c>
      <c r="J8" s="13" t="s">
        <v>215</v>
      </c>
      <c r="K8" s="30" t="s">
        <v>230</v>
      </c>
      <c r="L8" s="13" t="s">
        <v>46</v>
      </c>
      <c r="M8" s="13" t="s">
        <v>45</v>
      </c>
      <c r="N8" s="13" t="s">
        <v>162</v>
      </c>
      <c r="O8" s="14" t="s">
        <v>164</v>
      </c>
      <c r="BF8" s="1"/>
      <c r="BG8" s="1"/>
      <c r="BH8" s="1"/>
      <c r="BJ8" s="4"/>
    </row>
    <row r="9" spans="2:62" s="3" customFormat="1" ht="24" customHeight="1">
      <c r="B9" s="15"/>
      <c r="C9" s="16"/>
      <c r="D9" s="16"/>
      <c r="E9" s="16"/>
      <c r="F9" s="16"/>
      <c r="G9" s="16"/>
      <c r="H9" s="16"/>
      <c r="I9" s="16" t="s">
        <v>223</v>
      </c>
      <c r="J9" s="16"/>
      <c r="K9" s="16" t="s">
        <v>219</v>
      </c>
      <c r="L9" s="16" t="s">
        <v>219</v>
      </c>
      <c r="M9" s="16" t="s">
        <v>19</v>
      </c>
      <c r="N9" s="16" t="s">
        <v>19</v>
      </c>
      <c r="O9" s="17" t="s">
        <v>19</v>
      </c>
      <c r="BF9" s="1"/>
      <c r="BH9" s="1"/>
      <c r="BJ9" s="4"/>
    </row>
    <row r="10" spans="2:62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BF10" s="1"/>
      <c r="BG10" s="3"/>
      <c r="BH10" s="1"/>
      <c r="BJ10" s="1"/>
    </row>
    <row r="11" spans="2:62" s="4" customFormat="1" ht="18" customHeight="1">
      <c r="B11" s="87" t="s">
        <v>27</v>
      </c>
      <c r="C11" s="89"/>
      <c r="D11" s="89"/>
      <c r="E11" s="89"/>
      <c r="F11" s="89"/>
      <c r="G11" s="89"/>
      <c r="H11" s="89"/>
      <c r="I11" s="90"/>
      <c r="J11" s="91"/>
      <c r="K11" s="90">
        <v>1.64785274</v>
      </c>
      <c r="L11" s="90">
        <f>L12+L131</f>
        <v>1073.7887149159997</v>
      </c>
      <c r="M11" s="89"/>
      <c r="N11" s="92">
        <f t="shared" ref="N11:N42" si="0">L11/$L$11</f>
        <v>1</v>
      </c>
      <c r="O11" s="92">
        <f>L11/'סכום נכסי הקרן'!$C$42</f>
        <v>0.15157958222154852</v>
      </c>
      <c r="BF11" s="1"/>
      <c r="BG11" s="3"/>
      <c r="BH11" s="1"/>
      <c r="BJ11" s="1"/>
    </row>
    <row r="12" spans="2:62" ht="20.25">
      <c r="B12" s="71" t="s">
        <v>210</v>
      </c>
      <c r="C12" s="72"/>
      <c r="D12" s="72"/>
      <c r="E12" s="72"/>
      <c r="F12" s="72"/>
      <c r="G12" s="72"/>
      <c r="H12" s="72"/>
      <c r="I12" s="80"/>
      <c r="J12" s="82"/>
      <c r="K12" s="80">
        <v>1.5057875469999999</v>
      </c>
      <c r="L12" s="80">
        <f>L13+L44+L87</f>
        <v>610.24987796299979</v>
      </c>
      <c r="M12" s="72"/>
      <c r="N12" s="81">
        <f t="shared" si="0"/>
        <v>0.56831466887854043</v>
      </c>
      <c r="O12" s="81">
        <f>L12/'סכום נכסי הקרן'!$C$42</f>
        <v>8.6144900078986841E-2</v>
      </c>
      <c r="BG12" s="4"/>
    </row>
    <row r="13" spans="2:62">
      <c r="B13" s="88" t="s">
        <v>256</v>
      </c>
      <c r="C13" s="72"/>
      <c r="D13" s="72"/>
      <c r="E13" s="72"/>
      <c r="F13" s="72"/>
      <c r="G13" s="72"/>
      <c r="H13" s="72"/>
      <c r="I13" s="80"/>
      <c r="J13" s="82"/>
      <c r="K13" s="80">
        <v>1.1342983999999999E-2</v>
      </c>
      <c r="L13" s="80">
        <f>SUM(L14:L42)</f>
        <v>373.27552068099988</v>
      </c>
      <c r="M13" s="72"/>
      <c r="N13" s="81">
        <f t="shared" si="0"/>
        <v>0.34762473799158938</v>
      </c>
      <c r="O13" s="81">
        <f>L13/'סכום נכסי הקרן'!$C$42</f>
        <v>5.2692812554640395E-2</v>
      </c>
    </row>
    <row r="14" spans="2:62">
      <c r="B14" s="76" t="s">
        <v>257</v>
      </c>
      <c r="C14" s="70" t="s">
        <v>258</v>
      </c>
      <c r="D14" s="83" t="s">
        <v>100</v>
      </c>
      <c r="E14" s="83" t="s">
        <v>259</v>
      </c>
      <c r="F14" s="70" t="s">
        <v>260</v>
      </c>
      <c r="G14" s="83" t="s">
        <v>170</v>
      </c>
      <c r="H14" s="83" t="s">
        <v>144</v>
      </c>
      <c r="I14" s="77">
        <v>70.634406999999996</v>
      </c>
      <c r="J14" s="79">
        <v>22090</v>
      </c>
      <c r="K14" s="70"/>
      <c r="L14" s="77">
        <v>15.603140578</v>
      </c>
      <c r="M14" s="78">
        <v>1.3840190707221948E-6</v>
      </c>
      <c r="N14" s="78">
        <f t="shared" si="0"/>
        <v>1.4530922481542937E-2</v>
      </c>
      <c r="O14" s="78">
        <f>L14/'סכום נכסי הקרן'!$C$42</f>
        <v>2.2025911590459859E-3</v>
      </c>
    </row>
    <row r="15" spans="2:62">
      <c r="B15" s="76" t="s">
        <v>261</v>
      </c>
      <c r="C15" s="70" t="s">
        <v>262</v>
      </c>
      <c r="D15" s="83" t="s">
        <v>100</v>
      </c>
      <c r="E15" s="83" t="s">
        <v>259</v>
      </c>
      <c r="F15" s="70" t="s">
        <v>263</v>
      </c>
      <c r="G15" s="83" t="s">
        <v>264</v>
      </c>
      <c r="H15" s="83" t="s">
        <v>144</v>
      </c>
      <c r="I15" s="77">
        <v>1986.927017</v>
      </c>
      <c r="J15" s="79">
        <v>1026</v>
      </c>
      <c r="K15" s="70"/>
      <c r="L15" s="77">
        <v>20.385871194</v>
      </c>
      <c r="M15" s="78">
        <v>1.5516186305051977E-6</v>
      </c>
      <c r="N15" s="78">
        <f t="shared" si="0"/>
        <v>1.8984992960737853E-2</v>
      </c>
      <c r="O15" s="78">
        <f>L15/'סכום נכסי הקרן'!$C$42</f>
        <v>2.8777373014676837E-3</v>
      </c>
    </row>
    <row r="16" spans="2:62" ht="20.25">
      <c r="B16" s="76" t="s">
        <v>265</v>
      </c>
      <c r="C16" s="70" t="s">
        <v>266</v>
      </c>
      <c r="D16" s="83" t="s">
        <v>100</v>
      </c>
      <c r="E16" s="83" t="s">
        <v>259</v>
      </c>
      <c r="F16" s="70">
        <v>1760</v>
      </c>
      <c r="G16" s="83" t="s">
        <v>267</v>
      </c>
      <c r="H16" s="83" t="s">
        <v>144</v>
      </c>
      <c r="I16" s="77">
        <v>4.3786849999999999</v>
      </c>
      <c r="J16" s="79">
        <v>42220</v>
      </c>
      <c r="K16" s="77">
        <v>1.1342983999999999E-2</v>
      </c>
      <c r="L16" s="77">
        <v>1.8600237979999998</v>
      </c>
      <c r="M16" s="78">
        <v>4.0994218481873291E-8</v>
      </c>
      <c r="N16" s="78">
        <f t="shared" si="0"/>
        <v>1.7322065059563472E-3</v>
      </c>
      <c r="O16" s="78">
        <f>L16/'סכום נכסי הקרן'!$C$42</f>
        <v>2.6256713849431141E-4</v>
      </c>
      <c r="BF16" s="4"/>
    </row>
    <row r="17" spans="2:15">
      <c r="B17" s="76" t="s">
        <v>268</v>
      </c>
      <c r="C17" s="70" t="s">
        <v>269</v>
      </c>
      <c r="D17" s="83" t="s">
        <v>100</v>
      </c>
      <c r="E17" s="83" t="s">
        <v>259</v>
      </c>
      <c r="F17" s="70" t="s">
        <v>270</v>
      </c>
      <c r="G17" s="83" t="s">
        <v>271</v>
      </c>
      <c r="H17" s="83" t="s">
        <v>144</v>
      </c>
      <c r="I17" s="77">
        <v>169.39988299999996</v>
      </c>
      <c r="J17" s="79">
        <v>3713</v>
      </c>
      <c r="K17" s="70"/>
      <c r="L17" s="77">
        <v>6.2898176639999992</v>
      </c>
      <c r="M17" s="78">
        <v>1.3284247273839629E-6</v>
      </c>
      <c r="N17" s="78">
        <f t="shared" si="0"/>
        <v>5.857593376264938E-3</v>
      </c>
      <c r="O17" s="78">
        <f>L17/'סכום נכסי הקרן'!$C$42</f>
        <v>8.8789155679794925E-4</v>
      </c>
    </row>
    <row r="18" spans="2:15">
      <c r="B18" s="76" t="s">
        <v>272</v>
      </c>
      <c r="C18" s="70" t="s">
        <v>273</v>
      </c>
      <c r="D18" s="83" t="s">
        <v>100</v>
      </c>
      <c r="E18" s="83" t="s">
        <v>259</v>
      </c>
      <c r="F18" s="70" t="s">
        <v>274</v>
      </c>
      <c r="G18" s="83" t="s">
        <v>275</v>
      </c>
      <c r="H18" s="83" t="s">
        <v>144</v>
      </c>
      <c r="I18" s="77">
        <v>48.276922999999996</v>
      </c>
      <c r="J18" s="79">
        <v>47400</v>
      </c>
      <c r="K18" s="70"/>
      <c r="L18" s="77">
        <v>22.883261578000003</v>
      </c>
      <c r="M18" s="78">
        <v>1.0922793463010933E-6</v>
      </c>
      <c r="N18" s="78">
        <f t="shared" si="0"/>
        <v>2.1310767435090909E-2</v>
      </c>
      <c r="O18" s="78">
        <f>L18/'סכום נכסי הקרן'!$C$42</f>
        <v>3.2302772246316615E-3</v>
      </c>
    </row>
    <row r="19" spans="2:15">
      <c r="B19" s="76" t="s">
        <v>276</v>
      </c>
      <c r="C19" s="70" t="s">
        <v>277</v>
      </c>
      <c r="D19" s="83" t="s">
        <v>100</v>
      </c>
      <c r="E19" s="83" t="s">
        <v>259</v>
      </c>
      <c r="F19" s="70" t="s">
        <v>278</v>
      </c>
      <c r="G19" s="83" t="s">
        <v>279</v>
      </c>
      <c r="H19" s="83" t="s">
        <v>144</v>
      </c>
      <c r="I19" s="77">
        <v>12.433141000000001</v>
      </c>
      <c r="J19" s="79">
        <v>147300</v>
      </c>
      <c r="K19" s="70"/>
      <c r="L19" s="77">
        <v>18.314016444</v>
      </c>
      <c r="M19" s="78">
        <v>3.3094299183658368E-6</v>
      </c>
      <c r="N19" s="78">
        <f t="shared" si="0"/>
        <v>1.7055512122263892E-2</v>
      </c>
      <c r="O19" s="78">
        <f>L19/'סכום נכסי הקרן'!$C$42</f>
        <v>2.5852674020673174E-3</v>
      </c>
    </row>
    <row r="20" spans="2:15">
      <c r="B20" s="76" t="s">
        <v>280</v>
      </c>
      <c r="C20" s="70" t="s">
        <v>281</v>
      </c>
      <c r="D20" s="83" t="s">
        <v>100</v>
      </c>
      <c r="E20" s="83" t="s">
        <v>259</v>
      </c>
      <c r="F20" s="70" t="s">
        <v>282</v>
      </c>
      <c r="G20" s="83" t="s">
        <v>271</v>
      </c>
      <c r="H20" s="83" t="s">
        <v>144</v>
      </c>
      <c r="I20" s="77">
        <v>408.28146900000002</v>
      </c>
      <c r="J20" s="79">
        <v>1569</v>
      </c>
      <c r="K20" s="70"/>
      <c r="L20" s="77">
        <v>6.4059362460000004</v>
      </c>
      <c r="M20" s="78">
        <v>1.070228221231577E-6</v>
      </c>
      <c r="N20" s="78">
        <f t="shared" si="0"/>
        <v>5.9657325105163953E-3</v>
      </c>
      <c r="O20" s="78">
        <f>L20/'סכום נכסי הקרן'!$C$42</f>
        <v>9.0428324158958512E-4</v>
      </c>
    </row>
    <row r="21" spans="2:15">
      <c r="B21" s="76" t="s">
        <v>283</v>
      </c>
      <c r="C21" s="70" t="s">
        <v>284</v>
      </c>
      <c r="D21" s="83" t="s">
        <v>100</v>
      </c>
      <c r="E21" s="83" t="s">
        <v>259</v>
      </c>
      <c r="F21" s="70" t="s">
        <v>285</v>
      </c>
      <c r="G21" s="83" t="s">
        <v>126</v>
      </c>
      <c r="H21" s="83" t="s">
        <v>144</v>
      </c>
      <c r="I21" s="77">
        <v>39.944699</v>
      </c>
      <c r="J21" s="79">
        <v>2644</v>
      </c>
      <c r="K21" s="70"/>
      <c r="L21" s="77">
        <v>1.0561378290000001</v>
      </c>
      <c r="M21" s="78">
        <v>2.2556232979854256E-7</v>
      </c>
      <c r="N21" s="78">
        <f t="shared" si="0"/>
        <v>9.8356204933911949E-4</v>
      </c>
      <c r="O21" s="78">
        <f>L21/'סכום נכסי הקרן'!$C$42</f>
        <v>1.4908792452779382E-4</v>
      </c>
    </row>
    <row r="22" spans="2:15">
      <c r="B22" s="76" t="s">
        <v>286</v>
      </c>
      <c r="C22" s="70" t="s">
        <v>287</v>
      </c>
      <c r="D22" s="83" t="s">
        <v>100</v>
      </c>
      <c r="E22" s="83" t="s">
        <v>259</v>
      </c>
      <c r="F22" s="70" t="s">
        <v>288</v>
      </c>
      <c r="G22" s="83" t="s">
        <v>171</v>
      </c>
      <c r="H22" s="83" t="s">
        <v>144</v>
      </c>
      <c r="I22" s="77">
        <v>4181.7942860000003</v>
      </c>
      <c r="J22" s="79">
        <v>314</v>
      </c>
      <c r="K22" s="70"/>
      <c r="L22" s="77">
        <v>13.130834059000001</v>
      </c>
      <c r="M22" s="78">
        <v>1.5121373456592891E-6</v>
      </c>
      <c r="N22" s="78">
        <f t="shared" si="0"/>
        <v>1.2228508156771978E-2</v>
      </c>
      <c r="O22" s="78">
        <f>L22/'סכום נכסי הקרן'!$C$42</f>
        <v>1.8535921575962948E-3</v>
      </c>
    </row>
    <row r="23" spans="2:15">
      <c r="B23" s="76" t="s">
        <v>289</v>
      </c>
      <c r="C23" s="70" t="s">
        <v>290</v>
      </c>
      <c r="D23" s="83" t="s">
        <v>100</v>
      </c>
      <c r="E23" s="83" t="s">
        <v>259</v>
      </c>
      <c r="F23" s="70" t="s">
        <v>291</v>
      </c>
      <c r="G23" s="83" t="s">
        <v>292</v>
      </c>
      <c r="H23" s="83" t="s">
        <v>144</v>
      </c>
      <c r="I23" s="77">
        <v>101.852281</v>
      </c>
      <c r="J23" s="79">
        <v>7310</v>
      </c>
      <c r="K23" s="70"/>
      <c r="L23" s="77">
        <v>7.4454017720000003</v>
      </c>
      <c r="M23" s="78">
        <v>1.0151723352248241E-6</v>
      </c>
      <c r="N23" s="78">
        <f t="shared" si="0"/>
        <v>6.9337679457568517E-3</v>
      </c>
      <c r="O23" s="78">
        <f>L23/'סכום נכסי הקרן'!$C$42</f>
        <v>1.0510176484389883E-3</v>
      </c>
    </row>
    <row r="24" spans="2:15">
      <c r="B24" s="76" t="s">
        <v>293</v>
      </c>
      <c r="C24" s="70" t="s">
        <v>294</v>
      </c>
      <c r="D24" s="83" t="s">
        <v>100</v>
      </c>
      <c r="E24" s="83" t="s">
        <v>259</v>
      </c>
      <c r="F24" s="70" t="s">
        <v>295</v>
      </c>
      <c r="G24" s="83" t="s">
        <v>296</v>
      </c>
      <c r="H24" s="83" t="s">
        <v>144</v>
      </c>
      <c r="I24" s="77">
        <v>4110.0651719999996</v>
      </c>
      <c r="J24" s="79">
        <v>63.9</v>
      </c>
      <c r="K24" s="70"/>
      <c r="L24" s="77">
        <v>2.626331645</v>
      </c>
      <c r="M24" s="78">
        <v>1.2821063440662413E-6</v>
      </c>
      <c r="N24" s="78">
        <f t="shared" si="0"/>
        <v>2.4458551375308992E-3</v>
      </c>
      <c r="O24" s="78">
        <f>L24/'סכום נכסי הקרן'!$C$42</f>
        <v>3.7074169992136187E-4</v>
      </c>
    </row>
    <row r="25" spans="2:15">
      <c r="B25" s="76" t="s">
        <v>297</v>
      </c>
      <c r="C25" s="70" t="s">
        <v>298</v>
      </c>
      <c r="D25" s="83" t="s">
        <v>100</v>
      </c>
      <c r="E25" s="83" t="s">
        <v>259</v>
      </c>
      <c r="F25" s="70" t="s">
        <v>299</v>
      </c>
      <c r="G25" s="83" t="s">
        <v>292</v>
      </c>
      <c r="H25" s="83" t="s">
        <v>144</v>
      </c>
      <c r="I25" s="77">
        <v>1530.925729</v>
      </c>
      <c r="J25" s="79">
        <v>1050</v>
      </c>
      <c r="K25" s="70"/>
      <c r="L25" s="77">
        <v>16.074720154999998</v>
      </c>
      <c r="M25" s="78">
        <v>1.315209089048067E-6</v>
      </c>
      <c r="N25" s="78">
        <f t="shared" si="0"/>
        <v>1.4970096008373016E-2</v>
      </c>
      <c r="O25" s="78">
        <f>L25/'סכום נכסי הקרן'!$C$42</f>
        <v>2.2691608987656531E-3</v>
      </c>
    </row>
    <row r="26" spans="2:15">
      <c r="B26" s="76" t="s">
        <v>300</v>
      </c>
      <c r="C26" s="70" t="s">
        <v>301</v>
      </c>
      <c r="D26" s="83" t="s">
        <v>100</v>
      </c>
      <c r="E26" s="83" t="s">
        <v>259</v>
      </c>
      <c r="F26" s="70" t="s">
        <v>302</v>
      </c>
      <c r="G26" s="83" t="s">
        <v>126</v>
      </c>
      <c r="H26" s="83" t="s">
        <v>144</v>
      </c>
      <c r="I26" s="77">
        <v>2143.0696050000001</v>
      </c>
      <c r="J26" s="79">
        <v>252</v>
      </c>
      <c r="K26" s="70"/>
      <c r="L26" s="77">
        <v>5.4005354059999995</v>
      </c>
      <c r="M26" s="78">
        <v>1.8257307745690841E-6</v>
      </c>
      <c r="N26" s="78">
        <f t="shared" si="0"/>
        <v>5.0294209009474197E-3</v>
      </c>
      <c r="O26" s="78">
        <f>L26/'סכום נכסי הקרן'!$C$42</f>
        <v>7.6235751898193422E-4</v>
      </c>
    </row>
    <row r="27" spans="2:15">
      <c r="B27" s="76" t="s">
        <v>303</v>
      </c>
      <c r="C27" s="70" t="s">
        <v>304</v>
      </c>
      <c r="D27" s="83" t="s">
        <v>100</v>
      </c>
      <c r="E27" s="83" t="s">
        <v>259</v>
      </c>
      <c r="F27" s="70" t="s">
        <v>305</v>
      </c>
      <c r="G27" s="83" t="s">
        <v>306</v>
      </c>
      <c r="H27" s="83" t="s">
        <v>144</v>
      </c>
      <c r="I27" s="77">
        <v>356.96794699999998</v>
      </c>
      <c r="J27" s="79">
        <v>1280</v>
      </c>
      <c r="K27" s="70"/>
      <c r="L27" s="77">
        <v>4.5691897189999997</v>
      </c>
      <c r="M27" s="78">
        <v>1.3935717888384574E-6</v>
      </c>
      <c r="N27" s="78">
        <f t="shared" si="0"/>
        <v>4.2552037058402482E-3</v>
      </c>
      <c r="O27" s="78">
        <f>L27/'סכום נכסי הקרן'!$C$42</f>
        <v>6.4500199999884998E-4</v>
      </c>
    </row>
    <row r="28" spans="2:15">
      <c r="B28" s="76" t="s">
        <v>307</v>
      </c>
      <c r="C28" s="70" t="s">
        <v>308</v>
      </c>
      <c r="D28" s="83" t="s">
        <v>100</v>
      </c>
      <c r="E28" s="83" t="s">
        <v>259</v>
      </c>
      <c r="F28" s="70" t="s">
        <v>309</v>
      </c>
      <c r="G28" s="83" t="s">
        <v>306</v>
      </c>
      <c r="H28" s="83" t="s">
        <v>144</v>
      </c>
      <c r="I28" s="77">
        <v>269.12186100000002</v>
      </c>
      <c r="J28" s="79">
        <v>1870</v>
      </c>
      <c r="K28" s="70"/>
      <c r="L28" s="77">
        <v>5.0325788039999999</v>
      </c>
      <c r="M28" s="78">
        <v>1.2553568491596881E-6</v>
      </c>
      <c r="N28" s="78">
        <f t="shared" si="0"/>
        <v>4.6867495756776397E-3</v>
      </c>
      <c r="O28" s="78">
        <f>L28/'סכום נכסי הקרן'!$C$42</f>
        <v>7.1041554265823654E-4</v>
      </c>
    </row>
    <row r="29" spans="2:15">
      <c r="B29" s="76" t="s">
        <v>310</v>
      </c>
      <c r="C29" s="70" t="s">
        <v>311</v>
      </c>
      <c r="D29" s="83" t="s">
        <v>100</v>
      </c>
      <c r="E29" s="83" t="s">
        <v>259</v>
      </c>
      <c r="F29" s="70" t="s">
        <v>312</v>
      </c>
      <c r="G29" s="83" t="s">
        <v>313</v>
      </c>
      <c r="H29" s="83" t="s">
        <v>144</v>
      </c>
      <c r="I29" s="77">
        <v>85.403520000000015</v>
      </c>
      <c r="J29" s="79">
        <v>6606</v>
      </c>
      <c r="K29" s="70"/>
      <c r="L29" s="77">
        <v>5.6417565590000001</v>
      </c>
      <c r="M29" s="78">
        <v>7.993221877471282E-7</v>
      </c>
      <c r="N29" s="78">
        <f t="shared" si="0"/>
        <v>5.2540657958407982E-3</v>
      </c>
      <c r="O29" s="78">
        <f>L29/'סכום נכסי הקרן'!$C$42</f>
        <v>7.9640909829807615E-4</v>
      </c>
    </row>
    <row r="30" spans="2:15">
      <c r="B30" s="76" t="s">
        <v>314</v>
      </c>
      <c r="C30" s="70" t="s">
        <v>315</v>
      </c>
      <c r="D30" s="83" t="s">
        <v>100</v>
      </c>
      <c r="E30" s="83" t="s">
        <v>259</v>
      </c>
      <c r="F30" s="70" t="s">
        <v>316</v>
      </c>
      <c r="G30" s="83" t="s">
        <v>317</v>
      </c>
      <c r="H30" s="83" t="s">
        <v>144</v>
      </c>
      <c r="I30" s="77">
        <v>151.032985</v>
      </c>
      <c r="J30" s="79">
        <v>4166</v>
      </c>
      <c r="K30" s="70"/>
      <c r="L30" s="77">
        <v>6.2920341749999995</v>
      </c>
      <c r="M30" s="78">
        <v>1.3786359575872924E-7</v>
      </c>
      <c r="N30" s="78">
        <f t="shared" si="0"/>
        <v>5.8596575728514831E-3</v>
      </c>
      <c r="O30" s="78">
        <f>L30/'סכום נכסי הקרן'!$C$42</f>
        <v>8.8820444685416085E-4</v>
      </c>
    </row>
    <row r="31" spans="2:15">
      <c r="B31" s="76" t="s">
        <v>318</v>
      </c>
      <c r="C31" s="70" t="s">
        <v>319</v>
      </c>
      <c r="D31" s="83" t="s">
        <v>100</v>
      </c>
      <c r="E31" s="83" t="s">
        <v>259</v>
      </c>
      <c r="F31" s="70" t="s">
        <v>320</v>
      </c>
      <c r="G31" s="83" t="s">
        <v>292</v>
      </c>
      <c r="H31" s="83" t="s">
        <v>144</v>
      </c>
      <c r="I31" s="77">
        <v>2212.0165259999999</v>
      </c>
      <c r="J31" s="79">
        <v>1731</v>
      </c>
      <c r="K31" s="70"/>
      <c r="L31" s="77">
        <v>38.290006066000004</v>
      </c>
      <c r="M31" s="78">
        <v>1.5224878565740925E-6</v>
      </c>
      <c r="N31" s="78">
        <f t="shared" si="0"/>
        <v>3.5658789791803085E-2</v>
      </c>
      <c r="O31" s="78">
        <f>L31/'סכום נכסי הקרן'!$C$42</f>
        <v>5.4051444591675319E-3</v>
      </c>
    </row>
    <row r="32" spans="2:15">
      <c r="B32" s="76" t="s">
        <v>321</v>
      </c>
      <c r="C32" s="70" t="s">
        <v>322</v>
      </c>
      <c r="D32" s="83" t="s">
        <v>100</v>
      </c>
      <c r="E32" s="83" t="s">
        <v>259</v>
      </c>
      <c r="F32" s="70" t="s">
        <v>323</v>
      </c>
      <c r="G32" s="83" t="s">
        <v>271</v>
      </c>
      <c r="H32" s="83" t="s">
        <v>144</v>
      </c>
      <c r="I32" s="77">
        <v>1018.58541</v>
      </c>
      <c r="J32" s="79">
        <v>624</v>
      </c>
      <c r="K32" s="70"/>
      <c r="L32" s="77">
        <v>6.3559729599999999</v>
      </c>
      <c r="M32" s="78">
        <v>1.2529794330431647E-6</v>
      </c>
      <c r="N32" s="78">
        <f t="shared" si="0"/>
        <v>5.9192026063499981E-3</v>
      </c>
      <c r="O32" s="78">
        <f>L32/'סכום נכסי הקרן'!$C$42</f>
        <v>8.972302581552339E-4</v>
      </c>
    </row>
    <row r="33" spans="2:15">
      <c r="B33" s="76" t="s">
        <v>324</v>
      </c>
      <c r="C33" s="70" t="s">
        <v>325</v>
      </c>
      <c r="D33" s="83" t="s">
        <v>100</v>
      </c>
      <c r="E33" s="83" t="s">
        <v>259</v>
      </c>
      <c r="F33" s="70" t="s">
        <v>326</v>
      </c>
      <c r="G33" s="83" t="s">
        <v>292</v>
      </c>
      <c r="H33" s="83" t="s">
        <v>144</v>
      </c>
      <c r="I33" s="77">
        <v>359.52896600000003</v>
      </c>
      <c r="J33" s="79">
        <v>6462</v>
      </c>
      <c r="K33" s="70"/>
      <c r="L33" s="77">
        <v>23.232761776</v>
      </c>
      <c r="M33" s="78">
        <v>1.5294172337805727E-6</v>
      </c>
      <c r="N33" s="78">
        <f t="shared" si="0"/>
        <v>2.1636250645284023E-2</v>
      </c>
      <c r="O33" s="78">
        <f>L33/'סכום נכסי הקרן'!$C$42</f>
        <v>3.2796138336528623E-3</v>
      </c>
    </row>
    <row r="34" spans="2:15">
      <c r="B34" s="76" t="s">
        <v>327</v>
      </c>
      <c r="C34" s="70" t="s">
        <v>328</v>
      </c>
      <c r="D34" s="83" t="s">
        <v>100</v>
      </c>
      <c r="E34" s="83" t="s">
        <v>259</v>
      </c>
      <c r="F34" s="70" t="s">
        <v>329</v>
      </c>
      <c r="G34" s="83" t="s">
        <v>271</v>
      </c>
      <c r="H34" s="83" t="s">
        <v>144</v>
      </c>
      <c r="I34" s="77">
        <v>86.894037999999995</v>
      </c>
      <c r="J34" s="79">
        <v>12950</v>
      </c>
      <c r="K34" s="70"/>
      <c r="L34" s="77">
        <v>11.252777922999998</v>
      </c>
      <c r="M34" s="78">
        <v>1.8317190684582515E-6</v>
      </c>
      <c r="N34" s="78">
        <f t="shared" si="0"/>
        <v>1.047950846073129E-2</v>
      </c>
      <c r="O34" s="78">
        <f>L34/'סכום נכסי הקרן'!$C$42</f>
        <v>1.5884795143648323E-3</v>
      </c>
    </row>
    <row r="35" spans="2:15">
      <c r="B35" s="76" t="s">
        <v>330</v>
      </c>
      <c r="C35" s="70" t="s">
        <v>331</v>
      </c>
      <c r="D35" s="83" t="s">
        <v>100</v>
      </c>
      <c r="E35" s="83" t="s">
        <v>259</v>
      </c>
      <c r="F35" s="70" t="s">
        <v>332</v>
      </c>
      <c r="G35" s="83" t="s">
        <v>172</v>
      </c>
      <c r="H35" s="83" t="s">
        <v>144</v>
      </c>
      <c r="I35" s="77">
        <v>17.230695000000001</v>
      </c>
      <c r="J35" s="79">
        <v>64490</v>
      </c>
      <c r="K35" s="70"/>
      <c r="L35" s="77">
        <v>11.112074962000003</v>
      </c>
      <c r="M35" s="78">
        <v>2.7614080536046053E-7</v>
      </c>
      <c r="N35" s="78">
        <f t="shared" si="0"/>
        <v>1.0348474339171351E-2</v>
      </c>
      <c r="O35" s="78">
        <f>L35/'סכום נכסי הקרן'!$C$42</f>
        <v>1.5686174169620088E-3</v>
      </c>
    </row>
    <row r="36" spans="2:15">
      <c r="B36" s="76" t="s">
        <v>333</v>
      </c>
      <c r="C36" s="70" t="s">
        <v>334</v>
      </c>
      <c r="D36" s="83" t="s">
        <v>100</v>
      </c>
      <c r="E36" s="83" t="s">
        <v>259</v>
      </c>
      <c r="F36" s="70" t="s">
        <v>335</v>
      </c>
      <c r="G36" s="83" t="s">
        <v>292</v>
      </c>
      <c r="H36" s="83" t="s">
        <v>144</v>
      </c>
      <c r="I36" s="77">
        <v>2036.6108369999999</v>
      </c>
      <c r="J36" s="79">
        <v>2058</v>
      </c>
      <c r="K36" s="70"/>
      <c r="L36" s="77">
        <v>41.913451033999998</v>
      </c>
      <c r="M36" s="78">
        <v>1.5245255850176172E-6</v>
      </c>
      <c r="N36" s="78">
        <f t="shared" si="0"/>
        <v>3.9033238524283434E-2</v>
      </c>
      <c r="O36" s="78">
        <f>L36/'סכום נכסי הקרן'!$C$42</f>
        <v>5.9166419882649363E-3</v>
      </c>
    </row>
    <row r="37" spans="2:15">
      <c r="B37" s="76" t="s">
        <v>336</v>
      </c>
      <c r="C37" s="70" t="s">
        <v>337</v>
      </c>
      <c r="D37" s="83" t="s">
        <v>100</v>
      </c>
      <c r="E37" s="83" t="s">
        <v>259</v>
      </c>
      <c r="F37" s="70" t="s">
        <v>338</v>
      </c>
      <c r="G37" s="83" t="s">
        <v>317</v>
      </c>
      <c r="H37" s="83" t="s">
        <v>144</v>
      </c>
      <c r="I37" s="77">
        <v>53.681384999999999</v>
      </c>
      <c r="J37" s="79">
        <v>19000</v>
      </c>
      <c r="K37" s="70"/>
      <c r="L37" s="77">
        <v>10.199463162000001</v>
      </c>
      <c r="M37" s="78">
        <v>3.9435532094761934E-7</v>
      </c>
      <c r="N37" s="78">
        <f t="shared" si="0"/>
        <v>9.4985754835371725E-3</v>
      </c>
      <c r="O37" s="78">
        <f>L37/'סכום נכסי הקרן'!$C$42</f>
        <v>1.439790103494408E-3</v>
      </c>
    </row>
    <row r="38" spans="2:15">
      <c r="B38" s="76" t="s">
        <v>339</v>
      </c>
      <c r="C38" s="70" t="s">
        <v>340</v>
      </c>
      <c r="D38" s="83" t="s">
        <v>100</v>
      </c>
      <c r="E38" s="83" t="s">
        <v>259</v>
      </c>
      <c r="F38" s="70" t="s">
        <v>341</v>
      </c>
      <c r="G38" s="83" t="s">
        <v>271</v>
      </c>
      <c r="H38" s="83" t="s">
        <v>144</v>
      </c>
      <c r="I38" s="77">
        <v>161.09457900000001</v>
      </c>
      <c r="J38" s="79">
        <v>15670</v>
      </c>
      <c r="K38" s="70"/>
      <c r="L38" s="77">
        <v>25.243520511</v>
      </c>
      <c r="M38" s="78">
        <v>1.3283657352236397E-6</v>
      </c>
      <c r="N38" s="78">
        <f t="shared" si="0"/>
        <v>2.3508833870520562E-2</v>
      </c>
      <c r="O38" s="78">
        <f>L38/'סכום נכסי הקרן'!$C$42</f>
        <v>3.5634592166092966E-3</v>
      </c>
    </row>
    <row r="39" spans="2:15">
      <c r="B39" s="76" t="s">
        <v>342</v>
      </c>
      <c r="C39" s="70" t="s">
        <v>343</v>
      </c>
      <c r="D39" s="83" t="s">
        <v>100</v>
      </c>
      <c r="E39" s="83" t="s">
        <v>259</v>
      </c>
      <c r="F39" s="70" t="s">
        <v>344</v>
      </c>
      <c r="G39" s="83" t="s">
        <v>131</v>
      </c>
      <c r="H39" s="83" t="s">
        <v>144</v>
      </c>
      <c r="I39" s="77">
        <v>560.77575899999999</v>
      </c>
      <c r="J39" s="79">
        <v>2259</v>
      </c>
      <c r="K39" s="70"/>
      <c r="L39" s="77">
        <v>12.667924406000001</v>
      </c>
      <c r="M39" s="78">
        <v>2.3538865799729589E-6</v>
      </c>
      <c r="N39" s="78">
        <f t="shared" si="0"/>
        <v>1.1797408773280865E-2</v>
      </c>
      <c r="O39" s="78">
        <f>L39/'סכום נכסי הקרן'!$C$42</f>
        <v>1.7882462931507451E-3</v>
      </c>
    </row>
    <row r="40" spans="2:15">
      <c r="B40" s="76" t="s">
        <v>345</v>
      </c>
      <c r="C40" s="70" t="s">
        <v>346</v>
      </c>
      <c r="D40" s="83" t="s">
        <v>100</v>
      </c>
      <c r="E40" s="83" t="s">
        <v>259</v>
      </c>
      <c r="F40" s="70" t="s">
        <v>347</v>
      </c>
      <c r="G40" s="83" t="s">
        <v>267</v>
      </c>
      <c r="H40" s="83" t="s">
        <v>144</v>
      </c>
      <c r="I40" s="77">
        <v>185.31994900000001</v>
      </c>
      <c r="J40" s="79">
        <v>9593</v>
      </c>
      <c r="K40" s="70"/>
      <c r="L40" s="77">
        <v>17.777742751999998</v>
      </c>
      <c r="M40" s="78">
        <v>1.598917444932671E-6</v>
      </c>
      <c r="N40" s="78">
        <f t="shared" si="0"/>
        <v>1.6556090136773987E-2</v>
      </c>
      <c r="O40" s="78">
        <f>L40/'סכום נכסי הקרן'!$C$42</f>
        <v>2.5095652261545014E-3</v>
      </c>
    </row>
    <row r="41" spans="2:15">
      <c r="B41" s="76" t="s">
        <v>348</v>
      </c>
      <c r="C41" s="70" t="s">
        <v>349</v>
      </c>
      <c r="D41" s="83" t="s">
        <v>100</v>
      </c>
      <c r="E41" s="83" t="s">
        <v>259</v>
      </c>
      <c r="F41" s="70" t="s">
        <v>350</v>
      </c>
      <c r="G41" s="83" t="s">
        <v>351</v>
      </c>
      <c r="H41" s="83" t="s">
        <v>144</v>
      </c>
      <c r="I41" s="77">
        <v>162.67765600000001</v>
      </c>
      <c r="J41" s="79">
        <v>1230</v>
      </c>
      <c r="K41" s="70"/>
      <c r="L41" s="77">
        <v>2.0009351679999998</v>
      </c>
      <c r="M41" s="78">
        <v>4.0038691006856283E-7</v>
      </c>
      <c r="N41" s="78">
        <f t="shared" si="0"/>
        <v>1.863434715046832E-3</v>
      </c>
      <c r="O41" s="78">
        <f>L41/'סכום נכסי הקרן'!$C$42</f>
        <v>2.8245865560392913E-4</v>
      </c>
    </row>
    <row r="42" spans="2:15">
      <c r="B42" s="76" t="s">
        <v>352</v>
      </c>
      <c r="C42" s="70" t="s">
        <v>353</v>
      </c>
      <c r="D42" s="83" t="s">
        <v>100</v>
      </c>
      <c r="E42" s="83" t="s">
        <v>259</v>
      </c>
      <c r="F42" s="70" t="s">
        <v>354</v>
      </c>
      <c r="G42" s="83" t="s">
        <v>355</v>
      </c>
      <c r="H42" s="83" t="s">
        <v>144</v>
      </c>
      <c r="I42" s="77">
        <v>676.69216300000005</v>
      </c>
      <c r="J42" s="79">
        <v>2101</v>
      </c>
      <c r="K42" s="70"/>
      <c r="L42" s="77">
        <v>14.217302336000001</v>
      </c>
      <c r="M42" s="78">
        <v>1.8993556284919311E-6</v>
      </c>
      <c r="N42" s="78">
        <f t="shared" si="0"/>
        <v>1.3240316403504196E-2</v>
      </c>
      <c r="O42" s="78">
        <f>L42/'סכום נכסי הקרן'!$C$42</f>
        <v>2.0069616289242823E-3</v>
      </c>
    </row>
    <row r="43" spans="2:15">
      <c r="B43" s="73"/>
      <c r="C43" s="70"/>
      <c r="D43" s="70"/>
      <c r="E43" s="70"/>
      <c r="F43" s="70"/>
      <c r="G43" s="70"/>
      <c r="H43" s="70"/>
      <c r="I43" s="77"/>
      <c r="J43" s="79"/>
      <c r="K43" s="70"/>
      <c r="L43" s="70"/>
      <c r="M43" s="70"/>
      <c r="N43" s="78"/>
      <c r="O43" s="70"/>
    </row>
    <row r="44" spans="2:15">
      <c r="B44" s="88" t="s">
        <v>356</v>
      </c>
      <c r="C44" s="72"/>
      <c r="D44" s="72"/>
      <c r="E44" s="72"/>
      <c r="F44" s="72"/>
      <c r="G44" s="72"/>
      <c r="H44" s="72"/>
      <c r="I44" s="80"/>
      <c r="J44" s="82"/>
      <c r="K44" s="80">
        <v>1.4944445630000001</v>
      </c>
      <c r="L44" s="80">
        <f>SUM(L45:L85)</f>
        <v>198.36705243299994</v>
      </c>
      <c r="M44" s="72"/>
      <c r="N44" s="81">
        <f t="shared" ref="N44:N85" si="1">L44/$L$11</f>
        <v>0.18473564648005991</v>
      </c>
      <c r="O44" s="81">
        <f>L44/'סכום נכסי הקרן'!$C$42</f>
        <v>2.8002152114875164E-2</v>
      </c>
    </row>
    <row r="45" spans="2:15">
      <c r="B45" s="76" t="s">
        <v>357</v>
      </c>
      <c r="C45" s="70" t="s">
        <v>358</v>
      </c>
      <c r="D45" s="83" t="s">
        <v>100</v>
      </c>
      <c r="E45" s="83" t="s">
        <v>259</v>
      </c>
      <c r="F45" s="70" t="s">
        <v>359</v>
      </c>
      <c r="G45" s="83" t="s">
        <v>296</v>
      </c>
      <c r="H45" s="83" t="s">
        <v>144</v>
      </c>
      <c r="I45" s="77">
        <v>411.87912599999999</v>
      </c>
      <c r="J45" s="79">
        <v>2818</v>
      </c>
      <c r="K45" s="70"/>
      <c r="L45" s="77">
        <v>11.606753759</v>
      </c>
      <c r="M45" s="78">
        <v>2.8730493759638832E-6</v>
      </c>
      <c r="N45" s="78">
        <f t="shared" si="1"/>
        <v>1.0809159751607161E-2</v>
      </c>
      <c r="O45" s="78">
        <f>L45/'סכום נכסי הקרן'!$C$42</f>
        <v>1.6384479193145909E-3</v>
      </c>
    </row>
    <row r="46" spans="2:15">
      <c r="B46" s="76" t="s">
        <v>360</v>
      </c>
      <c r="C46" s="70" t="s">
        <v>361</v>
      </c>
      <c r="D46" s="83" t="s">
        <v>100</v>
      </c>
      <c r="E46" s="83" t="s">
        <v>259</v>
      </c>
      <c r="F46" s="70" t="s">
        <v>362</v>
      </c>
      <c r="G46" s="83" t="s">
        <v>351</v>
      </c>
      <c r="H46" s="83" t="s">
        <v>144</v>
      </c>
      <c r="I46" s="77">
        <v>346.628353</v>
      </c>
      <c r="J46" s="79">
        <v>626</v>
      </c>
      <c r="K46" s="70"/>
      <c r="L46" s="77">
        <v>2.1698934909999998</v>
      </c>
      <c r="M46" s="78">
        <v>1.6448126371180966E-6</v>
      </c>
      <c r="N46" s="78">
        <f t="shared" si="1"/>
        <v>2.0207825439567469E-3</v>
      </c>
      <c r="O46" s="78">
        <f>L46/'סכום נכסי הקרן'!$C$42</f>
        <v>3.0630937377356174E-4</v>
      </c>
    </row>
    <row r="47" spans="2:15">
      <c r="B47" s="76" t="s">
        <v>363</v>
      </c>
      <c r="C47" s="70" t="s">
        <v>364</v>
      </c>
      <c r="D47" s="83" t="s">
        <v>100</v>
      </c>
      <c r="E47" s="83" t="s">
        <v>259</v>
      </c>
      <c r="F47" s="70" t="s">
        <v>365</v>
      </c>
      <c r="G47" s="83" t="s">
        <v>306</v>
      </c>
      <c r="H47" s="83" t="s">
        <v>144</v>
      </c>
      <c r="I47" s="77">
        <v>22.045456000000005</v>
      </c>
      <c r="J47" s="79">
        <v>8049</v>
      </c>
      <c r="K47" s="70"/>
      <c r="L47" s="77">
        <v>1.7744387930000001</v>
      </c>
      <c r="M47" s="78">
        <v>1.502254630061521E-6</v>
      </c>
      <c r="N47" s="78">
        <f t="shared" si="1"/>
        <v>1.6525027394600723E-3</v>
      </c>
      <c r="O47" s="78">
        <f>L47/'סכום נכסי הקרן'!$C$42</f>
        <v>2.5048567486732223E-4</v>
      </c>
    </row>
    <row r="48" spans="2:15">
      <c r="B48" s="76" t="s">
        <v>366</v>
      </c>
      <c r="C48" s="70" t="s">
        <v>367</v>
      </c>
      <c r="D48" s="83" t="s">
        <v>100</v>
      </c>
      <c r="E48" s="83" t="s">
        <v>259</v>
      </c>
      <c r="F48" s="70" t="s">
        <v>368</v>
      </c>
      <c r="G48" s="83" t="s">
        <v>355</v>
      </c>
      <c r="H48" s="83" t="s">
        <v>144</v>
      </c>
      <c r="I48" s="77">
        <v>369.41657800000002</v>
      </c>
      <c r="J48" s="79">
        <v>1135</v>
      </c>
      <c r="K48" s="70"/>
      <c r="L48" s="77">
        <v>4.1928781550000007</v>
      </c>
      <c r="M48" s="78">
        <v>3.3949092798538729E-6</v>
      </c>
      <c r="N48" s="78">
        <f t="shared" si="1"/>
        <v>3.9047515556428635E-3</v>
      </c>
      <c r="O48" s="78">
        <f>L48/'סכום נכסי הקרן'!$C$42</f>
        <v>5.918806094832869E-4</v>
      </c>
    </row>
    <row r="49" spans="2:15">
      <c r="B49" s="76" t="s">
        <v>369</v>
      </c>
      <c r="C49" s="70" t="s">
        <v>370</v>
      </c>
      <c r="D49" s="83" t="s">
        <v>100</v>
      </c>
      <c r="E49" s="83" t="s">
        <v>259</v>
      </c>
      <c r="F49" s="70" t="s">
        <v>371</v>
      </c>
      <c r="G49" s="83" t="s">
        <v>172</v>
      </c>
      <c r="H49" s="83" t="s">
        <v>144</v>
      </c>
      <c r="I49" s="77">
        <v>4.724386</v>
      </c>
      <c r="J49" s="79">
        <v>3652</v>
      </c>
      <c r="K49" s="70"/>
      <c r="L49" s="77">
        <v>0.17253457999999997</v>
      </c>
      <c r="M49" s="78">
        <v>1.3685649966593985E-7</v>
      </c>
      <c r="N49" s="78">
        <f t="shared" si="1"/>
        <v>1.6067833234166277E-4</v>
      </c>
      <c r="O49" s="78">
        <f>L49/'סכום נכסי הקרן'!$C$42</f>
        <v>2.4355554488404373E-5</v>
      </c>
    </row>
    <row r="50" spans="2:15">
      <c r="B50" s="76" t="s">
        <v>372</v>
      </c>
      <c r="C50" s="70" t="s">
        <v>373</v>
      </c>
      <c r="D50" s="83" t="s">
        <v>100</v>
      </c>
      <c r="E50" s="83" t="s">
        <v>259</v>
      </c>
      <c r="F50" s="70" t="s">
        <v>374</v>
      </c>
      <c r="G50" s="83" t="s">
        <v>170</v>
      </c>
      <c r="H50" s="83" t="s">
        <v>144</v>
      </c>
      <c r="I50" s="77">
        <v>2490.509423</v>
      </c>
      <c r="J50" s="79">
        <v>525</v>
      </c>
      <c r="K50" s="70"/>
      <c r="L50" s="77">
        <v>13.07517447</v>
      </c>
      <c r="M50" s="78">
        <v>3.2219230241503739E-6</v>
      </c>
      <c r="N50" s="78">
        <f t="shared" si="1"/>
        <v>1.2176673388696253E-2</v>
      </c>
      <c r="O50" s="78">
        <f>L50/'סכום נכסי הקרן'!$C$42</f>
        <v>1.8457350651068256E-3</v>
      </c>
    </row>
    <row r="51" spans="2:15">
      <c r="B51" s="76" t="s">
        <v>375</v>
      </c>
      <c r="C51" s="70" t="s">
        <v>376</v>
      </c>
      <c r="D51" s="83" t="s">
        <v>100</v>
      </c>
      <c r="E51" s="83" t="s">
        <v>259</v>
      </c>
      <c r="F51" s="70" t="s">
        <v>377</v>
      </c>
      <c r="G51" s="83" t="s">
        <v>170</v>
      </c>
      <c r="H51" s="83" t="s">
        <v>144</v>
      </c>
      <c r="I51" s="77">
        <v>1122.6353240000001</v>
      </c>
      <c r="J51" s="79">
        <v>1294</v>
      </c>
      <c r="K51" s="70"/>
      <c r="L51" s="77">
        <v>14.526901098</v>
      </c>
      <c r="M51" s="78">
        <v>2.3724088546281699E-6</v>
      </c>
      <c r="N51" s="78">
        <f t="shared" si="1"/>
        <v>1.3528640128366789E-2</v>
      </c>
      <c r="O51" s="78">
        <f>L51/'סכום נכסי הקרן'!$C$42</f>
        <v>2.0506656186835147E-3</v>
      </c>
    </row>
    <row r="52" spans="2:15">
      <c r="B52" s="76" t="s">
        <v>378</v>
      </c>
      <c r="C52" s="70" t="s">
        <v>379</v>
      </c>
      <c r="D52" s="83" t="s">
        <v>100</v>
      </c>
      <c r="E52" s="83" t="s">
        <v>259</v>
      </c>
      <c r="F52" s="70" t="s">
        <v>380</v>
      </c>
      <c r="G52" s="83" t="s">
        <v>279</v>
      </c>
      <c r="H52" s="83" t="s">
        <v>144</v>
      </c>
      <c r="I52" s="77">
        <v>21.113961</v>
      </c>
      <c r="J52" s="79">
        <v>6299</v>
      </c>
      <c r="K52" s="70"/>
      <c r="L52" s="77">
        <v>1.329968418</v>
      </c>
      <c r="M52" s="78">
        <v>5.8115492271800558E-7</v>
      </c>
      <c r="N52" s="78">
        <f t="shared" si="1"/>
        <v>1.2385755219117204E-3</v>
      </c>
      <c r="O52" s="78">
        <f>L52/'סכום נכסי הקרן'!$C$42</f>
        <v>1.8774276016121503E-4</v>
      </c>
    </row>
    <row r="53" spans="2:15">
      <c r="B53" s="76" t="s">
        <v>381</v>
      </c>
      <c r="C53" s="70" t="s">
        <v>382</v>
      </c>
      <c r="D53" s="83" t="s">
        <v>100</v>
      </c>
      <c r="E53" s="83" t="s">
        <v>259</v>
      </c>
      <c r="F53" s="70" t="s">
        <v>383</v>
      </c>
      <c r="G53" s="83" t="s">
        <v>384</v>
      </c>
      <c r="H53" s="83" t="s">
        <v>144</v>
      </c>
      <c r="I53" s="77">
        <v>73.386409</v>
      </c>
      <c r="J53" s="79">
        <v>5699</v>
      </c>
      <c r="K53" s="70"/>
      <c r="L53" s="77">
        <v>4.1822914339999997</v>
      </c>
      <c r="M53" s="78">
        <v>2.967418063875839E-6</v>
      </c>
      <c r="N53" s="78">
        <f t="shared" si="1"/>
        <v>3.8948923339422242E-3</v>
      </c>
      <c r="O53" s="78">
        <f>L53/'סכום נכסי הקרן'!$C$42</f>
        <v>5.9038615277687441E-4</v>
      </c>
    </row>
    <row r="54" spans="2:15">
      <c r="B54" s="76" t="s">
        <v>385</v>
      </c>
      <c r="C54" s="70" t="s">
        <v>386</v>
      </c>
      <c r="D54" s="83" t="s">
        <v>100</v>
      </c>
      <c r="E54" s="83" t="s">
        <v>259</v>
      </c>
      <c r="F54" s="70" t="s">
        <v>387</v>
      </c>
      <c r="G54" s="83" t="s">
        <v>271</v>
      </c>
      <c r="H54" s="83" t="s">
        <v>144</v>
      </c>
      <c r="I54" s="77">
        <v>11.267626999999999</v>
      </c>
      <c r="J54" s="79">
        <v>179690</v>
      </c>
      <c r="K54" s="70"/>
      <c r="L54" s="77">
        <v>20.246798290999998</v>
      </c>
      <c r="M54" s="78">
        <v>5.2732423698552242E-6</v>
      </c>
      <c r="N54" s="78">
        <f t="shared" si="1"/>
        <v>1.8855476882697415E-2</v>
      </c>
      <c r="O54" s="78">
        <f>L54/'סכום נכסי הקרן'!$C$42</f>
        <v>2.8581053084673408E-3</v>
      </c>
    </row>
    <row r="55" spans="2:15">
      <c r="B55" s="76" t="s">
        <v>388</v>
      </c>
      <c r="C55" s="70" t="s">
        <v>389</v>
      </c>
      <c r="D55" s="83" t="s">
        <v>100</v>
      </c>
      <c r="E55" s="83" t="s">
        <v>259</v>
      </c>
      <c r="F55" s="70" t="s">
        <v>390</v>
      </c>
      <c r="G55" s="83" t="s">
        <v>351</v>
      </c>
      <c r="H55" s="83" t="s">
        <v>144</v>
      </c>
      <c r="I55" s="77">
        <v>25.502714000000001</v>
      </c>
      <c r="J55" s="79">
        <v>9053</v>
      </c>
      <c r="K55" s="70"/>
      <c r="L55" s="77">
        <v>2.3087606959999998</v>
      </c>
      <c r="M55" s="78">
        <v>1.3632077108079269E-6</v>
      </c>
      <c r="N55" s="78">
        <f t="shared" si="1"/>
        <v>2.1501070591718871E-3</v>
      </c>
      <c r="O55" s="78">
        <f>L55/'סכום נכסי הקרן'!$C$42</f>
        <v>3.2591232976087695E-4</v>
      </c>
    </row>
    <row r="56" spans="2:15">
      <c r="B56" s="76" t="s">
        <v>391</v>
      </c>
      <c r="C56" s="70" t="s">
        <v>392</v>
      </c>
      <c r="D56" s="83" t="s">
        <v>100</v>
      </c>
      <c r="E56" s="83" t="s">
        <v>259</v>
      </c>
      <c r="F56" s="70" t="s">
        <v>393</v>
      </c>
      <c r="G56" s="83" t="s">
        <v>136</v>
      </c>
      <c r="H56" s="83" t="s">
        <v>144</v>
      </c>
      <c r="I56" s="77">
        <v>26.212447000000001</v>
      </c>
      <c r="J56" s="79">
        <v>32310</v>
      </c>
      <c r="K56" s="70"/>
      <c r="L56" s="77">
        <v>8.4692417540000005</v>
      </c>
      <c r="M56" s="78">
        <v>4.9229995302833875E-6</v>
      </c>
      <c r="N56" s="78">
        <f t="shared" si="1"/>
        <v>7.8872515946142464E-3</v>
      </c>
      <c r="O56" s="78">
        <f>L56/'סכום נכסי הקרן'!$C$42</f>
        <v>1.1955463015878699E-3</v>
      </c>
    </row>
    <row r="57" spans="2:15">
      <c r="B57" s="76" t="s">
        <v>394</v>
      </c>
      <c r="C57" s="70" t="s">
        <v>395</v>
      </c>
      <c r="D57" s="83" t="s">
        <v>100</v>
      </c>
      <c r="E57" s="83" t="s">
        <v>259</v>
      </c>
      <c r="F57" s="70" t="s">
        <v>396</v>
      </c>
      <c r="G57" s="83" t="s">
        <v>355</v>
      </c>
      <c r="H57" s="83" t="s">
        <v>144</v>
      </c>
      <c r="I57" s="77">
        <v>47.653053</v>
      </c>
      <c r="J57" s="79">
        <v>5480</v>
      </c>
      <c r="K57" s="70"/>
      <c r="L57" s="77">
        <v>2.6113873090000004</v>
      </c>
      <c r="M57" s="78">
        <v>3.3927260626472831E-6</v>
      </c>
      <c r="N57" s="78">
        <f t="shared" si="1"/>
        <v>2.4319377478317825E-3</v>
      </c>
      <c r="O57" s="78">
        <f>L57/'סכום נכסי הקרן'!$C$42</f>
        <v>3.6863210780515524E-4</v>
      </c>
    </row>
    <row r="58" spans="2:15">
      <c r="B58" s="76" t="s">
        <v>397</v>
      </c>
      <c r="C58" s="70" t="s">
        <v>398</v>
      </c>
      <c r="D58" s="83" t="s">
        <v>100</v>
      </c>
      <c r="E58" s="83" t="s">
        <v>259</v>
      </c>
      <c r="F58" s="70" t="s">
        <v>399</v>
      </c>
      <c r="G58" s="83" t="s">
        <v>400</v>
      </c>
      <c r="H58" s="83" t="s">
        <v>144</v>
      </c>
      <c r="I58" s="77">
        <v>23.680357999999998</v>
      </c>
      <c r="J58" s="79">
        <v>24710</v>
      </c>
      <c r="K58" s="70"/>
      <c r="L58" s="77">
        <v>5.8514164300000004</v>
      </c>
      <c r="M58" s="78">
        <v>3.481018300059829E-6</v>
      </c>
      <c r="N58" s="78">
        <f t="shared" si="1"/>
        <v>5.4493182399088123E-3</v>
      </c>
      <c r="O58" s="78">
        <f>L58/'סכום נכסי הקרן'!$C$42</f>
        <v>8.2600538219764191E-4</v>
      </c>
    </row>
    <row r="59" spans="2:15">
      <c r="B59" s="76" t="s">
        <v>401</v>
      </c>
      <c r="C59" s="70" t="s">
        <v>402</v>
      </c>
      <c r="D59" s="83" t="s">
        <v>100</v>
      </c>
      <c r="E59" s="83" t="s">
        <v>259</v>
      </c>
      <c r="F59" s="70" t="s">
        <v>403</v>
      </c>
      <c r="G59" s="83" t="s">
        <v>400</v>
      </c>
      <c r="H59" s="83" t="s">
        <v>144</v>
      </c>
      <c r="I59" s="77">
        <v>68.360414000000006</v>
      </c>
      <c r="J59" s="79">
        <v>13930</v>
      </c>
      <c r="K59" s="70"/>
      <c r="L59" s="77">
        <v>9.5226057120000007</v>
      </c>
      <c r="M59" s="78">
        <v>3.0351815638966897E-6</v>
      </c>
      <c r="N59" s="78">
        <f t="shared" si="1"/>
        <v>8.8682303880842465E-3</v>
      </c>
      <c r="O59" s="78">
        <f>L59/'סכום נכסי הקרן'!$C$42</f>
        <v>1.3442426572702513E-3</v>
      </c>
    </row>
    <row r="60" spans="2:15">
      <c r="B60" s="76" t="s">
        <v>404</v>
      </c>
      <c r="C60" s="70" t="s">
        <v>405</v>
      </c>
      <c r="D60" s="83" t="s">
        <v>100</v>
      </c>
      <c r="E60" s="83" t="s">
        <v>259</v>
      </c>
      <c r="F60" s="70" t="s">
        <v>406</v>
      </c>
      <c r="G60" s="83" t="s">
        <v>137</v>
      </c>
      <c r="H60" s="83" t="s">
        <v>144</v>
      </c>
      <c r="I60" s="77">
        <v>389.02693500000004</v>
      </c>
      <c r="J60" s="79">
        <v>786.2</v>
      </c>
      <c r="K60" s="70"/>
      <c r="L60" s="77">
        <v>3.0585297659999999</v>
      </c>
      <c r="M60" s="78">
        <v>1.9451346750000003E-6</v>
      </c>
      <c r="N60" s="78">
        <f t="shared" si="1"/>
        <v>2.8483534269954239E-3</v>
      </c>
      <c r="O60" s="78">
        <f>L60/'סכום נכסי הקרן'!$C$42</f>
        <v>4.3175222248328238E-4</v>
      </c>
    </row>
    <row r="61" spans="2:15">
      <c r="B61" s="76" t="s">
        <v>407</v>
      </c>
      <c r="C61" s="70" t="s">
        <v>408</v>
      </c>
      <c r="D61" s="83" t="s">
        <v>100</v>
      </c>
      <c r="E61" s="83" t="s">
        <v>259</v>
      </c>
      <c r="F61" s="70" t="s">
        <v>409</v>
      </c>
      <c r="G61" s="83" t="s">
        <v>126</v>
      </c>
      <c r="H61" s="83" t="s">
        <v>144</v>
      </c>
      <c r="I61" s="77">
        <v>27650.321241000001</v>
      </c>
      <c r="J61" s="79">
        <v>29.9</v>
      </c>
      <c r="K61" s="77">
        <v>1.4944445630000001</v>
      </c>
      <c r="L61" s="77">
        <v>9.7618906140000004</v>
      </c>
      <c r="M61" s="78">
        <v>5.3369581327881625E-6</v>
      </c>
      <c r="N61" s="78">
        <f t="shared" si="1"/>
        <v>9.0910720874577758E-3</v>
      </c>
      <c r="O61" s="78">
        <f>L61/'סכום נכסי הקרן'!$C$42</f>
        <v>1.378020908962831E-3</v>
      </c>
    </row>
    <row r="62" spans="2:15">
      <c r="B62" s="76" t="s">
        <v>410</v>
      </c>
      <c r="C62" s="70" t="s">
        <v>411</v>
      </c>
      <c r="D62" s="83" t="s">
        <v>100</v>
      </c>
      <c r="E62" s="83" t="s">
        <v>259</v>
      </c>
      <c r="F62" s="70" t="s">
        <v>412</v>
      </c>
      <c r="G62" s="83" t="s">
        <v>271</v>
      </c>
      <c r="H62" s="83" t="s">
        <v>144</v>
      </c>
      <c r="I62" s="77">
        <v>4.7529329999999996</v>
      </c>
      <c r="J62" s="79">
        <v>46780</v>
      </c>
      <c r="K62" s="70"/>
      <c r="L62" s="77">
        <v>2.2234219770000001</v>
      </c>
      <c r="M62" s="78">
        <v>8.7953820724899212E-7</v>
      </c>
      <c r="N62" s="78">
        <f t="shared" si="1"/>
        <v>2.0706326543708685E-3</v>
      </c>
      <c r="O62" s="78">
        <f>L62/'סכום נכסי הקרן'!$C$42</f>
        <v>3.1386563268383233E-4</v>
      </c>
    </row>
    <row r="63" spans="2:15">
      <c r="B63" s="76" t="s">
        <v>413</v>
      </c>
      <c r="C63" s="70" t="s">
        <v>414</v>
      </c>
      <c r="D63" s="83" t="s">
        <v>100</v>
      </c>
      <c r="E63" s="83" t="s">
        <v>259</v>
      </c>
      <c r="F63" s="70" t="s">
        <v>415</v>
      </c>
      <c r="G63" s="83" t="s">
        <v>306</v>
      </c>
      <c r="H63" s="83" t="s">
        <v>144</v>
      </c>
      <c r="I63" s="77">
        <v>81.171764999999994</v>
      </c>
      <c r="J63" s="79">
        <v>2886</v>
      </c>
      <c r="K63" s="70"/>
      <c r="L63" s="77">
        <v>2.3426171509999998</v>
      </c>
      <c r="M63" s="78">
        <v>1.1999693191798278E-6</v>
      </c>
      <c r="N63" s="78">
        <f t="shared" si="1"/>
        <v>2.181636963081008E-3</v>
      </c>
      <c r="O63" s="78">
        <f>L63/'סכום נכסי הקרן'!$C$42</f>
        <v>3.306916194229071E-4</v>
      </c>
    </row>
    <row r="64" spans="2:15">
      <c r="B64" s="76" t="s">
        <v>416</v>
      </c>
      <c r="C64" s="70" t="s">
        <v>417</v>
      </c>
      <c r="D64" s="83" t="s">
        <v>100</v>
      </c>
      <c r="E64" s="83" t="s">
        <v>259</v>
      </c>
      <c r="F64" s="70" t="s">
        <v>418</v>
      </c>
      <c r="G64" s="83" t="s">
        <v>131</v>
      </c>
      <c r="H64" s="83" t="s">
        <v>144</v>
      </c>
      <c r="I64" s="77">
        <v>11.757857</v>
      </c>
      <c r="J64" s="79">
        <v>13790</v>
      </c>
      <c r="K64" s="70"/>
      <c r="L64" s="77">
        <v>1.6214084709999996</v>
      </c>
      <c r="M64" s="78">
        <v>9.2648601046631463E-7</v>
      </c>
      <c r="N64" s="78">
        <f t="shared" si="1"/>
        <v>1.5099883696643611E-3</v>
      </c>
      <c r="O64" s="78">
        <f>L64/'סכום נכסי הקרן'!$C$42</f>
        <v>2.2888340623312102E-4</v>
      </c>
    </row>
    <row r="65" spans="2:15">
      <c r="B65" s="76" t="s">
        <v>419</v>
      </c>
      <c r="C65" s="70" t="s">
        <v>420</v>
      </c>
      <c r="D65" s="83" t="s">
        <v>100</v>
      </c>
      <c r="E65" s="83" t="s">
        <v>259</v>
      </c>
      <c r="F65" s="70" t="s">
        <v>421</v>
      </c>
      <c r="G65" s="83" t="s">
        <v>271</v>
      </c>
      <c r="H65" s="83" t="s">
        <v>144</v>
      </c>
      <c r="I65" s="77">
        <v>24.855709999999998</v>
      </c>
      <c r="J65" s="79">
        <v>7697</v>
      </c>
      <c r="K65" s="70"/>
      <c r="L65" s="77">
        <v>1.9131440009999998</v>
      </c>
      <c r="M65" s="78">
        <v>6.8429974087929248E-7</v>
      </c>
      <c r="N65" s="78">
        <f t="shared" si="1"/>
        <v>1.7816763898004472E-3</v>
      </c>
      <c r="O65" s="78">
        <f>L65/'סכום נכסי הקרן'!$C$42</f>
        <v>2.7006576281994864E-4</v>
      </c>
    </row>
    <row r="66" spans="2:15">
      <c r="B66" s="76" t="s">
        <v>422</v>
      </c>
      <c r="C66" s="70" t="s">
        <v>423</v>
      </c>
      <c r="D66" s="83" t="s">
        <v>100</v>
      </c>
      <c r="E66" s="83" t="s">
        <v>259</v>
      </c>
      <c r="F66" s="70" t="s">
        <v>424</v>
      </c>
      <c r="G66" s="83" t="s">
        <v>400</v>
      </c>
      <c r="H66" s="83" t="s">
        <v>144</v>
      </c>
      <c r="I66" s="77">
        <v>182.218436</v>
      </c>
      <c r="J66" s="79">
        <v>7349</v>
      </c>
      <c r="K66" s="70"/>
      <c r="L66" s="77">
        <v>13.391232843999999</v>
      </c>
      <c r="M66" s="78">
        <v>2.9325311992888993E-6</v>
      </c>
      <c r="N66" s="78">
        <f t="shared" si="1"/>
        <v>1.2471012833327801E-2</v>
      </c>
      <c r="O66" s="78">
        <f>L66/'סכום נכסי הקרן'!$C$42</f>
        <v>1.8903509151553984E-3</v>
      </c>
    </row>
    <row r="67" spans="2:15">
      <c r="B67" s="76" t="s">
        <v>425</v>
      </c>
      <c r="C67" s="70" t="s">
        <v>426</v>
      </c>
      <c r="D67" s="83" t="s">
        <v>100</v>
      </c>
      <c r="E67" s="83" t="s">
        <v>259</v>
      </c>
      <c r="F67" s="70" t="s">
        <v>427</v>
      </c>
      <c r="G67" s="83" t="s">
        <v>384</v>
      </c>
      <c r="H67" s="83" t="s">
        <v>144</v>
      </c>
      <c r="I67" s="77">
        <v>323.267852</v>
      </c>
      <c r="J67" s="79">
        <v>3920</v>
      </c>
      <c r="K67" s="70"/>
      <c r="L67" s="77">
        <v>12.672099806000002</v>
      </c>
      <c r="M67" s="78">
        <v>2.9903305036024024E-6</v>
      </c>
      <c r="N67" s="78">
        <f t="shared" si="1"/>
        <v>1.1801297247747025E-2</v>
      </c>
      <c r="O67" s="78">
        <f>L67/'סכום נכסי הקרן'!$C$42</f>
        <v>1.7888357064858047E-3</v>
      </c>
    </row>
    <row r="68" spans="2:15">
      <c r="B68" s="76" t="s">
        <v>428</v>
      </c>
      <c r="C68" s="70" t="s">
        <v>429</v>
      </c>
      <c r="D68" s="83" t="s">
        <v>100</v>
      </c>
      <c r="E68" s="83" t="s">
        <v>259</v>
      </c>
      <c r="F68" s="70" t="s">
        <v>430</v>
      </c>
      <c r="G68" s="83" t="s">
        <v>355</v>
      </c>
      <c r="H68" s="83" t="s">
        <v>144</v>
      </c>
      <c r="I68" s="77">
        <v>20.280526999999999</v>
      </c>
      <c r="J68" s="79">
        <v>5889</v>
      </c>
      <c r="K68" s="70"/>
      <c r="L68" s="77">
        <v>1.194320257</v>
      </c>
      <c r="M68" s="78">
        <v>2.2919522020590419E-6</v>
      </c>
      <c r="N68" s="78">
        <f t="shared" si="1"/>
        <v>1.1122488441251959E-3</v>
      </c>
      <c r="O68" s="78">
        <f>L68/'סכום נכסי הקרן'!$C$42</f>
        <v>1.6859421511889743E-4</v>
      </c>
    </row>
    <row r="69" spans="2:15">
      <c r="B69" s="76" t="s">
        <v>431</v>
      </c>
      <c r="C69" s="70" t="s">
        <v>432</v>
      </c>
      <c r="D69" s="83" t="s">
        <v>100</v>
      </c>
      <c r="E69" s="83" t="s">
        <v>259</v>
      </c>
      <c r="F69" s="70" t="s">
        <v>433</v>
      </c>
      <c r="G69" s="83" t="s">
        <v>306</v>
      </c>
      <c r="H69" s="83" t="s">
        <v>144</v>
      </c>
      <c r="I69" s="77">
        <v>74.849896000000001</v>
      </c>
      <c r="J69" s="79">
        <v>3478</v>
      </c>
      <c r="K69" s="70"/>
      <c r="L69" s="77">
        <v>2.6032793920000001</v>
      </c>
      <c r="M69" s="78">
        <v>1.1829873818771234E-6</v>
      </c>
      <c r="N69" s="78">
        <f t="shared" si="1"/>
        <v>2.4243869914423988E-3</v>
      </c>
      <c r="O69" s="78">
        <f>L69/'סכום נכסי הקרן'!$C$42</f>
        <v>3.6748756730619578E-4</v>
      </c>
    </row>
    <row r="70" spans="2:15">
      <c r="B70" s="76" t="s">
        <v>434</v>
      </c>
      <c r="C70" s="70" t="s">
        <v>435</v>
      </c>
      <c r="D70" s="83" t="s">
        <v>100</v>
      </c>
      <c r="E70" s="83" t="s">
        <v>259</v>
      </c>
      <c r="F70" s="70" t="s">
        <v>436</v>
      </c>
      <c r="G70" s="83" t="s">
        <v>313</v>
      </c>
      <c r="H70" s="83" t="s">
        <v>144</v>
      </c>
      <c r="I70" s="77">
        <v>18.749942000000001</v>
      </c>
      <c r="J70" s="79">
        <v>16660</v>
      </c>
      <c r="K70" s="70"/>
      <c r="L70" s="77">
        <v>3.1237402820000004</v>
      </c>
      <c r="M70" s="78">
        <v>6.6950647793262329E-7</v>
      </c>
      <c r="N70" s="78">
        <f t="shared" si="1"/>
        <v>2.9090828005622731E-3</v>
      </c>
      <c r="O70" s="78">
        <f>L70/'סכום נכסי הקרן'!$C$42</f>
        <v>4.4095755555712175E-4</v>
      </c>
    </row>
    <row r="71" spans="2:15">
      <c r="B71" s="76" t="s">
        <v>437</v>
      </c>
      <c r="C71" s="70" t="s">
        <v>438</v>
      </c>
      <c r="D71" s="83" t="s">
        <v>100</v>
      </c>
      <c r="E71" s="83" t="s">
        <v>259</v>
      </c>
      <c r="F71" s="70" t="s">
        <v>439</v>
      </c>
      <c r="G71" s="83" t="s">
        <v>126</v>
      </c>
      <c r="H71" s="83" t="s">
        <v>144</v>
      </c>
      <c r="I71" s="77">
        <v>217.81762900000001</v>
      </c>
      <c r="J71" s="79">
        <v>1128</v>
      </c>
      <c r="K71" s="70"/>
      <c r="L71" s="77">
        <v>2.456982853</v>
      </c>
      <c r="M71" s="78">
        <v>2.2594794321389833E-6</v>
      </c>
      <c r="N71" s="78">
        <f t="shared" si="1"/>
        <v>2.2881436719068191E-3</v>
      </c>
      <c r="O71" s="78">
        <f>L71/'סכום נכסי הקרן'!$C$42</f>
        <v>3.4683586185051563E-4</v>
      </c>
    </row>
    <row r="72" spans="2:15">
      <c r="B72" s="76" t="s">
        <v>440</v>
      </c>
      <c r="C72" s="70" t="s">
        <v>441</v>
      </c>
      <c r="D72" s="83" t="s">
        <v>100</v>
      </c>
      <c r="E72" s="83" t="s">
        <v>259</v>
      </c>
      <c r="F72" s="70" t="s">
        <v>442</v>
      </c>
      <c r="G72" s="83" t="s">
        <v>171</v>
      </c>
      <c r="H72" s="83" t="s">
        <v>144</v>
      </c>
      <c r="I72" s="77">
        <v>290.87881499999997</v>
      </c>
      <c r="J72" s="79">
        <v>1360</v>
      </c>
      <c r="K72" s="70"/>
      <c r="L72" s="77">
        <v>3.9559518910000002</v>
      </c>
      <c r="M72" s="78">
        <v>1.9282713608580648E-6</v>
      </c>
      <c r="N72" s="78">
        <f t="shared" si="1"/>
        <v>3.6841064131591908E-3</v>
      </c>
      <c r="O72" s="78">
        <f>L72/'סכום נכסי הקרן'!$C$42</f>
        <v>5.5843531096639774E-4</v>
      </c>
    </row>
    <row r="73" spans="2:15">
      <c r="B73" s="76" t="s">
        <v>443</v>
      </c>
      <c r="C73" s="70" t="s">
        <v>444</v>
      </c>
      <c r="D73" s="83" t="s">
        <v>100</v>
      </c>
      <c r="E73" s="83" t="s">
        <v>259</v>
      </c>
      <c r="F73" s="70" t="s">
        <v>445</v>
      </c>
      <c r="G73" s="83" t="s">
        <v>131</v>
      </c>
      <c r="H73" s="83" t="s">
        <v>144</v>
      </c>
      <c r="I73" s="77">
        <v>29.469144</v>
      </c>
      <c r="J73" s="79">
        <v>5167</v>
      </c>
      <c r="K73" s="70"/>
      <c r="L73" s="77">
        <v>1.5226706700000001</v>
      </c>
      <c r="M73" s="78">
        <v>2.7051120115969784E-6</v>
      </c>
      <c r="N73" s="78">
        <f t="shared" si="1"/>
        <v>1.4180356422530624E-3</v>
      </c>
      <c r="O73" s="78">
        <f>L73/'סכום נכסי הקרן'!$C$42</f>
        <v>2.1494525022798446E-4</v>
      </c>
    </row>
    <row r="74" spans="2:15">
      <c r="B74" s="76" t="s">
        <v>446</v>
      </c>
      <c r="C74" s="70" t="s">
        <v>447</v>
      </c>
      <c r="D74" s="83" t="s">
        <v>100</v>
      </c>
      <c r="E74" s="83" t="s">
        <v>259</v>
      </c>
      <c r="F74" s="70" t="s">
        <v>448</v>
      </c>
      <c r="G74" s="83" t="s">
        <v>279</v>
      </c>
      <c r="H74" s="83" t="s">
        <v>144</v>
      </c>
      <c r="I74" s="77">
        <v>12.289107</v>
      </c>
      <c r="J74" s="79">
        <v>23610</v>
      </c>
      <c r="K74" s="70"/>
      <c r="L74" s="77">
        <v>2.901458045</v>
      </c>
      <c r="M74" s="78">
        <v>1.6587216360260027E-6</v>
      </c>
      <c r="N74" s="78">
        <f t="shared" si="1"/>
        <v>2.7020753754401074E-3</v>
      </c>
      <c r="O74" s="78">
        <f>L74/'סכום נכסי הקרן'!$C$42</f>
        <v>4.0957945654034533E-4</v>
      </c>
    </row>
    <row r="75" spans="2:15">
      <c r="B75" s="76" t="s">
        <v>449</v>
      </c>
      <c r="C75" s="70" t="s">
        <v>450</v>
      </c>
      <c r="D75" s="83" t="s">
        <v>100</v>
      </c>
      <c r="E75" s="83" t="s">
        <v>259</v>
      </c>
      <c r="F75" s="70" t="s">
        <v>451</v>
      </c>
      <c r="G75" s="83" t="s">
        <v>167</v>
      </c>
      <c r="H75" s="83" t="s">
        <v>144</v>
      </c>
      <c r="I75" s="77">
        <v>4.2757750000000003</v>
      </c>
      <c r="J75" s="79">
        <v>12690</v>
      </c>
      <c r="K75" s="70"/>
      <c r="L75" s="77">
        <v>0.54259589000000008</v>
      </c>
      <c r="M75" s="78">
        <v>3.1529215722580215E-7</v>
      </c>
      <c r="N75" s="78">
        <f t="shared" si="1"/>
        <v>5.0530973408716281E-4</v>
      </c>
      <c r="O75" s="78">
        <f>L75/'סכום נכסי הקרן'!$C$42</f>
        <v>7.6594638385413927E-5</v>
      </c>
    </row>
    <row r="76" spans="2:15">
      <c r="B76" s="76" t="s">
        <v>452</v>
      </c>
      <c r="C76" s="70" t="s">
        <v>453</v>
      </c>
      <c r="D76" s="83" t="s">
        <v>100</v>
      </c>
      <c r="E76" s="83" t="s">
        <v>259</v>
      </c>
      <c r="F76" s="70" t="s">
        <v>454</v>
      </c>
      <c r="G76" s="83" t="s">
        <v>296</v>
      </c>
      <c r="H76" s="83" t="s">
        <v>144</v>
      </c>
      <c r="I76" s="77">
        <v>31.701359000000004</v>
      </c>
      <c r="J76" s="79">
        <v>27500</v>
      </c>
      <c r="K76" s="70"/>
      <c r="L76" s="77">
        <v>8.7178738090000003</v>
      </c>
      <c r="M76" s="78">
        <v>3.132836350411995E-6</v>
      </c>
      <c r="N76" s="78">
        <f t="shared" si="1"/>
        <v>8.1187981284399895E-3</v>
      </c>
      <c r="O76" s="78">
        <f>L76/'סכום נכסי הקרן'!$C$42</f>
        <v>1.2306440284500239E-3</v>
      </c>
    </row>
    <row r="77" spans="2:15">
      <c r="B77" s="76" t="s">
        <v>455</v>
      </c>
      <c r="C77" s="70" t="s">
        <v>456</v>
      </c>
      <c r="D77" s="83" t="s">
        <v>100</v>
      </c>
      <c r="E77" s="83" t="s">
        <v>259</v>
      </c>
      <c r="F77" s="70" t="s">
        <v>457</v>
      </c>
      <c r="G77" s="83" t="s">
        <v>264</v>
      </c>
      <c r="H77" s="83" t="s">
        <v>144</v>
      </c>
      <c r="I77" s="77">
        <v>17.843582999999999</v>
      </c>
      <c r="J77" s="79">
        <v>11980</v>
      </c>
      <c r="K77" s="70"/>
      <c r="L77" s="77">
        <v>2.1376611890000001</v>
      </c>
      <c r="M77" s="78">
        <v>1.8688381962420224E-6</v>
      </c>
      <c r="N77" s="78">
        <f t="shared" si="1"/>
        <v>1.9907651843474859E-3</v>
      </c>
      <c r="O77" s="78">
        <f>L77/'סכום נכסי הקרן'!$C$42</f>
        <v>3.0175935494459598E-4</v>
      </c>
    </row>
    <row r="78" spans="2:15">
      <c r="B78" s="76" t="s">
        <v>458</v>
      </c>
      <c r="C78" s="70" t="s">
        <v>459</v>
      </c>
      <c r="D78" s="83" t="s">
        <v>100</v>
      </c>
      <c r="E78" s="83" t="s">
        <v>259</v>
      </c>
      <c r="F78" s="70" t="s">
        <v>460</v>
      </c>
      <c r="G78" s="83" t="s">
        <v>171</v>
      </c>
      <c r="H78" s="83" t="s">
        <v>144</v>
      </c>
      <c r="I78" s="77">
        <v>252.81710200000001</v>
      </c>
      <c r="J78" s="79">
        <v>1536</v>
      </c>
      <c r="K78" s="70"/>
      <c r="L78" s="77">
        <v>3.8832706799999999</v>
      </c>
      <c r="M78" s="78">
        <v>1.3768326340108451E-6</v>
      </c>
      <c r="N78" s="78">
        <f t="shared" si="1"/>
        <v>3.6164197165210292E-3</v>
      </c>
      <c r="O78" s="78">
        <f>L78/'סכום נכסי הקרן'!$C$42</f>
        <v>5.4817538976802865E-4</v>
      </c>
    </row>
    <row r="79" spans="2:15">
      <c r="B79" s="76" t="s">
        <v>461</v>
      </c>
      <c r="C79" s="70" t="s">
        <v>462</v>
      </c>
      <c r="D79" s="83" t="s">
        <v>100</v>
      </c>
      <c r="E79" s="83" t="s">
        <v>259</v>
      </c>
      <c r="F79" s="70" t="s">
        <v>463</v>
      </c>
      <c r="G79" s="83" t="s">
        <v>464</v>
      </c>
      <c r="H79" s="83" t="s">
        <v>144</v>
      </c>
      <c r="I79" s="77">
        <v>22.132898000000001</v>
      </c>
      <c r="J79" s="79">
        <v>2647</v>
      </c>
      <c r="K79" s="70"/>
      <c r="L79" s="77">
        <v>0.58585779900000001</v>
      </c>
      <c r="M79" s="78">
        <v>4.9714764910724604E-7</v>
      </c>
      <c r="N79" s="78">
        <f t="shared" si="1"/>
        <v>5.4559876711484203E-4</v>
      </c>
      <c r="O79" s="78">
        <f>L79/'סכום נכסי הקרן'!$C$42</f>
        <v>8.2701633179859706E-5</v>
      </c>
    </row>
    <row r="80" spans="2:15">
      <c r="B80" s="76" t="s">
        <v>465</v>
      </c>
      <c r="C80" s="70" t="s">
        <v>466</v>
      </c>
      <c r="D80" s="83" t="s">
        <v>100</v>
      </c>
      <c r="E80" s="83" t="s">
        <v>259</v>
      </c>
      <c r="F80" s="70" t="s">
        <v>467</v>
      </c>
      <c r="G80" s="83" t="s">
        <v>313</v>
      </c>
      <c r="H80" s="83" t="s">
        <v>144</v>
      </c>
      <c r="I80" s="77">
        <v>23.065902999999999</v>
      </c>
      <c r="J80" s="79">
        <v>4281</v>
      </c>
      <c r="K80" s="70"/>
      <c r="L80" s="77">
        <v>0.98745128799999982</v>
      </c>
      <c r="M80" s="78">
        <v>5.9567733634990192E-7</v>
      </c>
      <c r="N80" s="78">
        <f t="shared" si="1"/>
        <v>9.1959551658842508E-4</v>
      </c>
      <c r="O80" s="78">
        <f>L80/'סכום נכסי הקרן'!$C$42</f>
        <v>1.3939190421728259E-4</v>
      </c>
    </row>
    <row r="81" spans="2:15">
      <c r="B81" s="76" t="s">
        <v>468</v>
      </c>
      <c r="C81" s="70" t="s">
        <v>469</v>
      </c>
      <c r="D81" s="83" t="s">
        <v>100</v>
      </c>
      <c r="E81" s="83" t="s">
        <v>259</v>
      </c>
      <c r="F81" s="70" t="s">
        <v>470</v>
      </c>
      <c r="G81" s="83" t="s">
        <v>267</v>
      </c>
      <c r="H81" s="83" t="s">
        <v>144</v>
      </c>
      <c r="I81" s="77">
        <v>28.880834</v>
      </c>
      <c r="J81" s="79">
        <v>9394</v>
      </c>
      <c r="K81" s="70"/>
      <c r="L81" s="77">
        <v>2.7130655720000001</v>
      </c>
      <c r="M81" s="78">
        <v>2.296223886176734E-6</v>
      </c>
      <c r="N81" s="78">
        <f t="shared" si="1"/>
        <v>2.5266288742960366E-3</v>
      </c>
      <c r="O81" s="78">
        <f>L81/'סכום נכסי הקרן'!$C$42</f>
        <v>3.8298534919469472E-4</v>
      </c>
    </row>
    <row r="82" spans="2:15">
      <c r="B82" s="76" t="s">
        <v>471</v>
      </c>
      <c r="C82" s="70" t="s">
        <v>472</v>
      </c>
      <c r="D82" s="83" t="s">
        <v>100</v>
      </c>
      <c r="E82" s="83" t="s">
        <v>259</v>
      </c>
      <c r="F82" s="70" t="s">
        <v>473</v>
      </c>
      <c r="G82" s="83" t="s">
        <v>271</v>
      </c>
      <c r="H82" s="83" t="s">
        <v>144</v>
      </c>
      <c r="I82" s="77">
        <v>396.38514700000002</v>
      </c>
      <c r="J82" s="79">
        <v>1264</v>
      </c>
      <c r="K82" s="70"/>
      <c r="L82" s="77">
        <v>5.0103082560000001</v>
      </c>
      <c r="M82" s="78">
        <v>2.2207881696624049E-6</v>
      </c>
      <c r="N82" s="78">
        <f t="shared" si="1"/>
        <v>4.6660094173106917E-3</v>
      </c>
      <c r="O82" s="78">
        <f>L82/'סכום נכסי הקרן'!$C$42</f>
        <v>7.0727175811776571E-4</v>
      </c>
    </row>
    <row r="83" spans="2:15">
      <c r="B83" s="76" t="s">
        <v>474</v>
      </c>
      <c r="C83" s="70" t="s">
        <v>475</v>
      </c>
      <c r="D83" s="83" t="s">
        <v>100</v>
      </c>
      <c r="E83" s="83" t="s">
        <v>259</v>
      </c>
      <c r="F83" s="70" t="s">
        <v>476</v>
      </c>
      <c r="G83" s="83" t="s">
        <v>131</v>
      </c>
      <c r="H83" s="83" t="s">
        <v>144</v>
      </c>
      <c r="I83" s="77">
        <v>19.117847999999999</v>
      </c>
      <c r="J83" s="79">
        <v>19180</v>
      </c>
      <c r="K83" s="70"/>
      <c r="L83" s="77">
        <v>3.6668032149999994</v>
      </c>
      <c r="M83" s="78">
        <v>1.3878068173230852E-6</v>
      </c>
      <c r="N83" s="78">
        <f t="shared" si="1"/>
        <v>3.4148274833441941E-3</v>
      </c>
      <c r="O83" s="78">
        <f>L83/'סכום נכסי הקרן'!$C$42</f>
        <v>5.176181232839749E-4</v>
      </c>
    </row>
    <row r="84" spans="2:15">
      <c r="B84" s="76" t="s">
        <v>477</v>
      </c>
      <c r="C84" s="70" t="s">
        <v>478</v>
      </c>
      <c r="D84" s="83" t="s">
        <v>100</v>
      </c>
      <c r="E84" s="83" t="s">
        <v>259</v>
      </c>
      <c r="F84" s="70" t="s">
        <v>479</v>
      </c>
      <c r="G84" s="83" t="s">
        <v>126</v>
      </c>
      <c r="H84" s="83" t="s">
        <v>144</v>
      </c>
      <c r="I84" s="77">
        <v>2077.2970059999998</v>
      </c>
      <c r="J84" s="79">
        <v>83.7</v>
      </c>
      <c r="K84" s="70"/>
      <c r="L84" s="77">
        <v>1.7386975940000002</v>
      </c>
      <c r="M84" s="78">
        <v>1.8484282454198973E-6</v>
      </c>
      <c r="N84" s="78">
        <f t="shared" si="1"/>
        <v>1.6192176075681844E-3</v>
      </c>
      <c r="O84" s="78">
        <f>L84/'סכום נכסי הקרן'!$C$42</f>
        <v>2.4544032848096073E-4</v>
      </c>
    </row>
    <row r="85" spans="2:15">
      <c r="B85" s="76" t="s">
        <v>480</v>
      </c>
      <c r="C85" s="70" t="s">
        <v>481</v>
      </c>
      <c r="D85" s="83" t="s">
        <v>100</v>
      </c>
      <c r="E85" s="83" t="s">
        <v>259</v>
      </c>
      <c r="F85" s="70" t="s">
        <v>482</v>
      </c>
      <c r="G85" s="83" t="s">
        <v>131</v>
      </c>
      <c r="H85" s="83" t="s">
        <v>144</v>
      </c>
      <c r="I85" s="77">
        <v>9.4153900000000004</v>
      </c>
      <c r="J85" s="79">
        <v>16990</v>
      </c>
      <c r="K85" s="70"/>
      <c r="L85" s="77">
        <v>1.5996747310000001</v>
      </c>
      <c r="M85" s="78">
        <v>1.1044663402164407E-6</v>
      </c>
      <c r="N85" s="78">
        <f t="shared" si="1"/>
        <v>1.4897481308742749E-3</v>
      </c>
      <c r="O85" s="78">
        <f>L85/'סכום נכסי הקרן'!$C$42</f>
        <v>2.2581539929325539E-4</v>
      </c>
    </row>
    <row r="86" spans="2:15">
      <c r="B86" s="73"/>
      <c r="C86" s="70"/>
      <c r="D86" s="70"/>
      <c r="E86" s="70"/>
      <c r="F86" s="70"/>
      <c r="G86" s="70"/>
      <c r="H86" s="70"/>
      <c r="I86" s="77"/>
      <c r="J86" s="79"/>
      <c r="K86" s="70"/>
      <c r="L86" s="70"/>
      <c r="M86" s="70"/>
      <c r="N86" s="78"/>
      <c r="O86" s="70"/>
    </row>
    <row r="87" spans="2:15">
      <c r="B87" s="88" t="s">
        <v>26</v>
      </c>
      <c r="C87" s="72"/>
      <c r="D87" s="72"/>
      <c r="E87" s="72"/>
      <c r="F87" s="72"/>
      <c r="G87" s="72"/>
      <c r="H87" s="72"/>
      <c r="I87" s="80"/>
      <c r="J87" s="82"/>
      <c r="K87" s="72"/>
      <c r="L87" s="80">
        <f>SUM(L88:L129)</f>
        <v>38.607304849000009</v>
      </c>
      <c r="M87" s="72"/>
      <c r="N87" s="81">
        <f t="shared" ref="N87:N129" si="2">L87/$L$11</f>
        <v>3.5954284406891149E-2</v>
      </c>
      <c r="O87" s="81">
        <f>L87/'סכום נכסי הקרן'!$C$42</f>
        <v>5.4499354094712966E-3</v>
      </c>
    </row>
    <row r="88" spans="2:15">
      <c r="B88" s="76" t="s">
        <v>483</v>
      </c>
      <c r="C88" s="70" t="s">
        <v>484</v>
      </c>
      <c r="D88" s="83" t="s">
        <v>100</v>
      </c>
      <c r="E88" s="83" t="s">
        <v>259</v>
      </c>
      <c r="F88" s="70" t="s">
        <v>485</v>
      </c>
      <c r="G88" s="83" t="s">
        <v>486</v>
      </c>
      <c r="H88" s="83" t="s">
        <v>144</v>
      </c>
      <c r="I88" s="77">
        <v>806.68533100000002</v>
      </c>
      <c r="J88" s="79">
        <v>357.5</v>
      </c>
      <c r="K88" s="70"/>
      <c r="L88" s="77">
        <v>2.883900057</v>
      </c>
      <c r="M88" s="78">
        <v>2.7174563417136928E-6</v>
      </c>
      <c r="N88" s="78">
        <f t="shared" si="2"/>
        <v>2.6857239389274094E-3</v>
      </c>
      <c r="O88" s="78">
        <f>L88/'סכום נכסי הקרן'!$C$42</f>
        <v>4.0710091262502847E-4</v>
      </c>
    </row>
    <row r="89" spans="2:15">
      <c r="B89" s="76" t="s">
        <v>487</v>
      </c>
      <c r="C89" s="70" t="s">
        <v>488</v>
      </c>
      <c r="D89" s="83" t="s">
        <v>100</v>
      </c>
      <c r="E89" s="83" t="s">
        <v>259</v>
      </c>
      <c r="F89" s="70" t="s">
        <v>489</v>
      </c>
      <c r="G89" s="83" t="s">
        <v>384</v>
      </c>
      <c r="H89" s="83" t="s">
        <v>144</v>
      </c>
      <c r="I89" s="77">
        <v>11.136898999999998</v>
      </c>
      <c r="J89" s="79">
        <v>2871</v>
      </c>
      <c r="K89" s="70"/>
      <c r="L89" s="77">
        <v>0.31974035700000003</v>
      </c>
      <c r="M89" s="78">
        <v>2.4114334203841913E-6</v>
      </c>
      <c r="N89" s="78">
        <f t="shared" si="2"/>
        <v>2.9776840877398554E-4</v>
      </c>
      <c r="O89" s="78">
        <f>L89/'סכום נכסי הקרן'!$C$42</f>
        <v>4.5135611000736016E-5</v>
      </c>
    </row>
    <row r="90" spans="2:15">
      <c r="B90" s="76" t="s">
        <v>490</v>
      </c>
      <c r="C90" s="70" t="s">
        <v>491</v>
      </c>
      <c r="D90" s="83" t="s">
        <v>100</v>
      </c>
      <c r="E90" s="83" t="s">
        <v>259</v>
      </c>
      <c r="F90" s="70" t="s">
        <v>492</v>
      </c>
      <c r="G90" s="83" t="s">
        <v>136</v>
      </c>
      <c r="H90" s="83" t="s">
        <v>144</v>
      </c>
      <c r="I90" s="77">
        <v>145.57118600000001</v>
      </c>
      <c r="J90" s="79">
        <v>232</v>
      </c>
      <c r="K90" s="70"/>
      <c r="L90" s="77">
        <v>0.33772515199999992</v>
      </c>
      <c r="M90" s="78">
        <v>2.6546604000876358E-6</v>
      </c>
      <c r="N90" s="78">
        <f t="shared" si="2"/>
        <v>3.1451732292271249E-4</v>
      </c>
      <c r="O90" s="78">
        <f>L90/'סכום נכסי הקרן'!$C$42</f>
        <v>4.7674404410064625E-5</v>
      </c>
    </row>
    <row r="91" spans="2:15">
      <c r="B91" s="76" t="s">
        <v>493</v>
      </c>
      <c r="C91" s="70" t="s">
        <v>494</v>
      </c>
      <c r="D91" s="83" t="s">
        <v>100</v>
      </c>
      <c r="E91" s="83" t="s">
        <v>259</v>
      </c>
      <c r="F91" s="70" t="s">
        <v>495</v>
      </c>
      <c r="G91" s="83" t="s">
        <v>136</v>
      </c>
      <c r="H91" s="83" t="s">
        <v>144</v>
      </c>
      <c r="I91" s="77">
        <v>46.337167999999998</v>
      </c>
      <c r="J91" s="79">
        <v>1779</v>
      </c>
      <c r="K91" s="70"/>
      <c r="L91" s="77">
        <v>0.82433822299999993</v>
      </c>
      <c r="M91" s="78">
        <v>3.4906250574398848E-6</v>
      </c>
      <c r="N91" s="78">
        <f t="shared" si="2"/>
        <v>7.6769127068399695E-4</v>
      </c>
      <c r="O91" s="78">
        <f>L91/'סכום נכסי הקרן'!$C$42</f>
        <v>1.1636632208540998E-4</v>
      </c>
    </row>
    <row r="92" spans="2:15">
      <c r="B92" s="76" t="s">
        <v>496</v>
      </c>
      <c r="C92" s="70" t="s">
        <v>497</v>
      </c>
      <c r="D92" s="83" t="s">
        <v>100</v>
      </c>
      <c r="E92" s="83" t="s">
        <v>259</v>
      </c>
      <c r="F92" s="70" t="s">
        <v>498</v>
      </c>
      <c r="G92" s="83" t="s">
        <v>131</v>
      </c>
      <c r="H92" s="83" t="s">
        <v>144</v>
      </c>
      <c r="I92" s="77">
        <v>12.730561999999999</v>
      </c>
      <c r="J92" s="79">
        <v>9430</v>
      </c>
      <c r="K92" s="70"/>
      <c r="L92" s="77">
        <v>1.2004919970000001</v>
      </c>
      <c r="M92" s="78">
        <v>1.1285336925570238E-6</v>
      </c>
      <c r="N92" s="78">
        <f t="shared" si="2"/>
        <v>1.1179964739095923E-3</v>
      </c>
      <c r="O92" s="78">
        <f>L92/'סכום נכסי הקרן'!$C$42</f>
        <v>1.694654384403804E-4</v>
      </c>
    </row>
    <row r="93" spans="2:15">
      <c r="B93" s="76" t="s">
        <v>499</v>
      </c>
      <c r="C93" s="70" t="s">
        <v>500</v>
      </c>
      <c r="D93" s="83" t="s">
        <v>100</v>
      </c>
      <c r="E93" s="83" t="s">
        <v>259</v>
      </c>
      <c r="F93" s="70" t="s">
        <v>501</v>
      </c>
      <c r="G93" s="83" t="s">
        <v>502</v>
      </c>
      <c r="H93" s="83" t="s">
        <v>144</v>
      </c>
      <c r="I93" s="77">
        <v>683.50903200000005</v>
      </c>
      <c r="J93" s="79">
        <v>222.7</v>
      </c>
      <c r="K93" s="70"/>
      <c r="L93" s="77">
        <v>1.5221746140000001</v>
      </c>
      <c r="M93" s="78">
        <v>1.6154671893838166E-6</v>
      </c>
      <c r="N93" s="78">
        <f t="shared" si="2"/>
        <v>1.4175736742763931E-3</v>
      </c>
      <c r="O93" s="78">
        <f>L93/'סכום נכסי הקרן'!$C$42</f>
        <v>2.1487522531508119E-4</v>
      </c>
    </row>
    <row r="94" spans="2:15">
      <c r="B94" s="76" t="s">
        <v>503</v>
      </c>
      <c r="C94" s="70" t="s">
        <v>504</v>
      </c>
      <c r="D94" s="83" t="s">
        <v>100</v>
      </c>
      <c r="E94" s="83" t="s">
        <v>259</v>
      </c>
      <c r="F94" s="70" t="s">
        <v>505</v>
      </c>
      <c r="G94" s="83" t="s">
        <v>506</v>
      </c>
      <c r="H94" s="83" t="s">
        <v>144</v>
      </c>
      <c r="I94" s="77">
        <v>72.935829999999996</v>
      </c>
      <c r="J94" s="79">
        <v>416</v>
      </c>
      <c r="K94" s="70"/>
      <c r="L94" s="77">
        <v>0.30341305400000002</v>
      </c>
      <c r="M94" s="78">
        <v>3.7784054528191393E-6</v>
      </c>
      <c r="N94" s="78">
        <f t="shared" si="2"/>
        <v>2.8256308693254932E-4</v>
      </c>
      <c r="O94" s="78">
        <f>L94/'סכום נכסי הקרן'!$C$42</f>
        <v>4.2830794668466923E-5</v>
      </c>
    </row>
    <row r="95" spans="2:15">
      <c r="B95" s="76" t="s">
        <v>507</v>
      </c>
      <c r="C95" s="70" t="s">
        <v>508</v>
      </c>
      <c r="D95" s="83" t="s">
        <v>100</v>
      </c>
      <c r="E95" s="83" t="s">
        <v>259</v>
      </c>
      <c r="F95" s="70" t="s">
        <v>509</v>
      </c>
      <c r="G95" s="83" t="s">
        <v>170</v>
      </c>
      <c r="H95" s="83" t="s">
        <v>144</v>
      </c>
      <c r="I95" s="77">
        <v>8.5039949999999997</v>
      </c>
      <c r="J95" s="79">
        <v>17450</v>
      </c>
      <c r="K95" s="70"/>
      <c r="L95" s="77">
        <v>1.4839471280000001</v>
      </c>
      <c r="M95" s="78">
        <v>1.0033756578609703E-6</v>
      </c>
      <c r="N95" s="78">
        <f t="shared" si="2"/>
        <v>1.3819731082907556E-3</v>
      </c>
      <c r="O95" s="78">
        <f>L95/'סכום נכסי הקרן'!$C$42</f>
        <v>2.0947890639612759E-4</v>
      </c>
    </row>
    <row r="96" spans="2:15">
      <c r="B96" s="76" t="s">
        <v>510</v>
      </c>
      <c r="C96" s="70" t="s">
        <v>511</v>
      </c>
      <c r="D96" s="83" t="s">
        <v>100</v>
      </c>
      <c r="E96" s="83" t="s">
        <v>259</v>
      </c>
      <c r="F96" s="70" t="s">
        <v>512</v>
      </c>
      <c r="G96" s="83" t="s">
        <v>169</v>
      </c>
      <c r="H96" s="83" t="s">
        <v>144</v>
      </c>
      <c r="I96" s="77">
        <v>43.775888000000002</v>
      </c>
      <c r="J96" s="79">
        <v>614</v>
      </c>
      <c r="K96" s="70"/>
      <c r="L96" s="77">
        <v>0.26878394999999999</v>
      </c>
      <c r="M96" s="78">
        <v>1.0164963031748849E-6</v>
      </c>
      <c r="N96" s="78">
        <f t="shared" si="2"/>
        <v>2.5031362899080795E-4</v>
      </c>
      <c r="O96" s="78">
        <f>L96/'סכום נכסי הקרן'!$C$42</f>
        <v>3.7942435306786369E-5</v>
      </c>
    </row>
    <row r="97" spans="2:15">
      <c r="B97" s="76" t="s">
        <v>513</v>
      </c>
      <c r="C97" s="70" t="s">
        <v>514</v>
      </c>
      <c r="D97" s="83" t="s">
        <v>100</v>
      </c>
      <c r="E97" s="83" t="s">
        <v>259</v>
      </c>
      <c r="F97" s="70" t="s">
        <v>515</v>
      </c>
      <c r="G97" s="83" t="s">
        <v>279</v>
      </c>
      <c r="H97" s="83" t="s">
        <v>144</v>
      </c>
      <c r="I97" s="77">
        <v>45.890191999999999</v>
      </c>
      <c r="J97" s="79">
        <v>1331</v>
      </c>
      <c r="K97" s="70"/>
      <c r="L97" s="77">
        <v>0.61079844999999999</v>
      </c>
      <c r="M97" s="78">
        <v>1.6392999386220664E-6</v>
      </c>
      <c r="N97" s="78">
        <f t="shared" si="2"/>
        <v>5.6882554409019056E-4</v>
      </c>
      <c r="O97" s="78">
        <f>L97/'סכום נכסי הקרן'!$C$42</f>
        <v>8.6222338330136112E-5</v>
      </c>
    </row>
    <row r="98" spans="2:15">
      <c r="B98" s="76" t="s">
        <v>516</v>
      </c>
      <c r="C98" s="70" t="s">
        <v>517</v>
      </c>
      <c r="D98" s="83" t="s">
        <v>100</v>
      </c>
      <c r="E98" s="83" t="s">
        <v>259</v>
      </c>
      <c r="F98" s="70" t="s">
        <v>518</v>
      </c>
      <c r="G98" s="83" t="s">
        <v>136</v>
      </c>
      <c r="H98" s="83" t="s">
        <v>144</v>
      </c>
      <c r="I98" s="77">
        <v>24.498042000000002</v>
      </c>
      <c r="J98" s="79">
        <v>1535</v>
      </c>
      <c r="K98" s="70"/>
      <c r="L98" s="77">
        <v>0.37604494499999996</v>
      </c>
      <c r="M98" s="78">
        <v>3.6860373631562107E-6</v>
      </c>
      <c r="N98" s="78">
        <f t="shared" si="2"/>
        <v>3.5020385274715538E-4</v>
      </c>
      <c r="O98" s="78">
        <f>L98/'סכום נכסי הקרן'!$C$42</f>
        <v>5.3083753691790517E-5</v>
      </c>
    </row>
    <row r="99" spans="2:15">
      <c r="B99" s="76" t="s">
        <v>519</v>
      </c>
      <c r="C99" s="70" t="s">
        <v>520</v>
      </c>
      <c r="D99" s="83" t="s">
        <v>100</v>
      </c>
      <c r="E99" s="83" t="s">
        <v>259</v>
      </c>
      <c r="F99" s="70" t="s">
        <v>521</v>
      </c>
      <c r="G99" s="83" t="s">
        <v>506</v>
      </c>
      <c r="H99" s="83" t="s">
        <v>144</v>
      </c>
      <c r="I99" s="77">
        <v>10.680286000000001</v>
      </c>
      <c r="J99" s="79">
        <v>9180</v>
      </c>
      <c r="K99" s="70"/>
      <c r="L99" s="77">
        <v>0.98045025899999994</v>
      </c>
      <c r="M99" s="78">
        <v>2.1118144152388245E-6</v>
      </c>
      <c r="N99" s="78">
        <f t="shared" si="2"/>
        <v>9.1307558496430893E-4</v>
      </c>
      <c r="O99" s="78">
        <f>L99/'סכום נכסי הקרן'!$C$42</f>
        <v>1.3840361570558599E-4</v>
      </c>
    </row>
    <row r="100" spans="2:15">
      <c r="B100" s="76" t="s">
        <v>522</v>
      </c>
      <c r="C100" s="70" t="s">
        <v>523</v>
      </c>
      <c r="D100" s="83" t="s">
        <v>100</v>
      </c>
      <c r="E100" s="83" t="s">
        <v>259</v>
      </c>
      <c r="F100" s="70" t="s">
        <v>524</v>
      </c>
      <c r="G100" s="83" t="s">
        <v>351</v>
      </c>
      <c r="H100" s="83" t="s">
        <v>144</v>
      </c>
      <c r="I100" s="77">
        <v>28.254840000000005</v>
      </c>
      <c r="J100" s="79">
        <v>8510</v>
      </c>
      <c r="K100" s="70"/>
      <c r="L100" s="77">
        <v>2.4044869010000003</v>
      </c>
      <c r="M100" s="78">
        <v>2.2347261082659161E-6</v>
      </c>
      <c r="N100" s="78">
        <f t="shared" si="2"/>
        <v>2.2392551417232008E-3</v>
      </c>
      <c r="O100" s="78">
        <f>L100/'סכום נכסי הקרן'!$C$42</f>
        <v>3.3942535886985719E-4</v>
      </c>
    </row>
    <row r="101" spans="2:15">
      <c r="B101" s="76" t="s">
        <v>525</v>
      </c>
      <c r="C101" s="70" t="s">
        <v>526</v>
      </c>
      <c r="D101" s="83" t="s">
        <v>100</v>
      </c>
      <c r="E101" s="83" t="s">
        <v>259</v>
      </c>
      <c r="F101" s="70" t="s">
        <v>527</v>
      </c>
      <c r="G101" s="83" t="s">
        <v>355</v>
      </c>
      <c r="H101" s="83" t="s">
        <v>144</v>
      </c>
      <c r="I101" s="77">
        <v>4.0716130000000001</v>
      </c>
      <c r="J101" s="79">
        <v>0</v>
      </c>
      <c r="K101" s="70"/>
      <c r="L101" s="77">
        <v>3.9999999999999994E-9</v>
      </c>
      <c r="M101" s="78">
        <v>2.5754526921162278E-6</v>
      </c>
      <c r="N101" s="78">
        <f t="shared" si="2"/>
        <v>3.7251276200205841E-12</v>
      </c>
      <c r="O101" s="78">
        <f>L101/'סכום נכסי הקרן'!$C$42</f>
        <v>5.6465328836467153E-13</v>
      </c>
    </row>
    <row r="102" spans="2:15">
      <c r="B102" s="76" t="s">
        <v>528</v>
      </c>
      <c r="C102" s="70" t="s">
        <v>529</v>
      </c>
      <c r="D102" s="83" t="s">
        <v>100</v>
      </c>
      <c r="E102" s="83" t="s">
        <v>259</v>
      </c>
      <c r="F102" s="70" t="s">
        <v>530</v>
      </c>
      <c r="G102" s="83" t="s">
        <v>167</v>
      </c>
      <c r="H102" s="83" t="s">
        <v>144</v>
      </c>
      <c r="I102" s="77">
        <v>28.218423000000001</v>
      </c>
      <c r="J102" s="79">
        <v>508.5</v>
      </c>
      <c r="K102" s="70"/>
      <c r="L102" s="77">
        <v>0.14349068199999998</v>
      </c>
      <c r="M102" s="78">
        <v>4.6776986624548454E-6</v>
      </c>
      <c r="N102" s="78">
        <f t="shared" si="2"/>
        <v>1.3363027568344762E-4</v>
      </c>
      <c r="O102" s="78">
        <f>L102/'סכום נכסי הקרן'!$C$42</f>
        <v>2.0255621360247345E-5</v>
      </c>
    </row>
    <row r="103" spans="2:15">
      <c r="B103" s="76" t="s">
        <v>531</v>
      </c>
      <c r="C103" s="70" t="s">
        <v>532</v>
      </c>
      <c r="D103" s="83" t="s">
        <v>100</v>
      </c>
      <c r="E103" s="83" t="s">
        <v>259</v>
      </c>
      <c r="F103" s="70" t="s">
        <v>533</v>
      </c>
      <c r="G103" s="83" t="s">
        <v>170</v>
      </c>
      <c r="H103" s="83" t="s">
        <v>144</v>
      </c>
      <c r="I103" s="77">
        <v>64.478634999999997</v>
      </c>
      <c r="J103" s="79">
        <v>1214</v>
      </c>
      <c r="K103" s="70"/>
      <c r="L103" s="77">
        <v>0.78277062499999994</v>
      </c>
      <c r="M103" s="78">
        <v>3.9602606334143497E-6</v>
      </c>
      <c r="N103" s="78">
        <f t="shared" si="2"/>
        <v>7.2898011883206881E-4</v>
      </c>
      <c r="O103" s="78">
        <f>L103/'סכום נכסי הקרן'!$C$42</f>
        <v>1.104985018603798E-4</v>
      </c>
    </row>
    <row r="104" spans="2:15">
      <c r="B104" s="76" t="s">
        <v>534</v>
      </c>
      <c r="C104" s="70" t="s">
        <v>535</v>
      </c>
      <c r="D104" s="83" t="s">
        <v>100</v>
      </c>
      <c r="E104" s="83" t="s">
        <v>259</v>
      </c>
      <c r="F104" s="70" t="s">
        <v>536</v>
      </c>
      <c r="G104" s="83" t="s">
        <v>264</v>
      </c>
      <c r="H104" s="83" t="s">
        <v>144</v>
      </c>
      <c r="I104" s="77">
        <v>90.265229000000005</v>
      </c>
      <c r="J104" s="79">
        <v>586.29999999999995</v>
      </c>
      <c r="K104" s="70"/>
      <c r="L104" s="77">
        <v>0.52922504000000004</v>
      </c>
      <c r="M104" s="78">
        <v>2.6368794161739141E-6</v>
      </c>
      <c r="N104" s="78">
        <f t="shared" si="2"/>
        <v>4.9285770342762472E-4</v>
      </c>
      <c r="O104" s="78">
        <f>L104/'סכום נכסי הקרן'!$C$42</f>
        <v>7.4707164780231223E-5</v>
      </c>
    </row>
    <row r="105" spans="2:15">
      <c r="B105" s="76" t="s">
        <v>537</v>
      </c>
      <c r="C105" s="70" t="s">
        <v>538</v>
      </c>
      <c r="D105" s="83" t="s">
        <v>100</v>
      </c>
      <c r="E105" s="83" t="s">
        <v>259</v>
      </c>
      <c r="F105" s="70" t="s">
        <v>539</v>
      </c>
      <c r="G105" s="83" t="s">
        <v>264</v>
      </c>
      <c r="H105" s="83" t="s">
        <v>144</v>
      </c>
      <c r="I105" s="77">
        <v>56.354773999999999</v>
      </c>
      <c r="J105" s="79">
        <v>1114</v>
      </c>
      <c r="K105" s="70"/>
      <c r="L105" s="77">
        <v>0.62779218599999997</v>
      </c>
      <c r="M105" s="78">
        <v>3.7124926884582615E-6</v>
      </c>
      <c r="N105" s="78">
        <f t="shared" si="2"/>
        <v>5.8465150292542499E-4</v>
      </c>
      <c r="O105" s="78">
        <f>L105/'סכום נכסי הקרן'!$C$42</f>
        <v>8.8621230558636382E-5</v>
      </c>
    </row>
    <row r="106" spans="2:15">
      <c r="B106" s="76" t="s">
        <v>540</v>
      </c>
      <c r="C106" s="70" t="s">
        <v>541</v>
      </c>
      <c r="D106" s="83" t="s">
        <v>100</v>
      </c>
      <c r="E106" s="83" t="s">
        <v>259</v>
      </c>
      <c r="F106" s="70" t="s">
        <v>542</v>
      </c>
      <c r="G106" s="83" t="s">
        <v>296</v>
      </c>
      <c r="H106" s="83" t="s">
        <v>144</v>
      </c>
      <c r="I106" s="77">
        <v>3035.0487359999997</v>
      </c>
      <c r="J106" s="79">
        <v>75</v>
      </c>
      <c r="K106" s="70"/>
      <c r="L106" s="77">
        <v>2.2762865520000002</v>
      </c>
      <c r="M106" s="78">
        <v>3.2172663329908705E-6</v>
      </c>
      <c r="N106" s="78">
        <f t="shared" si="2"/>
        <v>2.1198644764841559E-3</v>
      </c>
      <c r="O106" s="78">
        <f>L106/'סכום נכסי הקרן'!$C$42</f>
        <v>3.2132817171177003E-4</v>
      </c>
    </row>
    <row r="107" spans="2:15">
      <c r="B107" s="76" t="s">
        <v>543</v>
      </c>
      <c r="C107" s="70" t="s">
        <v>544</v>
      </c>
      <c r="D107" s="83" t="s">
        <v>100</v>
      </c>
      <c r="E107" s="83" t="s">
        <v>259</v>
      </c>
      <c r="F107" s="70" t="s">
        <v>545</v>
      </c>
      <c r="G107" s="83" t="s">
        <v>126</v>
      </c>
      <c r="H107" s="83" t="s">
        <v>144</v>
      </c>
      <c r="I107" s="77">
        <v>53.041584999999998</v>
      </c>
      <c r="J107" s="79">
        <v>468.6</v>
      </c>
      <c r="K107" s="70"/>
      <c r="L107" s="77">
        <v>0.24855286499999998</v>
      </c>
      <c r="M107" s="78">
        <v>2.6519466526673665E-6</v>
      </c>
      <c r="N107" s="78">
        <f t="shared" si="2"/>
        <v>2.3147278561168691E-4</v>
      </c>
      <c r="O107" s="78">
        <f>L107/'סכום נכסי הקרן'!$C$42</f>
        <v>3.5086548138677571E-5</v>
      </c>
    </row>
    <row r="108" spans="2:15">
      <c r="B108" s="76" t="s">
        <v>546</v>
      </c>
      <c r="C108" s="70" t="s">
        <v>547</v>
      </c>
      <c r="D108" s="83" t="s">
        <v>100</v>
      </c>
      <c r="E108" s="83" t="s">
        <v>259</v>
      </c>
      <c r="F108" s="70" t="s">
        <v>548</v>
      </c>
      <c r="G108" s="83" t="s">
        <v>267</v>
      </c>
      <c r="H108" s="83" t="s">
        <v>144</v>
      </c>
      <c r="I108" s="77">
        <v>39.093198999999998</v>
      </c>
      <c r="J108" s="79">
        <v>1813</v>
      </c>
      <c r="K108" s="70"/>
      <c r="L108" s="77">
        <v>0.70875968899999997</v>
      </c>
      <c r="M108" s="78">
        <v>2.6948830020842444E-6</v>
      </c>
      <c r="N108" s="78">
        <f t="shared" si="2"/>
        <v>6.6005507336277494E-4</v>
      </c>
      <c r="O108" s="78">
        <f>L108/'סכום נכסי הקרן'!$C$42</f>
        <v>1.0005087226354299E-4</v>
      </c>
    </row>
    <row r="109" spans="2:15">
      <c r="B109" s="76" t="s">
        <v>549</v>
      </c>
      <c r="C109" s="70" t="s">
        <v>550</v>
      </c>
      <c r="D109" s="83" t="s">
        <v>100</v>
      </c>
      <c r="E109" s="83" t="s">
        <v>259</v>
      </c>
      <c r="F109" s="70" t="s">
        <v>551</v>
      </c>
      <c r="G109" s="83" t="s">
        <v>136</v>
      </c>
      <c r="H109" s="83" t="s">
        <v>144</v>
      </c>
      <c r="I109" s="77">
        <v>39.125613999999999</v>
      </c>
      <c r="J109" s="79">
        <v>418.2</v>
      </c>
      <c r="K109" s="70"/>
      <c r="L109" s="77">
        <v>0.16362331599999999</v>
      </c>
      <c r="M109" s="78">
        <v>3.3949426430730025E-6</v>
      </c>
      <c r="N109" s="78">
        <f t="shared" si="2"/>
        <v>1.52379433427739E-4</v>
      </c>
      <c r="O109" s="78">
        <f>L109/'סכום נכסי הקרן'!$C$42</f>
        <v>2.3097610858132946E-5</v>
      </c>
    </row>
    <row r="110" spans="2:15">
      <c r="B110" s="76" t="s">
        <v>552</v>
      </c>
      <c r="C110" s="70" t="s">
        <v>553</v>
      </c>
      <c r="D110" s="83" t="s">
        <v>100</v>
      </c>
      <c r="E110" s="83" t="s">
        <v>259</v>
      </c>
      <c r="F110" s="70" t="s">
        <v>554</v>
      </c>
      <c r="G110" s="83" t="s">
        <v>351</v>
      </c>
      <c r="H110" s="83" t="s">
        <v>144</v>
      </c>
      <c r="I110" s="77">
        <v>16.412043000000001</v>
      </c>
      <c r="J110" s="79">
        <v>12980</v>
      </c>
      <c r="K110" s="70"/>
      <c r="L110" s="77">
        <v>2.1302832290000002</v>
      </c>
      <c r="M110" s="78">
        <v>4.4962136238312945E-6</v>
      </c>
      <c r="N110" s="78">
        <f t="shared" si="2"/>
        <v>1.9838942237036341E-3</v>
      </c>
      <c r="O110" s="78">
        <f>L110/'סכום נכסי הקרן'!$C$42</f>
        <v>3.0071785760074025E-4</v>
      </c>
    </row>
    <row r="111" spans="2:15">
      <c r="B111" s="76" t="s">
        <v>555</v>
      </c>
      <c r="C111" s="70" t="s">
        <v>556</v>
      </c>
      <c r="D111" s="83" t="s">
        <v>100</v>
      </c>
      <c r="E111" s="83" t="s">
        <v>259</v>
      </c>
      <c r="F111" s="70" t="s">
        <v>557</v>
      </c>
      <c r="G111" s="83" t="s">
        <v>267</v>
      </c>
      <c r="H111" s="83" t="s">
        <v>144</v>
      </c>
      <c r="I111" s="77">
        <v>1.648647</v>
      </c>
      <c r="J111" s="79">
        <v>11700</v>
      </c>
      <c r="K111" s="70"/>
      <c r="L111" s="77">
        <v>0.19289167900000001</v>
      </c>
      <c r="M111" s="78">
        <v>4.958599312324502E-7</v>
      </c>
      <c r="N111" s="78">
        <f t="shared" si="2"/>
        <v>1.7963653027876117E-4</v>
      </c>
      <c r="O111" s="78">
        <f>L111/'סכום נכסי הקרן'!$C$42</f>
        <v>2.7229230211383169E-5</v>
      </c>
    </row>
    <row r="112" spans="2:15">
      <c r="B112" s="76" t="s">
        <v>558</v>
      </c>
      <c r="C112" s="70" t="s">
        <v>559</v>
      </c>
      <c r="D112" s="83" t="s">
        <v>100</v>
      </c>
      <c r="E112" s="83" t="s">
        <v>259</v>
      </c>
      <c r="F112" s="70" t="s">
        <v>560</v>
      </c>
      <c r="G112" s="83" t="s">
        <v>131</v>
      </c>
      <c r="H112" s="83" t="s">
        <v>144</v>
      </c>
      <c r="I112" s="77">
        <v>106.02524199999999</v>
      </c>
      <c r="J112" s="79">
        <v>606.6</v>
      </c>
      <c r="K112" s="70"/>
      <c r="L112" s="77">
        <v>0.64314911699999999</v>
      </c>
      <c r="M112" s="78">
        <v>2.6760463317274733E-6</v>
      </c>
      <c r="N112" s="78">
        <f t="shared" si="2"/>
        <v>5.9895313488213763E-4</v>
      </c>
      <c r="O112" s="78">
        <f>L112/'סכום נכסי הקרן'!$C$42</f>
        <v>9.0789065955721232E-5</v>
      </c>
    </row>
    <row r="113" spans="2:15">
      <c r="B113" s="76" t="s">
        <v>561</v>
      </c>
      <c r="C113" s="70" t="s">
        <v>562</v>
      </c>
      <c r="D113" s="83" t="s">
        <v>100</v>
      </c>
      <c r="E113" s="83" t="s">
        <v>259</v>
      </c>
      <c r="F113" s="70" t="s">
        <v>563</v>
      </c>
      <c r="G113" s="83" t="s">
        <v>271</v>
      </c>
      <c r="H113" s="83" t="s">
        <v>144</v>
      </c>
      <c r="I113" s="77">
        <v>555.81444299999998</v>
      </c>
      <c r="J113" s="79">
        <v>150.19999999999999</v>
      </c>
      <c r="K113" s="70"/>
      <c r="L113" s="77">
        <v>0.83483329400000006</v>
      </c>
      <c r="M113" s="78">
        <v>1.0652190618684716E-6</v>
      </c>
      <c r="N113" s="78">
        <f t="shared" si="2"/>
        <v>7.7746514039804136E-4</v>
      </c>
      <c r="O113" s="78">
        <f>L113/'סכום נכסי הקרן'!$C$42</f>
        <v>1.1784784117335268E-4</v>
      </c>
    </row>
    <row r="114" spans="2:15">
      <c r="B114" s="76" t="s">
        <v>567</v>
      </c>
      <c r="C114" s="70" t="s">
        <v>568</v>
      </c>
      <c r="D114" s="83" t="s">
        <v>100</v>
      </c>
      <c r="E114" s="83" t="s">
        <v>259</v>
      </c>
      <c r="F114" s="70" t="s">
        <v>569</v>
      </c>
      <c r="G114" s="83" t="s">
        <v>131</v>
      </c>
      <c r="H114" s="83" t="s">
        <v>144</v>
      </c>
      <c r="I114" s="77">
        <v>173.440212</v>
      </c>
      <c r="J114" s="79">
        <v>37.4</v>
      </c>
      <c r="K114" s="70"/>
      <c r="L114" s="77">
        <v>6.4866639000000004E-2</v>
      </c>
      <c r="M114" s="78">
        <v>9.9196677757246623E-7</v>
      </c>
      <c r="N114" s="78">
        <f t="shared" si="2"/>
        <v>6.0409127139201115E-5</v>
      </c>
      <c r="O114" s="78">
        <f>L114/'סכום נכסי הקרן'!$C$42</f>
        <v>9.156790254128515E-6</v>
      </c>
    </row>
    <row r="115" spans="2:15">
      <c r="B115" s="76" t="s">
        <v>570</v>
      </c>
      <c r="C115" s="70" t="s">
        <v>571</v>
      </c>
      <c r="D115" s="83" t="s">
        <v>100</v>
      </c>
      <c r="E115" s="83" t="s">
        <v>259</v>
      </c>
      <c r="F115" s="70" t="s">
        <v>572</v>
      </c>
      <c r="G115" s="83" t="s">
        <v>170</v>
      </c>
      <c r="H115" s="83" t="s">
        <v>144</v>
      </c>
      <c r="I115" s="77">
        <v>215.52458200000001</v>
      </c>
      <c r="J115" s="79">
        <v>284.3</v>
      </c>
      <c r="K115" s="70"/>
      <c r="L115" s="77">
        <v>0.61273638699999999</v>
      </c>
      <c r="M115" s="78">
        <v>1.6837857968750001E-6</v>
      </c>
      <c r="N115" s="78">
        <f t="shared" si="2"/>
        <v>5.7063030975133052E-4</v>
      </c>
      <c r="O115" s="78">
        <f>L115/'סכום נכסי הקרן'!$C$42</f>
        <v>8.6495903955059506E-5</v>
      </c>
    </row>
    <row r="116" spans="2:15">
      <c r="B116" s="76" t="s">
        <v>573</v>
      </c>
      <c r="C116" s="70" t="s">
        <v>574</v>
      </c>
      <c r="D116" s="83" t="s">
        <v>100</v>
      </c>
      <c r="E116" s="83" t="s">
        <v>259</v>
      </c>
      <c r="F116" s="70" t="s">
        <v>575</v>
      </c>
      <c r="G116" s="83" t="s">
        <v>136</v>
      </c>
      <c r="H116" s="83" t="s">
        <v>144</v>
      </c>
      <c r="I116" s="77">
        <v>1306.597446</v>
      </c>
      <c r="J116" s="79">
        <v>257.2</v>
      </c>
      <c r="K116" s="70"/>
      <c r="L116" s="77">
        <v>3.3605686300000004</v>
      </c>
      <c r="M116" s="78">
        <v>2.8190661996918033E-6</v>
      </c>
      <c r="N116" s="78">
        <f t="shared" si="2"/>
        <v>3.1296367556469347E-3</v>
      </c>
      <c r="O116" s="78">
        <f>L116/'סכום נכסי הקרן'!$C$42</f>
        <v>4.7438903192616492E-4</v>
      </c>
    </row>
    <row r="117" spans="2:15">
      <c r="B117" s="76" t="s">
        <v>576</v>
      </c>
      <c r="C117" s="70" t="s">
        <v>577</v>
      </c>
      <c r="D117" s="83" t="s">
        <v>100</v>
      </c>
      <c r="E117" s="83" t="s">
        <v>259</v>
      </c>
      <c r="F117" s="70" t="s">
        <v>578</v>
      </c>
      <c r="G117" s="83" t="s">
        <v>296</v>
      </c>
      <c r="H117" s="83" t="s">
        <v>144</v>
      </c>
      <c r="I117" s="77">
        <v>24.032156000000001</v>
      </c>
      <c r="J117" s="79">
        <v>7627</v>
      </c>
      <c r="K117" s="70"/>
      <c r="L117" s="77">
        <v>1.832932574</v>
      </c>
      <c r="M117" s="78">
        <v>1.7801597037037037E-6</v>
      </c>
      <c r="N117" s="78">
        <f t="shared" si="2"/>
        <v>1.7069769392607061E-3</v>
      </c>
      <c r="O117" s="78">
        <f>L117/'סכום נכסי הקרן'!$C$42</f>
        <v>2.5874285131495544E-4</v>
      </c>
    </row>
    <row r="118" spans="2:15">
      <c r="B118" s="76" t="s">
        <v>579</v>
      </c>
      <c r="C118" s="70" t="s">
        <v>580</v>
      </c>
      <c r="D118" s="83" t="s">
        <v>100</v>
      </c>
      <c r="E118" s="83" t="s">
        <v>259</v>
      </c>
      <c r="F118" s="70" t="s">
        <v>581</v>
      </c>
      <c r="G118" s="83" t="s">
        <v>486</v>
      </c>
      <c r="H118" s="83" t="s">
        <v>144</v>
      </c>
      <c r="I118" s="77">
        <v>19.474903999999999</v>
      </c>
      <c r="J118" s="79">
        <v>5203</v>
      </c>
      <c r="K118" s="70"/>
      <c r="L118" s="77">
        <v>1.013279268</v>
      </c>
      <c r="M118" s="78">
        <v>1.8493379005320041E-6</v>
      </c>
      <c r="N118" s="78">
        <f t="shared" si="2"/>
        <v>9.4364864700526008E-4</v>
      </c>
      <c r="O118" s="78">
        <f>L118/'סכום נכסי הקרן'!$C$42</f>
        <v>1.4303786767698684E-4</v>
      </c>
    </row>
    <row r="119" spans="2:15">
      <c r="B119" s="76" t="s">
        <v>582</v>
      </c>
      <c r="C119" s="70" t="s">
        <v>583</v>
      </c>
      <c r="D119" s="83" t="s">
        <v>100</v>
      </c>
      <c r="E119" s="83" t="s">
        <v>259</v>
      </c>
      <c r="F119" s="70" t="s">
        <v>584</v>
      </c>
      <c r="G119" s="83" t="s">
        <v>351</v>
      </c>
      <c r="H119" s="83" t="s">
        <v>144</v>
      </c>
      <c r="I119" s="77">
        <v>0.51000699999999999</v>
      </c>
      <c r="J119" s="79">
        <v>243.7</v>
      </c>
      <c r="K119" s="70"/>
      <c r="L119" s="77">
        <v>1.2428879999999999E-3</v>
      </c>
      <c r="M119" s="78">
        <v>7.4392726650011676E-8</v>
      </c>
      <c r="N119" s="78">
        <f t="shared" si="2"/>
        <v>1.157479104348036E-6</v>
      </c>
      <c r="O119" s="78">
        <f>L119/'סכום נכסי הקרן'!$C$42</f>
        <v>1.7545019906724749E-7</v>
      </c>
    </row>
    <row r="120" spans="2:15">
      <c r="B120" s="76" t="s">
        <v>585</v>
      </c>
      <c r="C120" s="70" t="s">
        <v>586</v>
      </c>
      <c r="D120" s="83" t="s">
        <v>100</v>
      </c>
      <c r="E120" s="83" t="s">
        <v>259</v>
      </c>
      <c r="F120" s="70" t="s">
        <v>587</v>
      </c>
      <c r="G120" s="83" t="s">
        <v>264</v>
      </c>
      <c r="H120" s="83" t="s">
        <v>144</v>
      </c>
      <c r="I120" s="77">
        <v>24.621799999999997</v>
      </c>
      <c r="J120" s="79">
        <v>617.9</v>
      </c>
      <c r="K120" s="70"/>
      <c r="L120" s="77">
        <v>0.152138103</v>
      </c>
      <c r="M120" s="78">
        <v>1.8758933555640664E-6</v>
      </c>
      <c r="N120" s="78">
        <f t="shared" si="2"/>
        <v>1.4168346238570915E-4</v>
      </c>
      <c r="O120" s="78">
        <f>L120/'סכום נכסי הקרן'!$C$42</f>
        <v>2.1476320036128277E-5</v>
      </c>
    </row>
    <row r="121" spans="2:15">
      <c r="B121" s="76" t="s">
        <v>588</v>
      </c>
      <c r="C121" s="70" t="s">
        <v>589</v>
      </c>
      <c r="D121" s="83" t="s">
        <v>100</v>
      </c>
      <c r="E121" s="83" t="s">
        <v>259</v>
      </c>
      <c r="F121" s="70" t="s">
        <v>590</v>
      </c>
      <c r="G121" s="83" t="s">
        <v>264</v>
      </c>
      <c r="H121" s="83" t="s">
        <v>144</v>
      </c>
      <c r="I121" s="77">
        <v>54.019277000000002</v>
      </c>
      <c r="J121" s="79">
        <v>2224</v>
      </c>
      <c r="K121" s="70"/>
      <c r="L121" s="77">
        <v>1.201388723</v>
      </c>
      <c r="M121" s="78">
        <v>2.0998349613362033E-6</v>
      </c>
      <c r="N121" s="78">
        <f t="shared" si="2"/>
        <v>1.1188315786071399E-3</v>
      </c>
      <c r="O121" s="78">
        <f>L121/'סכום נכסי הקרן'!$C$42</f>
        <v>1.6959202326154591E-4</v>
      </c>
    </row>
    <row r="122" spans="2:15">
      <c r="B122" s="76" t="s">
        <v>591</v>
      </c>
      <c r="C122" s="70" t="s">
        <v>592</v>
      </c>
      <c r="D122" s="83" t="s">
        <v>100</v>
      </c>
      <c r="E122" s="83" t="s">
        <v>259</v>
      </c>
      <c r="F122" s="70" t="s">
        <v>593</v>
      </c>
      <c r="G122" s="83" t="s">
        <v>137</v>
      </c>
      <c r="H122" s="83" t="s">
        <v>144</v>
      </c>
      <c r="I122" s="77">
        <v>761.21410300000002</v>
      </c>
      <c r="J122" s="79">
        <v>219.5</v>
      </c>
      <c r="K122" s="70"/>
      <c r="L122" s="77">
        <v>1.6708649550000001</v>
      </c>
      <c r="M122" s="78">
        <v>3.2515767986489787E-6</v>
      </c>
      <c r="N122" s="78">
        <f t="shared" si="2"/>
        <v>1.5560462982987379E-3</v>
      </c>
      <c r="O122" s="78">
        <f>L122/'סכום נכסי הקרן'!$C$42</f>
        <v>2.3586484781350979E-4</v>
      </c>
    </row>
    <row r="123" spans="2:15">
      <c r="B123" s="76" t="s">
        <v>594</v>
      </c>
      <c r="C123" s="70" t="s">
        <v>595</v>
      </c>
      <c r="D123" s="83" t="s">
        <v>100</v>
      </c>
      <c r="E123" s="83" t="s">
        <v>259</v>
      </c>
      <c r="F123" s="70" t="s">
        <v>596</v>
      </c>
      <c r="G123" s="83" t="s">
        <v>355</v>
      </c>
      <c r="H123" s="83" t="s">
        <v>144</v>
      </c>
      <c r="I123" s="77">
        <v>4.4319819999999996</v>
      </c>
      <c r="J123" s="79">
        <v>22630</v>
      </c>
      <c r="K123" s="70"/>
      <c r="L123" s="77">
        <v>1.0029575390000001</v>
      </c>
      <c r="M123" s="78">
        <v>1.9279872940249115E-6</v>
      </c>
      <c r="N123" s="78">
        <f t="shared" si="2"/>
        <v>9.3403620755919332E-4</v>
      </c>
      <c r="O123" s="78">
        <f>L123/'סכום נכסי הקרן'!$C$42</f>
        <v>1.4158081812162211E-4</v>
      </c>
    </row>
    <row r="124" spans="2:15">
      <c r="B124" s="76" t="s">
        <v>597</v>
      </c>
      <c r="C124" s="70" t="s">
        <v>598</v>
      </c>
      <c r="D124" s="83" t="s">
        <v>100</v>
      </c>
      <c r="E124" s="83" t="s">
        <v>259</v>
      </c>
      <c r="F124" s="70" t="s">
        <v>599</v>
      </c>
      <c r="G124" s="83" t="s">
        <v>167</v>
      </c>
      <c r="H124" s="83" t="s">
        <v>144</v>
      </c>
      <c r="I124" s="77">
        <v>12.539823999999999</v>
      </c>
      <c r="J124" s="79">
        <v>2673</v>
      </c>
      <c r="K124" s="70"/>
      <c r="L124" s="77">
        <v>0.33518948500000001</v>
      </c>
      <c r="M124" s="78">
        <v>1.5204154405568629E-6</v>
      </c>
      <c r="N124" s="78">
        <f t="shared" si="2"/>
        <v>3.1215590212849386E-4</v>
      </c>
      <c r="O124" s="78">
        <f>L124/'סכום נכסי הקרן'!$C$42</f>
        <v>4.7316461232627692E-5</v>
      </c>
    </row>
    <row r="125" spans="2:15">
      <c r="B125" s="76" t="s">
        <v>600</v>
      </c>
      <c r="C125" s="70" t="s">
        <v>601</v>
      </c>
      <c r="D125" s="83" t="s">
        <v>100</v>
      </c>
      <c r="E125" s="83" t="s">
        <v>259</v>
      </c>
      <c r="F125" s="70" t="s">
        <v>602</v>
      </c>
      <c r="G125" s="83" t="s">
        <v>264</v>
      </c>
      <c r="H125" s="83" t="s">
        <v>144</v>
      </c>
      <c r="I125" s="77">
        <v>276.12111599999997</v>
      </c>
      <c r="J125" s="79">
        <v>541.29999999999995</v>
      </c>
      <c r="K125" s="70"/>
      <c r="L125" s="77">
        <v>1.4946436009999999</v>
      </c>
      <c r="M125" s="78">
        <v>3.2530666762519348E-6</v>
      </c>
      <c r="N125" s="78">
        <f t="shared" si="2"/>
        <v>1.3919345400430316E-3</v>
      </c>
      <c r="O125" s="78">
        <f>L125/'סכום נכסי הקרן'!$C$42</f>
        <v>2.1098885605946605E-4</v>
      </c>
    </row>
    <row r="126" spans="2:15">
      <c r="B126" s="76" t="s">
        <v>603</v>
      </c>
      <c r="C126" s="70" t="s">
        <v>604</v>
      </c>
      <c r="D126" s="83" t="s">
        <v>100</v>
      </c>
      <c r="E126" s="83" t="s">
        <v>259</v>
      </c>
      <c r="F126" s="70" t="s">
        <v>605</v>
      </c>
      <c r="G126" s="83" t="s">
        <v>271</v>
      </c>
      <c r="H126" s="83" t="s">
        <v>144</v>
      </c>
      <c r="I126" s="77">
        <v>283.4665</v>
      </c>
      <c r="J126" s="79">
        <v>779.7</v>
      </c>
      <c r="K126" s="70"/>
      <c r="L126" s="77">
        <v>2.2101883010000001</v>
      </c>
      <c r="M126" s="78">
        <v>4.5646779388083734E-6</v>
      </c>
      <c r="N126" s="78">
        <f t="shared" si="2"/>
        <v>2.0583083713753675E-3</v>
      </c>
      <c r="O126" s="78">
        <f>L126/'סכום נכסי הקרן'!$C$42</f>
        <v>3.1199752301619416E-4</v>
      </c>
    </row>
    <row r="127" spans="2:15">
      <c r="B127" s="76" t="s">
        <v>606</v>
      </c>
      <c r="C127" s="70" t="s">
        <v>607</v>
      </c>
      <c r="D127" s="83" t="s">
        <v>100</v>
      </c>
      <c r="E127" s="83" t="s">
        <v>259</v>
      </c>
      <c r="F127" s="70" t="s">
        <v>608</v>
      </c>
      <c r="G127" s="83" t="s">
        <v>264</v>
      </c>
      <c r="H127" s="83" t="s">
        <v>144</v>
      </c>
      <c r="I127" s="77">
        <v>65.383782999999994</v>
      </c>
      <c r="J127" s="79">
        <v>610.9</v>
      </c>
      <c r="K127" s="70"/>
      <c r="L127" s="77">
        <v>0.39942952799999998</v>
      </c>
      <c r="M127" s="78">
        <v>3.9356951956959052E-6</v>
      </c>
      <c r="N127" s="78">
        <f t="shared" si="2"/>
        <v>3.7198149175114638E-4</v>
      </c>
      <c r="O127" s="78">
        <f>L127/'סכום נכסי הקרן'!$C$42</f>
        <v>5.6384799113787167E-5</v>
      </c>
    </row>
    <row r="128" spans="2:15">
      <c r="B128" s="76" t="s">
        <v>609</v>
      </c>
      <c r="C128" s="70" t="s">
        <v>610</v>
      </c>
      <c r="D128" s="83" t="s">
        <v>100</v>
      </c>
      <c r="E128" s="83" t="s">
        <v>259</v>
      </c>
      <c r="F128" s="70" t="s">
        <v>611</v>
      </c>
      <c r="G128" s="83" t="s">
        <v>355</v>
      </c>
      <c r="H128" s="83" t="s">
        <v>144</v>
      </c>
      <c r="I128" s="77">
        <v>337.94019100000003</v>
      </c>
      <c r="J128" s="79">
        <v>10.7</v>
      </c>
      <c r="K128" s="70"/>
      <c r="L128" s="77">
        <v>3.61596E-2</v>
      </c>
      <c r="M128" s="78">
        <v>8.2073241824286679E-7</v>
      </c>
      <c r="N128" s="78">
        <f t="shared" si="2"/>
        <v>3.3674781172224085E-5</v>
      </c>
      <c r="O128" s="78">
        <f>L128/'סכום נכסי הקרן'!$C$42</f>
        <v>5.1044092614877947E-6</v>
      </c>
    </row>
    <row r="129" spans="2:15">
      <c r="B129" s="76" t="s">
        <v>612</v>
      </c>
      <c r="C129" s="70" t="s">
        <v>613</v>
      </c>
      <c r="D129" s="83" t="s">
        <v>100</v>
      </c>
      <c r="E129" s="83" t="s">
        <v>259</v>
      </c>
      <c r="F129" s="70" t="s">
        <v>614</v>
      </c>
      <c r="G129" s="83" t="s">
        <v>126</v>
      </c>
      <c r="H129" s="83" t="s">
        <v>144</v>
      </c>
      <c r="I129" s="77">
        <v>221.45540199999999</v>
      </c>
      <c r="J129" s="79">
        <v>190</v>
      </c>
      <c r="K129" s="70"/>
      <c r="L129" s="77">
        <v>0.420765263</v>
      </c>
      <c r="M129" s="78">
        <v>2.5024460205784748E-6</v>
      </c>
      <c r="N129" s="78">
        <f t="shared" si="2"/>
        <v>3.9185107568663136E-4</v>
      </c>
      <c r="O129" s="78">
        <f>L129/'סכום נכסי הקרן'!$C$42</f>
        <v>5.9396622345643971E-5</v>
      </c>
    </row>
    <row r="130" spans="2:15">
      <c r="B130" s="73"/>
      <c r="C130" s="70"/>
      <c r="D130" s="70"/>
      <c r="E130" s="70"/>
      <c r="F130" s="70"/>
      <c r="G130" s="70"/>
      <c r="H130" s="70"/>
      <c r="I130" s="77"/>
      <c r="J130" s="79"/>
      <c r="K130" s="70"/>
      <c r="L130" s="70"/>
      <c r="M130" s="70"/>
      <c r="N130" s="78"/>
      <c r="O130" s="70"/>
    </row>
    <row r="131" spans="2:15">
      <c r="B131" s="71" t="s">
        <v>209</v>
      </c>
      <c r="C131" s="72"/>
      <c r="D131" s="72"/>
      <c r="E131" s="72"/>
      <c r="F131" s="72"/>
      <c r="G131" s="72"/>
      <c r="H131" s="72"/>
      <c r="I131" s="80"/>
      <c r="J131" s="82"/>
      <c r="K131" s="80">
        <v>0.14206519300000001</v>
      </c>
      <c r="L131" s="80">
        <f>L132+L158</f>
        <v>463.53883695299993</v>
      </c>
      <c r="M131" s="72"/>
      <c r="N131" s="81">
        <f t="shared" ref="N131:N156" si="3">L131/$L$11</f>
        <v>0.43168533112145963</v>
      </c>
      <c r="O131" s="81">
        <f>L131/'סכום נכסי הקרן'!$C$42</f>
        <v>6.5434682142561693E-2</v>
      </c>
    </row>
    <row r="132" spans="2:15">
      <c r="B132" s="88" t="s">
        <v>48</v>
      </c>
      <c r="C132" s="72"/>
      <c r="D132" s="72"/>
      <c r="E132" s="72"/>
      <c r="F132" s="72"/>
      <c r="G132" s="72"/>
      <c r="H132" s="72"/>
      <c r="I132" s="80"/>
      <c r="J132" s="82"/>
      <c r="K132" s="80">
        <v>2.8868012000000002E-2</v>
      </c>
      <c r="L132" s="80">
        <f>SUM(L133:L156)</f>
        <v>134.74934822099999</v>
      </c>
      <c r="M132" s="72"/>
      <c r="N132" s="81">
        <f t="shared" si="3"/>
        <v>0.12548962970945468</v>
      </c>
      <c r="O132" s="81">
        <f>L132/'סכום נכסי הקרן'!$C$42</f>
        <v>1.9021665644495964E-2</v>
      </c>
    </row>
    <row r="133" spans="2:15">
      <c r="B133" s="76" t="s">
        <v>615</v>
      </c>
      <c r="C133" s="70" t="s">
        <v>616</v>
      </c>
      <c r="D133" s="83" t="s">
        <v>617</v>
      </c>
      <c r="E133" s="83" t="s">
        <v>618</v>
      </c>
      <c r="F133" s="70" t="s">
        <v>371</v>
      </c>
      <c r="G133" s="83" t="s">
        <v>172</v>
      </c>
      <c r="H133" s="83" t="s">
        <v>143</v>
      </c>
      <c r="I133" s="77">
        <v>67.212342000000007</v>
      </c>
      <c r="J133" s="79">
        <v>1047</v>
      </c>
      <c r="K133" s="70"/>
      <c r="L133" s="77">
        <v>2.43907001</v>
      </c>
      <c r="M133" s="78">
        <v>1.9470140374791633E-6</v>
      </c>
      <c r="N133" s="78">
        <f t="shared" si="3"/>
        <v>2.2714617653537212E-3</v>
      </c>
      <c r="O133" s="78">
        <f>L133/'סכום נכסי הקרן'!$C$42</f>
        <v>3.4430722542453811E-4</v>
      </c>
    </row>
    <row r="134" spans="2:15">
      <c r="B134" s="76" t="s">
        <v>619</v>
      </c>
      <c r="C134" s="70" t="s">
        <v>620</v>
      </c>
      <c r="D134" s="83" t="s">
        <v>621</v>
      </c>
      <c r="E134" s="83" t="s">
        <v>618</v>
      </c>
      <c r="F134" s="70" t="s">
        <v>622</v>
      </c>
      <c r="G134" s="83" t="s">
        <v>623</v>
      </c>
      <c r="H134" s="83" t="s">
        <v>143</v>
      </c>
      <c r="I134" s="77">
        <v>5.1457510000000006</v>
      </c>
      <c r="J134" s="79">
        <v>3179</v>
      </c>
      <c r="K134" s="70"/>
      <c r="L134" s="77">
        <v>0.56698011500000001</v>
      </c>
      <c r="M134" s="78">
        <v>1.5899085174402187E-7</v>
      </c>
      <c r="N134" s="78">
        <f t="shared" si="3"/>
        <v>5.280183215972369E-4</v>
      </c>
      <c r="O134" s="78">
        <f>L134/'סכום נכסי הקרן'!$C$42</f>
        <v>8.0036796593032427E-5</v>
      </c>
    </row>
    <row r="135" spans="2:15">
      <c r="B135" s="76" t="s">
        <v>624</v>
      </c>
      <c r="C135" s="70" t="s">
        <v>625</v>
      </c>
      <c r="D135" s="83" t="s">
        <v>617</v>
      </c>
      <c r="E135" s="83" t="s">
        <v>618</v>
      </c>
      <c r="F135" s="70" t="s">
        <v>626</v>
      </c>
      <c r="G135" s="83" t="s">
        <v>627</v>
      </c>
      <c r="H135" s="83" t="s">
        <v>143</v>
      </c>
      <c r="I135" s="77">
        <v>33.200296999999999</v>
      </c>
      <c r="J135" s="79">
        <v>1185</v>
      </c>
      <c r="K135" s="70"/>
      <c r="L135" s="77">
        <v>1.3636059110000001</v>
      </c>
      <c r="M135" s="78">
        <v>9.6509365946695789E-7</v>
      </c>
      <c r="N135" s="78">
        <f t="shared" si="3"/>
        <v>1.2699015104723579E-3</v>
      </c>
      <c r="O135" s="78">
        <f>L135/'סכום נכסי הקרן'!$C$42</f>
        <v>1.9249114041991345E-4</v>
      </c>
    </row>
    <row r="136" spans="2:15">
      <c r="B136" s="76" t="s">
        <v>628</v>
      </c>
      <c r="C136" s="70" t="s">
        <v>629</v>
      </c>
      <c r="D136" s="83" t="s">
        <v>617</v>
      </c>
      <c r="E136" s="83" t="s">
        <v>618</v>
      </c>
      <c r="F136" s="70" t="s">
        <v>467</v>
      </c>
      <c r="G136" s="83" t="s">
        <v>313</v>
      </c>
      <c r="H136" s="83" t="s">
        <v>143</v>
      </c>
      <c r="I136" s="77">
        <v>33.883583999999999</v>
      </c>
      <c r="J136" s="79">
        <v>1258</v>
      </c>
      <c r="K136" s="70"/>
      <c r="L136" s="77">
        <v>1.4774015380000001</v>
      </c>
      <c r="M136" s="78">
        <v>8.7504413172587058E-7</v>
      </c>
      <c r="N136" s="78">
        <f t="shared" si="3"/>
        <v>1.3758773187661729E-3</v>
      </c>
      <c r="O136" s="78">
        <f>L136/'סכום נכסי הקרן'!$C$42</f>
        <v>2.0855490916668086E-4</v>
      </c>
    </row>
    <row r="137" spans="2:15">
      <c r="B137" s="76" t="s">
        <v>630</v>
      </c>
      <c r="C137" s="70" t="s">
        <v>631</v>
      </c>
      <c r="D137" s="83" t="s">
        <v>617</v>
      </c>
      <c r="E137" s="83" t="s">
        <v>618</v>
      </c>
      <c r="F137" s="70" t="s">
        <v>632</v>
      </c>
      <c r="G137" s="83" t="s">
        <v>633</v>
      </c>
      <c r="H137" s="83" t="s">
        <v>143</v>
      </c>
      <c r="I137" s="77">
        <v>10.260120000000002</v>
      </c>
      <c r="J137" s="79">
        <v>10743</v>
      </c>
      <c r="K137" s="70"/>
      <c r="L137" s="77">
        <v>3.8203800980000002</v>
      </c>
      <c r="M137" s="78">
        <v>7.1756173695046904E-8</v>
      </c>
      <c r="N137" s="78">
        <f t="shared" si="3"/>
        <v>3.5578508555091874E-3</v>
      </c>
      <c r="O137" s="78">
        <f>L137/'סכום נכסי הקרן'!$C$42</f>
        <v>5.392975462846616E-4</v>
      </c>
    </row>
    <row r="138" spans="2:15">
      <c r="B138" s="76" t="s">
        <v>634</v>
      </c>
      <c r="C138" s="70" t="s">
        <v>635</v>
      </c>
      <c r="D138" s="83" t="s">
        <v>617</v>
      </c>
      <c r="E138" s="83" t="s">
        <v>618</v>
      </c>
      <c r="F138" s="70" t="s">
        <v>636</v>
      </c>
      <c r="G138" s="83" t="s">
        <v>633</v>
      </c>
      <c r="H138" s="83" t="s">
        <v>143</v>
      </c>
      <c r="I138" s="77">
        <v>10.638331000000001</v>
      </c>
      <c r="J138" s="79">
        <v>9927</v>
      </c>
      <c r="K138" s="70"/>
      <c r="L138" s="77">
        <v>3.6603286320000001</v>
      </c>
      <c r="M138" s="78">
        <v>2.7466966372086295E-7</v>
      </c>
      <c r="N138" s="78">
        <f t="shared" si="3"/>
        <v>3.4087978213538407E-3</v>
      </c>
      <c r="O138" s="78">
        <f>L138/'סכום נכסי הקרן'!$C$42</f>
        <v>5.1670414963854005E-4</v>
      </c>
    </row>
    <row r="139" spans="2:15">
      <c r="B139" s="76" t="s">
        <v>637</v>
      </c>
      <c r="C139" s="70" t="s">
        <v>638</v>
      </c>
      <c r="D139" s="83" t="s">
        <v>617</v>
      </c>
      <c r="E139" s="83" t="s">
        <v>618</v>
      </c>
      <c r="F139" s="70" t="s">
        <v>274</v>
      </c>
      <c r="G139" s="83" t="s">
        <v>275</v>
      </c>
      <c r="H139" s="83" t="s">
        <v>143</v>
      </c>
      <c r="I139" s="77">
        <v>0.23344300000000001</v>
      </c>
      <c r="J139" s="79">
        <v>13705</v>
      </c>
      <c r="K139" s="70"/>
      <c r="L139" s="77">
        <v>0.110888997</v>
      </c>
      <c r="M139" s="78">
        <v>5.2817153951291826E-9</v>
      </c>
      <c r="N139" s="78">
        <f t="shared" si="3"/>
        <v>1.0326891637026995E-4</v>
      </c>
      <c r="O139" s="78">
        <f>L139/'סכום נכסי הקרן'!$C$42</f>
        <v>1.5653459199877552E-5</v>
      </c>
    </row>
    <row r="140" spans="2:15">
      <c r="B140" s="76" t="s">
        <v>641</v>
      </c>
      <c r="C140" s="70" t="s">
        <v>642</v>
      </c>
      <c r="D140" s="83" t="s">
        <v>621</v>
      </c>
      <c r="E140" s="83" t="s">
        <v>618</v>
      </c>
      <c r="F140" s="70" t="s">
        <v>643</v>
      </c>
      <c r="G140" s="83" t="s">
        <v>644</v>
      </c>
      <c r="H140" s="83" t="s">
        <v>143</v>
      </c>
      <c r="I140" s="77">
        <v>15.653454</v>
      </c>
      <c r="J140" s="79">
        <v>7382</v>
      </c>
      <c r="K140" s="70"/>
      <c r="L140" s="77">
        <v>4.0050945330000003</v>
      </c>
      <c r="M140" s="78">
        <v>4.5348753026578619E-7</v>
      </c>
      <c r="N140" s="78">
        <f t="shared" si="3"/>
        <v>3.7298720664179367E-3</v>
      </c>
      <c r="O140" s="78">
        <f>L140/'סכום נכסי הקרן'!$C$42</f>
        <v>5.6537244956745474E-4</v>
      </c>
    </row>
    <row r="141" spans="2:15">
      <c r="B141" s="76" t="s">
        <v>647</v>
      </c>
      <c r="C141" s="70" t="s">
        <v>648</v>
      </c>
      <c r="D141" s="83" t="s">
        <v>617</v>
      </c>
      <c r="E141" s="83" t="s">
        <v>618</v>
      </c>
      <c r="F141" s="70" t="s">
        <v>649</v>
      </c>
      <c r="G141" s="83" t="s">
        <v>650</v>
      </c>
      <c r="H141" s="83" t="s">
        <v>143</v>
      </c>
      <c r="I141" s="77">
        <v>12.275533000000001</v>
      </c>
      <c r="J141" s="79">
        <v>1602</v>
      </c>
      <c r="K141" s="70"/>
      <c r="L141" s="77">
        <v>0.681602924</v>
      </c>
      <c r="M141" s="78">
        <v>5.8979255866415457E-7</v>
      </c>
      <c r="N141" s="78">
        <f t="shared" si="3"/>
        <v>6.3476446951979783E-4</v>
      </c>
      <c r="O141" s="78">
        <f>L141/'סכום נכסי הקרן'!$C$42</f>
        <v>9.6217333098893836E-5</v>
      </c>
    </row>
    <row r="142" spans="2:15">
      <c r="B142" s="76" t="s">
        <v>651</v>
      </c>
      <c r="C142" s="70" t="s">
        <v>652</v>
      </c>
      <c r="D142" s="83" t="s">
        <v>617</v>
      </c>
      <c r="E142" s="83" t="s">
        <v>618</v>
      </c>
      <c r="F142" s="70" t="s">
        <v>463</v>
      </c>
      <c r="G142" s="83" t="s">
        <v>464</v>
      </c>
      <c r="H142" s="83" t="s">
        <v>143</v>
      </c>
      <c r="I142" s="77">
        <v>15.396366</v>
      </c>
      <c r="J142" s="79">
        <v>776</v>
      </c>
      <c r="K142" s="70"/>
      <c r="L142" s="77">
        <v>0.41410312900000001</v>
      </c>
      <c r="M142" s="78">
        <v>3.4583212563012459E-7</v>
      </c>
      <c r="N142" s="78">
        <f t="shared" si="3"/>
        <v>3.8564675084371182E-4</v>
      </c>
      <c r="O142" s="78">
        <f>L142/'סכום נכסי הקרן'!$C$42</f>
        <v>5.8456173377987454E-5</v>
      </c>
    </row>
    <row r="143" spans="2:15">
      <c r="B143" s="76" t="s">
        <v>653</v>
      </c>
      <c r="C143" s="70" t="s">
        <v>654</v>
      </c>
      <c r="D143" s="83" t="s">
        <v>617</v>
      </c>
      <c r="E143" s="83" t="s">
        <v>618</v>
      </c>
      <c r="F143" s="70" t="s">
        <v>655</v>
      </c>
      <c r="G143" s="83" t="s">
        <v>627</v>
      </c>
      <c r="H143" s="83" t="s">
        <v>143</v>
      </c>
      <c r="I143" s="77">
        <v>48.781315999999997</v>
      </c>
      <c r="J143" s="79">
        <v>5338</v>
      </c>
      <c r="K143" s="70"/>
      <c r="L143" s="77">
        <v>9.0252791650000006</v>
      </c>
      <c r="M143" s="78">
        <v>1.195566748298618E-6</v>
      </c>
      <c r="N143" s="78">
        <f t="shared" si="3"/>
        <v>8.4050791739844564E-3</v>
      </c>
      <c r="O143" s="78">
        <f>L143/'סכום נכסי הקרן'!$C$42</f>
        <v>1.2740383897316019E-3</v>
      </c>
    </row>
    <row r="144" spans="2:15">
      <c r="B144" s="76" t="s">
        <v>658</v>
      </c>
      <c r="C144" s="70" t="s">
        <v>659</v>
      </c>
      <c r="D144" s="83" t="s">
        <v>617</v>
      </c>
      <c r="E144" s="83" t="s">
        <v>618</v>
      </c>
      <c r="F144" s="70" t="s">
        <v>660</v>
      </c>
      <c r="G144" s="83" t="s">
        <v>661</v>
      </c>
      <c r="H144" s="83" t="s">
        <v>143</v>
      </c>
      <c r="I144" s="77">
        <v>63.666975999999998</v>
      </c>
      <c r="J144" s="79">
        <v>297</v>
      </c>
      <c r="K144" s="70"/>
      <c r="L144" s="77">
        <v>0.65538912500000002</v>
      </c>
      <c r="M144" s="78">
        <v>2.3397404179642977E-6</v>
      </c>
      <c r="N144" s="78">
        <f t="shared" si="3"/>
        <v>6.1035203284965592E-4</v>
      </c>
      <c r="O144" s="78">
        <f>L144/'סכום נכסי הקרן'!$C$42</f>
        <v>9.2516906147423704E-5</v>
      </c>
    </row>
    <row r="145" spans="2:15">
      <c r="B145" s="76" t="s">
        <v>662</v>
      </c>
      <c r="C145" s="70" t="s">
        <v>663</v>
      </c>
      <c r="D145" s="83" t="s">
        <v>617</v>
      </c>
      <c r="E145" s="83" t="s">
        <v>618</v>
      </c>
      <c r="F145" s="70" t="s">
        <v>332</v>
      </c>
      <c r="G145" s="83" t="s">
        <v>172</v>
      </c>
      <c r="H145" s="83" t="s">
        <v>143</v>
      </c>
      <c r="I145" s="77">
        <v>47.621372000000001</v>
      </c>
      <c r="J145" s="79">
        <v>18924</v>
      </c>
      <c r="K145" s="70"/>
      <c r="L145" s="77">
        <v>31.235135695</v>
      </c>
      <c r="M145" s="78">
        <v>7.6318477092479933E-7</v>
      </c>
      <c r="N145" s="78">
        <f t="shared" si="3"/>
        <v>2.9088716673133841E-2</v>
      </c>
      <c r="O145" s="78">
        <f>L145/'סכום נכסי הקרן'!$C$42</f>
        <v>4.4092555206746206E-3</v>
      </c>
    </row>
    <row r="146" spans="2:15">
      <c r="B146" s="76" t="s">
        <v>664</v>
      </c>
      <c r="C146" s="70" t="s">
        <v>665</v>
      </c>
      <c r="D146" s="83" t="s">
        <v>617</v>
      </c>
      <c r="E146" s="83" t="s">
        <v>618</v>
      </c>
      <c r="F146" s="70" t="s">
        <v>436</v>
      </c>
      <c r="G146" s="83" t="s">
        <v>313</v>
      </c>
      <c r="H146" s="83" t="s">
        <v>143</v>
      </c>
      <c r="I146" s="77">
        <v>33.316085000000001</v>
      </c>
      <c r="J146" s="79">
        <v>4819</v>
      </c>
      <c r="K146" s="70"/>
      <c r="L146" s="77">
        <v>5.5646703260000008</v>
      </c>
      <c r="M146" s="78">
        <v>1.1896215319948138E-6</v>
      </c>
      <c r="N146" s="78">
        <f t="shared" si="3"/>
        <v>5.1822767819228888E-3</v>
      </c>
      <c r="O146" s="78">
        <f>L146/'סכום נכסי הקרן'!$C$42</f>
        <v>7.8552734956030242E-4</v>
      </c>
    </row>
    <row r="147" spans="2:15">
      <c r="B147" s="76" t="s">
        <v>668</v>
      </c>
      <c r="C147" s="70" t="s">
        <v>669</v>
      </c>
      <c r="D147" s="83" t="s">
        <v>617</v>
      </c>
      <c r="E147" s="83" t="s">
        <v>618</v>
      </c>
      <c r="F147" s="70" t="s">
        <v>460</v>
      </c>
      <c r="G147" s="83" t="s">
        <v>171</v>
      </c>
      <c r="H147" s="83" t="s">
        <v>143</v>
      </c>
      <c r="I147" s="77">
        <v>2.4663919999999999</v>
      </c>
      <c r="J147" s="79">
        <v>431.38</v>
      </c>
      <c r="K147" s="70"/>
      <c r="L147" s="77">
        <v>3.6876582999999998E-2</v>
      </c>
      <c r="M147" s="78">
        <v>1.3431880070610398E-8</v>
      </c>
      <c r="N147" s="78">
        <f t="shared" si="3"/>
        <v>3.4342494466320385E-5</v>
      </c>
      <c r="O147" s="78">
        <f>L147/'סכום נכסי הקרן'!$C$42</f>
        <v>5.2056209636506862E-6</v>
      </c>
    </row>
    <row r="148" spans="2:15">
      <c r="B148" s="76" t="s">
        <v>672</v>
      </c>
      <c r="C148" s="70" t="s">
        <v>673</v>
      </c>
      <c r="D148" s="83" t="s">
        <v>617</v>
      </c>
      <c r="E148" s="83" t="s">
        <v>618</v>
      </c>
      <c r="F148" s="70" t="s">
        <v>674</v>
      </c>
      <c r="G148" s="83" t="s">
        <v>661</v>
      </c>
      <c r="H148" s="83" t="s">
        <v>143</v>
      </c>
      <c r="I148" s="77">
        <v>29.691898999999999</v>
      </c>
      <c r="J148" s="79">
        <v>670</v>
      </c>
      <c r="K148" s="70"/>
      <c r="L148" s="77">
        <v>0.68951120799999999</v>
      </c>
      <c r="M148" s="78">
        <v>8.4185606815076575E-7</v>
      </c>
      <c r="N148" s="78">
        <f t="shared" si="3"/>
        <v>6.4212931130863953E-4</v>
      </c>
      <c r="O148" s="78">
        <f>L148/'סכום נכסי הקרן'!$C$42</f>
        <v>9.7333692740374272E-5</v>
      </c>
    </row>
    <row r="149" spans="2:15">
      <c r="B149" s="76" t="s">
        <v>675</v>
      </c>
      <c r="C149" s="70" t="s">
        <v>676</v>
      </c>
      <c r="D149" s="83" t="s">
        <v>617</v>
      </c>
      <c r="E149" s="83" t="s">
        <v>618</v>
      </c>
      <c r="F149" s="70" t="s">
        <v>677</v>
      </c>
      <c r="G149" s="83" t="s">
        <v>661</v>
      </c>
      <c r="H149" s="83" t="s">
        <v>143</v>
      </c>
      <c r="I149" s="77">
        <v>41.30727199999999</v>
      </c>
      <c r="J149" s="79">
        <v>895.31</v>
      </c>
      <c r="K149" s="70"/>
      <c r="L149" s="77">
        <v>1.281824321</v>
      </c>
      <c r="M149" s="78">
        <v>1.7978875537051547E-6</v>
      </c>
      <c r="N149" s="78">
        <f t="shared" si="3"/>
        <v>1.1937397955428079E-3</v>
      </c>
      <c r="O149" s="78">
        <f>L149/'סכום נכסי הקרן'!$C$42</f>
        <v>1.8094657948961561E-4</v>
      </c>
    </row>
    <row r="150" spans="2:15">
      <c r="B150" s="76" t="s">
        <v>678</v>
      </c>
      <c r="C150" s="70" t="s">
        <v>679</v>
      </c>
      <c r="D150" s="83" t="s">
        <v>617</v>
      </c>
      <c r="E150" s="83" t="s">
        <v>618</v>
      </c>
      <c r="F150" s="70" t="s">
        <v>680</v>
      </c>
      <c r="G150" s="83" t="s">
        <v>681</v>
      </c>
      <c r="H150" s="83" t="s">
        <v>143</v>
      </c>
      <c r="I150" s="77">
        <v>35.202570999999999</v>
      </c>
      <c r="J150" s="79">
        <v>13878</v>
      </c>
      <c r="K150" s="70"/>
      <c r="L150" s="77">
        <v>16.932840665000001</v>
      </c>
      <c r="M150" s="78">
        <v>7.0929225278320963E-7</v>
      </c>
      <c r="N150" s="78">
        <f t="shared" si="3"/>
        <v>1.5769248111649807E-2</v>
      </c>
      <c r="O150" s="78">
        <f>L150/'סכום נכסי הקרן'!$C$42</f>
        <v>2.3902960407118207E-3</v>
      </c>
    </row>
    <row r="151" spans="2:15">
      <c r="B151" s="76" t="s">
        <v>682</v>
      </c>
      <c r="C151" s="70" t="s">
        <v>683</v>
      </c>
      <c r="D151" s="83" t="s">
        <v>617</v>
      </c>
      <c r="E151" s="83" t="s">
        <v>618</v>
      </c>
      <c r="F151" s="70" t="s">
        <v>316</v>
      </c>
      <c r="G151" s="83" t="s">
        <v>317</v>
      </c>
      <c r="H151" s="83" t="s">
        <v>143</v>
      </c>
      <c r="I151" s="77">
        <v>729.10251700000003</v>
      </c>
      <c r="J151" s="79">
        <v>1233</v>
      </c>
      <c r="K151" s="70"/>
      <c r="L151" s="77">
        <v>31.158764772000001</v>
      </c>
      <c r="M151" s="78">
        <v>6.6565481549642825E-7</v>
      </c>
      <c r="N151" s="78">
        <f t="shared" si="3"/>
        <v>2.9017593814475402E-2</v>
      </c>
      <c r="O151" s="78">
        <f>L151/'סכום נכסי הקרן'!$C$42</f>
        <v>4.3984747474727724E-3</v>
      </c>
    </row>
    <row r="152" spans="2:15">
      <c r="B152" s="76" t="s">
        <v>684</v>
      </c>
      <c r="C152" s="70" t="s">
        <v>685</v>
      </c>
      <c r="D152" s="83" t="s">
        <v>617</v>
      </c>
      <c r="E152" s="83" t="s">
        <v>618</v>
      </c>
      <c r="F152" s="70" t="s">
        <v>312</v>
      </c>
      <c r="G152" s="83" t="s">
        <v>313</v>
      </c>
      <c r="H152" s="83" t="s">
        <v>143</v>
      </c>
      <c r="I152" s="77">
        <v>49.292490000000001</v>
      </c>
      <c r="J152" s="79">
        <v>1909</v>
      </c>
      <c r="K152" s="70"/>
      <c r="L152" s="77">
        <v>3.2614839310000008</v>
      </c>
      <c r="M152" s="78">
        <v>4.6134610079658814E-7</v>
      </c>
      <c r="N152" s="78">
        <f t="shared" si="3"/>
        <v>3.0373609684053535E-3</v>
      </c>
      <c r="O152" s="78">
        <f>L152/'סכום נכסי הקרן'!$C$42</f>
        <v>4.6040190664692153E-4</v>
      </c>
    </row>
    <row r="153" spans="2:15">
      <c r="B153" s="76" t="s">
        <v>686</v>
      </c>
      <c r="C153" s="70" t="s">
        <v>687</v>
      </c>
      <c r="D153" s="83" t="s">
        <v>621</v>
      </c>
      <c r="E153" s="83" t="s">
        <v>618</v>
      </c>
      <c r="F153" s="70" t="s">
        <v>688</v>
      </c>
      <c r="G153" s="83" t="s">
        <v>633</v>
      </c>
      <c r="H153" s="83" t="s">
        <v>143</v>
      </c>
      <c r="I153" s="77">
        <v>34.632803000000003</v>
      </c>
      <c r="J153" s="79">
        <v>955</v>
      </c>
      <c r="K153" s="70"/>
      <c r="L153" s="77">
        <v>1.1463561729999998</v>
      </c>
      <c r="M153" s="78">
        <v>9.7263969449621499E-7</v>
      </c>
      <c r="N153" s="78">
        <f t="shared" si="3"/>
        <v>1.0675807606058488E-3</v>
      </c>
      <c r="O153" s="78">
        <f>L153/'סכום נכסי הקרן'!$C$42</f>
        <v>1.6182344568039757E-4</v>
      </c>
    </row>
    <row r="154" spans="2:15">
      <c r="B154" s="76" t="s">
        <v>689</v>
      </c>
      <c r="C154" s="70" t="s">
        <v>690</v>
      </c>
      <c r="D154" s="83" t="s">
        <v>617</v>
      </c>
      <c r="E154" s="83" t="s">
        <v>618</v>
      </c>
      <c r="F154" s="70" t="s">
        <v>691</v>
      </c>
      <c r="G154" s="83" t="s">
        <v>661</v>
      </c>
      <c r="H154" s="83" t="s">
        <v>143</v>
      </c>
      <c r="I154" s="77">
        <v>24.621632999999996</v>
      </c>
      <c r="J154" s="79">
        <v>2612</v>
      </c>
      <c r="K154" s="70"/>
      <c r="L154" s="77">
        <v>2.2290437449999998</v>
      </c>
      <c r="M154" s="78">
        <v>1.1224748555183005E-6</v>
      </c>
      <c r="N154" s="78">
        <f t="shared" si="3"/>
        <v>2.0758681051834052E-3</v>
      </c>
      <c r="O154" s="78">
        <f>L154/'סכום נכסי הקרן'!$C$42</f>
        <v>3.1465922013073814E-4</v>
      </c>
    </row>
    <row r="155" spans="2:15">
      <c r="B155" s="76" t="s">
        <v>692</v>
      </c>
      <c r="C155" s="70" t="s">
        <v>693</v>
      </c>
      <c r="D155" s="83" t="s">
        <v>617</v>
      </c>
      <c r="E155" s="83" t="s">
        <v>618</v>
      </c>
      <c r="F155" s="70" t="s">
        <v>694</v>
      </c>
      <c r="G155" s="83" t="s">
        <v>633</v>
      </c>
      <c r="H155" s="83" t="s">
        <v>143</v>
      </c>
      <c r="I155" s="77">
        <v>44.18742499999999</v>
      </c>
      <c r="J155" s="79">
        <v>4518</v>
      </c>
      <c r="K155" s="70"/>
      <c r="L155" s="77">
        <v>6.9194803279999997</v>
      </c>
      <c r="M155" s="78">
        <v>6.8480392141668899E-7</v>
      </c>
      <c r="N155" s="78">
        <f t="shared" si="3"/>
        <v>6.4439868215054735E-3</v>
      </c>
      <c r="O155" s="78">
        <f>L155/'סכום נכסי הקרן'!$C$42</f>
        <v>9.7677683024496409E-4</v>
      </c>
    </row>
    <row r="156" spans="2:15">
      <c r="B156" s="76" t="s">
        <v>695</v>
      </c>
      <c r="C156" s="70" t="s">
        <v>696</v>
      </c>
      <c r="D156" s="83" t="s">
        <v>617</v>
      </c>
      <c r="E156" s="83" t="s">
        <v>618</v>
      </c>
      <c r="F156" s="70" t="s">
        <v>697</v>
      </c>
      <c r="G156" s="83" t="s">
        <v>633</v>
      </c>
      <c r="H156" s="83" t="s">
        <v>143</v>
      </c>
      <c r="I156" s="77">
        <v>6.8387789999999997</v>
      </c>
      <c r="J156" s="79">
        <v>25622</v>
      </c>
      <c r="K156" s="70"/>
      <c r="L156" s="77">
        <v>6.0732362970000002</v>
      </c>
      <c r="M156" s="78">
        <v>1.3129901157006496E-7</v>
      </c>
      <c r="N156" s="78">
        <f t="shared" si="3"/>
        <v>5.6558950682165602E-3</v>
      </c>
      <c r="O156" s="78">
        <f>L156/'סכום נכסי הקרן'!$C$42</f>
        <v>8.5731821152918288E-4</v>
      </c>
    </row>
    <row r="157" spans="2:15">
      <c r="B157" s="73"/>
      <c r="C157" s="70"/>
      <c r="D157" s="70"/>
      <c r="E157" s="70"/>
      <c r="F157" s="70"/>
      <c r="G157" s="70"/>
      <c r="H157" s="70"/>
      <c r="I157" s="77"/>
      <c r="J157" s="79"/>
      <c r="K157" s="70"/>
      <c r="L157" s="70"/>
      <c r="M157" s="70"/>
      <c r="N157" s="78"/>
      <c r="O157" s="70"/>
    </row>
    <row r="158" spans="2:15">
      <c r="B158" s="88" t="s">
        <v>47</v>
      </c>
      <c r="C158" s="72"/>
      <c r="D158" s="72"/>
      <c r="E158" s="72"/>
      <c r="F158" s="72"/>
      <c r="G158" s="72"/>
      <c r="H158" s="72"/>
      <c r="I158" s="80"/>
      <c r="J158" s="82"/>
      <c r="K158" s="80">
        <v>0.11319718099999999</v>
      </c>
      <c r="L158" s="80">
        <f>SUM(L159:L247)</f>
        <v>328.78948873199994</v>
      </c>
      <c r="M158" s="72"/>
      <c r="N158" s="81">
        <f t="shared" ref="N158:N226" si="4">L158/$L$11</f>
        <v>0.30619570141200497</v>
      </c>
      <c r="O158" s="81">
        <f>L158/'סכום נכסי הקרן'!$C$42</f>
        <v>4.6413016498065729E-2</v>
      </c>
    </row>
    <row r="159" spans="2:15">
      <c r="B159" s="76" t="s">
        <v>698</v>
      </c>
      <c r="C159" s="70" t="s">
        <v>699</v>
      </c>
      <c r="D159" s="83" t="s">
        <v>119</v>
      </c>
      <c r="E159" s="83" t="s">
        <v>618</v>
      </c>
      <c r="F159" s="70"/>
      <c r="G159" s="83" t="s">
        <v>627</v>
      </c>
      <c r="H159" s="83" t="s">
        <v>700</v>
      </c>
      <c r="I159" s="77">
        <v>41.770662999999992</v>
      </c>
      <c r="J159" s="79">
        <v>2133</v>
      </c>
      <c r="K159" s="70"/>
      <c r="L159" s="77">
        <v>3.2457082280000003</v>
      </c>
      <c r="M159" s="78">
        <v>1.9265593452976145E-8</v>
      </c>
      <c r="N159" s="78">
        <f t="shared" si="4"/>
        <v>3.0226693416627176E-3</v>
      </c>
      <c r="O159" s="78">
        <f>L159/'סכום נכסי הקרן'!$C$42</f>
        <v>4.5817495600311786E-4</v>
      </c>
    </row>
    <row r="160" spans="2:15">
      <c r="B160" s="76" t="s">
        <v>701</v>
      </c>
      <c r="C160" s="70" t="s">
        <v>702</v>
      </c>
      <c r="D160" s="83" t="s">
        <v>25</v>
      </c>
      <c r="E160" s="83" t="s">
        <v>618</v>
      </c>
      <c r="F160" s="70"/>
      <c r="G160" s="83" t="s">
        <v>703</v>
      </c>
      <c r="H160" s="83" t="s">
        <v>145</v>
      </c>
      <c r="I160" s="77">
        <v>2.8460960000000002</v>
      </c>
      <c r="J160" s="79">
        <v>23350</v>
      </c>
      <c r="K160" s="70"/>
      <c r="L160" s="77">
        <v>2.5803668320000002</v>
      </c>
      <c r="M160" s="78">
        <v>1.4200928861105061E-8</v>
      </c>
      <c r="N160" s="78">
        <f t="shared" si="4"/>
        <v>2.403048938917054E-3</v>
      </c>
      <c r="O160" s="78">
        <f>L160/'סכום נכסי הקרן'!$C$42</f>
        <v>3.6425315421898257E-4</v>
      </c>
    </row>
    <row r="161" spans="2:15">
      <c r="B161" s="76" t="s">
        <v>704</v>
      </c>
      <c r="C161" s="70" t="s">
        <v>705</v>
      </c>
      <c r="D161" s="83" t="s">
        <v>25</v>
      </c>
      <c r="E161" s="83" t="s">
        <v>618</v>
      </c>
      <c r="F161" s="70"/>
      <c r="G161" s="83" t="s">
        <v>627</v>
      </c>
      <c r="H161" s="83" t="s">
        <v>145</v>
      </c>
      <c r="I161" s="77">
        <v>7.6199370000000002</v>
      </c>
      <c r="J161" s="79">
        <v>6352</v>
      </c>
      <c r="K161" s="70"/>
      <c r="L161" s="77">
        <v>1.8793466140000001</v>
      </c>
      <c r="M161" s="78">
        <v>9.7185047783834299E-9</v>
      </c>
      <c r="N161" s="78">
        <f t="shared" si="4"/>
        <v>1.7502014948508912E-3</v>
      </c>
      <c r="O161" s="78">
        <f>L161/'סכום נכסי הקרן'!$C$42</f>
        <v>2.6529481139302781E-4</v>
      </c>
    </row>
    <row r="162" spans="2:15">
      <c r="B162" s="76" t="s">
        <v>706</v>
      </c>
      <c r="C162" s="70" t="s">
        <v>707</v>
      </c>
      <c r="D162" s="83" t="s">
        <v>621</v>
      </c>
      <c r="E162" s="83" t="s">
        <v>618</v>
      </c>
      <c r="F162" s="70"/>
      <c r="G162" s="83" t="s">
        <v>644</v>
      </c>
      <c r="H162" s="83" t="s">
        <v>143</v>
      </c>
      <c r="I162" s="77">
        <v>4.8211250000000003</v>
      </c>
      <c r="J162" s="79">
        <v>21570</v>
      </c>
      <c r="K162" s="70"/>
      <c r="L162" s="77">
        <v>3.604351088</v>
      </c>
      <c r="M162" s="78">
        <v>1.7971012813084534E-9</v>
      </c>
      <c r="N162" s="78">
        <f t="shared" si="4"/>
        <v>3.3566669475400112E-3</v>
      </c>
      <c r="O162" s="78">
        <f>L162/'סכום נכסי הקרן'!$C$42</f>
        <v>5.0880217356499553E-4</v>
      </c>
    </row>
    <row r="163" spans="2:15">
      <c r="B163" s="76" t="s">
        <v>708</v>
      </c>
      <c r="C163" s="70" t="s">
        <v>709</v>
      </c>
      <c r="D163" s="83" t="s">
        <v>617</v>
      </c>
      <c r="E163" s="83" t="s">
        <v>618</v>
      </c>
      <c r="F163" s="70"/>
      <c r="G163" s="83" t="s">
        <v>710</v>
      </c>
      <c r="H163" s="83" t="s">
        <v>143</v>
      </c>
      <c r="I163" s="77">
        <v>3.6055399999999995</v>
      </c>
      <c r="J163" s="79">
        <v>141361</v>
      </c>
      <c r="K163" s="70"/>
      <c r="L163" s="77">
        <v>17.665603019999999</v>
      </c>
      <c r="M163" s="78">
        <v>1.0725593666996747E-8</v>
      </c>
      <c r="N163" s="78">
        <f t="shared" si="4"/>
        <v>1.6451656433530262E-2</v>
      </c>
      <c r="O163" s="78">
        <f>L163/'סכום נכסי הקרן'!$C$42</f>
        <v>2.4937352090469685E-3</v>
      </c>
    </row>
    <row r="164" spans="2:15">
      <c r="B164" s="76" t="s">
        <v>711</v>
      </c>
      <c r="C164" s="70" t="s">
        <v>712</v>
      </c>
      <c r="D164" s="83" t="s">
        <v>617</v>
      </c>
      <c r="E164" s="83" t="s">
        <v>618</v>
      </c>
      <c r="F164" s="70"/>
      <c r="G164" s="83" t="s">
        <v>644</v>
      </c>
      <c r="H164" s="83" t="s">
        <v>143</v>
      </c>
      <c r="I164" s="77">
        <v>1.8610880000000001</v>
      </c>
      <c r="J164" s="79">
        <v>275882</v>
      </c>
      <c r="K164" s="70"/>
      <c r="L164" s="77">
        <v>17.795854414000001</v>
      </c>
      <c r="M164" s="78">
        <v>3.731310008095979E-9</v>
      </c>
      <c r="N164" s="78">
        <f t="shared" si="4"/>
        <v>1.6572957199864159E-2</v>
      </c>
      <c r="O164" s="78">
        <f>L164/'סכום נכסי הקרן'!$C$42</f>
        <v>2.5121219285310142E-3</v>
      </c>
    </row>
    <row r="165" spans="2:15">
      <c r="B165" s="76" t="s">
        <v>713</v>
      </c>
      <c r="C165" s="70" t="s">
        <v>714</v>
      </c>
      <c r="D165" s="83" t="s">
        <v>621</v>
      </c>
      <c r="E165" s="83" t="s">
        <v>618</v>
      </c>
      <c r="F165" s="70"/>
      <c r="G165" s="83" t="s">
        <v>715</v>
      </c>
      <c r="H165" s="83" t="s">
        <v>143</v>
      </c>
      <c r="I165" s="77">
        <v>4.2853149999999998</v>
      </c>
      <c r="J165" s="79">
        <v>9520</v>
      </c>
      <c r="K165" s="70"/>
      <c r="L165" s="77">
        <v>1.4139962499999998</v>
      </c>
      <c r="M165" s="78">
        <v>5.3235611513246877E-9</v>
      </c>
      <c r="N165" s="78">
        <f t="shared" si="4"/>
        <v>1.3168291213701327E-3</v>
      </c>
      <c r="O165" s="78">
        <f>L165/'סכום נכסי הקרן'!$C$42</f>
        <v>1.9960440807445355E-4</v>
      </c>
    </row>
    <row r="166" spans="2:15">
      <c r="B166" s="76" t="s">
        <v>716</v>
      </c>
      <c r="C166" s="70" t="s">
        <v>717</v>
      </c>
      <c r="D166" s="83" t="s">
        <v>621</v>
      </c>
      <c r="E166" s="83" t="s">
        <v>618</v>
      </c>
      <c r="F166" s="70"/>
      <c r="G166" s="83" t="s">
        <v>718</v>
      </c>
      <c r="H166" s="83" t="s">
        <v>143</v>
      </c>
      <c r="I166" s="77">
        <v>3.5285120000000001</v>
      </c>
      <c r="J166" s="79">
        <v>25854</v>
      </c>
      <c r="K166" s="77">
        <v>1.3452806000000001E-2</v>
      </c>
      <c r="L166" s="77">
        <v>3.1753513179999997</v>
      </c>
      <c r="M166" s="78">
        <v>7.9595325163302341E-9</v>
      </c>
      <c r="N166" s="78">
        <f t="shared" si="4"/>
        <v>2.9571472244876414E-3</v>
      </c>
      <c r="O166" s="78">
        <f>L166/'סכום נכסי הקרן'!$C$42</f>
        <v>4.4824314085544848E-4</v>
      </c>
    </row>
    <row r="167" spans="2:15">
      <c r="B167" s="76" t="s">
        <v>719</v>
      </c>
      <c r="C167" s="70" t="s">
        <v>720</v>
      </c>
      <c r="D167" s="83" t="s">
        <v>617</v>
      </c>
      <c r="E167" s="83" t="s">
        <v>618</v>
      </c>
      <c r="F167" s="70"/>
      <c r="G167" s="83" t="s">
        <v>650</v>
      </c>
      <c r="H167" s="83" t="s">
        <v>143</v>
      </c>
      <c r="I167" s="77">
        <v>10.439997999999997</v>
      </c>
      <c r="J167" s="79">
        <v>36480</v>
      </c>
      <c r="K167" s="70"/>
      <c r="L167" s="77">
        <v>13.200299557000001</v>
      </c>
      <c r="M167" s="78">
        <v>2.4086735335409E-9</v>
      </c>
      <c r="N167" s="78">
        <f t="shared" si="4"/>
        <v>1.2293200118081549E-2</v>
      </c>
      <c r="O167" s="78">
        <f>L167/'סכום נכסי הקרן'!$C$42</f>
        <v>1.8633981380646921E-3</v>
      </c>
    </row>
    <row r="168" spans="2:15">
      <c r="B168" s="76" t="s">
        <v>721</v>
      </c>
      <c r="C168" s="70" t="s">
        <v>722</v>
      </c>
      <c r="D168" s="83" t="s">
        <v>25</v>
      </c>
      <c r="E168" s="83" t="s">
        <v>618</v>
      </c>
      <c r="F168" s="70"/>
      <c r="G168" s="83" t="s">
        <v>718</v>
      </c>
      <c r="H168" s="83" t="s">
        <v>145</v>
      </c>
      <c r="I168" s="77">
        <v>254.11938000000001</v>
      </c>
      <c r="J168" s="79">
        <v>508.4</v>
      </c>
      <c r="K168" s="70"/>
      <c r="L168" s="77">
        <v>5.0163560010000001</v>
      </c>
      <c r="M168" s="78">
        <v>1.6539946913240726E-7</v>
      </c>
      <c r="N168" s="78">
        <f t="shared" si="4"/>
        <v>4.6716415727952772E-3</v>
      </c>
      <c r="O168" s="78">
        <f>L168/'סכום נכסי הקרן'!$C$42</f>
        <v>7.0812547789312599E-4</v>
      </c>
    </row>
    <row r="169" spans="2:15">
      <c r="B169" s="76" t="s">
        <v>723</v>
      </c>
      <c r="C169" s="70" t="s">
        <v>724</v>
      </c>
      <c r="D169" s="83" t="s">
        <v>25</v>
      </c>
      <c r="E169" s="83" t="s">
        <v>618</v>
      </c>
      <c r="F169" s="70"/>
      <c r="G169" s="83" t="s">
        <v>681</v>
      </c>
      <c r="H169" s="83" t="s">
        <v>145</v>
      </c>
      <c r="I169" s="77">
        <v>6.1910350000000003</v>
      </c>
      <c r="J169" s="79">
        <v>32690</v>
      </c>
      <c r="K169" s="70"/>
      <c r="L169" s="77">
        <v>7.8582022330000001</v>
      </c>
      <c r="M169" s="78">
        <v>1.4544564453298591E-8</v>
      </c>
      <c r="N169" s="78">
        <f t="shared" si="4"/>
        <v>7.3182015454639334E-3</v>
      </c>
      <c r="O169" s="78">
        <f>L169/'סכום נכסי הקרן'!$C$42</f>
        <v>1.1092899328745138E-3</v>
      </c>
    </row>
    <row r="170" spans="2:15">
      <c r="B170" s="76" t="s">
        <v>725</v>
      </c>
      <c r="C170" s="70" t="s">
        <v>726</v>
      </c>
      <c r="D170" s="83" t="s">
        <v>621</v>
      </c>
      <c r="E170" s="83" t="s">
        <v>618</v>
      </c>
      <c r="F170" s="70"/>
      <c r="G170" s="83" t="s">
        <v>727</v>
      </c>
      <c r="H170" s="83" t="s">
        <v>143</v>
      </c>
      <c r="I170" s="77">
        <v>6.4683999999999999</v>
      </c>
      <c r="J170" s="79">
        <v>6451</v>
      </c>
      <c r="K170" s="70"/>
      <c r="L170" s="77">
        <v>1.4462802939999999</v>
      </c>
      <c r="M170" s="78">
        <v>7.4080640288351487E-8</v>
      </c>
      <c r="N170" s="78">
        <f t="shared" si="4"/>
        <v>1.3468946673677229E-3</v>
      </c>
      <c r="O170" s="78">
        <f>L170/'סכום נכסי הקרן'!$C$42</f>
        <v>2.0416173097603099E-4</v>
      </c>
    </row>
    <row r="171" spans="2:15">
      <c r="B171" s="76" t="s">
        <v>728</v>
      </c>
      <c r="C171" s="70" t="s">
        <v>729</v>
      </c>
      <c r="D171" s="83" t="s">
        <v>621</v>
      </c>
      <c r="E171" s="83" t="s">
        <v>618</v>
      </c>
      <c r="F171" s="70"/>
      <c r="G171" s="83" t="s">
        <v>730</v>
      </c>
      <c r="H171" s="83" t="s">
        <v>143</v>
      </c>
      <c r="I171" s="77">
        <v>65.039761999999996</v>
      </c>
      <c r="J171" s="79">
        <v>2375</v>
      </c>
      <c r="K171" s="70"/>
      <c r="L171" s="77">
        <v>5.3539106080000005</v>
      </c>
      <c r="M171" s="78">
        <v>7.4968509295583029E-9</v>
      </c>
      <c r="N171" s="78">
        <f t="shared" si="4"/>
        <v>4.9860000702455012E-3</v>
      </c>
      <c r="O171" s="78">
        <f>L171/'סכום נכסי הקרן'!$C$42</f>
        <v>7.5577580760442472E-4</v>
      </c>
    </row>
    <row r="172" spans="2:15">
      <c r="B172" s="76" t="s">
        <v>731</v>
      </c>
      <c r="C172" s="70" t="s">
        <v>732</v>
      </c>
      <c r="D172" s="83" t="s">
        <v>25</v>
      </c>
      <c r="E172" s="83" t="s">
        <v>618</v>
      </c>
      <c r="F172" s="70"/>
      <c r="G172" s="83" t="s">
        <v>727</v>
      </c>
      <c r="H172" s="83" t="s">
        <v>145</v>
      </c>
      <c r="I172" s="77">
        <v>6.9535299999999998</v>
      </c>
      <c r="J172" s="79">
        <v>5698</v>
      </c>
      <c r="K172" s="70"/>
      <c r="L172" s="77">
        <v>1.538412495</v>
      </c>
      <c r="M172" s="78">
        <v>1.1550806461917347E-8</v>
      </c>
      <c r="N172" s="78">
        <f t="shared" si="4"/>
        <v>1.43269571902732E-3</v>
      </c>
      <c r="O172" s="78">
        <f>L172/'סכום נכסי הקרן'!$C$42</f>
        <v>2.1716741854076223E-4</v>
      </c>
    </row>
    <row r="173" spans="2:15">
      <c r="B173" s="76" t="s">
        <v>733</v>
      </c>
      <c r="C173" s="70" t="s">
        <v>734</v>
      </c>
      <c r="D173" s="83" t="s">
        <v>621</v>
      </c>
      <c r="E173" s="83" t="s">
        <v>618</v>
      </c>
      <c r="F173" s="70"/>
      <c r="G173" s="83" t="s">
        <v>715</v>
      </c>
      <c r="H173" s="83" t="s">
        <v>143</v>
      </c>
      <c r="I173" s="77">
        <v>2.6491980000000002</v>
      </c>
      <c r="J173" s="79">
        <v>54409</v>
      </c>
      <c r="K173" s="70"/>
      <c r="L173" s="77">
        <v>4.9958996359999999</v>
      </c>
      <c r="M173" s="78">
        <v>1.7379203505358866E-8</v>
      </c>
      <c r="N173" s="78">
        <f t="shared" si="4"/>
        <v>4.6525909302285963E-3</v>
      </c>
      <c r="O173" s="78">
        <f>L173/'סכום נכסי הקרן'!$C$42</f>
        <v>7.0523778945181647E-4</v>
      </c>
    </row>
    <row r="174" spans="2:15">
      <c r="B174" s="76" t="s">
        <v>735</v>
      </c>
      <c r="C174" s="70" t="s">
        <v>736</v>
      </c>
      <c r="D174" s="83" t="s">
        <v>617</v>
      </c>
      <c r="E174" s="83" t="s">
        <v>618</v>
      </c>
      <c r="F174" s="70"/>
      <c r="G174" s="83" t="s">
        <v>644</v>
      </c>
      <c r="H174" s="83" t="s">
        <v>143</v>
      </c>
      <c r="I174" s="77">
        <v>0.27490700000000001</v>
      </c>
      <c r="J174" s="79">
        <v>159234</v>
      </c>
      <c r="K174" s="70"/>
      <c r="L174" s="77">
        <v>1.5172255990000003</v>
      </c>
      <c r="M174" s="78">
        <v>6.7163665133180154E-9</v>
      </c>
      <c r="N174" s="78">
        <f t="shared" si="4"/>
        <v>1.4129647461592944E-3</v>
      </c>
      <c r="O174" s="78">
        <f>L174/'סכום נכסי הקרן'!$C$42</f>
        <v>2.1417660591660222E-4</v>
      </c>
    </row>
    <row r="175" spans="2:15">
      <c r="B175" s="76" t="s">
        <v>737</v>
      </c>
      <c r="C175" s="70" t="s">
        <v>738</v>
      </c>
      <c r="D175" s="83" t="s">
        <v>621</v>
      </c>
      <c r="E175" s="83" t="s">
        <v>618</v>
      </c>
      <c r="F175" s="70"/>
      <c r="G175" s="83" t="s">
        <v>627</v>
      </c>
      <c r="H175" s="83" t="s">
        <v>143</v>
      </c>
      <c r="I175" s="77">
        <v>5.9839169999999999</v>
      </c>
      <c r="J175" s="79">
        <v>12650</v>
      </c>
      <c r="K175" s="70"/>
      <c r="L175" s="77">
        <v>2.6236423549999999</v>
      </c>
      <c r="M175" s="78">
        <v>1.1055954076536281E-8</v>
      </c>
      <c r="N175" s="78">
        <f t="shared" si="4"/>
        <v>2.4433506504165877E-3</v>
      </c>
      <c r="O175" s="78">
        <f>L175/'סכום נכסי הקרן'!$C$42</f>
        <v>3.7036207081089529E-4</v>
      </c>
    </row>
    <row r="176" spans="2:15">
      <c r="B176" s="76" t="s">
        <v>739</v>
      </c>
      <c r="C176" s="70" t="s">
        <v>740</v>
      </c>
      <c r="D176" s="83" t="s">
        <v>741</v>
      </c>
      <c r="E176" s="83" t="s">
        <v>618</v>
      </c>
      <c r="F176" s="70"/>
      <c r="G176" s="83" t="s">
        <v>742</v>
      </c>
      <c r="H176" s="83" t="s">
        <v>145</v>
      </c>
      <c r="I176" s="77">
        <v>14.974346000000001</v>
      </c>
      <c r="J176" s="79">
        <v>5424</v>
      </c>
      <c r="K176" s="70"/>
      <c r="L176" s="77">
        <v>3.1536432689999998</v>
      </c>
      <c r="M176" s="78">
        <v>3.8861445742813106E-8</v>
      </c>
      <c r="N176" s="78">
        <f t="shared" si="4"/>
        <v>2.9369309112609763E-3</v>
      </c>
      <c r="O176" s="78">
        <f>L176/'סכום נכסי הקרן'!$C$42</f>
        <v>4.4517876054249065E-4</v>
      </c>
    </row>
    <row r="177" spans="2:15">
      <c r="B177" s="76" t="s">
        <v>743</v>
      </c>
      <c r="C177" s="70" t="s">
        <v>744</v>
      </c>
      <c r="D177" s="83" t="s">
        <v>621</v>
      </c>
      <c r="E177" s="83" t="s">
        <v>618</v>
      </c>
      <c r="F177" s="70"/>
      <c r="G177" s="83" t="s">
        <v>745</v>
      </c>
      <c r="H177" s="83" t="s">
        <v>143</v>
      </c>
      <c r="I177" s="77">
        <v>7.4386599999999996</v>
      </c>
      <c r="J177" s="79">
        <v>6355</v>
      </c>
      <c r="K177" s="70"/>
      <c r="L177" s="77">
        <v>1.6384712380000002</v>
      </c>
      <c r="M177" s="78">
        <v>1.2844555584292559E-8</v>
      </c>
      <c r="N177" s="78">
        <f t="shared" si="4"/>
        <v>1.5258786158207805E-3</v>
      </c>
      <c r="O177" s="78">
        <f>L177/'סכום נכסי הקרן'!$C$42</f>
        <v>2.3129204310690866E-4</v>
      </c>
    </row>
    <row r="178" spans="2:15">
      <c r="B178" s="76" t="s">
        <v>746</v>
      </c>
      <c r="C178" s="70" t="s">
        <v>747</v>
      </c>
      <c r="D178" s="83" t="s">
        <v>617</v>
      </c>
      <c r="E178" s="83" t="s">
        <v>618</v>
      </c>
      <c r="F178" s="70"/>
      <c r="G178" s="83" t="s">
        <v>650</v>
      </c>
      <c r="H178" s="83" t="s">
        <v>143</v>
      </c>
      <c r="I178" s="77">
        <v>18.176203999999998</v>
      </c>
      <c r="J178" s="79">
        <v>4664</v>
      </c>
      <c r="K178" s="70"/>
      <c r="L178" s="77">
        <v>2.938260444</v>
      </c>
      <c r="M178" s="78">
        <v>4.304814994123427E-9</v>
      </c>
      <c r="N178" s="78">
        <f t="shared" si="4"/>
        <v>2.7363487836895867E-3</v>
      </c>
      <c r="O178" s="78">
        <f>L178/'סכום נכסי הקרן'!$C$42</f>
        <v>4.1477460544411002E-4</v>
      </c>
    </row>
    <row r="179" spans="2:15">
      <c r="B179" s="76" t="s">
        <v>748</v>
      </c>
      <c r="C179" s="70" t="s">
        <v>749</v>
      </c>
      <c r="D179" s="83" t="s">
        <v>621</v>
      </c>
      <c r="E179" s="83" t="s">
        <v>618</v>
      </c>
      <c r="F179" s="70"/>
      <c r="G179" s="83" t="s">
        <v>730</v>
      </c>
      <c r="H179" s="83" t="s">
        <v>143</v>
      </c>
      <c r="I179" s="77">
        <v>27.975829999999995</v>
      </c>
      <c r="J179" s="79">
        <v>5110</v>
      </c>
      <c r="K179" s="70"/>
      <c r="L179" s="77">
        <v>4.9548719879999998</v>
      </c>
      <c r="M179" s="78">
        <v>1.3438288980689785E-8</v>
      </c>
      <c r="N179" s="78">
        <f t="shared" si="4"/>
        <v>4.6143826240412755E-3</v>
      </c>
      <c r="O179" s="78">
        <f>L179/'סכום נכסי הקרן'!$C$42</f>
        <v>6.9944619036254945E-4</v>
      </c>
    </row>
    <row r="180" spans="2:15">
      <c r="B180" s="76" t="s">
        <v>750</v>
      </c>
      <c r="C180" s="70" t="s">
        <v>751</v>
      </c>
      <c r="D180" s="83" t="s">
        <v>25</v>
      </c>
      <c r="E180" s="83" t="s">
        <v>618</v>
      </c>
      <c r="F180" s="70"/>
      <c r="G180" s="83" t="s">
        <v>627</v>
      </c>
      <c r="H180" s="83" t="s">
        <v>145</v>
      </c>
      <c r="I180" s="77">
        <v>19.405200000000001</v>
      </c>
      <c r="J180" s="79">
        <v>3205</v>
      </c>
      <c r="K180" s="70"/>
      <c r="L180" s="77">
        <v>2.414855663</v>
      </c>
      <c r="M180" s="78">
        <v>3.5626546919521742E-8</v>
      </c>
      <c r="N180" s="78">
        <f t="shared" si="4"/>
        <v>2.2489113821511052E-3</v>
      </c>
      <c r="O180" s="78">
        <f>L180/'סכום נכסי הקרן'!$C$42</f>
        <v>3.408890477597498E-4</v>
      </c>
    </row>
    <row r="181" spans="2:15">
      <c r="B181" s="76" t="s">
        <v>752</v>
      </c>
      <c r="C181" s="70" t="s">
        <v>753</v>
      </c>
      <c r="D181" s="83" t="s">
        <v>621</v>
      </c>
      <c r="E181" s="83" t="s">
        <v>618</v>
      </c>
      <c r="F181" s="70"/>
      <c r="G181" s="83" t="s">
        <v>718</v>
      </c>
      <c r="H181" s="83" t="s">
        <v>143</v>
      </c>
      <c r="I181" s="77">
        <v>3.88104</v>
      </c>
      <c r="J181" s="79">
        <v>16735</v>
      </c>
      <c r="K181" s="70"/>
      <c r="L181" s="77">
        <v>2.2511394249999999</v>
      </c>
      <c r="M181" s="78">
        <v>9.312605987989525E-9</v>
      </c>
      <c r="N181" s="78">
        <f t="shared" si="4"/>
        <v>2.0964454121461893E-3</v>
      </c>
      <c r="O181" s="78">
        <f>L181/'סכום נכסי הקרן'!$C$42</f>
        <v>3.1777831972340151E-4</v>
      </c>
    </row>
    <row r="182" spans="2:15">
      <c r="B182" s="76" t="s">
        <v>754</v>
      </c>
      <c r="C182" s="70" t="s">
        <v>755</v>
      </c>
      <c r="D182" s="83" t="s">
        <v>25</v>
      </c>
      <c r="E182" s="83" t="s">
        <v>618</v>
      </c>
      <c r="F182" s="70"/>
      <c r="G182" s="83" t="s">
        <v>756</v>
      </c>
      <c r="H182" s="83" t="s">
        <v>145</v>
      </c>
      <c r="I182" s="77">
        <v>20.771391000000005</v>
      </c>
      <c r="J182" s="79">
        <v>3270</v>
      </c>
      <c r="K182" s="70"/>
      <c r="L182" s="77">
        <v>2.6372928029999998</v>
      </c>
      <c r="M182" s="78">
        <v>1.6798445175340934E-8</v>
      </c>
      <c r="N182" s="78">
        <f t="shared" si="4"/>
        <v>2.4560630656342017E-3</v>
      </c>
      <c r="O182" s="78">
        <f>L182/'סכום נכסי הקרן'!$C$42</f>
        <v>3.72289013398608E-4</v>
      </c>
    </row>
    <row r="183" spans="2:15">
      <c r="B183" s="76" t="s">
        <v>757</v>
      </c>
      <c r="C183" s="70" t="s">
        <v>758</v>
      </c>
      <c r="D183" s="83" t="s">
        <v>621</v>
      </c>
      <c r="E183" s="83" t="s">
        <v>618</v>
      </c>
      <c r="F183" s="70"/>
      <c r="G183" s="83" t="s">
        <v>644</v>
      </c>
      <c r="H183" s="83" t="s">
        <v>143</v>
      </c>
      <c r="I183" s="77">
        <v>1.45539</v>
      </c>
      <c r="J183" s="79">
        <v>19051</v>
      </c>
      <c r="K183" s="70"/>
      <c r="L183" s="77">
        <v>0.96100516499999999</v>
      </c>
      <c r="M183" s="78">
        <v>5.7817393571446647E-9</v>
      </c>
      <c r="N183" s="78">
        <f t="shared" si="4"/>
        <v>8.9496672078098478E-4</v>
      </c>
      <c r="O183" s="78">
        <f>L183/'סכום נכסי הקרן'!$C$42</f>
        <v>1.3565868163817096E-4</v>
      </c>
    </row>
    <row r="184" spans="2:15">
      <c r="B184" s="76" t="s">
        <v>759</v>
      </c>
      <c r="C184" s="70" t="s">
        <v>760</v>
      </c>
      <c r="D184" s="83" t="s">
        <v>25</v>
      </c>
      <c r="E184" s="83" t="s">
        <v>618</v>
      </c>
      <c r="F184" s="70"/>
      <c r="G184" s="83" t="s">
        <v>627</v>
      </c>
      <c r="H184" s="83" t="s">
        <v>145</v>
      </c>
      <c r="I184" s="77">
        <v>9.8636630000000007</v>
      </c>
      <c r="J184" s="79">
        <v>8140</v>
      </c>
      <c r="K184" s="70"/>
      <c r="L184" s="77">
        <v>3.1175085889999998</v>
      </c>
      <c r="M184" s="78">
        <v>9.9030887809310926E-8</v>
      </c>
      <c r="N184" s="78">
        <f t="shared" si="4"/>
        <v>2.9032793376338253E-3</v>
      </c>
      <c r="O184" s="78">
        <f>L184/'סכום נכסי הקרן'!$C$42</f>
        <v>4.4007786907098936E-4</v>
      </c>
    </row>
    <row r="185" spans="2:15">
      <c r="B185" s="76" t="s">
        <v>639</v>
      </c>
      <c r="C185" s="70" t="s">
        <v>640</v>
      </c>
      <c r="D185" s="83" t="s">
        <v>103</v>
      </c>
      <c r="E185" s="83" t="s">
        <v>618</v>
      </c>
      <c r="F185" s="70"/>
      <c r="G185" s="83" t="s">
        <v>126</v>
      </c>
      <c r="H185" s="83" t="s">
        <v>146</v>
      </c>
      <c r="I185" s="77">
        <v>127.336253</v>
      </c>
      <c r="J185" s="79">
        <v>615</v>
      </c>
      <c r="K185" s="70"/>
      <c r="L185" s="77">
        <v>3.3314621029999998</v>
      </c>
      <c r="M185" s="78">
        <v>7.1905065286627029E-7</v>
      </c>
      <c r="N185" s="78">
        <f>L185/$L$11</f>
        <v>3.1025303737342905E-3</v>
      </c>
      <c r="O185" s="78">
        <f>L185/'סכום נכסי הקרן'!$C$42</f>
        <v>4.7028025788030858E-4</v>
      </c>
    </row>
    <row r="186" spans="2:15">
      <c r="B186" s="76" t="s">
        <v>761</v>
      </c>
      <c r="C186" s="70" t="s">
        <v>762</v>
      </c>
      <c r="D186" s="83" t="s">
        <v>617</v>
      </c>
      <c r="E186" s="83" t="s">
        <v>618</v>
      </c>
      <c r="F186" s="70"/>
      <c r="G186" s="83" t="s">
        <v>718</v>
      </c>
      <c r="H186" s="83" t="s">
        <v>143</v>
      </c>
      <c r="I186" s="77">
        <v>1.8499620000000001</v>
      </c>
      <c r="J186" s="79">
        <v>70230</v>
      </c>
      <c r="K186" s="70"/>
      <c r="L186" s="77">
        <v>4.5031263049999994</v>
      </c>
      <c r="M186" s="78">
        <v>2.0900086946147617E-8</v>
      </c>
      <c r="N186" s="78">
        <f t="shared" si="4"/>
        <v>4.1936800437991847E-3</v>
      </c>
      <c r="O186" s="78">
        <f>L186/'סכום נכסי הקרן'!$C$42</f>
        <v>6.3567626900992572E-4</v>
      </c>
    </row>
    <row r="187" spans="2:15">
      <c r="B187" s="76" t="s">
        <v>763</v>
      </c>
      <c r="C187" s="70" t="s">
        <v>764</v>
      </c>
      <c r="D187" s="83" t="s">
        <v>25</v>
      </c>
      <c r="E187" s="83" t="s">
        <v>618</v>
      </c>
      <c r="F187" s="70"/>
      <c r="G187" s="83" t="s">
        <v>650</v>
      </c>
      <c r="H187" s="83" t="s">
        <v>150</v>
      </c>
      <c r="I187" s="77">
        <v>105.69692300000001</v>
      </c>
      <c r="J187" s="79">
        <v>8616</v>
      </c>
      <c r="K187" s="70"/>
      <c r="L187" s="77">
        <v>3.3658905939999997</v>
      </c>
      <c r="M187" s="78">
        <v>3.4402118584884704E-8</v>
      </c>
      <c r="N187" s="78">
        <f t="shared" si="4"/>
        <v>3.134593004419223E-3</v>
      </c>
      <c r="O187" s="78">
        <f>L187/'סכום נכסי הקרן'!$C$42</f>
        <v>4.7514029804445444E-4</v>
      </c>
    </row>
    <row r="188" spans="2:15">
      <c r="B188" s="76" t="s">
        <v>765</v>
      </c>
      <c r="C188" s="70" t="s">
        <v>766</v>
      </c>
      <c r="D188" s="83" t="s">
        <v>621</v>
      </c>
      <c r="E188" s="83" t="s">
        <v>618</v>
      </c>
      <c r="F188" s="70"/>
      <c r="G188" s="83" t="s">
        <v>767</v>
      </c>
      <c r="H188" s="83" t="s">
        <v>143</v>
      </c>
      <c r="I188" s="77">
        <v>3.7193299999999998</v>
      </c>
      <c r="J188" s="79">
        <v>18868</v>
      </c>
      <c r="K188" s="70"/>
      <c r="L188" s="77">
        <v>2.4323111970000002</v>
      </c>
      <c r="M188" s="78">
        <v>1.6547771386255908E-8</v>
      </c>
      <c r="N188" s="78">
        <f t="shared" si="4"/>
        <v>2.2651674051075077E-3</v>
      </c>
      <c r="O188" s="78">
        <f>L188/'סכום נכסי הקרן'!$C$42</f>
        <v>3.4335312892806518E-4</v>
      </c>
    </row>
    <row r="189" spans="2:15">
      <c r="B189" s="76" t="s">
        <v>768</v>
      </c>
      <c r="C189" s="70" t="s">
        <v>769</v>
      </c>
      <c r="D189" s="83" t="s">
        <v>617</v>
      </c>
      <c r="E189" s="83" t="s">
        <v>618</v>
      </c>
      <c r="F189" s="70"/>
      <c r="G189" s="83" t="s">
        <v>710</v>
      </c>
      <c r="H189" s="83" t="s">
        <v>143</v>
      </c>
      <c r="I189" s="77">
        <v>18.211780000000001</v>
      </c>
      <c r="J189" s="79">
        <v>22707</v>
      </c>
      <c r="K189" s="70"/>
      <c r="L189" s="77">
        <v>14.333119391</v>
      </c>
      <c r="M189" s="78">
        <v>7.5667957595400323E-9</v>
      </c>
      <c r="N189" s="78">
        <f t="shared" si="4"/>
        <v>1.3348174731116682E-2</v>
      </c>
      <c r="O189" s="78">
        <f>L189/'סכום נכסי הקרן'!$C$42</f>
        <v>2.0233107491628975E-3</v>
      </c>
    </row>
    <row r="190" spans="2:15">
      <c r="B190" s="76" t="s">
        <v>770</v>
      </c>
      <c r="C190" s="70" t="s">
        <v>771</v>
      </c>
      <c r="D190" s="83" t="s">
        <v>621</v>
      </c>
      <c r="E190" s="83" t="s">
        <v>618</v>
      </c>
      <c r="F190" s="70"/>
      <c r="G190" s="83" t="s">
        <v>756</v>
      </c>
      <c r="H190" s="83" t="s">
        <v>143</v>
      </c>
      <c r="I190" s="77">
        <v>3.2342</v>
      </c>
      <c r="J190" s="79">
        <v>14022</v>
      </c>
      <c r="K190" s="77">
        <v>7.2863290000000002E-3</v>
      </c>
      <c r="L190" s="77">
        <v>1.579115679</v>
      </c>
      <c r="M190" s="78">
        <v>1.2379723391077013E-8</v>
      </c>
      <c r="N190" s="78">
        <f t="shared" si="4"/>
        <v>1.470601857762615E-3</v>
      </c>
      <c r="O190" s="78">
        <f>L190/'סכום נכסי הקרן'!$C$42</f>
        <v>2.2291321521389031E-4</v>
      </c>
    </row>
    <row r="191" spans="2:15">
      <c r="B191" s="76" t="s">
        <v>772</v>
      </c>
      <c r="C191" s="70" t="s">
        <v>773</v>
      </c>
      <c r="D191" s="83" t="s">
        <v>25</v>
      </c>
      <c r="E191" s="83" t="s">
        <v>618</v>
      </c>
      <c r="F191" s="70"/>
      <c r="G191" s="83" t="s">
        <v>727</v>
      </c>
      <c r="H191" s="83" t="s">
        <v>145</v>
      </c>
      <c r="I191" s="77">
        <v>2.4256500000000001</v>
      </c>
      <c r="J191" s="79">
        <v>15185</v>
      </c>
      <c r="K191" s="70"/>
      <c r="L191" s="77">
        <v>1.4301709539999998</v>
      </c>
      <c r="M191" s="78">
        <v>1.312951395547738E-8</v>
      </c>
      <c r="N191" s="78">
        <f t="shared" si="4"/>
        <v>1.3318923305241472E-3</v>
      </c>
      <c r="O191" s="78">
        <f>L191/'סכום נכסי הקרן'!$C$42</f>
        <v>2.0188768302493486E-4</v>
      </c>
    </row>
    <row r="192" spans="2:15">
      <c r="B192" s="76" t="s">
        <v>774</v>
      </c>
      <c r="C192" s="70" t="s">
        <v>775</v>
      </c>
      <c r="D192" s="83" t="s">
        <v>741</v>
      </c>
      <c r="E192" s="83" t="s">
        <v>618</v>
      </c>
      <c r="F192" s="70"/>
      <c r="G192" s="83" t="s">
        <v>627</v>
      </c>
      <c r="H192" s="83" t="s">
        <v>145</v>
      </c>
      <c r="I192" s="77">
        <v>34.929360000000003</v>
      </c>
      <c r="J192" s="79">
        <v>2370</v>
      </c>
      <c r="K192" s="70"/>
      <c r="L192" s="77">
        <v>3.2142821399999999</v>
      </c>
      <c r="M192" s="78">
        <v>4.7115855730694448E-8</v>
      </c>
      <c r="N192" s="78">
        <f t="shared" si="4"/>
        <v>2.9934027945632178E-3</v>
      </c>
      <c r="O192" s="78">
        <f>L192/'סכום נכסי הקרן'!$C$42</f>
        <v>4.5373874502070845E-4</v>
      </c>
    </row>
    <row r="193" spans="2:15">
      <c r="B193" s="76" t="s">
        <v>776</v>
      </c>
      <c r="C193" s="70" t="s">
        <v>777</v>
      </c>
      <c r="D193" s="83" t="s">
        <v>621</v>
      </c>
      <c r="E193" s="83" t="s">
        <v>618</v>
      </c>
      <c r="F193" s="70"/>
      <c r="G193" s="83" t="s">
        <v>727</v>
      </c>
      <c r="H193" s="83" t="s">
        <v>143</v>
      </c>
      <c r="I193" s="77">
        <v>16.170999999999999</v>
      </c>
      <c r="J193" s="79">
        <v>2530</v>
      </c>
      <c r="K193" s="70"/>
      <c r="L193" s="77">
        <v>1.418031756</v>
      </c>
      <c r="M193" s="78">
        <v>1.1299885276012322E-8</v>
      </c>
      <c r="N193" s="78">
        <f t="shared" si="4"/>
        <v>1.3205873150854727E-3</v>
      </c>
      <c r="O193" s="78">
        <f>L193/'סכום נכסי הקרן'!$C$42</f>
        <v>2.0017407350773241E-4</v>
      </c>
    </row>
    <row r="194" spans="2:15">
      <c r="B194" s="76" t="s">
        <v>778</v>
      </c>
      <c r="C194" s="70" t="s">
        <v>779</v>
      </c>
      <c r="D194" s="83" t="s">
        <v>621</v>
      </c>
      <c r="E194" s="83" t="s">
        <v>618</v>
      </c>
      <c r="F194" s="70"/>
      <c r="G194" s="83" t="s">
        <v>715</v>
      </c>
      <c r="H194" s="83" t="s">
        <v>143</v>
      </c>
      <c r="I194" s="77">
        <v>2.9237169999999999</v>
      </c>
      <c r="J194" s="79">
        <v>19762</v>
      </c>
      <c r="K194" s="70"/>
      <c r="L194" s="77">
        <v>2.0026025119999997</v>
      </c>
      <c r="M194" s="78">
        <v>8.5019802851340615E-9</v>
      </c>
      <c r="N194" s="78">
        <f t="shared" si="4"/>
        <v>1.8649874823434508E-3</v>
      </c>
      <c r="O194" s="78">
        <f>L194/'סכום נכסי הקרן'!$C$42</f>
        <v>2.8269402342203791E-4</v>
      </c>
    </row>
    <row r="195" spans="2:15">
      <c r="B195" s="76" t="s">
        <v>780</v>
      </c>
      <c r="C195" s="70" t="s">
        <v>781</v>
      </c>
      <c r="D195" s="83" t="s">
        <v>621</v>
      </c>
      <c r="E195" s="83" t="s">
        <v>618</v>
      </c>
      <c r="F195" s="70"/>
      <c r="G195" s="83" t="s">
        <v>644</v>
      </c>
      <c r="H195" s="83" t="s">
        <v>143</v>
      </c>
      <c r="I195" s="77">
        <v>3.7193299999999998</v>
      </c>
      <c r="J195" s="79">
        <v>25051</v>
      </c>
      <c r="K195" s="70"/>
      <c r="L195" s="77">
        <v>3.2293739559999999</v>
      </c>
      <c r="M195" s="78">
        <v>3.4581598597627209E-9</v>
      </c>
      <c r="N195" s="78">
        <f t="shared" si="4"/>
        <v>3.0074575297176849E-3</v>
      </c>
      <c r="O195" s="78">
        <f>L195/'סכום נכסי הקרן'!$C$42</f>
        <v>4.5586915590365709E-4</v>
      </c>
    </row>
    <row r="196" spans="2:15">
      <c r="B196" s="76" t="s">
        <v>782</v>
      </c>
      <c r="C196" s="70" t="s">
        <v>783</v>
      </c>
      <c r="D196" s="83" t="s">
        <v>741</v>
      </c>
      <c r="E196" s="83" t="s">
        <v>618</v>
      </c>
      <c r="F196" s="70"/>
      <c r="G196" s="83" t="s">
        <v>644</v>
      </c>
      <c r="H196" s="83" t="s">
        <v>145</v>
      </c>
      <c r="I196" s="77">
        <v>22.639400000000002</v>
      </c>
      <c r="J196" s="79">
        <v>2357</v>
      </c>
      <c r="K196" s="70"/>
      <c r="L196" s="77">
        <v>2.0719034629999999</v>
      </c>
      <c r="M196" s="78">
        <v>7.264012793215284E-9</v>
      </c>
      <c r="N196" s="78">
        <f t="shared" si="4"/>
        <v>1.9295262040093994E-3</v>
      </c>
      <c r="O196" s="78">
        <f>L196/'סכום נכסי הקרן'!$C$42</f>
        <v>2.924767758892752E-4</v>
      </c>
    </row>
    <row r="197" spans="2:15">
      <c r="B197" s="76" t="s">
        <v>784</v>
      </c>
      <c r="C197" s="70" t="s">
        <v>785</v>
      </c>
      <c r="D197" s="83" t="s">
        <v>25</v>
      </c>
      <c r="E197" s="83" t="s">
        <v>618</v>
      </c>
      <c r="F197" s="70"/>
      <c r="G197" s="83" t="s">
        <v>681</v>
      </c>
      <c r="H197" s="83" t="s">
        <v>145</v>
      </c>
      <c r="I197" s="77">
        <v>19.405200000000001</v>
      </c>
      <c r="J197" s="79">
        <v>2097</v>
      </c>
      <c r="K197" s="70"/>
      <c r="L197" s="77">
        <v>1.580016326</v>
      </c>
      <c r="M197" s="78">
        <v>1.4859396521123925E-8</v>
      </c>
      <c r="N197" s="78">
        <f t="shared" si="4"/>
        <v>1.471440614016512E-3</v>
      </c>
      <c r="O197" s="78">
        <f>L197/'סכום נכסי הקרן'!$C$42</f>
        <v>2.2304035353644175E-4</v>
      </c>
    </row>
    <row r="198" spans="2:15">
      <c r="B198" s="76" t="s">
        <v>786</v>
      </c>
      <c r="C198" s="70" t="s">
        <v>787</v>
      </c>
      <c r="D198" s="83" t="s">
        <v>617</v>
      </c>
      <c r="E198" s="83" t="s">
        <v>618</v>
      </c>
      <c r="F198" s="70"/>
      <c r="G198" s="83" t="s">
        <v>681</v>
      </c>
      <c r="H198" s="83" t="s">
        <v>143</v>
      </c>
      <c r="I198" s="77">
        <v>7.11524</v>
      </c>
      <c r="J198" s="79">
        <v>5983</v>
      </c>
      <c r="K198" s="70"/>
      <c r="L198" s="77">
        <v>1.4754928690000002</v>
      </c>
      <c r="M198" s="78">
        <v>1.6805007085498347E-9</v>
      </c>
      <c r="N198" s="78">
        <f t="shared" si="4"/>
        <v>1.3740998098638287E-3</v>
      </c>
      <c r="O198" s="78">
        <f>L198/'סכום נכסי הקרן'!$C$42</f>
        <v>2.0828547510986844E-4</v>
      </c>
    </row>
    <row r="199" spans="2:15">
      <c r="B199" s="76" t="s">
        <v>645</v>
      </c>
      <c r="C199" s="70" t="s">
        <v>646</v>
      </c>
      <c r="D199" s="83" t="s">
        <v>621</v>
      </c>
      <c r="E199" s="83" t="s">
        <v>618</v>
      </c>
      <c r="F199" s="70"/>
      <c r="G199" s="83" t="s">
        <v>267</v>
      </c>
      <c r="H199" s="83" t="s">
        <v>143</v>
      </c>
      <c r="I199" s="77">
        <v>11.105217</v>
      </c>
      <c r="J199" s="79">
        <v>12246</v>
      </c>
      <c r="K199" s="77">
        <v>2.8868012000000002E-2</v>
      </c>
      <c r="L199" s="77">
        <v>4.7424369439999996</v>
      </c>
      <c r="M199" s="78">
        <v>1.0393166216357964E-7</v>
      </c>
      <c r="N199" s="78">
        <f>L199/$L$11</f>
        <v>4.4165457115751035E-3</v>
      </c>
      <c r="O199" s="78">
        <f>L199/'סכום נכסי הקרן'!$C$42</f>
        <v>6.6945815382292591E-4</v>
      </c>
    </row>
    <row r="200" spans="2:15">
      <c r="B200" s="76" t="s">
        <v>788</v>
      </c>
      <c r="C200" s="70" t="s">
        <v>789</v>
      </c>
      <c r="D200" s="83" t="s">
        <v>621</v>
      </c>
      <c r="E200" s="83" t="s">
        <v>618</v>
      </c>
      <c r="F200" s="70"/>
      <c r="G200" s="83" t="s">
        <v>137</v>
      </c>
      <c r="H200" s="83" t="s">
        <v>143</v>
      </c>
      <c r="I200" s="77">
        <v>4.8658539999999997</v>
      </c>
      <c r="J200" s="79">
        <v>9160</v>
      </c>
      <c r="K200" s="70"/>
      <c r="L200" s="77">
        <v>1.5448385450000002</v>
      </c>
      <c r="M200" s="78">
        <v>8.8919225886194701E-9</v>
      </c>
      <c r="N200" s="78">
        <f t="shared" si="4"/>
        <v>1.4386801831129785E-3</v>
      </c>
      <c r="O200" s="78">
        <f>L200/'סכום נכסי הקרן'!$C$42</f>
        <v>2.1807454110668622E-4</v>
      </c>
    </row>
    <row r="201" spans="2:15">
      <c r="B201" s="76" t="s">
        <v>790</v>
      </c>
      <c r="C201" s="70" t="s">
        <v>791</v>
      </c>
      <c r="D201" s="83" t="s">
        <v>621</v>
      </c>
      <c r="E201" s="83" t="s">
        <v>618</v>
      </c>
      <c r="F201" s="70"/>
      <c r="G201" s="83" t="s">
        <v>730</v>
      </c>
      <c r="H201" s="83" t="s">
        <v>143</v>
      </c>
      <c r="I201" s="77">
        <v>18.160032999999999</v>
      </c>
      <c r="J201" s="79">
        <v>9406</v>
      </c>
      <c r="K201" s="70"/>
      <c r="L201" s="77">
        <v>5.9203879520000013</v>
      </c>
      <c r="M201" s="78">
        <v>5.9599266999530301E-9</v>
      </c>
      <c r="N201" s="78">
        <f t="shared" si="4"/>
        <v>5.5135501703080774E-3</v>
      </c>
      <c r="O201" s="78">
        <f>L201/'סכום נכסי הקרן'!$C$42</f>
        <v>8.3574163137284613E-4</v>
      </c>
    </row>
    <row r="202" spans="2:15">
      <c r="B202" s="76" t="s">
        <v>792</v>
      </c>
      <c r="C202" s="70" t="s">
        <v>793</v>
      </c>
      <c r="D202" s="83" t="s">
        <v>621</v>
      </c>
      <c r="E202" s="83" t="s">
        <v>618</v>
      </c>
      <c r="F202" s="70"/>
      <c r="G202" s="83" t="s">
        <v>627</v>
      </c>
      <c r="H202" s="83" t="s">
        <v>143</v>
      </c>
      <c r="I202" s="77">
        <v>2.2639399999999998</v>
      </c>
      <c r="J202" s="79">
        <v>16967</v>
      </c>
      <c r="K202" s="70"/>
      <c r="L202" s="77">
        <v>1.3313692779999997</v>
      </c>
      <c r="M202" s="78">
        <v>1.0487499116367722E-8</v>
      </c>
      <c r="N202" s="78">
        <f t="shared" si="4"/>
        <v>1.2398801174811657E-3</v>
      </c>
      <c r="O202" s="78">
        <f>L202/'סכום נכסי הקרן'!$C$42</f>
        <v>1.8794051021259962E-4</v>
      </c>
    </row>
    <row r="203" spans="2:15">
      <c r="B203" s="76" t="s">
        <v>794</v>
      </c>
      <c r="C203" s="70" t="s">
        <v>795</v>
      </c>
      <c r="D203" s="83" t="s">
        <v>25</v>
      </c>
      <c r="E203" s="83" t="s">
        <v>618</v>
      </c>
      <c r="F203" s="70"/>
      <c r="G203" s="83" t="s">
        <v>718</v>
      </c>
      <c r="H203" s="83" t="s">
        <v>145</v>
      </c>
      <c r="I203" s="77">
        <v>4.8513000000000002</v>
      </c>
      <c r="J203" s="79">
        <v>11358</v>
      </c>
      <c r="K203" s="70"/>
      <c r="L203" s="77">
        <v>2.1394641670000003</v>
      </c>
      <c r="M203" s="78">
        <v>6.7964571955587015E-8</v>
      </c>
      <c r="N203" s="78">
        <f t="shared" si="4"/>
        <v>1.9924442651340084E-3</v>
      </c>
      <c r="O203" s="78">
        <f>L203/'סכום נכסי הקרן'!$C$42</f>
        <v>3.020138693087333E-4</v>
      </c>
    </row>
    <row r="204" spans="2:15">
      <c r="B204" s="76" t="s">
        <v>796</v>
      </c>
      <c r="C204" s="70" t="s">
        <v>797</v>
      </c>
      <c r="D204" s="83" t="s">
        <v>621</v>
      </c>
      <c r="E204" s="83" t="s">
        <v>618</v>
      </c>
      <c r="F204" s="70"/>
      <c r="G204" s="83" t="s">
        <v>703</v>
      </c>
      <c r="H204" s="83" t="s">
        <v>143</v>
      </c>
      <c r="I204" s="77">
        <v>34.085590000000003</v>
      </c>
      <c r="J204" s="79">
        <v>1340</v>
      </c>
      <c r="K204" s="70"/>
      <c r="L204" s="77">
        <v>1.5830847559999999</v>
      </c>
      <c r="M204" s="78">
        <v>5.5227418392066281E-7</v>
      </c>
      <c r="N204" s="78">
        <f t="shared" si="4"/>
        <v>1.4742981873522869E-3</v>
      </c>
      <c r="O204" s="78">
        <f>L204/'סכום נכסי הקרן'!$C$42</f>
        <v>2.2347350330884593E-4</v>
      </c>
    </row>
    <row r="205" spans="2:15">
      <c r="B205" s="76" t="s">
        <v>656</v>
      </c>
      <c r="C205" s="70" t="s">
        <v>657</v>
      </c>
      <c r="D205" s="83" t="s">
        <v>617</v>
      </c>
      <c r="E205" s="83" t="s">
        <v>618</v>
      </c>
      <c r="F205" s="70"/>
      <c r="G205" s="83" t="s">
        <v>172</v>
      </c>
      <c r="H205" s="83" t="s">
        <v>143</v>
      </c>
      <c r="I205" s="77">
        <v>11.171915000000002</v>
      </c>
      <c r="J205" s="79">
        <v>4143</v>
      </c>
      <c r="K205" s="70"/>
      <c r="L205" s="77">
        <v>1.604246552</v>
      </c>
      <c r="M205" s="78">
        <v>1.6876435110255308E-7</v>
      </c>
      <c r="N205" s="78">
        <f>L205/$L$11</f>
        <v>1.4940057850444974E-3</v>
      </c>
      <c r="O205" s="78">
        <f>L205/'סכום נכסי הקרן'!$C$42</f>
        <v>2.2646077273362155E-4</v>
      </c>
    </row>
    <row r="206" spans="2:15">
      <c r="B206" s="76" t="s">
        <v>798</v>
      </c>
      <c r="C206" s="70" t="s">
        <v>799</v>
      </c>
      <c r="D206" s="83" t="s">
        <v>621</v>
      </c>
      <c r="E206" s="83" t="s">
        <v>618</v>
      </c>
      <c r="F206" s="70"/>
      <c r="G206" s="83" t="s">
        <v>627</v>
      </c>
      <c r="H206" s="83" t="s">
        <v>143</v>
      </c>
      <c r="I206" s="77">
        <v>3.0184790000000006</v>
      </c>
      <c r="J206" s="79">
        <v>36492</v>
      </c>
      <c r="K206" s="70"/>
      <c r="L206" s="77">
        <v>3.8178104570000002</v>
      </c>
      <c r="M206" s="78">
        <v>1.0763548131459652E-8</v>
      </c>
      <c r="N206" s="78">
        <f t="shared" si="4"/>
        <v>3.5554577953435282E-3</v>
      </c>
      <c r="O206" s="78">
        <f>L206/'סכום נכסי הקרן'!$C$42</f>
        <v>5.3893480722452E-4</v>
      </c>
    </row>
    <row r="207" spans="2:15">
      <c r="B207" s="76" t="s">
        <v>800</v>
      </c>
      <c r="C207" s="70" t="s">
        <v>801</v>
      </c>
      <c r="D207" s="83" t="s">
        <v>25</v>
      </c>
      <c r="E207" s="83" t="s">
        <v>618</v>
      </c>
      <c r="F207" s="70"/>
      <c r="G207" s="83" t="s">
        <v>767</v>
      </c>
      <c r="H207" s="83" t="s">
        <v>145</v>
      </c>
      <c r="I207" s="77">
        <v>1.6332709999999999</v>
      </c>
      <c r="J207" s="79">
        <v>28570</v>
      </c>
      <c r="K207" s="70"/>
      <c r="L207" s="77">
        <v>1.8118135870000001</v>
      </c>
      <c r="M207" s="78">
        <v>2.9202568870420716E-9</v>
      </c>
      <c r="N207" s="78">
        <f t="shared" si="4"/>
        <v>1.6873092088155672E-3</v>
      </c>
      <c r="O207" s="78">
        <f>L207/'סכום נכסי הקרן'!$C$42</f>
        <v>2.557616249508353E-4</v>
      </c>
    </row>
    <row r="208" spans="2:15">
      <c r="B208" s="76" t="s">
        <v>802</v>
      </c>
      <c r="C208" s="70" t="s">
        <v>803</v>
      </c>
      <c r="D208" s="83" t="s">
        <v>621</v>
      </c>
      <c r="E208" s="83" t="s">
        <v>618</v>
      </c>
      <c r="F208" s="70"/>
      <c r="G208" s="83" t="s">
        <v>804</v>
      </c>
      <c r="H208" s="83" t="s">
        <v>143</v>
      </c>
      <c r="I208" s="77">
        <v>3.0724900000000002</v>
      </c>
      <c r="J208" s="79">
        <v>20657</v>
      </c>
      <c r="K208" s="70"/>
      <c r="L208" s="77">
        <v>2.199815643</v>
      </c>
      <c r="M208" s="78">
        <v>4.944169245393894E-8</v>
      </c>
      <c r="N208" s="78">
        <f t="shared" si="4"/>
        <v>2.0486485026731606E-3</v>
      </c>
      <c r="O208" s="78">
        <f>L208/'סכום נכסי הקרן'!$C$42</f>
        <v>3.1053328415399861E-4</v>
      </c>
    </row>
    <row r="209" spans="2:15">
      <c r="B209" s="76" t="s">
        <v>805</v>
      </c>
      <c r="C209" s="70" t="s">
        <v>806</v>
      </c>
      <c r="D209" s="83" t="s">
        <v>621</v>
      </c>
      <c r="E209" s="83" t="s">
        <v>618</v>
      </c>
      <c r="F209" s="70"/>
      <c r="G209" s="83" t="s">
        <v>633</v>
      </c>
      <c r="H209" s="83" t="s">
        <v>143</v>
      </c>
      <c r="I209" s="77">
        <v>3.2603650000000006</v>
      </c>
      <c r="J209" s="79">
        <v>29570</v>
      </c>
      <c r="K209" s="70"/>
      <c r="L209" s="77">
        <v>3.3415353690000003</v>
      </c>
      <c r="M209" s="78">
        <v>3.2832137413448054E-9</v>
      </c>
      <c r="N209" s="78">
        <f t="shared" si="4"/>
        <v>3.1119114240843945E-3</v>
      </c>
      <c r="O209" s="78">
        <f>L209/'סכום נכסי הקרן'!$C$42</f>
        <v>4.7170223357317665E-4</v>
      </c>
    </row>
    <row r="210" spans="2:15">
      <c r="B210" s="76" t="s">
        <v>807</v>
      </c>
      <c r="C210" s="70" t="s">
        <v>808</v>
      </c>
      <c r="D210" s="83" t="s">
        <v>621</v>
      </c>
      <c r="E210" s="83" t="s">
        <v>618</v>
      </c>
      <c r="F210" s="70"/>
      <c r="G210" s="83" t="s">
        <v>809</v>
      </c>
      <c r="H210" s="83" t="s">
        <v>143</v>
      </c>
      <c r="I210" s="77">
        <v>7.6669619999999998</v>
      </c>
      <c r="J210" s="79">
        <v>18447</v>
      </c>
      <c r="K210" s="70"/>
      <c r="L210" s="77">
        <v>4.9020487620000006</v>
      </c>
      <c r="M210" s="78">
        <v>1.031120739172336E-8</v>
      </c>
      <c r="N210" s="78">
        <f t="shared" si="4"/>
        <v>4.5651893095034791E-3</v>
      </c>
      <c r="O210" s="78">
        <f>L210/'סכום נכסי הקרן'!$C$42</f>
        <v>6.9198948829681699E-4</v>
      </c>
    </row>
    <row r="211" spans="2:15">
      <c r="B211" s="76" t="s">
        <v>810</v>
      </c>
      <c r="C211" s="70" t="s">
        <v>811</v>
      </c>
      <c r="D211" s="83" t="s">
        <v>617</v>
      </c>
      <c r="E211" s="83" t="s">
        <v>618</v>
      </c>
      <c r="F211" s="70"/>
      <c r="G211" s="83" t="s">
        <v>633</v>
      </c>
      <c r="H211" s="83" t="s">
        <v>143</v>
      </c>
      <c r="I211" s="77">
        <v>14.795074</v>
      </c>
      <c r="J211" s="79">
        <v>20351</v>
      </c>
      <c r="K211" s="70"/>
      <c r="L211" s="77">
        <v>10.435937343999999</v>
      </c>
      <c r="M211" s="78">
        <v>1.9509712634516917E-9</v>
      </c>
      <c r="N211" s="78">
        <f t="shared" si="4"/>
        <v>9.7187996102346651E-3</v>
      </c>
      <c r="O211" s="78">
        <f>L211/'סכום נכסי הקרן'!$C$42</f>
        <v>1.4731715846143193E-3</v>
      </c>
    </row>
    <row r="212" spans="2:15">
      <c r="B212" s="76" t="s">
        <v>812</v>
      </c>
      <c r="C212" s="70" t="s">
        <v>813</v>
      </c>
      <c r="D212" s="83" t="s">
        <v>621</v>
      </c>
      <c r="E212" s="83" t="s">
        <v>618</v>
      </c>
      <c r="F212" s="70"/>
      <c r="G212" s="83" t="s">
        <v>715</v>
      </c>
      <c r="H212" s="83" t="s">
        <v>143</v>
      </c>
      <c r="I212" s="77">
        <v>1.218032</v>
      </c>
      <c r="J212" s="79">
        <v>27473</v>
      </c>
      <c r="K212" s="70"/>
      <c r="L212" s="77">
        <v>1.159827401</v>
      </c>
      <c r="M212" s="78">
        <v>6.4961706666666667E-9</v>
      </c>
      <c r="N212" s="78">
        <f t="shared" si="4"/>
        <v>1.0801262714804475E-3</v>
      </c>
      <c r="O212" s="78">
        <f>L212/'סכום נכסי הקרן'!$C$42</f>
        <v>1.6372508897752517E-4</v>
      </c>
    </row>
    <row r="213" spans="2:15">
      <c r="B213" s="76" t="s">
        <v>814</v>
      </c>
      <c r="C213" s="70" t="s">
        <v>815</v>
      </c>
      <c r="D213" s="83" t="s">
        <v>621</v>
      </c>
      <c r="E213" s="83" t="s">
        <v>618</v>
      </c>
      <c r="F213" s="70"/>
      <c r="G213" s="83" t="s">
        <v>715</v>
      </c>
      <c r="H213" s="83" t="s">
        <v>143</v>
      </c>
      <c r="I213" s="77">
        <v>9.6379160000000006</v>
      </c>
      <c r="J213" s="79">
        <v>4830</v>
      </c>
      <c r="K213" s="70"/>
      <c r="L213" s="77">
        <v>1.6134623140000002</v>
      </c>
      <c r="M213" s="78">
        <v>6.1167625900769055E-9</v>
      </c>
      <c r="N213" s="78">
        <f t="shared" si="4"/>
        <v>1.5025882574359315E-3</v>
      </c>
      <c r="O213" s="78">
        <f>L213/'סכום נכסי הקרן'!$C$42</f>
        <v>2.2776170031314311E-4</v>
      </c>
    </row>
    <row r="214" spans="2:15">
      <c r="B214" s="76" t="s">
        <v>816</v>
      </c>
      <c r="C214" s="70" t="s">
        <v>817</v>
      </c>
      <c r="D214" s="83" t="s">
        <v>617</v>
      </c>
      <c r="E214" s="83" t="s">
        <v>618</v>
      </c>
      <c r="F214" s="70"/>
      <c r="G214" s="83" t="s">
        <v>715</v>
      </c>
      <c r="H214" s="83" t="s">
        <v>143</v>
      </c>
      <c r="I214" s="77">
        <v>3.7969510000000004</v>
      </c>
      <c r="J214" s="79">
        <v>11947</v>
      </c>
      <c r="K214" s="70"/>
      <c r="L214" s="77">
        <v>1.5722528539999998</v>
      </c>
      <c r="M214" s="78">
        <v>2.3142143966593943E-8</v>
      </c>
      <c r="N214" s="78">
        <f t="shared" si="4"/>
        <v>1.4642106330228978E-3</v>
      </c>
      <c r="O214" s="78">
        <f>L214/'סכום נכסי הקרן'!$C$42</f>
        <v>2.2194443603795996E-4</v>
      </c>
    </row>
    <row r="215" spans="2:15">
      <c r="B215" s="76" t="s">
        <v>818</v>
      </c>
      <c r="C215" s="70" t="s">
        <v>819</v>
      </c>
      <c r="D215" s="83" t="s">
        <v>119</v>
      </c>
      <c r="E215" s="83" t="s">
        <v>618</v>
      </c>
      <c r="F215" s="70"/>
      <c r="G215" s="83" t="s">
        <v>820</v>
      </c>
      <c r="H215" s="83" t="s">
        <v>700</v>
      </c>
      <c r="I215" s="77">
        <v>12.289960000000001</v>
      </c>
      <c r="J215" s="79">
        <v>10474</v>
      </c>
      <c r="K215" s="70"/>
      <c r="L215" s="77">
        <v>4.6893245200000004</v>
      </c>
      <c r="M215" s="78">
        <v>4.1296908602150539E-9</v>
      </c>
      <c r="N215" s="78">
        <f t="shared" si="4"/>
        <v>4.3670830721729429E-3</v>
      </c>
      <c r="O215" s="78">
        <f>L215/'סכום נכסי הקרן'!$C$42</f>
        <v>6.6196062760677141E-4</v>
      </c>
    </row>
    <row r="216" spans="2:15">
      <c r="B216" s="76" t="s">
        <v>821</v>
      </c>
      <c r="C216" s="70" t="s">
        <v>822</v>
      </c>
      <c r="D216" s="83" t="s">
        <v>617</v>
      </c>
      <c r="E216" s="83" t="s">
        <v>618</v>
      </c>
      <c r="F216" s="70"/>
      <c r="G216" s="83" t="s">
        <v>710</v>
      </c>
      <c r="H216" s="83" t="s">
        <v>143</v>
      </c>
      <c r="I216" s="77">
        <v>3.6290629999999999</v>
      </c>
      <c r="J216" s="79">
        <v>45504</v>
      </c>
      <c r="K216" s="70"/>
      <c r="L216" s="77">
        <v>5.7236451100000005</v>
      </c>
      <c r="M216" s="78">
        <v>8.2515454866165559E-9</v>
      </c>
      <c r="N216" s="78">
        <f t="shared" si="4"/>
        <v>5.3303271216141902E-3</v>
      </c>
      <c r="O216" s="78">
        <f>L216/'סכום נכסי הקרן'!$C$42</f>
        <v>8.0796875819846826E-4</v>
      </c>
    </row>
    <row r="217" spans="2:15">
      <c r="B217" s="76" t="s">
        <v>823</v>
      </c>
      <c r="C217" s="70" t="s">
        <v>824</v>
      </c>
      <c r="D217" s="83" t="s">
        <v>621</v>
      </c>
      <c r="E217" s="83" t="s">
        <v>618</v>
      </c>
      <c r="F217" s="70"/>
      <c r="G217" s="83" t="s">
        <v>703</v>
      </c>
      <c r="H217" s="83" t="s">
        <v>143</v>
      </c>
      <c r="I217" s="77">
        <v>15.330108000000001</v>
      </c>
      <c r="J217" s="79">
        <v>9805</v>
      </c>
      <c r="K217" s="77">
        <v>1.0546120999999997E-2</v>
      </c>
      <c r="L217" s="77">
        <v>5.2203499529999995</v>
      </c>
      <c r="M217" s="78">
        <v>1.2362816026814693E-8</v>
      </c>
      <c r="N217" s="78">
        <f t="shared" si="4"/>
        <v>4.8616174490233649E-3</v>
      </c>
      <c r="O217" s="78">
        <f>L217/'סכום נכסי הקרן'!$C$42</f>
        <v>7.369219418439522E-4</v>
      </c>
    </row>
    <row r="218" spans="2:15">
      <c r="B218" s="76" t="s">
        <v>825</v>
      </c>
      <c r="C218" s="70" t="s">
        <v>826</v>
      </c>
      <c r="D218" s="83" t="s">
        <v>25</v>
      </c>
      <c r="E218" s="83" t="s">
        <v>618</v>
      </c>
      <c r="F218" s="70"/>
      <c r="G218" s="83" t="s">
        <v>650</v>
      </c>
      <c r="H218" s="83" t="s">
        <v>145</v>
      </c>
      <c r="I218" s="77">
        <v>108.70146200000001</v>
      </c>
      <c r="J218" s="79">
        <v>388.85</v>
      </c>
      <c r="K218" s="70"/>
      <c r="L218" s="77">
        <v>1.6412037829999999</v>
      </c>
      <c r="M218" s="78">
        <v>1.9225972887155899E-8</v>
      </c>
      <c r="N218" s="78">
        <f t="shared" si="4"/>
        <v>1.5284233855338925E-3</v>
      </c>
      <c r="O218" s="78">
        <f>L218/'סכום נכסי הקרן'!$C$42</f>
        <v>2.3167777823687223E-4</v>
      </c>
    </row>
    <row r="219" spans="2:15">
      <c r="B219" s="76" t="s">
        <v>827</v>
      </c>
      <c r="C219" s="70" t="s">
        <v>828</v>
      </c>
      <c r="D219" s="83" t="s">
        <v>621</v>
      </c>
      <c r="E219" s="83" t="s">
        <v>618</v>
      </c>
      <c r="F219" s="70"/>
      <c r="G219" s="83" t="s">
        <v>804</v>
      </c>
      <c r="H219" s="83" t="s">
        <v>143</v>
      </c>
      <c r="I219" s="77">
        <v>10.371539</v>
      </c>
      <c r="J219" s="79">
        <v>3210</v>
      </c>
      <c r="K219" s="77">
        <v>1.6176488999999999E-2</v>
      </c>
      <c r="L219" s="77">
        <v>1.1700993980000001</v>
      </c>
      <c r="M219" s="78">
        <v>1.8200453401658705E-8</v>
      </c>
      <c r="N219" s="78">
        <f t="shared" si="4"/>
        <v>1.0896923964148148E-3</v>
      </c>
      <c r="O219" s="78">
        <f>L219/'סכום נכסי הקרן'!$C$42</f>
        <v>1.6517511819855567E-4</v>
      </c>
    </row>
    <row r="220" spans="2:15">
      <c r="B220" s="76" t="s">
        <v>829</v>
      </c>
      <c r="C220" s="70" t="s">
        <v>830</v>
      </c>
      <c r="D220" s="83" t="s">
        <v>617</v>
      </c>
      <c r="E220" s="83" t="s">
        <v>618</v>
      </c>
      <c r="F220" s="70"/>
      <c r="G220" s="83" t="s">
        <v>681</v>
      </c>
      <c r="H220" s="83" t="s">
        <v>143</v>
      </c>
      <c r="I220" s="77">
        <v>4.1430100000000003</v>
      </c>
      <c r="J220" s="79">
        <v>37991</v>
      </c>
      <c r="K220" s="70"/>
      <c r="L220" s="77">
        <v>5.4553835040000003</v>
      </c>
      <c r="M220" s="78">
        <v>6.7366016260162611E-9</v>
      </c>
      <c r="N220" s="78">
        <f t="shared" si="4"/>
        <v>5.0804999421387694E-3</v>
      </c>
      <c r="O220" s="78">
        <f>L220/'סכום נכסי הקרן'!$C$42</f>
        <v>7.7010005870599624E-4</v>
      </c>
    </row>
    <row r="221" spans="2:15">
      <c r="B221" s="76" t="s">
        <v>666</v>
      </c>
      <c r="C221" s="70" t="s">
        <v>667</v>
      </c>
      <c r="D221" s="83" t="s">
        <v>621</v>
      </c>
      <c r="E221" s="83" t="s">
        <v>618</v>
      </c>
      <c r="F221" s="70"/>
      <c r="G221" s="83" t="s">
        <v>170</v>
      </c>
      <c r="H221" s="83" t="s">
        <v>143</v>
      </c>
      <c r="I221" s="77">
        <v>32.760624</v>
      </c>
      <c r="J221" s="79">
        <v>6349</v>
      </c>
      <c r="K221" s="70"/>
      <c r="L221" s="77">
        <v>7.2091829239999985</v>
      </c>
      <c r="M221" s="78">
        <v>6.4191560898584791E-7</v>
      </c>
      <c r="N221" s="78">
        <f>L221/$L$11</f>
        <v>6.7137816069932884E-3</v>
      </c>
      <c r="O221" s="78">
        <f>L221/'סכום נכסי הקרן'!$C$42</f>
        <v>1.0176722111147594E-3</v>
      </c>
    </row>
    <row r="222" spans="2:15">
      <c r="B222" s="76" t="s">
        <v>831</v>
      </c>
      <c r="C222" s="70" t="s">
        <v>832</v>
      </c>
      <c r="D222" s="83" t="s">
        <v>621</v>
      </c>
      <c r="E222" s="83" t="s">
        <v>618</v>
      </c>
      <c r="F222" s="70"/>
      <c r="G222" s="83" t="s">
        <v>633</v>
      </c>
      <c r="H222" s="83" t="s">
        <v>143</v>
      </c>
      <c r="I222" s="77">
        <v>4.8155960000000002</v>
      </c>
      <c r="J222" s="79">
        <v>22967</v>
      </c>
      <c r="K222" s="70"/>
      <c r="L222" s="77">
        <v>3.8333885190000001</v>
      </c>
      <c r="M222" s="78">
        <v>4.9920195623970208E-8</v>
      </c>
      <c r="N222" s="78">
        <f t="shared" si="4"/>
        <v>3.569965362599176E-3</v>
      </c>
      <c r="O222" s="78">
        <f>L222/'סכום נכסי הקרן'!$C$42</f>
        <v>5.411338582081821E-4</v>
      </c>
    </row>
    <row r="223" spans="2:15">
      <c r="B223" s="76" t="s">
        <v>833</v>
      </c>
      <c r="C223" s="70" t="s">
        <v>834</v>
      </c>
      <c r="D223" s="83" t="s">
        <v>617</v>
      </c>
      <c r="E223" s="83" t="s">
        <v>618</v>
      </c>
      <c r="F223" s="70"/>
      <c r="G223" s="83" t="s">
        <v>633</v>
      </c>
      <c r="H223" s="83" t="s">
        <v>143</v>
      </c>
      <c r="I223" s="77">
        <v>8.3147079999999995</v>
      </c>
      <c r="J223" s="79">
        <v>17423</v>
      </c>
      <c r="K223" s="70"/>
      <c r="L223" s="77">
        <v>5.0210955299999993</v>
      </c>
      <c r="M223" s="78">
        <v>7.0814043933764924E-9</v>
      </c>
      <c r="N223" s="78">
        <f t="shared" si="4"/>
        <v>4.6760554103912238E-3</v>
      </c>
      <c r="O223" s="78">
        <f>L223/'סכום נכסי הקרן'!$C$42</f>
        <v>7.087945255519133E-4</v>
      </c>
    </row>
    <row r="224" spans="2:15">
      <c r="B224" s="76" t="s">
        <v>670</v>
      </c>
      <c r="C224" s="70" t="s">
        <v>671</v>
      </c>
      <c r="D224" s="83" t="s">
        <v>617</v>
      </c>
      <c r="E224" s="83" t="s">
        <v>618</v>
      </c>
      <c r="F224" s="70"/>
      <c r="G224" s="83" t="s">
        <v>317</v>
      </c>
      <c r="H224" s="83" t="s">
        <v>143</v>
      </c>
      <c r="I224" s="77">
        <v>35.885824999999997</v>
      </c>
      <c r="J224" s="79">
        <v>5527</v>
      </c>
      <c r="K224" s="70"/>
      <c r="L224" s="77">
        <v>6.8744975080000001</v>
      </c>
      <c r="M224" s="78">
        <v>2.6325977106690724E-7</v>
      </c>
      <c r="N224" s="78">
        <f>L224/$L$11</f>
        <v>6.4020951352033702E-3</v>
      </c>
      <c r="O224" s="78">
        <f>L224/'סכום נכסי הקרן'!$C$42</f>
        <v>9.7042690593673517E-4</v>
      </c>
    </row>
    <row r="225" spans="2:15">
      <c r="B225" s="76" t="s">
        <v>835</v>
      </c>
      <c r="C225" s="70" t="s">
        <v>836</v>
      </c>
      <c r="D225" s="83" t="s">
        <v>621</v>
      </c>
      <c r="E225" s="83" t="s">
        <v>618</v>
      </c>
      <c r="F225" s="70"/>
      <c r="G225" s="83" t="s">
        <v>718</v>
      </c>
      <c r="H225" s="83" t="s">
        <v>143</v>
      </c>
      <c r="I225" s="77">
        <v>16.43918</v>
      </c>
      <c r="J225" s="79">
        <v>9333</v>
      </c>
      <c r="K225" s="70"/>
      <c r="L225" s="77">
        <v>5.3177751639999995</v>
      </c>
      <c r="M225" s="78">
        <v>2.2257758786431296E-8</v>
      </c>
      <c r="N225" s="78">
        <f t="shared" si="4"/>
        <v>4.9523477851189735E-3</v>
      </c>
      <c r="O225" s="78">
        <f>L225/'סכום נכסי הקרן'!$C$42</f>
        <v>7.5067480828414513E-4</v>
      </c>
    </row>
    <row r="226" spans="2:15">
      <c r="B226" s="76" t="s">
        <v>837</v>
      </c>
      <c r="C226" s="70" t="s">
        <v>838</v>
      </c>
      <c r="D226" s="83" t="s">
        <v>103</v>
      </c>
      <c r="E226" s="83" t="s">
        <v>618</v>
      </c>
      <c r="F226" s="70"/>
      <c r="G226" s="83" t="s">
        <v>767</v>
      </c>
      <c r="H226" s="83" t="s">
        <v>146</v>
      </c>
      <c r="I226" s="77">
        <v>5.0130100000000004</v>
      </c>
      <c r="J226" s="79">
        <v>7432</v>
      </c>
      <c r="K226" s="70"/>
      <c r="L226" s="77">
        <v>1.5849368629999998</v>
      </c>
      <c r="M226" s="78">
        <v>7.0506119213598574E-9</v>
      </c>
      <c r="N226" s="78">
        <f t="shared" si="4"/>
        <v>1.4760230210875203E-3</v>
      </c>
      <c r="O226" s="78">
        <f>L226/'סכום נכסי הקרן'!$C$42</f>
        <v>2.2373495288583424E-4</v>
      </c>
    </row>
    <row r="227" spans="2:15">
      <c r="B227" s="76" t="s">
        <v>839</v>
      </c>
      <c r="C227" s="70" t="s">
        <v>840</v>
      </c>
      <c r="D227" s="83" t="s">
        <v>617</v>
      </c>
      <c r="E227" s="83" t="s">
        <v>618</v>
      </c>
      <c r="F227" s="70"/>
      <c r="G227" s="83" t="s">
        <v>644</v>
      </c>
      <c r="H227" s="83" t="s">
        <v>143</v>
      </c>
      <c r="I227" s="77">
        <v>2.5873599999999999</v>
      </c>
      <c r="J227" s="79">
        <v>8524</v>
      </c>
      <c r="K227" s="70"/>
      <c r="L227" s="77">
        <v>0.76441439899999997</v>
      </c>
      <c r="M227" s="78">
        <v>7.269465859998032E-9</v>
      </c>
      <c r="N227" s="78">
        <f t="shared" ref="N227:N246" si="5">L227/$L$11</f>
        <v>7.1188529771408385E-4</v>
      </c>
      <c r="O227" s="78">
        <f>L227/'סכום נכסי הקרן'!$C$42</f>
        <v>1.0790727601716353E-4</v>
      </c>
    </row>
    <row r="228" spans="2:15">
      <c r="B228" s="76" t="s">
        <v>841</v>
      </c>
      <c r="C228" s="70" t="s">
        <v>842</v>
      </c>
      <c r="D228" s="83" t="s">
        <v>621</v>
      </c>
      <c r="E228" s="83" t="s">
        <v>618</v>
      </c>
      <c r="F228" s="70"/>
      <c r="G228" s="83" t="s">
        <v>715</v>
      </c>
      <c r="H228" s="83" t="s">
        <v>143</v>
      </c>
      <c r="I228" s="77">
        <v>1.034491</v>
      </c>
      <c r="J228" s="79">
        <v>32948</v>
      </c>
      <c r="K228" s="70"/>
      <c r="L228" s="77">
        <v>1.1813658740000001</v>
      </c>
      <c r="M228" s="78">
        <v>4.2942756330427565E-9</v>
      </c>
      <c r="N228" s="78">
        <f t="shared" si="5"/>
        <v>1.1001846616467896E-3</v>
      </c>
      <c r="O228" s="78">
        <f>L228/'סכום נכסי הקרן'!$C$42</f>
        <v>1.6676553137897609E-4</v>
      </c>
    </row>
    <row r="229" spans="2:15">
      <c r="B229" s="76" t="s">
        <v>843</v>
      </c>
      <c r="C229" s="70" t="s">
        <v>844</v>
      </c>
      <c r="D229" s="83" t="s">
        <v>25</v>
      </c>
      <c r="E229" s="83" t="s">
        <v>618</v>
      </c>
      <c r="F229" s="70"/>
      <c r="G229" s="83" t="s">
        <v>650</v>
      </c>
      <c r="H229" s="83" t="s">
        <v>143</v>
      </c>
      <c r="I229" s="77">
        <v>1.5083019999999998</v>
      </c>
      <c r="J229" s="79">
        <v>110300</v>
      </c>
      <c r="K229" s="70"/>
      <c r="L229" s="77">
        <v>5.7662336640000005</v>
      </c>
      <c r="M229" s="78">
        <v>6.3164025966071403E-9</v>
      </c>
      <c r="N229" s="78">
        <f t="shared" si="5"/>
        <v>5.3699890713147245E-3</v>
      </c>
      <c r="O229" s="78">
        <f>L229/'סכום נכסי הקרן'!$C$42</f>
        <v>8.1398069996416731E-4</v>
      </c>
    </row>
    <row r="230" spans="2:15">
      <c r="B230" s="76" t="s">
        <v>845</v>
      </c>
      <c r="C230" s="70" t="s">
        <v>846</v>
      </c>
      <c r="D230" s="83" t="s">
        <v>25</v>
      </c>
      <c r="E230" s="83" t="s">
        <v>618</v>
      </c>
      <c r="F230" s="70"/>
      <c r="G230" s="83" t="s">
        <v>633</v>
      </c>
      <c r="H230" s="83" t="s">
        <v>145</v>
      </c>
      <c r="I230" s="77">
        <v>3.2342</v>
      </c>
      <c r="J230" s="79">
        <v>12468</v>
      </c>
      <c r="K230" s="70"/>
      <c r="L230" s="77">
        <v>1.5657004889999999</v>
      </c>
      <c r="M230" s="78">
        <v>2.6326323636140311E-9</v>
      </c>
      <c r="N230" s="78">
        <f t="shared" si="5"/>
        <v>1.4581085340634088E-3</v>
      </c>
      <c r="O230" s="78">
        <f>L230/'סכום נכסי הקרן'!$C$42</f>
        <v>2.2101948242700609E-4</v>
      </c>
    </row>
    <row r="231" spans="2:15">
      <c r="B231" s="76" t="s">
        <v>847</v>
      </c>
      <c r="C231" s="70" t="s">
        <v>848</v>
      </c>
      <c r="D231" s="83" t="s">
        <v>103</v>
      </c>
      <c r="E231" s="83" t="s">
        <v>618</v>
      </c>
      <c r="F231" s="70"/>
      <c r="G231" s="83" t="s">
        <v>718</v>
      </c>
      <c r="H231" s="83" t="s">
        <v>146</v>
      </c>
      <c r="I231" s="77">
        <v>154.71523400000001</v>
      </c>
      <c r="J231" s="79">
        <v>895</v>
      </c>
      <c r="K231" s="70"/>
      <c r="L231" s="77">
        <v>5.890657987</v>
      </c>
      <c r="M231" s="78">
        <v>1.2990989863078306E-7</v>
      </c>
      <c r="N231" s="78">
        <f t="shared" si="5"/>
        <v>5.4858631918671399E-3</v>
      </c>
      <c r="O231" s="78">
        <f>L231/'סכום נכסי הקרן'!$C$42</f>
        <v>8.315448507477918E-4</v>
      </c>
    </row>
    <row r="232" spans="2:15">
      <c r="B232" s="76" t="s">
        <v>849</v>
      </c>
      <c r="C232" s="70" t="s">
        <v>850</v>
      </c>
      <c r="D232" s="83" t="s">
        <v>25</v>
      </c>
      <c r="E232" s="83" t="s">
        <v>618</v>
      </c>
      <c r="F232" s="70"/>
      <c r="G232" s="83" t="s">
        <v>627</v>
      </c>
      <c r="H232" s="83" t="s">
        <v>145</v>
      </c>
      <c r="I232" s="77">
        <v>6.5055930000000002</v>
      </c>
      <c r="J232" s="79">
        <v>10488</v>
      </c>
      <c r="K232" s="70"/>
      <c r="L232" s="77">
        <v>2.6492601650000003</v>
      </c>
      <c r="M232" s="78">
        <v>7.6536388235294115E-9</v>
      </c>
      <c r="N232" s="78">
        <f t="shared" si="5"/>
        <v>2.4672080533154482E-3</v>
      </c>
      <c r="O232" s="78">
        <f>L232/'סכום נכסי הקרן'!$C$42</f>
        <v>3.7397836597519569E-4</v>
      </c>
    </row>
    <row r="233" spans="2:15">
      <c r="B233" s="76" t="s">
        <v>851</v>
      </c>
      <c r="C233" s="70" t="s">
        <v>852</v>
      </c>
      <c r="D233" s="83" t="s">
        <v>617</v>
      </c>
      <c r="E233" s="83" t="s">
        <v>618</v>
      </c>
      <c r="F233" s="70"/>
      <c r="G233" s="83" t="s">
        <v>809</v>
      </c>
      <c r="H233" s="83" t="s">
        <v>143</v>
      </c>
      <c r="I233" s="77">
        <v>6.9535299999999998</v>
      </c>
      <c r="J233" s="79">
        <v>7359</v>
      </c>
      <c r="K233" s="70"/>
      <c r="L233" s="77">
        <v>1.7735878049999998</v>
      </c>
      <c r="M233" s="78">
        <v>5.9518360010271333E-9</v>
      </c>
      <c r="N233" s="78">
        <f t="shared" si="5"/>
        <v>1.6517102297342956E-3</v>
      </c>
      <c r="O233" s="78">
        <f>L233/'סכום נכסי הקרן'!$C$42</f>
        <v>2.5036554657418246E-4</v>
      </c>
    </row>
    <row r="234" spans="2:15">
      <c r="B234" s="76" t="s">
        <v>853</v>
      </c>
      <c r="C234" s="70" t="s">
        <v>854</v>
      </c>
      <c r="D234" s="83" t="s">
        <v>25</v>
      </c>
      <c r="E234" s="83" t="s">
        <v>618</v>
      </c>
      <c r="F234" s="70"/>
      <c r="G234" s="83" t="s">
        <v>681</v>
      </c>
      <c r="H234" s="83" t="s">
        <v>145</v>
      </c>
      <c r="I234" s="77">
        <v>16.81784</v>
      </c>
      <c r="J234" s="79">
        <v>2422</v>
      </c>
      <c r="K234" s="70"/>
      <c r="L234" s="77">
        <v>1.5815734880000001</v>
      </c>
      <c r="M234" s="78">
        <v>1.7746841039892174E-8</v>
      </c>
      <c r="N234" s="78">
        <f t="shared" si="5"/>
        <v>1.4728907708102738E-3</v>
      </c>
      <c r="O234" s="78">
        <f>L234/'סכום נכסי הקרן'!$C$42</f>
        <v>2.232601676973959E-4</v>
      </c>
    </row>
    <row r="235" spans="2:15">
      <c r="B235" s="76" t="s">
        <v>855</v>
      </c>
      <c r="C235" s="70" t="s">
        <v>856</v>
      </c>
      <c r="D235" s="83" t="s">
        <v>621</v>
      </c>
      <c r="E235" s="83" t="s">
        <v>618</v>
      </c>
      <c r="F235" s="70"/>
      <c r="G235" s="83" t="s">
        <v>644</v>
      </c>
      <c r="H235" s="83" t="s">
        <v>143</v>
      </c>
      <c r="I235" s="77">
        <v>3.55762</v>
      </c>
      <c r="J235" s="79">
        <v>11993</v>
      </c>
      <c r="K235" s="70"/>
      <c r="L235" s="77">
        <v>1.4788221610000003</v>
      </c>
      <c r="M235" s="78">
        <v>7.1150197189895001E-9</v>
      </c>
      <c r="N235" s="78">
        <f t="shared" si="5"/>
        <v>1.3772003192599072E-3</v>
      </c>
      <c r="O235" s="78">
        <f>L235/'סכום נכסי הקרן'!$C$42</f>
        <v>2.0875544902880001E-4</v>
      </c>
    </row>
    <row r="236" spans="2:15">
      <c r="B236" s="76" t="s">
        <v>857</v>
      </c>
      <c r="C236" s="70" t="s">
        <v>858</v>
      </c>
      <c r="D236" s="83" t="s">
        <v>859</v>
      </c>
      <c r="E236" s="83" t="s">
        <v>618</v>
      </c>
      <c r="F236" s="70"/>
      <c r="G236" s="83" t="s">
        <v>710</v>
      </c>
      <c r="H236" s="83" t="s">
        <v>148</v>
      </c>
      <c r="I236" s="77">
        <v>7.341634</v>
      </c>
      <c r="J236" s="79">
        <v>49860</v>
      </c>
      <c r="K236" s="70"/>
      <c r="L236" s="77">
        <v>1.6369563069999997</v>
      </c>
      <c r="M236" s="78">
        <v>7.6846395275182442E-10</v>
      </c>
      <c r="N236" s="78">
        <f t="shared" si="5"/>
        <v>1.5244677879931486E-3</v>
      </c>
      <c r="O236" s="78">
        <f>L236/'סכום נכסי הקרן'!$C$42</f>
        <v>2.3107819041420969E-4</v>
      </c>
    </row>
    <row r="237" spans="2:15">
      <c r="B237" s="76" t="s">
        <v>860</v>
      </c>
      <c r="C237" s="70" t="s">
        <v>861</v>
      </c>
      <c r="D237" s="83" t="s">
        <v>621</v>
      </c>
      <c r="E237" s="83" t="s">
        <v>618</v>
      </c>
      <c r="F237" s="70"/>
      <c r="G237" s="83" t="s">
        <v>644</v>
      </c>
      <c r="H237" s="83" t="s">
        <v>143</v>
      </c>
      <c r="I237" s="77">
        <v>4.2044600000000001</v>
      </c>
      <c r="J237" s="79">
        <v>5056</v>
      </c>
      <c r="K237" s="70"/>
      <c r="L237" s="77">
        <v>0.73679360699999996</v>
      </c>
      <c r="M237" s="78">
        <v>3.5099260358675829E-9</v>
      </c>
      <c r="N237" s="78">
        <f t="shared" si="5"/>
        <v>6.8616255392257299E-4</v>
      </c>
      <c r="O237" s="78">
        <f>L237/'סכום נכסי הקרן'!$C$42</f>
        <v>1.0400823325965437E-4</v>
      </c>
    </row>
    <row r="238" spans="2:15">
      <c r="B238" s="76" t="s">
        <v>862</v>
      </c>
      <c r="C238" s="70" t="s">
        <v>863</v>
      </c>
      <c r="D238" s="83" t="s">
        <v>621</v>
      </c>
      <c r="E238" s="83" t="s">
        <v>618</v>
      </c>
      <c r="F238" s="70"/>
      <c r="G238" s="83" t="s">
        <v>756</v>
      </c>
      <c r="H238" s="83" t="s">
        <v>143</v>
      </c>
      <c r="I238" s="77">
        <v>14.341930999999999</v>
      </c>
      <c r="J238" s="79">
        <v>11118</v>
      </c>
      <c r="K238" s="70"/>
      <c r="L238" s="77">
        <v>5.5266612100000003</v>
      </c>
      <c r="M238" s="78">
        <v>2.0368679734045683E-8</v>
      </c>
      <c r="N238" s="78">
        <f t="shared" si="5"/>
        <v>5.1468795799668463E-3</v>
      </c>
      <c r="O238" s="78">
        <f>L238/'סכום נכסי הקרן'!$C$42</f>
        <v>7.8016185647599378E-4</v>
      </c>
    </row>
    <row r="239" spans="2:15">
      <c r="B239" s="76" t="s">
        <v>864</v>
      </c>
      <c r="C239" s="70" t="s">
        <v>865</v>
      </c>
      <c r="D239" s="83" t="s">
        <v>617</v>
      </c>
      <c r="E239" s="83" t="s">
        <v>618</v>
      </c>
      <c r="F239" s="70"/>
      <c r="G239" s="83" t="s">
        <v>633</v>
      </c>
      <c r="H239" s="83" t="s">
        <v>143</v>
      </c>
      <c r="I239" s="77">
        <v>9.8046059999999997</v>
      </c>
      <c r="J239" s="79">
        <v>8848</v>
      </c>
      <c r="K239" s="70"/>
      <c r="L239" s="77">
        <v>3.0067949939999998</v>
      </c>
      <c r="M239" s="78">
        <v>3.1157355576437419E-7</v>
      </c>
      <c r="N239" s="78">
        <f t="shared" si="5"/>
        <v>2.8001737699722569E-3</v>
      </c>
      <c r="O239" s="78">
        <f>L239/'סכום נכסי הקרן'!$C$42</f>
        <v>4.2444917020013326E-4</v>
      </c>
    </row>
    <row r="240" spans="2:15">
      <c r="B240" s="76" t="s">
        <v>866</v>
      </c>
      <c r="C240" s="70" t="s">
        <v>867</v>
      </c>
      <c r="D240" s="83" t="s">
        <v>25</v>
      </c>
      <c r="E240" s="83" t="s">
        <v>618</v>
      </c>
      <c r="F240" s="70"/>
      <c r="G240" s="83" t="s">
        <v>627</v>
      </c>
      <c r="H240" s="83" t="s">
        <v>145</v>
      </c>
      <c r="I240" s="77">
        <v>13.543923999999999</v>
      </c>
      <c r="J240" s="79">
        <v>8200</v>
      </c>
      <c r="K240" s="77">
        <v>6.5735436000000008E-2</v>
      </c>
      <c r="L240" s="77">
        <v>4.3779799879999999</v>
      </c>
      <c r="M240" s="78">
        <v>2.234186728059946E-8</v>
      </c>
      <c r="N240" s="78">
        <f t="shared" si="5"/>
        <v>4.0771335432990465E-3</v>
      </c>
      <c r="O240" s="78">
        <f>L240/'סכום נכסי הקרן'!$C$42</f>
        <v>6.1801019915473144E-4</v>
      </c>
    </row>
    <row r="241" spans="2:15">
      <c r="B241" s="76" t="s">
        <v>868</v>
      </c>
      <c r="C241" s="70" t="s">
        <v>869</v>
      </c>
      <c r="D241" s="83" t="s">
        <v>621</v>
      </c>
      <c r="E241" s="83" t="s">
        <v>618</v>
      </c>
      <c r="F241" s="70"/>
      <c r="G241" s="83" t="s">
        <v>633</v>
      </c>
      <c r="H241" s="83" t="s">
        <v>143</v>
      </c>
      <c r="I241" s="77">
        <v>5.9729849999999995</v>
      </c>
      <c r="J241" s="79">
        <v>19317</v>
      </c>
      <c r="K241" s="70"/>
      <c r="L241" s="77">
        <v>3.9990762049999993</v>
      </c>
      <c r="M241" s="78">
        <v>3.5403597703429172E-9</v>
      </c>
      <c r="N241" s="78">
        <f t="shared" si="5"/>
        <v>3.72426730645315E-3</v>
      </c>
      <c r="O241" s="78">
        <f>L241/'סכום נכסי הקרן'!$C$42</f>
        <v>5.6452288239354032E-4</v>
      </c>
    </row>
    <row r="242" spans="2:15">
      <c r="B242" s="76" t="s">
        <v>870</v>
      </c>
      <c r="C242" s="70" t="s">
        <v>871</v>
      </c>
      <c r="D242" s="83" t="s">
        <v>25</v>
      </c>
      <c r="E242" s="83" t="s">
        <v>618</v>
      </c>
      <c r="F242" s="70"/>
      <c r="G242" s="83" t="s">
        <v>727</v>
      </c>
      <c r="H242" s="83" t="s">
        <v>145</v>
      </c>
      <c r="I242" s="77">
        <v>7.6003700000000007</v>
      </c>
      <c r="J242" s="79">
        <v>13554</v>
      </c>
      <c r="K242" s="70"/>
      <c r="L242" s="77">
        <v>3.9998825330000001</v>
      </c>
      <c r="M242" s="78">
        <v>3.6858241061481191E-8</v>
      </c>
      <c r="N242" s="78">
        <f t="shared" si="5"/>
        <v>3.7250182251290496E-3</v>
      </c>
      <c r="O242" s="78">
        <f>L242/'סכום נכסי הקרן'!$C$42</f>
        <v>5.646367063327156E-4</v>
      </c>
    </row>
    <row r="243" spans="2:15">
      <c r="B243" s="76" t="s">
        <v>872</v>
      </c>
      <c r="C243" s="70" t="s">
        <v>873</v>
      </c>
      <c r="D243" s="83" t="s">
        <v>25</v>
      </c>
      <c r="E243" s="83" t="s">
        <v>618</v>
      </c>
      <c r="F243" s="70"/>
      <c r="G243" s="83" t="s">
        <v>627</v>
      </c>
      <c r="H243" s="83" t="s">
        <v>150</v>
      </c>
      <c r="I243" s="77">
        <v>62.743479999999998</v>
      </c>
      <c r="J243" s="79">
        <v>14590</v>
      </c>
      <c r="K243" s="70"/>
      <c r="L243" s="77">
        <v>3.3834195710000001</v>
      </c>
      <c r="M243" s="78">
        <v>3.7947871154836841E-8</v>
      </c>
      <c r="N243" s="78">
        <f t="shared" si="5"/>
        <v>3.1509174235125744E-3</v>
      </c>
      <c r="O243" s="78">
        <f>L243/'סכום נכסי הקרן'!$C$42</f>
        <v>4.7761474667063413E-4</v>
      </c>
    </row>
    <row r="244" spans="2:15">
      <c r="B244" s="76" t="s">
        <v>874</v>
      </c>
      <c r="C244" s="70" t="s">
        <v>875</v>
      </c>
      <c r="D244" s="83" t="s">
        <v>25</v>
      </c>
      <c r="E244" s="83" t="s">
        <v>618</v>
      </c>
      <c r="F244" s="70"/>
      <c r="G244" s="83" t="s">
        <v>718</v>
      </c>
      <c r="H244" s="83" t="s">
        <v>145</v>
      </c>
      <c r="I244" s="77">
        <v>6.4683999999999999</v>
      </c>
      <c r="J244" s="79">
        <v>5516</v>
      </c>
      <c r="K244" s="70"/>
      <c r="L244" s="77">
        <v>1.3853711740000001</v>
      </c>
      <c r="M244" s="78">
        <v>1.1928295732613107E-8</v>
      </c>
      <c r="N244" s="78">
        <f t="shared" si="5"/>
        <v>1.290171106061936E-3</v>
      </c>
      <c r="O244" s="78">
        <f>L244/'סכום נכסי הקרן'!$C$42</f>
        <v>1.9556359725118142E-4</v>
      </c>
    </row>
    <row r="245" spans="2:15">
      <c r="B245" s="76" t="s">
        <v>876</v>
      </c>
      <c r="C245" s="70" t="s">
        <v>877</v>
      </c>
      <c r="D245" s="83" t="s">
        <v>621</v>
      </c>
      <c r="E245" s="83" t="s">
        <v>618</v>
      </c>
      <c r="F245" s="70"/>
      <c r="G245" s="83" t="s">
        <v>804</v>
      </c>
      <c r="H245" s="83" t="s">
        <v>143</v>
      </c>
      <c r="I245" s="77">
        <v>5.33643</v>
      </c>
      <c r="J245" s="79">
        <v>11585</v>
      </c>
      <c r="K245" s="70"/>
      <c r="L245" s="77">
        <v>2.1427692900000004</v>
      </c>
      <c r="M245" s="78">
        <v>4.0294916902281569E-8</v>
      </c>
      <c r="N245" s="78">
        <f t="shared" si="5"/>
        <v>1.995522266377725E-3</v>
      </c>
      <c r="O245" s="78">
        <f>L245/'סכום נכסי הקרן'!$C$42</f>
        <v>3.024804314513332E-4</v>
      </c>
    </row>
    <row r="246" spans="2:15">
      <c r="B246" s="76" t="s">
        <v>878</v>
      </c>
      <c r="C246" s="70" t="s">
        <v>879</v>
      </c>
      <c r="D246" s="83" t="s">
        <v>621</v>
      </c>
      <c r="E246" s="83" t="s">
        <v>618</v>
      </c>
      <c r="F246" s="70"/>
      <c r="G246" s="83" t="s">
        <v>880</v>
      </c>
      <c r="H246" s="83" t="s">
        <v>143</v>
      </c>
      <c r="I246" s="77">
        <v>18.152626999999999</v>
      </c>
      <c r="J246" s="79">
        <v>11978</v>
      </c>
      <c r="K246" s="70"/>
      <c r="L246" s="77">
        <v>7.5361987490000004</v>
      </c>
      <c r="M246" s="78">
        <v>6.4099312790611011E-9</v>
      </c>
      <c r="N246" s="78">
        <f t="shared" si="5"/>
        <v>7.01832552746612E-3</v>
      </c>
      <c r="O246" s="78">
        <f>L246/'סכום נכסי הקרן'!$C$42</f>
        <v>1.0638348513481437E-3</v>
      </c>
    </row>
    <row r="247" spans="2:15">
      <c r="E247" s="1"/>
      <c r="F247" s="1"/>
      <c r="G247" s="1"/>
    </row>
    <row r="248" spans="2:15">
      <c r="E248" s="1"/>
      <c r="F248" s="1"/>
      <c r="G248" s="1"/>
    </row>
    <row r="249" spans="2:15">
      <c r="E249" s="1"/>
      <c r="F249" s="1"/>
      <c r="G249" s="1"/>
    </row>
    <row r="250" spans="2:15">
      <c r="B250" s="85" t="s">
        <v>231</v>
      </c>
      <c r="E250" s="1"/>
      <c r="F250" s="1"/>
      <c r="G250" s="1"/>
    </row>
    <row r="251" spans="2:15">
      <c r="B251" s="85" t="s">
        <v>92</v>
      </c>
      <c r="E251" s="1"/>
      <c r="F251" s="1"/>
      <c r="G251" s="1"/>
    </row>
    <row r="252" spans="2:15">
      <c r="B252" s="85" t="s">
        <v>214</v>
      </c>
      <c r="E252" s="1"/>
      <c r="F252" s="1"/>
      <c r="G252" s="1"/>
    </row>
    <row r="253" spans="2:15">
      <c r="B253" s="85" t="s">
        <v>222</v>
      </c>
      <c r="E253" s="1"/>
      <c r="F253" s="1"/>
      <c r="G253" s="1"/>
    </row>
    <row r="254" spans="2:15">
      <c r="B254" s="85" t="s">
        <v>228</v>
      </c>
      <c r="E254" s="1"/>
      <c r="F254" s="1"/>
      <c r="G254" s="1"/>
    </row>
    <row r="255" spans="2:15">
      <c r="E255" s="1"/>
      <c r="F255" s="1"/>
      <c r="G255" s="1"/>
    </row>
    <row r="256" spans="2:15">
      <c r="E256" s="1"/>
      <c r="F256" s="1"/>
      <c r="G256" s="1"/>
    </row>
    <row r="257" spans="2:7">
      <c r="E257" s="1"/>
      <c r="F257" s="1"/>
      <c r="G257" s="1"/>
    </row>
    <row r="258" spans="2:7">
      <c r="E258" s="1"/>
      <c r="F258" s="1"/>
      <c r="G258" s="1"/>
    </row>
    <row r="259" spans="2:7">
      <c r="E259" s="1"/>
      <c r="F259" s="1"/>
      <c r="G259" s="1"/>
    </row>
    <row r="260" spans="2:7">
      <c r="E260" s="1"/>
      <c r="F260" s="1"/>
      <c r="G260" s="1"/>
    </row>
    <row r="261" spans="2:7">
      <c r="E261" s="1"/>
      <c r="F261" s="1"/>
      <c r="G261" s="1"/>
    </row>
    <row r="262" spans="2:7">
      <c r="E262" s="1"/>
      <c r="F262" s="1"/>
      <c r="G262" s="1"/>
    </row>
    <row r="263" spans="2:7">
      <c r="E263" s="1"/>
      <c r="F263" s="1"/>
      <c r="G263" s="1"/>
    </row>
    <row r="264" spans="2:7">
      <c r="E264" s="1"/>
      <c r="F264" s="1"/>
      <c r="G264" s="1"/>
    </row>
    <row r="265" spans="2:7">
      <c r="E265" s="1"/>
      <c r="F265" s="1"/>
      <c r="G265" s="1"/>
    </row>
    <row r="266" spans="2:7">
      <c r="E266" s="1"/>
      <c r="F266" s="1"/>
      <c r="G266" s="1"/>
    </row>
    <row r="267" spans="2:7">
      <c r="E267" s="1"/>
      <c r="F267" s="1"/>
      <c r="G267" s="1"/>
    </row>
    <row r="268" spans="2:7">
      <c r="E268" s="1"/>
      <c r="F268" s="1"/>
      <c r="G268" s="1"/>
    </row>
    <row r="269" spans="2:7">
      <c r="E269" s="1"/>
      <c r="F269" s="1"/>
      <c r="G269" s="1"/>
    </row>
    <row r="270" spans="2:7">
      <c r="E270" s="1"/>
      <c r="F270" s="1"/>
      <c r="G270" s="1"/>
    </row>
    <row r="271" spans="2:7">
      <c r="E271" s="1"/>
      <c r="F271" s="1"/>
      <c r="G271" s="1"/>
    </row>
    <row r="272" spans="2:7">
      <c r="B272" s="42"/>
      <c r="E272" s="1"/>
      <c r="F272" s="1"/>
      <c r="G272" s="1"/>
    </row>
    <row r="273" spans="2:7">
      <c r="B273" s="42"/>
      <c r="E273" s="1"/>
      <c r="F273" s="1"/>
      <c r="G273" s="1"/>
    </row>
    <row r="274" spans="2:7">
      <c r="B274" s="3"/>
      <c r="E274" s="1"/>
      <c r="F274" s="1"/>
      <c r="G274" s="1"/>
    </row>
    <row r="275" spans="2:7">
      <c r="E275" s="1"/>
      <c r="F275" s="1"/>
      <c r="G275" s="1"/>
    </row>
    <row r="276" spans="2:7">
      <c r="E276" s="1"/>
      <c r="F276" s="1"/>
      <c r="G276" s="1"/>
    </row>
    <row r="277" spans="2:7">
      <c r="E277" s="1"/>
      <c r="F277" s="1"/>
      <c r="G277" s="1"/>
    </row>
    <row r="278" spans="2:7">
      <c r="E278" s="1"/>
      <c r="F278" s="1"/>
      <c r="G278" s="1"/>
    </row>
    <row r="279" spans="2:7">
      <c r="E279" s="1"/>
      <c r="F279" s="1"/>
      <c r="G279" s="1"/>
    </row>
    <row r="280" spans="2:7">
      <c r="E280" s="1"/>
      <c r="F280" s="1"/>
      <c r="G280" s="1"/>
    </row>
    <row r="281" spans="2:7">
      <c r="E281" s="1"/>
      <c r="F281" s="1"/>
      <c r="G281" s="1"/>
    </row>
    <row r="282" spans="2:7">
      <c r="E282" s="1"/>
      <c r="F282" s="1"/>
      <c r="G282" s="1"/>
    </row>
    <row r="283" spans="2:7">
      <c r="E283" s="1"/>
      <c r="F283" s="1"/>
      <c r="G283" s="1"/>
    </row>
    <row r="284" spans="2:7">
      <c r="E284" s="1"/>
      <c r="F284" s="1"/>
      <c r="G284" s="1"/>
    </row>
    <row r="285" spans="2:7">
      <c r="E285" s="1"/>
      <c r="F285" s="1"/>
      <c r="G285" s="1"/>
    </row>
    <row r="286" spans="2:7">
      <c r="E286" s="1"/>
      <c r="F286" s="1"/>
      <c r="G286" s="1"/>
    </row>
    <row r="287" spans="2:7">
      <c r="E287" s="1"/>
      <c r="F287" s="1"/>
      <c r="G287" s="1"/>
    </row>
    <row r="288" spans="2:7">
      <c r="E288" s="1"/>
      <c r="F288" s="1"/>
      <c r="G288" s="1"/>
    </row>
    <row r="289" spans="2:7">
      <c r="E289" s="1"/>
      <c r="F289" s="1"/>
      <c r="G289" s="1"/>
    </row>
    <row r="290" spans="2:7">
      <c r="E290" s="1"/>
      <c r="F290" s="1"/>
      <c r="G290" s="1"/>
    </row>
    <row r="291" spans="2:7">
      <c r="E291" s="1"/>
      <c r="F291" s="1"/>
      <c r="G291" s="1"/>
    </row>
    <row r="292" spans="2:7">
      <c r="E292" s="1"/>
      <c r="F292" s="1"/>
      <c r="G292" s="1"/>
    </row>
    <row r="293" spans="2:7">
      <c r="B293" s="42"/>
      <c r="E293" s="1"/>
      <c r="F293" s="1"/>
      <c r="G293" s="1"/>
    </row>
    <row r="294" spans="2:7">
      <c r="B294" s="42"/>
      <c r="E294" s="1"/>
      <c r="F294" s="1"/>
      <c r="G294" s="1"/>
    </row>
    <row r="295" spans="2:7">
      <c r="B295" s="3"/>
      <c r="E295" s="1"/>
      <c r="F295" s="1"/>
      <c r="G295" s="1"/>
    </row>
    <row r="296" spans="2:7">
      <c r="E296" s="1"/>
      <c r="F296" s="1"/>
      <c r="G296" s="1"/>
    </row>
    <row r="297" spans="2:7">
      <c r="E297" s="1"/>
      <c r="F297" s="1"/>
      <c r="G297" s="1"/>
    </row>
    <row r="298" spans="2:7">
      <c r="E298" s="1"/>
      <c r="F298" s="1"/>
      <c r="G298" s="1"/>
    </row>
    <row r="299" spans="2:7">
      <c r="E299" s="1"/>
      <c r="F299" s="1"/>
      <c r="G299" s="1"/>
    </row>
    <row r="300" spans="2:7">
      <c r="E300" s="1"/>
      <c r="F300" s="1"/>
      <c r="G300" s="1"/>
    </row>
    <row r="301" spans="2:7">
      <c r="E301" s="1"/>
      <c r="F301" s="1"/>
      <c r="G301" s="1"/>
    </row>
    <row r="302" spans="2:7">
      <c r="E302" s="1"/>
      <c r="F302" s="1"/>
      <c r="G302" s="1"/>
    </row>
    <row r="303" spans="2:7">
      <c r="E303" s="1"/>
      <c r="F303" s="1"/>
      <c r="G303" s="1"/>
    </row>
    <row r="304" spans="2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B360" s="42"/>
      <c r="E360" s="1"/>
      <c r="F360" s="1"/>
      <c r="G360" s="1"/>
    </row>
    <row r="361" spans="2:7">
      <c r="B361" s="42"/>
      <c r="E361" s="1"/>
      <c r="F361" s="1"/>
      <c r="G361" s="1"/>
    </row>
    <row r="362" spans="2:7">
      <c r="B362" s="3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2 B254"/>
    <dataValidation type="list" allowBlank="1" showInputMessage="1" showErrorMessage="1" sqref="E12:E35 E37:E139 E140 E141:E143 E144:E146 E147 E148:E356">
      <formula1>$BF$6:$BF$23</formula1>
    </dataValidation>
    <dataValidation type="list" allowBlank="1" showInputMessage="1" showErrorMessage="1" sqref="H12:H35 H37:H139 H140 H141:H143 H144:H146 H147 H148:H356">
      <formula1>$BJ$6:$BJ$19</formula1>
    </dataValidation>
    <dataValidation type="list" allowBlank="1" showInputMessage="1" showErrorMessage="1" sqref="G12:G35 G37:G139 G140 G141:G143 G144:G146 G147 G148:G362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28" workbookViewId="0">
      <selection activeCell="E26" sqref="E26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63.1406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9" style="1" bestFit="1" customWidth="1"/>
    <col min="9" max="9" width="11.8554687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47" t="s">
        <v>159</v>
      </c>
      <c r="C1" s="68" t="s" vm="1">
        <v>238</v>
      </c>
    </row>
    <row r="2" spans="2:63">
      <c r="B2" s="47" t="s">
        <v>158</v>
      </c>
      <c r="C2" s="68" t="s">
        <v>239</v>
      </c>
    </row>
    <row r="3" spans="2:63">
      <c r="B3" s="47" t="s">
        <v>160</v>
      </c>
      <c r="C3" s="68" t="s">
        <v>240</v>
      </c>
    </row>
    <row r="4" spans="2:63">
      <c r="B4" s="47" t="s">
        <v>161</v>
      </c>
      <c r="C4" s="68">
        <v>12147</v>
      </c>
    </row>
    <row r="6" spans="2:63" ht="26.25" customHeight="1">
      <c r="B6" s="107" t="s">
        <v>189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3"/>
    </row>
    <row r="7" spans="2:63" ht="26.25" customHeight="1">
      <c r="B7" s="107" t="s">
        <v>236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3"/>
      <c r="BK7" s="3"/>
    </row>
    <row r="8" spans="2:63" s="3" customFormat="1" ht="74.25" customHeight="1">
      <c r="B8" s="22" t="s">
        <v>95</v>
      </c>
      <c r="C8" s="30" t="s">
        <v>34</v>
      </c>
      <c r="D8" s="30" t="s">
        <v>99</v>
      </c>
      <c r="E8" s="30" t="s">
        <v>97</v>
      </c>
      <c r="F8" s="30" t="s">
        <v>49</v>
      </c>
      <c r="G8" s="30" t="s">
        <v>83</v>
      </c>
      <c r="H8" s="30" t="s">
        <v>216</v>
      </c>
      <c r="I8" s="30" t="s">
        <v>215</v>
      </c>
      <c r="J8" s="30" t="s">
        <v>230</v>
      </c>
      <c r="K8" s="30" t="s">
        <v>46</v>
      </c>
      <c r="L8" s="30" t="s">
        <v>45</v>
      </c>
      <c r="M8" s="30" t="s">
        <v>162</v>
      </c>
      <c r="N8" s="14" t="s">
        <v>164</v>
      </c>
      <c r="O8" s="1"/>
      <c r="BH8" s="1"/>
      <c r="BI8" s="1"/>
      <c r="BK8" s="4"/>
    </row>
    <row r="9" spans="2:63" s="3" customFormat="1" ht="26.25" customHeight="1">
      <c r="B9" s="15"/>
      <c r="C9" s="16"/>
      <c r="D9" s="16"/>
      <c r="E9" s="16"/>
      <c r="F9" s="16"/>
      <c r="G9" s="16"/>
      <c r="H9" s="32" t="s">
        <v>223</v>
      </c>
      <c r="I9" s="32"/>
      <c r="J9" s="16" t="s">
        <v>219</v>
      </c>
      <c r="K9" s="16" t="s">
        <v>219</v>
      </c>
      <c r="L9" s="16" t="s">
        <v>19</v>
      </c>
      <c r="M9" s="16" t="s">
        <v>19</v>
      </c>
      <c r="N9" s="17" t="s">
        <v>19</v>
      </c>
      <c r="BH9" s="1"/>
      <c r="BK9" s="4"/>
    </row>
    <row r="10" spans="2:63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20" t="s">
        <v>11</v>
      </c>
      <c r="O10" s="5"/>
      <c r="BH10" s="1"/>
      <c r="BI10" s="3"/>
      <c r="BK10" s="1"/>
    </row>
    <row r="11" spans="2:63" s="4" customFormat="1" ht="18" customHeight="1">
      <c r="B11" s="87" t="s">
        <v>233</v>
      </c>
      <c r="C11" s="89"/>
      <c r="D11" s="89"/>
      <c r="E11" s="89"/>
      <c r="F11" s="89"/>
      <c r="G11" s="89"/>
      <c r="H11" s="90"/>
      <c r="I11" s="91"/>
      <c r="J11" s="89"/>
      <c r="K11" s="90">
        <v>658.31461380799988</v>
      </c>
      <c r="L11" s="89"/>
      <c r="M11" s="92">
        <f>K11/$K$11</f>
        <v>1</v>
      </c>
      <c r="N11" s="92">
        <f>K11/'סכום נכסי הקרן'!$C$42</f>
        <v>9.2929877866301497E-2</v>
      </c>
      <c r="O11" s="5"/>
      <c r="BH11" s="1"/>
      <c r="BI11" s="3"/>
      <c r="BK11" s="1"/>
    </row>
    <row r="12" spans="2:63" ht="20.25">
      <c r="B12" s="71" t="s">
        <v>210</v>
      </c>
      <c r="C12" s="72"/>
      <c r="D12" s="72"/>
      <c r="E12" s="72"/>
      <c r="F12" s="72"/>
      <c r="G12" s="72"/>
      <c r="H12" s="80"/>
      <c r="I12" s="82"/>
      <c r="J12" s="72"/>
      <c r="K12" s="80">
        <v>51.213536691999991</v>
      </c>
      <c r="L12" s="72"/>
      <c r="M12" s="81">
        <f t="shared" ref="M12:M23" si="0">K12/$K$11</f>
        <v>7.7794926039628565E-2</v>
      </c>
      <c r="N12" s="81">
        <f>K12/'סכום נכסי הקרן'!$C$42</f>
        <v>7.2294729754806405E-3</v>
      </c>
      <c r="BI12" s="4"/>
    </row>
    <row r="13" spans="2:63">
      <c r="B13" s="88" t="s">
        <v>234</v>
      </c>
      <c r="C13" s="72"/>
      <c r="D13" s="72"/>
      <c r="E13" s="72"/>
      <c r="F13" s="72"/>
      <c r="G13" s="72"/>
      <c r="H13" s="80"/>
      <c r="I13" s="82"/>
      <c r="J13" s="72"/>
      <c r="K13" s="80">
        <v>51.213536691999991</v>
      </c>
      <c r="L13" s="72"/>
      <c r="M13" s="81">
        <f t="shared" si="0"/>
        <v>7.7794926039628565E-2</v>
      </c>
      <c r="N13" s="81">
        <f>K13/'סכום נכסי הקרן'!$C$42</f>
        <v>7.2294729754806405E-3</v>
      </c>
    </row>
    <row r="14" spans="2:63">
      <c r="B14" s="76" t="s">
        <v>881</v>
      </c>
      <c r="C14" s="70" t="s">
        <v>882</v>
      </c>
      <c r="D14" s="83" t="s">
        <v>100</v>
      </c>
      <c r="E14" s="70" t="s">
        <v>883</v>
      </c>
      <c r="F14" s="83" t="s">
        <v>884</v>
      </c>
      <c r="G14" s="83" t="s">
        <v>144</v>
      </c>
      <c r="H14" s="77">
        <v>415.19504999999998</v>
      </c>
      <c r="I14" s="79">
        <v>1308</v>
      </c>
      <c r="J14" s="70"/>
      <c r="K14" s="77">
        <v>5.4307512539999996</v>
      </c>
      <c r="L14" s="78">
        <v>5.7759679003712675E-6</v>
      </c>
      <c r="M14" s="78">
        <f t="shared" si="0"/>
        <v>8.2494769827240987E-3</v>
      </c>
      <c r="N14" s="78">
        <f>K14/'סכום נכסי הקרן'!$C$42</f>
        <v>7.6662288846541594E-4</v>
      </c>
    </row>
    <row r="15" spans="2:63">
      <c r="B15" s="76" t="s">
        <v>885</v>
      </c>
      <c r="C15" s="70" t="s">
        <v>886</v>
      </c>
      <c r="D15" s="83" t="s">
        <v>100</v>
      </c>
      <c r="E15" s="70" t="s">
        <v>883</v>
      </c>
      <c r="F15" s="83" t="s">
        <v>884</v>
      </c>
      <c r="G15" s="83" t="s">
        <v>144</v>
      </c>
      <c r="H15" s="77">
        <v>253.784156</v>
      </c>
      <c r="I15" s="79">
        <v>1735</v>
      </c>
      <c r="J15" s="70"/>
      <c r="K15" s="77">
        <v>4.4031551040000005</v>
      </c>
      <c r="L15" s="78">
        <v>6.1671576602520416E-6</v>
      </c>
      <c r="M15" s="78">
        <f t="shared" si="0"/>
        <v>6.6885270532429627E-3</v>
      </c>
      <c r="N15" s="78">
        <f>K15/'סכום נכסי הקרן'!$C$42</f>
        <v>6.2156400216332205E-4</v>
      </c>
    </row>
    <row r="16" spans="2:63" ht="20.25">
      <c r="B16" s="76" t="s">
        <v>887</v>
      </c>
      <c r="C16" s="70" t="s">
        <v>888</v>
      </c>
      <c r="D16" s="83" t="s">
        <v>100</v>
      </c>
      <c r="E16" s="70" t="s">
        <v>889</v>
      </c>
      <c r="F16" s="83" t="s">
        <v>884</v>
      </c>
      <c r="G16" s="83" t="s">
        <v>144</v>
      </c>
      <c r="H16" s="77">
        <v>0.26679199999999997</v>
      </c>
      <c r="I16" s="79">
        <v>1105</v>
      </c>
      <c r="J16" s="70"/>
      <c r="K16" s="77">
        <v>2.9480520000000001E-3</v>
      </c>
      <c r="L16" s="78">
        <v>5.3352744609071436E-7</v>
      </c>
      <c r="M16" s="78">
        <f t="shared" si="0"/>
        <v>4.478181006718182E-6</v>
      </c>
      <c r="N16" s="78">
        <f>K16/'סכום נכסי הקרן'!$C$42</f>
        <v>4.1615681401751174E-7</v>
      </c>
      <c r="BH16" s="4"/>
    </row>
    <row r="17" spans="2:14">
      <c r="B17" s="76" t="s">
        <v>890</v>
      </c>
      <c r="C17" s="70" t="s">
        <v>891</v>
      </c>
      <c r="D17" s="83" t="s">
        <v>100</v>
      </c>
      <c r="E17" s="70" t="s">
        <v>889</v>
      </c>
      <c r="F17" s="83" t="s">
        <v>884</v>
      </c>
      <c r="G17" s="83" t="s">
        <v>144</v>
      </c>
      <c r="H17" s="77">
        <v>689.32383000000004</v>
      </c>
      <c r="I17" s="79">
        <v>1306</v>
      </c>
      <c r="J17" s="70"/>
      <c r="K17" s="77">
        <v>9.0025692199999998</v>
      </c>
      <c r="L17" s="78">
        <v>6.4038783772276634E-6</v>
      </c>
      <c r="M17" s="78">
        <f t="shared" si="0"/>
        <v>1.3675177538479551E-2</v>
      </c>
      <c r="N17" s="78">
        <f>K17/'סכום נכסי הקרן'!$C$42</f>
        <v>1.2708325784508941E-3</v>
      </c>
    </row>
    <row r="18" spans="2:14">
      <c r="B18" s="76" t="s">
        <v>892</v>
      </c>
      <c r="C18" s="70" t="s">
        <v>893</v>
      </c>
      <c r="D18" s="83" t="s">
        <v>100</v>
      </c>
      <c r="E18" s="70" t="s">
        <v>889</v>
      </c>
      <c r="F18" s="83" t="s">
        <v>884</v>
      </c>
      <c r="G18" s="83" t="s">
        <v>144</v>
      </c>
      <c r="H18" s="77">
        <v>153.40539999999999</v>
      </c>
      <c r="I18" s="79">
        <v>1714</v>
      </c>
      <c r="J18" s="70"/>
      <c r="K18" s="77">
        <v>2.6293685559999997</v>
      </c>
      <c r="L18" s="78">
        <v>2.1769122852019122E-6</v>
      </c>
      <c r="M18" s="78">
        <f t="shared" si="0"/>
        <v>3.9940911242885846E-3</v>
      </c>
      <c r="N18" s="78">
        <f>K18/'סכום נכסי הקרן'!$C$42</f>
        <v>3.7117040036701703E-4</v>
      </c>
    </row>
    <row r="19" spans="2:14">
      <c r="B19" s="76" t="s">
        <v>894</v>
      </c>
      <c r="C19" s="70" t="s">
        <v>895</v>
      </c>
      <c r="D19" s="83" t="s">
        <v>100</v>
      </c>
      <c r="E19" s="70" t="s">
        <v>896</v>
      </c>
      <c r="F19" s="83" t="s">
        <v>884</v>
      </c>
      <c r="G19" s="83" t="s">
        <v>144</v>
      </c>
      <c r="H19" s="77">
        <v>8.8208110000000008</v>
      </c>
      <c r="I19" s="79">
        <v>16820</v>
      </c>
      <c r="J19" s="70"/>
      <c r="K19" s="77">
        <v>1.4836603260000001</v>
      </c>
      <c r="L19" s="78">
        <v>9.6592577553861295E-7</v>
      </c>
      <c r="M19" s="78">
        <f t="shared" si="0"/>
        <v>2.2537253387370734E-3</v>
      </c>
      <c r="N19" s="78">
        <f>K19/'סכום נכסי הקרן'!$C$42</f>
        <v>2.0943842047302518E-4</v>
      </c>
    </row>
    <row r="20" spans="2:14">
      <c r="B20" s="76" t="s">
        <v>897</v>
      </c>
      <c r="C20" s="70" t="s">
        <v>898</v>
      </c>
      <c r="D20" s="83" t="s">
        <v>100</v>
      </c>
      <c r="E20" s="70" t="s">
        <v>896</v>
      </c>
      <c r="F20" s="83" t="s">
        <v>884</v>
      </c>
      <c r="G20" s="83" t="s">
        <v>144</v>
      </c>
      <c r="H20" s="77">
        <v>107.05029</v>
      </c>
      <c r="I20" s="79">
        <v>13170</v>
      </c>
      <c r="J20" s="70"/>
      <c r="K20" s="77">
        <v>14.098523193</v>
      </c>
      <c r="L20" s="78">
        <v>7.7985874723771944E-6</v>
      </c>
      <c r="M20" s="78">
        <f t="shared" si="0"/>
        <v>2.1416087228335313E-2</v>
      </c>
      <c r="N20" s="78">
        <f>K20/'סכום נכסי הקרן'!$C$42</f>
        <v>1.9901943705032598E-3</v>
      </c>
    </row>
    <row r="21" spans="2:14">
      <c r="B21" s="76" t="s">
        <v>899</v>
      </c>
      <c r="C21" s="70" t="s">
        <v>900</v>
      </c>
      <c r="D21" s="83" t="s">
        <v>100</v>
      </c>
      <c r="E21" s="70" t="s">
        <v>901</v>
      </c>
      <c r="F21" s="83" t="s">
        <v>884</v>
      </c>
      <c r="G21" s="83" t="s">
        <v>144</v>
      </c>
      <c r="H21" s="77">
        <v>520.24440000000004</v>
      </c>
      <c r="I21" s="79">
        <v>1311</v>
      </c>
      <c r="J21" s="70"/>
      <c r="K21" s="77">
        <v>6.8204040839999998</v>
      </c>
      <c r="L21" s="78">
        <v>2.7016318909887669E-6</v>
      </c>
      <c r="M21" s="78">
        <f t="shared" si="0"/>
        <v>1.0360402064519865E-2</v>
      </c>
      <c r="N21" s="78">
        <f>K21/'סכום נכסי הקרן'!$C$42</f>
        <v>9.6279089850160899E-4</v>
      </c>
    </row>
    <row r="22" spans="2:14">
      <c r="B22" s="76" t="s">
        <v>902</v>
      </c>
      <c r="C22" s="70" t="s">
        <v>903</v>
      </c>
      <c r="D22" s="83" t="s">
        <v>100</v>
      </c>
      <c r="E22" s="70" t="s">
        <v>901</v>
      </c>
      <c r="F22" s="83" t="s">
        <v>884</v>
      </c>
      <c r="G22" s="83" t="s">
        <v>144</v>
      </c>
      <c r="H22" s="77">
        <v>7.8999999999999996E-5</v>
      </c>
      <c r="I22" s="79">
        <v>1327</v>
      </c>
      <c r="J22" s="70"/>
      <c r="K22" s="77">
        <v>1.0440000000000001E-6</v>
      </c>
      <c r="L22" s="78">
        <v>8.5000781469209878E-13</v>
      </c>
      <c r="M22" s="78">
        <f t="shared" si="0"/>
        <v>1.5858678785224216E-9</v>
      </c>
      <c r="N22" s="78">
        <f>K22/'סכום נכסי הקרן'!$C$42</f>
        <v>1.4737450826317929E-10</v>
      </c>
    </row>
    <row r="23" spans="2:14">
      <c r="B23" s="76" t="s">
        <v>904</v>
      </c>
      <c r="C23" s="70" t="s">
        <v>905</v>
      </c>
      <c r="D23" s="83" t="s">
        <v>100</v>
      </c>
      <c r="E23" s="70" t="s">
        <v>901</v>
      </c>
      <c r="F23" s="83" t="s">
        <v>884</v>
      </c>
      <c r="G23" s="83" t="s">
        <v>144</v>
      </c>
      <c r="H23" s="77">
        <v>429.86860999999999</v>
      </c>
      <c r="I23" s="79">
        <v>1708</v>
      </c>
      <c r="J23" s="70"/>
      <c r="K23" s="77">
        <v>7.342155859</v>
      </c>
      <c r="L23" s="78">
        <v>4.5485345559806666E-6</v>
      </c>
      <c r="M23" s="78">
        <f t="shared" si="0"/>
        <v>1.115295894242653E-2</v>
      </c>
      <c r="N23" s="78">
        <f>K23/'סכום נכסי הקרן'!$C$42</f>
        <v>1.0364431123675727E-3</v>
      </c>
    </row>
    <row r="24" spans="2:14">
      <c r="B24" s="73"/>
      <c r="C24" s="70"/>
      <c r="D24" s="70"/>
      <c r="E24" s="70"/>
      <c r="F24" s="70"/>
      <c r="G24" s="70"/>
      <c r="H24" s="77"/>
      <c r="I24" s="79"/>
      <c r="J24" s="70"/>
      <c r="K24" s="70"/>
      <c r="L24" s="70"/>
      <c r="M24" s="78"/>
      <c r="N24" s="70"/>
    </row>
    <row r="25" spans="2:14">
      <c r="B25" s="71" t="s">
        <v>209</v>
      </c>
      <c r="C25" s="72"/>
      <c r="D25" s="72"/>
      <c r="E25" s="72"/>
      <c r="F25" s="72"/>
      <c r="G25" s="72"/>
      <c r="H25" s="80"/>
      <c r="I25" s="82"/>
      <c r="J25" s="72"/>
      <c r="K25" s="80">
        <v>607.10107711600006</v>
      </c>
      <c r="L25" s="72"/>
      <c r="M25" s="81">
        <f t="shared" ref="M25:M69" si="1">K25/$K$11</f>
        <v>0.92220507396037166</v>
      </c>
      <c r="N25" s="81">
        <f>K25/'סכום נכסי הקרן'!$C$42</f>
        <v>8.5700404890820883E-2</v>
      </c>
    </row>
    <row r="26" spans="2:14">
      <c r="B26" s="88" t="s">
        <v>235</v>
      </c>
      <c r="C26" s="72"/>
      <c r="D26" s="72"/>
      <c r="E26" s="72"/>
      <c r="F26" s="72"/>
      <c r="G26" s="72"/>
      <c r="H26" s="80"/>
      <c r="I26" s="82"/>
      <c r="J26" s="72"/>
      <c r="K26" s="80">
        <v>607.10107711600006</v>
      </c>
      <c r="L26" s="72"/>
      <c r="M26" s="81">
        <f t="shared" si="1"/>
        <v>0.92220507396037166</v>
      </c>
      <c r="N26" s="81">
        <f>K26/'סכום נכסי הקרן'!$C$42</f>
        <v>8.5700404890820883E-2</v>
      </c>
    </row>
    <row r="27" spans="2:14">
      <c r="B27" s="76" t="s">
        <v>906</v>
      </c>
      <c r="C27" s="70" t="s">
        <v>907</v>
      </c>
      <c r="D27" s="83" t="s">
        <v>25</v>
      </c>
      <c r="E27" s="70"/>
      <c r="F27" s="83" t="s">
        <v>884</v>
      </c>
      <c r="G27" s="83" t="s">
        <v>143</v>
      </c>
      <c r="H27" s="77">
        <v>62.226008</v>
      </c>
      <c r="I27" s="79">
        <v>3371.14</v>
      </c>
      <c r="J27" s="70"/>
      <c r="K27" s="77">
        <v>7.2707177830000003</v>
      </c>
      <c r="L27" s="78">
        <v>3.129957765242836E-6</v>
      </c>
      <c r="M27" s="78">
        <f t="shared" si="1"/>
        <v>1.1044442323622082E-2</v>
      </c>
      <c r="N27" s="78">
        <f>K27/'סכום נכסי הקרן'!$C$42</f>
        <v>1.0263586762356113E-3</v>
      </c>
    </row>
    <row r="28" spans="2:14">
      <c r="B28" s="76" t="s">
        <v>908</v>
      </c>
      <c r="C28" s="70" t="s">
        <v>909</v>
      </c>
      <c r="D28" s="83" t="s">
        <v>25</v>
      </c>
      <c r="E28" s="70"/>
      <c r="F28" s="83" t="s">
        <v>884</v>
      </c>
      <c r="G28" s="83" t="s">
        <v>143</v>
      </c>
      <c r="H28" s="77">
        <v>2.5858730000000003</v>
      </c>
      <c r="I28" s="79">
        <v>449.32</v>
      </c>
      <c r="J28" s="70"/>
      <c r="K28" s="77">
        <v>4.0270902000000004E-2</v>
      </c>
      <c r="L28" s="78">
        <v>5.889095256221043E-9</v>
      </c>
      <c r="M28" s="78">
        <f t="shared" si="1"/>
        <v>6.1172729809314506E-5</v>
      </c>
      <c r="N28" s="78">
        <f>K28/'סכום נכסי הקרן'!$C$42</f>
        <v>5.6847743099278586E-6</v>
      </c>
    </row>
    <row r="29" spans="2:14">
      <c r="B29" s="76" t="s">
        <v>910</v>
      </c>
      <c r="C29" s="70" t="s">
        <v>911</v>
      </c>
      <c r="D29" s="83" t="s">
        <v>25</v>
      </c>
      <c r="E29" s="70"/>
      <c r="F29" s="83" t="s">
        <v>884</v>
      </c>
      <c r="G29" s="83" t="s">
        <v>143</v>
      </c>
      <c r="H29" s="77">
        <v>105.58637799999998</v>
      </c>
      <c r="I29" s="79">
        <v>5940.9</v>
      </c>
      <c r="J29" s="70"/>
      <c r="K29" s="77">
        <v>21.741459313</v>
      </c>
      <c r="L29" s="78">
        <v>3.6936779792918843E-6</v>
      </c>
      <c r="M29" s="78">
        <f t="shared" si="1"/>
        <v>3.3025940571541047E-2</v>
      </c>
      <c r="N29" s="78">
        <f>K29/'סכום נכסי הקרן'!$C$42</f>
        <v>3.0690966237330412E-3</v>
      </c>
    </row>
    <row r="30" spans="2:14">
      <c r="B30" s="76" t="s">
        <v>912</v>
      </c>
      <c r="C30" s="70" t="s">
        <v>913</v>
      </c>
      <c r="D30" s="83" t="s">
        <v>25</v>
      </c>
      <c r="E30" s="70"/>
      <c r="F30" s="83" t="s">
        <v>884</v>
      </c>
      <c r="G30" s="83" t="s">
        <v>145</v>
      </c>
      <c r="H30" s="77">
        <v>22.639400000000002</v>
      </c>
      <c r="I30" s="79">
        <v>5500.1</v>
      </c>
      <c r="J30" s="70"/>
      <c r="K30" s="77">
        <v>4.8348223309999998</v>
      </c>
      <c r="L30" s="78">
        <v>1.5082293278168697E-6</v>
      </c>
      <c r="M30" s="78">
        <f t="shared" si="1"/>
        <v>7.3442427520074701E-3</v>
      </c>
      <c r="N30" s="78">
        <f>K30/'סכום נכסי הקרן'!$C$42</f>
        <v>6.8249958196452414E-4</v>
      </c>
    </row>
    <row r="31" spans="2:14">
      <c r="B31" s="76" t="s">
        <v>914</v>
      </c>
      <c r="C31" s="70" t="s">
        <v>915</v>
      </c>
      <c r="D31" s="83" t="s">
        <v>621</v>
      </c>
      <c r="E31" s="70"/>
      <c r="F31" s="83" t="s">
        <v>884</v>
      </c>
      <c r="G31" s="83" t="s">
        <v>143</v>
      </c>
      <c r="H31" s="77">
        <v>58.053890000000003</v>
      </c>
      <c r="I31" s="79">
        <v>5404</v>
      </c>
      <c r="J31" s="70"/>
      <c r="K31" s="77">
        <v>10.873646858999999</v>
      </c>
      <c r="L31" s="78">
        <v>3.4169446733372573E-7</v>
      </c>
      <c r="M31" s="78">
        <f t="shared" si="1"/>
        <v>1.6517401605444751E-2</v>
      </c>
      <c r="N31" s="78">
        <f>K31/'סכום נכסי הקרן'!$C$42</f>
        <v>1.534960113862633E-3</v>
      </c>
    </row>
    <row r="32" spans="2:14">
      <c r="B32" s="76" t="s">
        <v>916</v>
      </c>
      <c r="C32" s="70" t="s">
        <v>917</v>
      </c>
      <c r="D32" s="83" t="s">
        <v>621</v>
      </c>
      <c r="E32" s="70"/>
      <c r="F32" s="83" t="s">
        <v>884</v>
      </c>
      <c r="G32" s="83" t="s">
        <v>143</v>
      </c>
      <c r="H32" s="77">
        <v>29.754639999999998</v>
      </c>
      <c r="I32" s="79">
        <v>12771</v>
      </c>
      <c r="J32" s="70"/>
      <c r="K32" s="77">
        <v>13.170678948000001</v>
      </c>
      <c r="L32" s="78">
        <v>2.9056342859111541E-7</v>
      </c>
      <c r="M32" s="78">
        <f t="shared" si="1"/>
        <v>2.0006663488471917E-2</v>
      </c>
      <c r="N32" s="78">
        <f>K32/'סכום נכסי הקרן'!$C$42</f>
        <v>1.8592167944958887E-3</v>
      </c>
    </row>
    <row r="33" spans="2:14">
      <c r="B33" s="76" t="s">
        <v>918</v>
      </c>
      <c r="C33" s="70" t="s">
        <v>919</v>
      </c>
      <c r="D33" s="83" t="s">
        <v>621</v>
      </c>
      <c r="E33" s="70"/>
      <c r="F33" s="83" t="s">
        <v>884</v>
      </c>
      <c r="G33" s="83" t="s">
        <v>143</v>
      </c>
      <c r="H33" s="77">
        <v>45.109974999999991</v>
      </c>
      <c r="I33" s="79">
        <v>5864</v>
      </c>
      <c r="J33" s="70"/>
      <c r="K33" s="77">
        <v>9.1684327569999997</v>
      </c>
      <c r="L33" s="78">
        <v>2.0131927885671682E-7</v>
      </c>
      <c r="M33" s="78">
        <f t="shared" si="1"/>
        <v>1.3927129315822861E-2</v>
      </c>
      <c r="N33" s="78">
        <f>K33/'סכום נכסי הקרן'!$C$42</f>
        <v>1.2942464263476056E-3</v>
      </c>
    </row>
    <row r="34" spans="2:14">
      <c r="B34" s="76" t="s">
        <v>920</v>
      </c>
      <c r="C34" s="70" t="s">
        <v>921</v>
      </c>
      <c r="D34" s="83" t="s">
        <v>104</v>
      </c>
      <c r="E34" s="70"/>
      <c r="F34" s="83" t="s">
        <v>884</v>
      </c>
      <c r="G34" s="83" t="s">
        <v>153</v>
      </c>
      <c r="H34" s="77">
        <v>968.07387500000016</v>
      </c>
      <c r="I34" s="79">
        <v>1653</v>
      </c>
      <c r="J34" s="70"/>
      <c r="K34" s="77">
        <v>51.484074802000002</v>
      </c>
      <c r="L34" s="78">
        <v>2.8661893242225603E-7</v>
      </c>
      <c r="M34" s="78">
        <f t="shared" si="1"/>
        <v>7.8205881689595219E-2</v>
      </c>
      <c r="N34" s="78">
        <f>K34/'סכום נכסי הקרן'!$C$42</f>
        <v>7.2676630338405082E-3</v>
      </c>
    </row>
    <row r="35" spans="2:14">
      <c r="B35" s="76" t="s">
        <v>922</v>
      </c>
      <c r="C35" s="70" t="s">
        <v>923</v>
      </c>
      <c r="D35" s="83" t="s">
        <v>621</v>
      </c>
      <c r="E35" s="70"/>
      <c r="F35" s="83" t="s">
        <v>884</v>
      </c>
      <c r="G35" s="83" t="s">
        <v>143</v>
      </c>
      <c r="H35" s="77">
        <v>18.823043999999999</v>
      </c>
      <c r="I35" s="79">
        <v>10007</v>
      </c>
      <c r="J35" s="70"/>
      <c r="K35" s="77">
        <v>6.5286338969999997</v>
      </c>
      <c r="L35" s="78">
        <v>8.1163433598721579E-8</v>
      </c>
      <c r="M35" s="78">
        <f t="shared" si="1"/>
        <v>9.9171942412691182E-3</v>
      </c>
      <c r="N35" s="78">
        <f>K35/'סכום נכסי הקרן'!$C$42</f>
        <v>9.2160364961752764E-4</v>
      </c>
    </row>
    <row r="36" spans="2:14">
      <c r="B36" s="76" t="s">
        <v>924</v>
      </c>
      <c r="C36" s="70" t="s">
        <v>925</v>
      </c>
      <c r="D36" s="83" t="s">
        <v>25</v>
      </c>
      <c r="E36" s="70"/>
      <c r="F36" s="83" t="s">
        <v>884</v>
      </c>
      <c r="G36" s="83" t="s">
        <v>152</v>
      </c>
      <c r="H36" s="77">
        <v>138.43614700000001</v>
      </c>
      <c r="I36" s="79">
        <v>3530</v>
      </c>
      <c r="J36" s="70"/>
      <c r="K36" s="77">
        <v>12.367503288</v>
      </c>
      <c r="L36" s="78">
        <v>2.4463979710377581E-6</v>
      </c>
      <c r="M36" s="78">
        <f t="shared" si="1"/>
        <v>1.878661513597666E-2</v>
      </c>
      <c r="N36" s="78">
        <f>K36/'סכום נכסי הקרן'!$C$42</f>
        <v>1.7458378501075222E-3</v>
      </c>
    </row>
    <row r="37" spans="2:14">
      <c r="B37" s="76" t="s">
        <v>926</v>
      </c>
      <c r="C37" s="70" t="s">
        <v>927</v>
      </c>
      <c r="D37" s="83" t="s">
        <v>103</v>
      </c>
      <c r="E37" s="70"/>
      <c r="F37" s="83" t="s">
        <v>884</v>
      </c>
      <c r="G37" s="83" t="s">
        <v>143</v>
      </c>
      <c r="H37" s="77">
        <v>418.14573999999999</v>
      </c>
      <c r="I37" s="79">
        <v>459.5</v>
      </c>
      <c r="J37" s="70"/>
      <c r="K37" s="77">
        <v>6.6595019540000013</v>
      </c>
      <c r="L37" s="78">
        <v>2.0855149127182044E-6</v>
      </c>
      <c r="M37" s="78">
        <f t="shared" si="1"/>
        <v>1.0115986815906038E-2</v>
      </c>
      <c r="N37" s="78">
        <f>K37/'סכום נכסי הקרן'!$C$42</f>
        <v>9.4007741929926425E-4</v>
      </c>
    </row>
    <row r="38" spans="2:14">
      <c r="B38" s="76" t="s">
        <v>928</v>
      </c>
      <c r="C38" s="70" t="s">
        <v>929</v>
      </c>
      <c r="D38" s="83" t="s">
        <v>621</v>
      </c>
      <c r="E38" s="70"/>
      <c r="F38" s="83" t="s">
        <v>884</v>
      </c>
      <c r="G38" s="83" t="s">
        <v>143</v>
      </c>
      <c r="H38" s="77">
        <v>79.282435000000007</v>
      </c>
      <c r="I38" s="79">
        <v>6870</v>
      </c>
      <c r="J38" s="70"/>
      <c r="K38" s="77">
        <v>18.878273569000001</v>
      </c>
      <c r="L38" s="78">
        <v>5.9914480147514472E-7</v>
      </c>
      <c r="M38" s="78">
        <f t="shared" si="1"/>
        <v>2.8676673999076568E-2</v>
      </c>
      <c r="N38" s="78">
        <f>K38/'סכום נכסי הקרן'!$C$42</f>
        <v>2.6649198123459292E-3</v>
      </c>
    </row>
    <row r="39" spans="2:14">
      <c r="B39" s="76" t="s">
        <v>930</v>
      </c>
      <c r="C39" s="70" t="s">
        <v>931</v>
      </c>
      <c r="D39" s="83" t="s">
        <v>621</v>
      </c>
      <c r="E39" s="70"/>
      <c r="F39" s="83" t="s">
        <v>884</v>
      </c>
      <c r="G39" s="83" t="s">
        <v>143</v>
      </c>
      <c r="H39" s="77">
        <v>24.773972000000001</v>
      </c>
      <c r="I39" s="79">
        <v>6348</v>
      </c>
      <c r="J39" s="70"/>
      <c r="K39" s="77">
        <v>5.4508109400000002</v>
      </c>
      <c r="L39" s="78">
        <v>2.1449326406926407E-6</v>
      </c>
      <c r="M39" s="78">
        <f t="shared" si="1"/>
        <v>8.2799482582802744E-3</v>
      </c>
      <c r="N39" s="78">
        <f>K39/'סכום נכסי הקרן'!$C$42</f>
        <v>7.694545803812817E-4</v>
      </c>
    </row>
    <row r="40" spans="2:14">
      <c r="B40" s="76" t="s">
        <v>932</v>
      </c>
      <c r="C40" s="70" t="s">
        <v>933</v>
      </c>
      <c r="D40" s="83" t="s">
        <v>103</v>
      </c>
      <c r="E40" s="70"/>
      <c r="F40" s="83" t="s">
        <v>884</v>
      </c>
      <c r="G40" s="83" t="s">
        <v>143</v>
      </c>
      <c r="H40" s="77">
        <v>307.24900000000002</v>
      </c>
      <c r="I40" s="79">
        <v>569.70000000000005</v>
      </c>
      <c r="J40" s="70"/>
      <c r="K40" s="77">
        <v>6.0668779189999995</v>
      </c>
      <c r="L40" s="78">
        <v>1.0006190668754736E-5</v>
      </c>
      <c r="M40" s="78">
        <f t="shared" si="1"/>
        <v>9.2157728109761045E-3</v>
      </c>
      <c r="N40" s="78">
        <f>K40/'סכום נכסי הקרן'!$C$42</f>
        <v>8.5642064176759142E-4</v>
      </c>
    </row>
    <row r="41" spans="2:14">
      <c r="B41" s="76" t="s">
        <v>934</v>
      </c>
      <c r="C41" s="70" t="s">
        <v>935</v>
      </c>
      <c r="D41" s="83" t="s">
        <v>25</v>
      </c>
      <c r="E41" s="70"/>
      <c r="F41" s="83" t="s">
        <v>884</v>
      </c>
      <c r="G41" s="83" t="s">
        <v>145</v>
      </c>
      <c r="H41" s="77">
        <v>61.449799999999996</v>
      </c>
      <c r="I41" s="79">
        <v>3691</v>
      </c>
      <c r="J41" s="70"/>
      <c r="K41" s="77">
        <v>8.8066257329999988</v>
      </c>
      <c r="L41" s="78">
        <v>1.0780666666666667E-5</v>
      </c>
      <c r="M41" s="78">
        <f t="shared" si="1"/>
        <v>1.3377533398595473E-2</v>
      </c>
      <c r="N41" s="78">
        <f>K41/'סכום נכסי הקרן'!$C$42</f>
        <v>1.2431725448838464E-3</v>
      </c>
    </row>
    <row r="42" spans="2:14">
      <c r="B42" s="76" t="s">
        <v>936</v>
      </c>
      <c r="C42" s="70" t="s">
        <v>937</v>
      </c>
      <c r="D42" s="83" t="s">
        <v>103</v>
      </c>
      <c r="E42" s="70"/>
      <c r="F42" s="83" t="s">
        <v>884</v>
      </c>
      <c r="G42" s="83" t="s">
        <v>143</v>
      </c>
      <c r="H42" s="77">
        <v>386.93490000000003</v>
      </c>
      <c r="I42" s="79">
        <v>2703</v>
      </c>
      <c r="J42" s="70"/>
      <c r="K42" s="77">
        <v>36.250375433000002</v>
      </c>
      <c r="L42" s="78">
        <v>7.9718801663886455E-7</v>
      </c>
      <c r="M42" s="78">
        <f t="shared" si="1"/>
        <v>5.5065427187330478E-2</v>
      </c>
      <c r="N42" s="78">
        <f>K42/'סכום נכסי הקרן'!$C$42</f>
        <v>5.1172234231743399E-3</v>
      </c>
    </row>
    <row r="43" spans="2:14">
      <c r="B43" s="76" t="s">
        <v>938</v>
      </c>
      <c r="C43" s="70" t="s">
        <v>939</v>
      </c>
      <c r="D43" s="83" t="s">
        <v>859</v>
      </c>
      <c r="E43" s="70"/>
      <c r="F43" s="83" t="s">
        <v>884</v>
      </c>
      <c r="G43" s="83" t="s">
        <v>148</v>
      </c>
      <c r="H43" s="77">
        <v>1292.3038799999999</v>
      </c>
      <c r="I43" s="79">
        <v>2778</v>
      </c>
      <c r="J43" s="70"/>
      <c r="K43" s="77">
        <v>16.054211240000001</v>
      </c>
      <c r="L43" s="78">
        <v>8.2208306316835361E-6</v>
      </c>
      <c r="M43" s="78">
        <f t="shared" si="1"/>
        <v>2.43868370886299E-2</v>
      </c>
      <c r="N43" s="78">
        <f>K43/'סכום נכסי הקרן'!$C$42</f>
        <v>2.2662657921917683E-3</v>
      </c>
    </row>
    <row r="44" spans="2:14">
      <c r="B44" s="76" t="s">
        <v>940</v>
      </c>
      <c r="C44" s="70" t="s">
        <v>941</v>
      </c>
      <c r="D44" s="83" t="s">
        <v>25</v>
      </c>
      <c r="E44" s="70"/>
      <c r="F44" s="83" t="s">
        <v>884</v>
      </c>
      <c r="G44" s="83" t="s">
        <v>145</v>
      </c>
      <c r="H44" s="77">
        <v>343.84090099999992</v>
      </c>
      <c r="I44" s="79">
        <v>2227</v>
      </c>
      <c r="J44" s="70"/>
      <c r="K44" s="77">
        <v>29.731907537000001</v>
      </c>
      <c r="L44" s="78">
        <v>1.3507318948935348E-6</v>
      </c>
      <c r="M44" s="78">
        <f t="shared" si="1"/>
        <v>4.5163675411999032E-2</v>
      </c>
      <c r="N44" s="78">
        <f>K44/'סכום נכסי הקרן'!$C$42</f>
        <v>4.1970548400303538E-3</v>
      </c>
    </row>
    <row r="45" spans="2:14">
      <c r="B45" s="76" t="s">
        <v>942</v>
      </c>
      <c r="C45" s="70" t="s">
        <v>943</v>
      </c>
      <c r="D45" s="83" t="s">
        <v>104</v>
      </c>
      <c r="E45" s="70"/>
      <c r="F45" s="83" t="s">
        <v>884</v>
      </c>
      <c r="G45" s="83" t="s">
        <v>153</v>
      </c>
      <c r="H45" s="77">
        <v>7.9884740000000001</v>
      </c>
      <c r="I45" s="79">
        <v>23090</v>
      </c>
      <c r="J45" s="70"/>
      <c r="K45" s="77">
        <v>5.934434188</v>
      </c>
      <c r="L45" s="78">
        <v>3.5904046242099094E-7</v>
      </c>
      <c r="M45" s="78">
        <f t="shared" si="1"/>
        <v>9.0145867394200094E-3</v>
      </c>
      <c r="N45" s="78">
        <f>K45/'סכום נכסי הקרן'!$C$42</f>
        <v>8.3772444470948243E-4</v>
      </c>
    </row>
    <row r="46" spans="2:14">
      <c r="B46" s="76" t="s">
        <v>944</v>
      </c>
      <c r="C46" s="70" t="s">
        <v>945</v>
      </c>
      <c r="D46" s="83" t="s">
        <v>103</v>
      </c>
      <c r="E46" s="70"/>
      <c r="F46" s="83" t="s">
        <v>884</v>
      </c>
      <c r="G46" s="83" t="s">
        <v>143</v>
      </c>
      <c r="H46" s="77">
        <v>1.6940090000000001</v>
      </c>
      <c r="I46" s="79">
        <v>30830</v>
      </c>
      <c r="J46" s="70"/>
      <c r="K46" s="77">
        <v>1.8101637650000002</v>
      </c>
      <c r="L46" s="78">
        <v>1.491002652148685E-8</v>
      </c>
      <c r="M46" s="78">
        <f t="shared" si="1"/>
        <v>2.7496940323550856E-3</v>
      </c>
      <c r="N46" s="78">
        <f>K46/'סכום נכסי הקרן'!$C$42</f>
        <v>2.555287305964562E-4</v>
      </c>
    </row>
    <row r="47" spans="2:14">
      <c r="B47" s="76" t="s">
        <v>946</v>
      </c>
      <c r="C47" s="70" t="s">
        <v>947</v>
      </c>
      <c r="D47" s="83" t="s">
        <v>621</v>
      </c>
      <c r="E47" s="70"/>
      <c r="F47" s="83" t="s">
        <v>884</v>
      </c>
      <c r="G47" s="83" t="s">
        <v>143</v>
      </c>
      <c r="H47" s="77">
        <v>67.756489999999999</v>
      </c>
      <c r="I47" s="79">
        <v>4415</v>
      </c>
      <c r="J47" s="70"/>
      <c r="K47" s="77">
        <v>10.36836235</v>
      </c>
      <c r="L47" s="78">
        <v>2.0195675111773472E-6</v>
      </c>
      <c r="M47" s="78">
        <f t="shared" si="1"/>
        <v>1.5749859007419778E-2</v>
      </c>
      <c r="N47" s="78">
        <f>K47/'סכום נכסי הקרן'!$C$42</f>
        <v>1.4636324739709886E-3</v>
      </c>
    </row>
    <row r="48" spans="2:14">
      <c r="B48" s="76" t="s">
        <v>948</v>
      </c>
      <c r="C48" s="70" t="s">
        <v>949</v>
      </c>
      <c r="D48" s="83" t="s">
        <v>25</v>
      </c>
      <c r="E48" s="70"/>
      <c r="F48" s="83" t="s">
        <v>884</v>
      </c>
      <c r="G48" s="83" t="s">
        <v>145</v>
      </c>
      <c r="H48" s="77">
        <v>61.747346</v>
      </c>
      <c r="I48" s="79">
        <v>2557</v>
      </c>
      <c r="J48" s="70"/>
      <c r="K48" s="77">
        <v>6.1304738949999988</v>
      </c>
      <c r="L48" s="78">
        <v>8.7584887943262405E-6</v>
      </c>
      <c r="M48" s="78">
        <f t="shared" si="1"/>
        <v>9.3123770404221588E-3</v>
      </c>
      <c r="N48" s="78">
        <f>K48/'סכום נכסי הקרן'!$C$42</f>
        <v>8.6539806101138146E-4</v>
      </c>
    </row>
    <row r="49" spans="2:14">
      <c r="B49" s="76" t="s">
        <v>950</v>
      </c>
      <c r="C49" s="70" t="s">
        <v>951</v>
      </c>
      <c r="D49" s="83" t="s">
        <v>621</v>
      </c>
      <c r="E49" s="70"/>
      <c r="F49" s="83" t="s">
        <v>884</v>
      </c>
      <c r="G49" s="83" t="s">
        <v>143</v>
      </c>
      <c r="H49" s="77">
        <v>41.252220999999999</v>
      </c>
      <c r="I49" s="79">
        <v>14318</v>
      </c>
      <c r="J49" s="70"/>
      <c r="K49" s="77">
        <v>20.471904748</v>
      </c>
      <c r="L49" s="78">
        <v>1.6111002148017966E-7</v>
      </c>
      <c r="M49" s="78">
        <f t="shared" si="1"/>
        <v>3.1097448421478782E-2</v>
      </c>
      <c r="N49" s="78">
        <f>K49/'סכום נכסי הקרן'!$C$42</f>
        <v>2.8898820837616338E-3</v>
      </c>
    </row>
    <row r="50" spans="2:14">
      <c r="B50" s="76" t="s">
        <v>952</v>
      </c>
      <c r="C50" s="70" t="s">
        <v>953</v>
      </c>
      <c r="D50" s="83" t="s">
        <v>103</v>
      </c>
      <c r="E50" s="70"/>
      <c r="F50" s="83" t="s">
        <v>884</v>
      </c>
      <c r="G50" s="83" t="s">
        <v>143</v>
      </c>
      <c r="H50" s="77">
        <v>1583.3576880000003</v>
      </c>
      <c r="I50" s="79">
        <v>737.5</v>
      </c>
      <c r="J50" s="70"/>
      <c r="K50" s="77">
        <v>40.473393391999998</v>
      </c>
      <c r="L50" s="78">
        <v>7.4336041690140858E-6</v>
      </c>
      <c r="M50" s="78">
        <f t="shared" si="1"/>
        <v>6.1480320416833746E-2</v>
      </c>
      <c r="N50" s="78">
        <f>K50/'סכום נכסי הקרן'!$C$42</f>
        <v>5.7133586675174423E-3</v>
      </c>
    </row>
    <row r="51" spans="2:14">
      <c r="B51" s="76" t="s">
        <v>954</v>
      </c>
      <c r="C51" s="70" t="s">
        <v>955</v>
      </c>
      <c r="D51" s="83" t="s">
        <v>621</v>
      </c>
      <c r="E51" s="70"/>
      <c r="F51" s="83" t="s">
        <v>884</v>
      </c>
      <c r="G51" s="83" t="s">
        <v>143</v>
      </c>
      <c r="H51" s="77">
        <v>22.363296000000002</v>
      </c>
      <c r="I51" s="79">
        <v>28425</v>
      </c>
      <c r="J51" s="70"/>
      <c r="K51" s="77">
        <v>22.032554375</v>
      </c>
      <c r="L51" s="78">
        <v>1.3271985756676559E-6</v>
      </c>
      <c r="M51" s="78">
        <f t="shared" si="1"/>
        <v>3.3468122859301869E-2</v>
      </c>
      <c r="N51" s="78">
        <f>K51/'סכום נכסי הקרן'!$C$42</f>
        <v>3.1101885697292957E-3</v>
      </c>
    </row>
    <row r="52" spans="2:14">
      <c r="B52" s="76" t="s">
        <v>956</v>
      </c>
      <c r="C52" s="70" t="s">
        <v>957</v>
      </c>
      <c r="D52" s="83" t="s">
        <v>25</v>
      </c>
      <c r="E52" s="70"/>
      <c r="F52" s="83" t="s">
        <v>884</v>
      </c>
      <c r="G52" s="83" t="s">
        <v>145</v>
      </c>
      <c r="H52" s="77">
        <v>92.821539999999985</v>
      </c>
      <c r="I52" s="79">
        <v>3494.5</v>
      </c>
      <c r="J52" s="70"/>
      <c r="K52" s="77">
        <v>12.594439232999997</v>
      </c>
      <c r="L52" s="78">
        <v>8.2142955752212382E-6</v>
      </c>
      <c r="M52" s="78">
        <f t="shared" si="1"/>
        <v>1.9131337765916915E-2</v>
      </c>
      <c r="N52" s="78">
        <f>K52/'סכום נכסי הקרן'!$C$42</f>
        <v>1.7778728820056202E-3</v>
      </c>
    </row>
    <row r="53" spans="2:14">
      <c r="B53" s="76" t="s">
        <v>958</v>
      </c>
      <c r="C53" s="70" t="s">
        <v>959</v>
      </c>
      <c r="D53" s="83" t="s">
        <v>621</v>
      </c>
      <c r="E53" s="70"/>
      <c r="F53" s="83" t="s">
        <v>884</v>
      </c>
      <c r="G53" s="83" t="s">
        <v>143</v>
      </c>
      <c r="H53" s="77">
        <v>2.5226760000000001</v>
      </c>
      <c r="I53" s="79">
        <v>16472</v>
      </c>
      <c r="J53" s="70"/>
      <c r="K53" s="77">
        <v>1.440244971</v>
      </c>
      <c r="L53" s="78">
        <v>1.3562774193548388E-7</v>
      </c>
      <c r="M53" s="78">
        <f t="shared" si="1"/>
        <v>2.1877760888049393E-3</v>
      </c>
      <c r="N53" s="78">
        <f>K53/'סכום נכסי הקרן'!$C$42</f>
        <v>2.0330976473145778E-4</v>
      </c>
    </row>
    <row r="54" spans="2:14">
      <c r="B54" s="76" t="s">
        <v>960</v>
      </c>
      <c r="C54" s="70" t="s">
        <v>961</v>
      </c>
      <c r="D54" s="83" t="s">
        <v>25</v>
      </c>
      <c r="E54" s="70"/>
      <c r="F54" s="83" t="s">
        <v>884</v>
      </c>
      <c r="G54" s="83" t="s">
        <v>145</v>
      </c>
      <c r="H54" s="77">
        <v>71.326012000000006</v>
      </c>
      <c r="I54" s="79">
        <v>5170</v>
      </c>
      <c r="J54" s="70"/>
      <c r="K54" s="77">
        <v>14.318037829000003</v>
      </c>
      <c r="L54" s="78">
        <v>1.3081341036221917E-5</v>
      </c>
      <c r="M54" s="78">
        <f t="shared" si="1"/>
        <v>2.1749536663295033E-2</v>
      </c>
      <c r="N54" s="78">
        <f>K54/'סכום נכסי הקרן'!$C$42</f>
        <v>2.0211817857686541E-3</v>
      </c>
    </row>
    <row r="55" spans="2:14">
      <c r="B55" s="76" t="s">
        <v>962</v>
      </c>
      <c r="C55" s="70" t="s">
        <v>963</v>
      </c>
      <c r="D55" s="83" t="s">
        <v>617</v>
      </c>
      <c r="E55" s="70"/>
      <c r="F55" s="83" t="s">
        <v>884</v>
      </c>
      <c r="G55" s="83" t="s">
        <v>143</v>
      </c>
      <c r="H55" s="77">
        <v>51.569997999999998</v>
      </c>
      <c r="I55" s="79">
        <v>6194</v>
      </c>
      <c r="J55" s="70"/>
      <c r="K55" s="77">
        <v>11.071255552</v>
      </c>
      <c r="L55" s="78">
        <v>1.4070940791268759E-6</v>
      </c>
      <c r="M55" s="78">
        <f t="shared" si="1"/>
        <v>1.6817575244089868E-2</v>
      </c>
      <c r="N55" s="78">
        <f>K55/'סכום נכסי הקרן'!$C$42</f>
        <v>1.5628552134406069E-3</v>
      </c>
    </row>
    <row r="56" spans="2:14">
      <c r="B56" s="76" t="s">
        <v>964</v>
      </c>
      <c r="C56" s="70" t="s">
        <v>965</v>
      </c>
      <c r="D56" s="83" t="s">
        <v>25</v>
      </c>
      <c r="E56" s="70"/>
      <c r="F56" s="83" t="s">
        <v>884</v>
      </c>
      <c r="G56" s="83" t="s">
        <v>145</v>
      </c>
      <c r="H56" s="77">
        <v>32.891812000000002</v>
      </c>
      <c r="I56" s="79">
        <v>11129.4</v>
      </c>
      <c r="J56" s="70"/>
      <c r="K56" s="77">
        <v>14.213616655000001</v>
      </c>
      <c r="L56" s="78">
        <v>6.0854990491122122E-6</v>
      </c>
      <c r="M56" s="78">
        <f t="shared" si="1"/>
        <v>2.1590917711490239E-2</v>
      </c>
      <c r="N56" s="78">
        <f>K56/'סכום נכסי הקרן'!$C$42</f>
        <v>2.0064413459501538E-3</v>
      </c>
    </row>
    <row r="57" spans="2:14">
      <c r="B57" s="76" t="s">
        <v>966</v>
      </c>
      <c r="C57" s="70" t="s">
        <v>967</v>
      </c>
      <c r="D57" s="83" t="s">
        <v>25</v>
      </c>
      <c r="E57" s="70"/>
      <c r="F57" s="83" t="s">
        <v>884</v>
      </c>
      <c r="G57" s="83" t="s">
        <v>145</v>
      </c>
      <c r="H57" s="77">
        <v>30.287116999999995</v>
      </c>
      <c r="I57" s="79">
        <v>5164.7</v>
      </c>
      <c r="J57" s="70"/>
      <c r="K57" s="77">
        <v>6.0736264850000019</v>
      </c>
      <c r="L57" s="78">
        <v>6.992060520208954E-6</v>
      </c>
      <c r="M57" s="78">
        <f t="shared" si="1"/>
        <v>9.2260240887974566E-3</v>
      </c>
      <c r="N57" s="78">
        <f>K57/'סכום נכסי הקרן'!$C$42</f>
        <v>8.5737329176350326E-4</v>
      </c>
    </row>
    <row r="58" spans="2:14">
      <c r="B58" s="76" t="s">
        <v>968</v>
      </c>
      <c r="C58" s="70" t="s">
        <v>969</v>
      </c>
      <c r="D58" s="83" t="s">
        <v>621</v>
      </c>
      <c r="E58" s="70"/>
      <c r="F58" s="83" t="s">
        <v>884</v>
      </c>
      <c r="G58" s="83" t="s">
        <v>143</v>
      </c>
      <c r="H58" s="77">
        <v>18.022644</v>
      </c>
      <c r="I58" s="79">
        <v>15280</v>
      </c>
      <c r="J58" s="70"/>
      <c r="K58" s="77">
        <v>9.5448788689999997</v>
      </c>
      <c r="L58" s="78">
        <v>1.2673316814496821E-6</v>
      </c>
      <c r="M58" s="78">
        <f t="shared" si="1"/>
        <v>1.4498962454726552E-2</v>
      </c>
      <c r="N58" s="78">
        <f>K58/'סכום נכסי הקרן'!$C$42</f>
        <v>1.3473868101058293E-3</v>
      </c>
    </row>
    <row r="59" spans="2:14">
      <c r="B59" s="76" t="s">
        <v>970</v>
      </c>
      <c r="C59" s="70" t="s">
        <v>971</v>
      </c>
      <c r="D59" s="83" t="s">
        <v>103</v>
      </c>
      <c r="E59" s="70"/>
      <c r="F59" s="83" t="s">
        <v>884</v>
      </c>
      <c r="G59" s="83" t="s">
        <v>143</v>
      </c>
      <c r="H59" s="77">
        <v>7.220707</v>
      </c>
      <c r="I59" s="79">
        <v>56746</v>
      </c>
      <c r="J59" s="70"/>
      <c r="K59" s="77">
        <v>14.201805174</v>
      </c>
      <c r="L59" s="78">
        <v>5.8164703088597761E-7</v>
      </c>
      <c r="M59" s="78">
        <f t="shared" si="1"/>
        <v>2.1572975711187863E-2</v>
      </c>
      <c r="N59" s="78">
        <f>K59/'סכום נכסי הקרן'!$C$42</f>
        <v>2.004773998053377E-3</v>
      </c>
    </row>
    <row r="60" spans="2:14">
      <c r="B60" s="76" t="s">
        <v>972</v>
      </c>
      <c r="C60" s="70" t="s">
        <v>973</v>
      </c>
      <c r="D60" s="83" t="s">
        <v>621</v>
      </c>
      <c r="E60" s="70"/>
      <c r="F60" s="83" t="s">
        <v>884</v>
      </c>
      <c r="G60" s="83" t="s">
        <v>143</v>
      </c>
      <c r="H60" s="77">
        <v>59.428424999999997</v>
      </c>
      <c r="I60" s="79">
        <v>3154</v>
      </c>
      <c r="J60" s="70"/>
      <c r="K60" s="77">
        <v>6.4965751699999998</v>
      </c>
      <c r="L60" s="78">
        <v>1.4353957688831281E-6</v>
      </c>
      <c r="M60" s="78">
        <f t="shared" si="1"/>
        <v>9.8684960560434295E-3</v>
      </c>
      <c r="N60" s="78">
        <f>K60/'סכום נכסי הקרן'!$C$42</f>
        <v>9.1707813321219387E-4</v>
      </c>
    </row>
    <row r="61" spans="2:14">
      <c r="B61" s="76" t="s">
        <v>974</v>
      </c>
      <c r="C61" s="70" t="s">
        <v>975</v>
      </c>
      <c r="D61" s="83" t="s">
        <v>25</v>
      </c>
      <c r="E61" s="70"/>
      <c r="F61" s="83" t="s">
        <v>884</v>
      </c>
      <c r="G61" s="83" t="s">
        <v>145</v>
      </c>
      <c r="H61" s="77">
        <v>30.913130000000002</v>
      </c>
      <c r="I61" s="79">
        <v>19034</v>
      </c>
      <c r="J61" s="70"/>
      <c r="K61" s="77">
        <v>22.846415578000002</v>
      </c>
      <c r="L61" s="78">
        <v>1.1241138181818182E-5</v>
      </c>
      <c r="M61" s="78">
        <f t="shared" si="1"/>
        <v>3.4704402877897E-2</v>
      </c>
      <c r="N61" s="78">
        <f>K61/'סכום נכסי הקרן'!$C$42</f>
        <v>3.2250759208658905E-3</v>
      </c>
    </row>
    <row r="62" spans="2:14">
      <c r="B62" s="76" t="s">
        <v>976</v>
      </c>
      <c r="C62" s="70" t="s">
        <v>977</v>
      </c>
      <c r="D62" s="83" t="s">
        <v>103</v>
      </c>
      <c r="E62" s="70"/>
      <c r="F62" s="83" t="s">
        <v>884</v>
      </c>
      <c r="G62" s="83" t="s">
        <v>143</v>
      </c>
      <c r="H62" s="77">
        <v>120.31224</v>
      </c>
      <c r="I62" s="79">
        <v>2730.125</v>
      </c>
      <c r="J62" s="70"/>
      <c r="K62" s="77">
        <v>11.384681963999999</v>
      </c>
      <c r="L62" s="78">
        <v>1.1296923943661973E-5</v>
      </c>
      <c r="M62" s="78">
        <f t="shared" si="1"/>
        <v>1.7293679534388078E-2</v>
      </c>
      <c r="N62" s="78">
        <f>K62/'סכום נכסי הקרן'!$C$42</f>
        <v>1.6070995269896419E-3</v>
      </c>
    </row>
    <row r="63" spans="2:14">
      <c r="B63" s="76" t="s">
        <v>978</v>
      </c>
      <c r="C63" s="70" t="s">
        <v>979</v>
      </c>
      <c r="D63" s="83" t="s">
        <v>621</v>
      </c>
      <c r="E63" s="70"/>
      <c r="F63" s="83" t="s">
        <v>884</v>
      </c>
      <c r="G63" s="83" t="s">
        <v>143</v>
      </c>
      <c r="H63" s="77">
        <v>8.6126749999999994</v>
      </c>
      <c r="I63" s="79">
        <v>10449</v>
      </c>
      <c r="J63" s="70"/>
      <c r="K63" s="77">
        <v>3.1191863870000001</v>
      </c>
      <c r="L63" s="78">
        <v>2.8419427192337391E-8</v>
      </c>
      <c r="M63" s="78">
        <f t="shared" si="1"/>
        <v>4.7381393661568077E-3</v>
      </c>
      <c r="N63" s="78">
        <f>K63/'סכום נכסי הקרן'!$C$42</f>
        <v>4.403147126104673E-4</v>
      </c>
    </row>
    <row r="64" spans="2:14">
      <c r="B64" s="76" t="s">
        <v>980</v>
      </c>
      <c r="C64" s="70" t="s">
        <v>981</v>
      </c>
      <c r="D64" s="83" t="s">
        <v>119</v>
      </c>
      <c r="E64" s="70"/>
      <c r="F64" s="83" t="s">
        <v>884</v>
      </c>
      <c r="G64" s="83" t="s">
        <v>143</v>
      </c>
      <c r="H64" s="77">
        <v>55.822292999999981</v>
      </c>
      <c r="I64" s="79">
        <v>9857</v>
      </c>
      <c r="J64" s="70"/>
      <c r="K64" s="77">
        <v>19.071329917999996</v>
      </c>
      <c r="L64" s="78">
        <v>3.7013614045287222E-6</v>
      </c>
      <c r="M64" s="78">
        <f t="shared" si="1"/>
        <v>2.8969932488179924E-2</v>
      </c>
      <c r="N64" s="78">
        <f>K64/'סכום נכסי הקרן'!$C$42</f>
        <v>2.6921722879215603E-3</v>
      </c>
    </row>
    <row r="65" spans="2:14">
      <c r="B65" s="76" t="s">
        <v>982</v>
      </c>
      <c r="C65" s="70" t="s">
        <v>983</v>
      </c>
      <c r="D65" s="83" t="s">
        <v>621</v>
      </c>
      <c r="E65" s="70"/>
      <c r="F65" s="83" t="s">
        <v>884</v>
      </c>
      <c r="G65" s="83" t="s">
        <v>143</v>
      </c>
      <c r="H65" s="77">
        <v>53.331958000000007</v>
      </c>
      <c r="I65" s="79">
        <v>5643</v>
      </c>
      <c r="J65" s="70"/>
      <c r="K65" s="77">
        <v>10.431004604</v>
      </c>
      <c r="L65" s="78">
        <v>2.6993387191928342E-7</v>
      </c>
      <c r="M65" s="78">
        <f t="shared" si="1"/>
        <v>1.584501450402595E-2</v>
      </c>
      <c r="N65" s="78">
        <f>K65/'סכום נכסי הקרן'!$C$42</f>
        <v>1.4724752626489074E-3</v>
      </c>
    </row>
    <row r="66" spans="2:14">
      <c r="B66" s="76" t="s">
        <v>984</v>
      </c>
      <c r="C66" s="70" t="s">
        <v>985</v>
      </c>
      <c r="D66" s="83" t="s">
        <v>115</v>
      </c>
      <c r="E66" s="70"/>
      <c r="F66" s="83" t="s">
        <v>884</v>
      </c>
      <c r="G66" s="83" t="s">
        <v>147</v>
      </c>
      <c r="H66" s="77">
        <v>60.007152999999995</v>
      </c>
      <c r="I66" s="79">
        <v>7511</v>
      </c>
      <c r="J66" s="70"/>
      <c r="K66" s="77">
        <v>10.692281681000001</v>
      </c>
      <c r="L66" s="78">
        <v>8.3139496613501551E-7</v>
      </c>
      <c r="M66" s="78">
        <f t="shared" si="1"/>
        <v>1.6241902362080098E-2</v>
      </c>
      <c r="N66" s="78">
        <f>K66/'סכום נכסי הקרן'!$C$42</f>
        <v>1.5093580028244973E-3</v>
      </c>
    </row>
    <row r="67" spans="2:14">
      <c r="B67" s="76" t="s">
        <v>986</v>
      </c>
      <c r="C67" s="70" t="s">
        <v>987</v>
      </c>
      <c r="D67" s="83" t="s">
        <v>621</v>
      </c>
      <c r="E67" s="70"/>
      <c r="F67" s="83" t="s">
        <v>884</v>
      </c>
      <c r="G67" s="83" t="s">
        <v>143</v>
      </c>
      <c r="H67" s="77">
        <v>4.2044600000000001</v>
      </c>
      <c r="I67" s="79">
        <v>19265</v>
      </c>
      <c r="J67" s="70"/>
      <c r="K67" s="77">
        <v>2.8074226330000003</v>
      </c>
      <c r="L67" s="78">
        <v>7.4404601792763591E-8</v>
      </c>
      <c r="M67" s="78">
        <f t="shared" si="1"/>
        <v>4.2645607041298288E-3</v>
      </c>
      <c r="N67" s="78">
        <f>K67/'סכום נכסי הקרן'!$C$42</f>
        <v>3.9630510538821373E-4</v>
      </c>
    </row>
    <row r="68" spans="2:14">
      <c r="B68" s="76" t="s">
        <v>988</v>
      </c>
      <c r="C68" s="70" t="s">
        <v>989</v>
      </c>
      <c r="D68" s="83" t="s">
        <v>621</v>
      </c>
      <c r="E68" s="70"/>
      <c r="F68" s="83" t="s">
        <v>884</v>
      </c>
      <c r="G68" s="83" t="s">
        <v>143</v>
      </c>
      <c r="H68" s="77">
        <v>55.560935999999998</v>
      </c>
      <c r="I68" s="79">
        <v>27871</v>
      </c>
      <c r="J68" s="70"/>
      <c r="K68" s="77">
        <v>53.672356733999997</v>
      </c>
      <c r="L68" s="78">
        <v>4.743090713334228E-7</v>
      </c>
      <c r="M68" s="78">
        <f t="shared" si="1"/>
        <v>8.1529948763455151E-2</v>
      </c>
      <c r="N68" s="78">
        <f>K68/'סכום נכסי הקרן'!$C$42</f>
        <v>7.5765681810337068E-3</v>
      </c>
    </row>
    <row r="69" spans="2:14">
      <c r="B69" s="76" t="s">
        <v>990</v>
      </c>
      <c r="C69" s="70" t="s">
        <v>991</v>
      </c>
      <c r="D69" s="83" t="s">
        <v>621</v>
      </c>
      <c r="E69" s="70"/>
      <c r="F69" s="83" t="s">
        <v>884</v>
      </c>
      <c r="G69" s="83" t="s">
        <v>143</v>
      </c>
      <c r="H69" s="77">
        <v>60.612786999999997</v>
      </c>
      <c r="I69" s="79">
        <v>2991</v>
      </c>
      <c r="J69" s="70"/>
      <c r="K69" s="77">
        <v>6.2836102500000006</v>
      </c>
      <c r="L69" s="78">
        <v>1.3620851011235953E-6</v>
      </c>
      <c r="M69" s="78">
        <f t="shared" si="1"/>
        <v>9.5449958396831829E-3</v>
      </c>
      <c r="N69" s="78">
        <f>K69/'סכום נכסי הקרן'!$C$42</f>
        <v>8.8701529761611416E-4</v>
      </c>
    </row>
    <row r="70" spans="2:14">
      <c r="B70" s="76" t="s">
        <v>992</v>
      </c>
      <c r="C70" s="70" t="s">
        <v>993</v>
      </c>
      <c r="D70" s="83" t="s">
        <v>621</v>
      </c>
      <c r="E70" s="70"/>
      <c r="F70" s="83" t="s">
        <v>884</v>
      </c>
      <c r="G70" s="83" t="s">
        <v>143</v>
      </c>
      <c r="H70" s="77">
        <v>12.742748000000001</v>
      </c>
      <c r="I70" s="79">
        <v>9595.98</v>
      </c>
      <c r="J70" s="70"/>
      <c r="K70" s="77">
        <v>4.2381955109999998</v>
      </c>
      <c r="L70" s="78">
        <v>4.6337265454545461E-6</v>
      </c>
      <c r="M70" s="78">
        <f>K70/$K$11</f>
        <v>6.4379483944375674E-3</v>
      </c>
      <c r="N70" s="78">
        <f>K70/'סכום נכסי הקרן'!$C$42</f>
        <v>5.9827775800463489E-4</v>
      </c>
    </row>
    <row r="71" spans="2:14">
      <c r="D71" s="1"/>
      <c r="E71" s="1"/>
      <c r="F71" s="1"/>
      <c r="G71" s="1"/>
    </row>
    <row r="72" spans="2:14">
      <c r="D72" s="1"/>
      <c r="E72" s="1"/>
      <c r="F72" s="1"/>
      <c r="G72" s="1"/>
    </row>
    <row r="73" spans="2:14">
      <c r="D73" s="1"/>
      <c r="E73" s="1"/>
      <c r="F73" s="1"/>
      <c r="G73" s="1"/>
    </row>
    <row r="74" spans="2:14">
      <c r="B74" s="85" t="s">
        <v>231</v>
      </c>
      <c r="D74" s="1"/>
      <c r="E74" s="1"/>
      <c r="F74" s="1"/>
      <c r="G74" s="1"/>
    </row>
    <row r="75" spans="2:14">
      <c r="B75" s="85" t="s">
        <v>92</v>
      </c>
      <c r="D75" s="1"/>
      <c r="E75" s="1"/>
      <c r="F75" s="1"/>
      <c r="G75" s="1"/>
    </row>
    <row r="76" spans="2:14">
      <c r="B76" s="85" t="s">
        <v>214</v>
      </c>
      <c r="D76" s="1"/>
      <c r="E76" s="1"/>
      <c r="F76" s="1"/>
      <c r="G76" s="1"/>
    </row>
    <row r="77" spans="2:14">
      <c r="B77" s="85" t="s">
        <v>222</v>
      </c>
      <c r="D77" s="1"/>
      <c r="E77" s="1"/>
      <c r="F77" s="1"/>
      <c r="G77" s="1"/>
    </row>
    <row r="78" spans="2:14">
      <c r="B78" s="85" t="s">
        <v>229</v>
      </c>
      <c r="D78" s="1"/>
      <c r="E78" s="1"/>
      <c r="F78" s="1"/>
      <c r="G78" s="1"/>
    </row>
    <row r="79" spans="2:14">
      <c r="D79" s="1"/>
      <c r="E79" s="1"/>
      <c r="F79" s="1"/>
      <c r="G79" s="1"/>
    </row>
    <row r="80" spans="2:14">
      <c r="D80" s="1"/>
      <c r="E80" s="1"/>
      <c r="F80" s="1"/>
      <c r="G80" s="1"/>
    </row>
    <row r="81" spans="4:7">
      <c r="D81" s="1"/>
      <c r="E81" s="1"/>
      <c r="F81" s="1"/>
      <c r="G81" s="1"/>
    </row>
    <row r="82" spans="4:7">
      <c r="D82" s="1"/>
      <c r="E82" s="1"/>
      <c r="F82" s="1"/>
      <c r="G82" s="1"/>
    </row>
    <row r="83" spans="4:7">
      <c r="D83" s="1"/>
      <c r="E83" s="1"/>
      <c r="F83" s="1"/>
      <c r="G83" s="1"/>
    </row>
    <row r="84" spans="4:7">
      <c r="D84" s="1"/>
      <c r="E84" s="1"/>
      <c r="F84" s="1"/>
      <c r="G84" s="1"/>
    </row>
    <row r="85" spans="4:7">
      <c r="D85" s="1"/>
      <c r="E85" s="1"/>
      <c r="F85" s="1"/>
      <c r="G85" s="1"/>
    </row>
    <row r="86" spans="4:7">
      <c r="D86" s="1"/>
      <c r="E86" s="1"/>
      <c r="F86" s="1"/>
      <c r="G86" s="1"/>
    </row>
    <row r="87" spans="4:7">
      <c r="D87" s="1"/>
      <c r="E87" s="1"/>
      <c r="F87" s="1"/>
      <c r="G87" s="1"/>
    </row>
    <row r="88" spans="4:7">
      <c r="D88" s="1"/>
      <c r="E88" s="1"/>
      <c r="F88" s="1"/>
      <c r="G88" s="1"/>
    </row>
    <row r="89" spans="4:7">
      <c r="D89" s="1"/>
      <c r="E89" s="1"/>
      <c r="F89" s="1"/>
      <c r="G89" s="1"/>
    </row>
    <row r="90" spans="4:7">
      <c r="D90" s="1"/>
      <c r="E90" s="1"/>
      <c r="F90" s="1"/>
      <c r="G90" s="1"/>
    </row>
    <row r="91" spans="4:7">
      <c r="D91" s="1"/>
      <c r="E91" s="1"/>
      <c r="F91" s="1"/>
      <c r="G91" s="1"/>
    </row>
    <row r="92" spans="4:7">
      <c r="D92" s="1"/>
      <c r="E92" s="1"/>
      <c r="F92" s="1"/>
      <c r="G92" s="1"/>
    </row>
    <row r="93" spans="4:7">
      <c r="D93" s="1"/>
      <c r="E93" s="1"/>
      <c r="F93" s="1"/>
      <c r="G93" s="1"/>
    </row>
    <row r="94" spans="4:7">
      <c r="D94" s="1"/>
      <c r="E94" s="1"/>
      <c r="F94" s="1"/>
      <c r="G94" s="1"/>
    </row>
    <row r="95" spans="4:7">
      <c r="D95" s="1"/>
      <c r="E95" s="1"/>
      <c r="F95" s="1"/>
      <c r="G95" s="1"/>
    </row>
    <row r="96" spans="4:7">
      <c r="D96" s="1"/>
      <c r="E96" s="1"/>
      <c r="F96" s="1"/>
      <c r="G96" s="1"/>
    </row>
    <row r="97" spans="4:7">
      <c r="D97" s="1"/>
      <c r="E97" s="1"/>
      <c r="F97" s="1"/>
      <c r="G97" s="1"/>
    </row>
    <row r="98" spans="4:7">
      <c r="D98" s="1"/>
      <c r="E98" s="1"/>
      <c r="F98" s="1"/>
      <c r="G98" s="1"/>
    </row>
    <row r="99" spans="4:7">
      <c r="D99" s="1"/>
      <c r="E99" s="1"/>
      <c r="F99" s="1"/>
      <c r="G99" s="1"/>
    </row>
    <row r="100" spans="4:7">
      <c r="D100" s="1"/>
      <c r="E100" s="1"/>
      <c r="F100" s="1"/>
      <c r="G100" s="1"/>
    </row>
    <row r="101" spans="4:7">
      <c r="D101" s="1"/>
      <c r="E101" s="1"/>
      <c r="F101" s="1"/>
      <c r="G101" s="1"/>
    </row>
    <row r="102" spans="4:7">
      <c r="D102" s="1"/>
      <c r="E102" s="1"/>
      <c r="F102" s="1"/>
      <c r="G102" s="1"/>
    </row>
    <row r="103" spans="4:7">
      <c r="D103" s="1"/>
      <c r="E103" s="1"/>
      <c r="F103" s="1"/>
      <c r="G103" s="1"/>
    </row>
    <row r="104" spans="4:7">
      <c r="D104" s="1"/>
      <c r="E104" s="1"/>
      <c r="F104" s="1"/>
      <c r="G104" s="1"/>
    </row>
    <row r="105" spans="4:7">
      <c r="D105" s="1"/>
      <c r="E105" s="1"/>
      <c r="F105" s="1"/>
      <c r="G105" s="1"/>
    </row>
    <row r="106" spans="4:7">
      <c r="D106" s="1"/>
      <c r="E106" s="1"/>
      <c r="F106" s="1"/>
      <c r="G106" s="1"/>
    </row>
    <row r="107" spans="4:7">
      <c r="D107" s="1"/>
      <c r="E107" s="1"/>
      <c r="F107" s="1"/>
      <c r="G107" s="1"/>
    </row>
    <row r="108" spans="4:7">
      <c r="D108" s="1"/>
      <c r="E108" s="1"/>
      <c r="F108" s="1"/>
      <c r="G108" s="1"/>
    </row>
    <row r="109" spans="4:7">
      <c r="D109" s="1"/>
      <c r="E109" s="1"/>
      <c r="F109" s="1"/>
      <c r="G109" s="1"/>
    </row>
    <row r="110" spans="4:7">
      <c r="D110" s="1"/>
      <c r="E110" s="1"/>
      <c r="F110" s="1"/>
      <c r="G110" s="1"/>
    </row>
    <row r="111" spans="4:7">
      <c r="D111" s="1"/>
      <c r="E111" s="1"/>
      <c r="F111" s="1"/>
      <c r="G111" s="1"/>
    </row>
    <row r="112" spans="4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2"/>
      <c r="D250" s="1"/>
      <c r="E250" s="1"/>
      <c r="F250" s="1"/>
      <c r="G250" s="1"/>
    </row>
    <row r="251" spans="2:7">
      <c r="B251" s="42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K1:AF1048576 AH1:XFD1048576 AG1:AG43 B45:B73 B75:B1048576 AG49:AG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workbookViewId="0">
      <selection activeCell="N18" sqref="N18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63.140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7.28515625" style="1" bestFit="1" customWidth="1"/>
    <col min="11" max="11" width="11.85546875" style="1" bestFit="1" customWidth="1"/>
    <col min="12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47" t="s">
        <v>159</v>
      </c>
      <c r="C1" s="68" t="s" vm="1">
        <v>238</v>
      </c>
    </row>
    <row r="2" spans="2:65">
      <c r="B2" s="47" t="s">
        <v>158</v>
      </c>
      <c r="C2" s="68" t="s">
        <v>239</v>
      </c>
    </row>
    <row r="3" spans="2:65">
      <c r="B3" s="47" t="s">
        <v>160</v>
      </c>
      <c r="C3" s="68" t="s">
        <v>240</v>
      </c>
    </row>
    <row r="4" spans="2:65">
      <c r="B4" s="47" t="s">
        <v>161</v>
      </c>
      <c r="C4" s="68">
        <v>12147</v>
      </c>
    </row>
    <row r="6" spans="2:65" ht="26.25" customHeight="1">
      <c r="B6" s="107" t="s">
        <v>189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73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3"/>
    </row>
    <row r="8" spans="2:65" s="3" customFormat="1" ht="78.75">
      <c r="B8" s="22" t="s">
        <v>95</v>
      </c>
      <c r="C8" s="30" t="s">
        <v>34</v>
      </c>
      <c r="D8" s="30" t="s">
        <v>99</v>
      </c>
      <c r="E8" s="30" t="s">
        <v>97</v>
      </c>
      <c r="F8" s="30" t="s">
        <v>49</v>
      </c>
      <c r="G8" s="30" t="s">
        <v>14</v>
      </c>
      <c r="H8" s="30" t="s">
        <v>50</v>
      </c>
      <c r="I8" s="30" t="s">
        <v>83</v>
      </c>
      <c r="J8" s="30" t="s">
        <v>216</v>
      </c>
      <c r="K8" s="30" t="s">
        <v>215</v>
      </c>
      <c r="L8" s="30" t="s">
        <v>46</v>
      </c>
      <c r="M8" s="30" t="s">
        <v>45</v>
      </c>
      <c r="N8" s="30" t="s">
        <v>162</v>
      </c>
      <c r="O8" s="20" t="s">
        <v>164</v>
      </c>
      <c r="P8" s="1"/>
      <c r="Q8" s="1"/>
      <c r="BH8" s="1"/>
      <c r="BI8" s="1"/>
    </row>
    <row r="9" spans="2:65" s="3" customFormat="1" ht="25.5">
      <c r="B9" s="15"/>
      <c r="C9" s="16"/>
      <c r="D9" s="16"/>
      <c r="E9" s="16"/>
      <c r="F9" s="16"/>
      <c r="G9" s="16"/>
      <c r="H9" s="16"/>
      <c r="I9" s="16"/>
      <c r="J9" s="32" t="s">
        <v>223</v>
      </c>
      <c r="K9" s="32"/>
      <c r="L9" s="32" t="s">
        <v>219</v>
      </c>
      <c r="M9" s="32" t="s">
        <v>19</v>
      </c>
      <c r="N9" s="32" t="s">
        <v>19</v>
      </c>
      <c r="O9" s="33" t="s">
        <v>19</v>
      </c>
      <c r="BG9" s="1"/>
      <c r="BH9" s="1"/>
      <c r="BI9" s="1"/>
      <c r="BM9" s="4"/>
    </row>
    <row r="10" spans="2:65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19" t="s">
        <v>8</v>
      </c>
      <c r="L10" s="19" t="s">
        <v>9</v>
      </c>
      <c r="M10" s="19" t="s">
        <v>10</v>
      </c>
      <c r="N10" s="19" t="s">
        <v>11</v>
      </c>
      <c r="O10" s="20" t="s">
        <v>12</v>
      </c>
      <c r="P10" s="5"/>
      <c r="BG10" s="1"/>
      <c r="BH10" s="3"/>
      <c r="BI10" s="1"/>
    </row>
    <row r="11" spans="2:65" s="4" customFormat="1" ht="18" customHeight="1">
      <c r="B11" s="69" t="s">
        <v>28</v>
      </c>
      <c r="C11" s="70"/>
      <c r="D11" s="70"/>
      <c r="E11" s="70"/>
      <c r="F11" s="70"/>
      <c r="G11" s="70"/>
      <c r="H11" s="70"/>
      <c r="I11" s="70"/>
      <c r="J11" s="77"/>
      <c r="K11" s="79"/>
      <c r="L11" s="77">
        <v>78.744205480000005</v>
      </c>
      <c r="M11" s="70"/>
      <c r="N11" s="78">
        <f>L11/$L$11</f>
        <v>1</v>
      </c>
      <c r="O11" s="78">
        <f>L11/'סכום נכסי הקרן'!$C$42</f>
        <v>1.111579364098635E-2</v>
      </c>
      <c r="P11" s="5"/>
      <c r="BG11" s="1"/>
      <c r="BH11" s="3"/>
      <c r="BI11" s="1"/>
      <c r="BM11" s="1"/>
    </row>
    <row r="12" spans="2:65" s="4" customFormat="1" ht="18" customHeight="1">
      <c r="B12" s="93" t="s">
        <v>209</v>
      </c>
      <c r="C12" s="70"/>
      <c r="D12" s="70"/>
      <c r="E12" s="70"/>
      <c r="F12" s="70"/>
      <c r="G12" s="70"/>
      <c r="H12" s="70"/>
      <c r="I12" s="70"/>
      <c r="J12" s="77"/>
      <c r="K12" s="79"/>
      <c r="L12" s="77">
        <v>78.744205479999991</v>
      </c>
      <c r="M12" s="70"/>
      <c r="N12" s="78">
        <f t="shared" ref="N12:N19" si="0">L12/$L$11</f>
        <v>0.99999999999999978</v>
      </c>
      <c r="O12" s="78">
        <f>L12/'סכום נכסי הקרן'!$C$42</f>
        <v>1.1115793640986348E-2</v>
      </c>
      <c r="P12" s="5"/>
      <c r="BG12" s="1"/>
      <c r="BH12" s="3"/>
      <c r="BI12" s="1"/>
      <c r="BM12" s="1"/>
    </row>
    <row r="13" spans="2:65">
      <c r="B13" s="88" t="s">
        <v>27</v>
      </c>
      <c r="C13" s="72"/>
      <c r="D13" s="72"/>
      <c r="E13" s="72"/>
      <c r="F13" s="72"/>
      <c r="G13" s="72"/>
      <c r="H13" s="72"/>
      <c r="I13" s="72"/>
      <c r="J13" s="80"/>
      <c r="K13" s="82"/>
      <c r="L13" s="80">
        <v>78.744205479999991</v>
      </c>
      <c r="M13" s="72"/>
      <c r="N13" s="81">
        <f t="shared" si="0"/>
        <v>0.99999999999999978</v>
      </c>
      <c r="O13" s="81">
        <f>L13/'סכום נכסי הקרן'!$C$42</f>
        <v>1.1115793640986348E-2</v>
      </c>
      <c r="BH13" s="3"/>
    </row>
    <row r="14" spans="2:65" ht="20.25">
      <c r="B14" s="76" t="s">
        <v>994</v>
      </c>
      <c r="C14" s="70" t="s">
        <v>995</v>
      </c>
      <c r="D14" s="83" t="s">
        <v>25</v>
      </c>
      <c r="E14" s="70"/>
      <c r="F14" s="83" t="s">
        <v>884</v>
      </c>
      <c r="G14" s="70" t="s">
        <v>996</v>
      </c>
      <c r="H14" s="70"/>
      <c r="I14" s="83" t="s">
        <v>143</v>
      </c>
      <c r="J14" s="77">
        <v>1.439219</v>
      </c>
      <c r="K14" s="79">
        <v>62148</v>
      </c>
      <c r="L14" s="77">
        <v>3.1001492260000001</v>
      </c>
      <c r="M14" s="78">
        <v>9.1069675219923548E-7</v>
      </c>
      <c r="N14" s="78">
        <f t="shared" si="0"/>
        <v>3.9369871181028013E-2</v>
      </c>
      <c r="O14" s="78">
        <f>L14/'סכום נכסי הקרן'!$C$42</f>
        <v>4.3762736372052289E-4</v>
      </c>
      <c r="BH14" s="4"/>
    </row>
    <row r="15" spans="2:65">
      <c r="B15" s="76" t="s">
        <v>997</v>
      </c>
      <c r="C15" s="70" t="s">
        <v>998</v>
      </c>
      <c r="D15" s="83" t="s">
        <v>117</v>
      </c>
      <c r="E15" s="70"/>
      <c r="F15" s="83" t="s">
        <v>884</v>
      </c>
      <c r="G15" s="70" t="s">
        <v>996</v>
      </c>
      <c r="H15" s="70"/>
      <c r="I15" s="83" t="s">
        <v>145</v>
      </c>
      <c r="J15" s="77">
        <v>27.615895000000002</v>
      </c>
      <c r="K15" s="79">
        <v>3047</v>
      </c>
      <c r="L15" s="77">
        <v>3.2672067070000006</v>
      </c>
      <c r="M15" s="78">
        <v>2.18729619980459E-7</v>
      </c>
      <c r="N15" s="78">
        <f t="shared" si="0"/>
        <v>4.1491392123193471E-2</v>
      </c>
      <c r="O15" s="78">
        <f>L15/'סכום נכסי הקרן'!$C$42</f>
        <v>4.6120975271866514E-4</v>
      </c>
    </row>
    <row r="16" spans="2:65">
      <c r="B16" s="76" t="s">
        <v>999</v>
      </c>
      <c r="C16" s="70" t="s">
        <v>1000</v>
      </c>
      <c r="D16" s="83" t="s">
        <v>117</v>
      </c>
      <c r="E16" s="70"/>
      <c r="F16" s="83" t="s">
        <v>884</v>
      </c>
      <c r="G16" s="70" t="s">
        <v>996</v>
      </c>
      <c r="H16" s="70"/>
      <c r="I16" s="83" t="s">
        <v>153</v>
      </c>
      <c r="J16" s="77">
        <v>106.7286</v>
      </c>
      <c r="K16" s="79">
        <v>1531</v>
      </c>
      <c r="L16" s="77">
        <v>5.2571160280000004</v>
      </c>
      <c r="M16" s="78">
        <v>5.1138738777689944E-7</v>
      </c>
      <c r="N16" s="78">
        <f t="shared" si="0"/>
        <v>6.6761941351166962E-2</v>
      </c>
      <c r="O16" s="78">
        <f>L16/'סכום נכסי הקרן'!$C$42</f>
        <v>7.4211196313120537E-4</v>
      </c>
    </row>
    <row r="17" spans="2:15">
      <c r="B17" s="76" t="s">
        <v>1001</v>
      </c>
      <c r="C17" s="70" t="s">
        <v>1002</v>
      </c>
      <c r="D17" s="83" t="s">
        <v>117</v>
      </c>
      <c r="E17" s="70"/>
      <c r="F17" s="83" t="s">
        <v>884</v>
      </c>
      <c r="G17" s="70" t="s">
        <v>996</v>
      </c>
      <c r="H17" s="70"/>
      <c r="I17" s="83" t="s">
        <v>143</v>
      </c>
      <c r="J17" s="77">
        <v>536.41523100000006</v>
      </c>
      <c r="K17" s="79">
        <v>1403.8</v>
      </c>
      <c r="L17" s="77">
        <v>26.099662913</v>
      </c>
      <c r="M17" s="78">
        <v>6.9782263091944203E-7</v>
      </c>
      <c r="N17" s="78">
        <f t="shared" si="0"/>
        <v>0.33144867935239974</v>
      </c>
      <c r="O17" s="78">
        <f>L17/'סכום נכסי הקרן'!$C$42</f>
        <v>3.6843151222587284E-3</v>
      </c>
    </row>
    <row r="18" spans="2:15">
      <c r="B18" s="76" t="s">
        <v>1003</v>
      </c>
      <c r="C18" s="70" t="s">
        <v>1004</v>
      </c>
      <c r="D18" s="83" t="s">
        <v>25</v>
      </c>
      <c r="E18" s="70"/>
      <c r="F18" s="83" t="s">
        <v>884</v>
      </c>
      <c r="G18" s="70" t="s">
        <v>996</v>
      </c>
      <c r="H18" s="70"/>
      <c r="I18" s="83" t="s">
        <v>153</v>
      </c>
      <c r="J18" s="77">
        <v>13.925551</v>
      </c>
      <c r="K18" s="79">
        <v>11678.96</v>
      </c>
      <c r="L18" s="77">
        <v>5.2324863699999993</v>
      </c>
      <c r="M18" s="78">
        <v>3.6935092895763187E-6</v>
      </c>
      <c r="N18" s="78">
        <f t="shared" si="0"/>
        <v>6.6449160774490035E-2</v>
      </c>
      <c r="O18" s="78">
        <f>L18/'סכום נכסי הקרן'!$C$42</f>
        <v>7.3863515878595592E-4</v>
      </c>
    </row>
    <row r="19" spans="2:15">
      <c r="B19" s="76" t="s">
        <v>1005</v>
      </c>
      <c r="C19" s="70" t="s">
        <v>1006</v>
      </c>
      <c r="D19" s="83" t="s">
        <v>117</v>
      </c>
      <c r="E19" s="70"/>
      <c r="F19" s="83" t="s">
        <v>884</v>
      </c>
      <c r="G19" s="70" t="s">
        <v>996</v>
      </c>
      <c r="H19" s="70"/>
      <c r="I19" s="83" t="s">
        <v>143</v>
      </c>
      <c r="J19" s="77">
        <v>89.746899000000028</v>
      </c>
      <c r="K19" s="79">
        <v>11504.94</v>
      </c>
      <c r="L19" s="77">
        <v>35.787584235999994</v>
      </c>
      <c r="M19" s="78">
        <v>1.0908043665436062E-6</v>
      </c>
      <c r="N19" s="78">
        <f t="shared" si="0"/>
        <v>0.45447895521772164</v>
      </c>
      <c r="O19" s="78">
        <f>L19/'סכום נכסי הקרן'!$C$42</f>
        <v>5.05189428037127E-3</v>
      </c>
    </row>
    <row r="20" spans="2:15">
      <c r="B20" s="73"/>
      <c r="C20" s="70"/>
      <c r="D20" s="70"/>
      <c r="E20" s="70"/>
      <c r="F20" s="70"/>
      <c r="G20" s="70"/>
      <c r="H20" s="70"/>
      <c r="I20" s="70"/>
      <c r="J20" s="77"/>
      <c r="K20" s="79"/>
      <c r="L20" s="70"/>
      <c r="M20" s="70"/>
      <c r="N20" s="78"/>
      <c r="O20" s="70"/>
    </row>
    <row r="21" spans="2:15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</row>
    <row r="22" spans="2:15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</row>
    <row r="23" spans="2:15">
      <c r="B23" s="85" t="s">
        <v>231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2:15">
      <c r="B24" s="85" t="s">
        <v>92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spans="2:15">
      <c r="B25" s="85" t="s">
        <v>214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</row>
    <row r="26" spans="2:15">
      <c r="B26" s="85" t="s">
        <v>222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</row>
    <row r="27" spans="2:15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2:15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2:15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2:15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2:15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2:15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2:59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</row>
    <row r="34" spans="2:59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</row>
    <row r="35" spans="2:59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spans="2:59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</row>
    <row r="37" spans="2:59" ht="20.25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BG37" s="4"/>
    </row>
    <row r="38" spans="2:59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BG38" s="3"/>
    </row>
    <row r="39" spans="2:59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</row>
    <row r="40" spans="2:59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2:59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2:59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2:59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2:59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2:59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2:59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2:59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2:59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2:15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2:15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2:15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2:15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2:15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2:15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2:15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2:15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2:15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2:15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2:15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2:15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2:15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2:15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2:15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2:15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2:15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2:15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2:15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  <row r="68" spans="2:15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</row>
    <row r="69" spans="2:15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</row>
    <row r="70" spans="2:15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</row>
    <row r="71" spans="2:15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</row>
    <row r="72" spans="2:15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</row>
    <row r="73" spans="2:15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</row>
    <row r="74" spans="2:15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</row>
    <row r="75" spans="2:15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</row>
    <row r="76" spans="2:15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</row>
    <row r="77" spans="2:15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</row>
    <row r="78" spans="2:15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</row>
    <row r="79" spans="2:15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</row>
    <row r="80" spans="2:15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</row>
    <row r="81" spans="2:15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</row>
    <row r="82" spans="2:15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</row>
    <row r="83" spans="2:15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</row>
    <row r="84" spans="2:15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</row>
    <row r="85" spans="2:15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</row>
    <row r="86" spans="2:15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</row>
    <row r="87" spans="2:15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</row>
    <row r="88" spans="2:15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</row>
    <row r="89" spans="2:15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</row>
    <row r="90" spans="2:15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</row>
    <row r="91" spans="2:15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</row>
    <row r="92" spans="2:15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</row>
    <row r="93" spans="2:15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</row>
    <row r="94" spans="2:15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</row>
    <row r="95" spans="2:15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</row>
    <row r="96" spans="2:15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</row>
    <row r="97" spans="2:15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</row>
    <row r="98" spans="2:15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</row>
    <row r="99" spans="2:15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</row>
    <row r="100" spans="2:15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</row>
    <row r="101" spans="2:15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</row>
    <row r="102" spans="2:15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</row>
    <row r="103" spans="2:15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</row>
    <row r="104" spans="2:15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</row>
    <row r="105" spans="2:15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</row>
    <row r="106" spans="2:15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</row>
    <row r="107" spans="2:15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</row>
    <row r="108" spans="2:1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</row>
    <row r="109" spans="2:1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</row>
    <row r="110" spans="2:1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</row>
    <row r="111" spans="2:15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</row>
    <row r="112" spans="2:15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</row>
    <row r="113" spans="2:15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</row>
    <row r="114" spans="2:15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</row>
    <row r="115" spans="2:15"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</row>
    <row r="116" spans="2:15"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</row>
    <row r="117" spans="2:15"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</row>
    <row r="118" spans="2:15"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</row>
    <row r="119" spans="2:15"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</row>
    <row r="120" spans="2:15">
      <c r="C120" s="1"/>
      <c r="D120" s="1"/>
      <c r="E120" s="1"/>
    </row>
    <row r="121" spans="2:15">
      <c r="C121" s="1"/>
      <c r="D121" s="1"/>
      <c r="E121" s="1"/>
    </row>
    <row r="122" spans="2:15">
      <c r="C122" s="1"/>
      <c r="D122" s="1"/>
      <c r="E122" s="1"/>
    </row>
    <row r="123" spans="2:15">
      <c r="C123" s="1"/>
      <c r="D123" s="1"/>
      <c r="E123" s="1"/>
    </row>
    <row r="124" spans="2:15">
      <c r="C124" s="1"/>
      <c r="D124" s="1"/>
      <c r="E124" s="1"/>
    </row>
    <row r="125" spans="2:15">
      <c r="C125" s="1"/>
      <c r="D125" s="1"/>
      <c r="E125" s="1"/>
    </row>
    <row r="126" spans="2:15">
      <c r="C126" s="1"/>
      <c r="D126" s="1"/>
      <c r="E126" s="1"/>
    </row>
    <row r="127" spans="2:15">
      <c r="C127" s="1"/>
      <c r="D127" s="1"/>
      <c r="E127" s="1"/>
    </row>
    <row r="128" spans="2:1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2"/>
      <c r="C325" s="1"/>
      <c r="D325" s="1"/>
      <c r="E325" s="1"/>
    </row>
    <row r="326" spans="2:5">
      <c r="B326" s="42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D1:AF1048576 AH1:XFD1048576 AG1:AG37 B1:B22 B24:B37 AG42:AG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K12" sqref="K12:K14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63.1406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7" style="1" bestFit="1" customWidth="1"/>
    <col min="8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47" t="s">
        <v>159</v>
      </c>
      <c r="C1" s="68" t="s" vm="1">
        <v>238</v>
      </c>
    </row>
    <row r="2" spans="2:60">
      <c r="B2" s="47" t="s">
        <v>158</v>
      </c>
      <c r="C2" s="68" t="s">
        <v>239</v>
      </c>
    </row>
    <row r="3" spans="2:60">
      <c r="B3" s="47" t="s">
        <v>160</v>
      </c>
      <c r="C3" s="68" t="s">
        <v>240</v>
      </c>
    </row>
    <row r="4" spans="2:60">
      <c r="B4" s="47" t="s">
        <v>161</v>
      </c>
      <c r="C4" s="68">
        <v>12147</v>
      </c>
    </row>
    <row r="6" spans="2:60" ht="26.25" customHeight="1">
      <c r="B6" s="107" t="s">
        <v>189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74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3"/>
    </row>
    <row r="8" spans="2:60" s="3" customFormat="1" ht="78.75">
      <c r="B8" s="22" t="s">
        <v>96</v>
      </c>
      <c r="C8" s="30" t="s">
        <v>34</v>
      </c>
      <c r="D8" s="30" t="s">
        <v>99</v>
      </c>
      <c r="E8" s="30" t="s">
        <v>49</v>
      </c>
      <c r="F8" s="30" t="s">
        <v>83</v>
      </c>
      <c r="G8" s="30" t="s">
        <v>216</v>
      </c>
      <c r="H8" s="30" t="s">
        <v>215</v>
      </c>
      <c r="I8" s="30" t="s">
        <v>46</v>
      </c>
      <c r="J8" s="30" t="s">
        <v>45</v>
      </c>
      <c r="K8" s="30" t="s">
        <v>162</v>
      </c>
      <c r="L8" s="66" t="s">
        <v>164</v>
      </c>
      <c r="BD8" s="1"/>
      <c r="BE8" s="1"/>
    </row>
    <row r="9" spans="2:60" s="3" customFormat="1" ht="25.5">
      <c r="B9" s="15"/>
      <c r="C9" s="16"/>
      <c r="D9" s="16"/>
      <c r="E9" s="16"/>
      <c r="F9" s="16"/>
      <c r="G9" s="16" t="s">
        <v>223</v>
      </c>
      <c r="H9" s="16"/>
      <c r="I9" s="16" t="s">
        <v>219</v>
      </c>
      <c r="J9" s="16" t="s">
        <v>19</v>
      </c>
      <c r="K9" s="32" t="s">
        <v>19</v>
      </c>
      <c r="L9" s="17" t="s">
        <v>19</v>
      </c>
      <c r="BC9" s="1"/>
      <c r="BD9" s="1"/>
      <c r="BE9" s="1"/>
      <c r="BG9" s="4"/>
    </row>
    <row r="10" spans="2:60" s="4" customFormat="1" ht="18" customHeight="1">
      <c r="B10" s="18"/>
      <c r="C10" s="19" t="s">
        <v>0</v>
      </c>
      <c r="D10" s="19" t="s">
        <v>1</v>
      </c>
      <c r="E10" s="19" t="s">
        <v>2</v>
      </c>
      <c r="F10" s="19" t="s">
        <v>2</v>
      </c>
      <c r="G10" s="19" t="s">
        <v>3</v>
      </c>
      <c r="H10" s="19" t="s">
        <v>4</v>
      </c>
      <c r="I10" s="19" t="s">
        <v>5</v>
      </c>
      <c r="J10" s="19" t="s">
        <v>6</v>
      </c>
      <c r="K10" s="19" t="s">
        <v>7</v>
      </c>
      <c r="L10" s="20" t="s">
        <v>8</v>
      </c>
      <c r="BC10" s="1"/>
      <c r="BD10" s="3"/>
      <c r="BE10" s="1"/>
    </row>
    <row r="11" spans="2:60" s="4" customFormat="1" ht="18" customHeight="1">
      <c r="B11" s="69" t="s">
        <v>36</v>
      </c>
      <c r="C11" s="70"/>
      <c r="D11" s="70"/>
      <c r="E11" s="70"/>
      <c r="F11" s="70"/>
      <c r="G11" s="77"/>
      <c r="H11" s="79"/>
      <c r="I11" s="77">
        <v>0.19036943199999998</v>
      </c>
      <c r="J11" s="70"/>
      <c r="K11" s="78">
        <f>I11/$I$11</f>
        <v>1</v>
      </c>
      <c r="L11" s="78">
        <f>I11/'סכום נכסי הקרן'!$C$42</f>
        <v>2.6873181445728683E-5</v>
      </c>
      <c r="BC11" s="1"/>
      <c r="BD11" s="3"/>
      <c r="BE11" s="1"/>
      <c r="BG11" s="1"/>
    </row>
    <row r="12" spans="2:60" s="4" customFormat="1" ht="18" customHeight="1">
      <c r="B12" s="93" t="s">
        <v>23</v>
      </c>
      <c r="C12" s="70"/>
      <c r="D12" s="70"/>
      <c r="E12" s="70"/>
      <c r="F12" s="70"/>
      <c r="G12" s="77"/>
      <c r="H12" s="79"/>
      <c r="I12" s="77">
        <v>0.19036943199999998</v>
      </c>
      <c r="J12" s="70"/>
      <c r="K12" s="78">
        <f t="shared" ref="K12:K14" si="0">I12/$I$11</f>
        <v>1</v>
      </c>
      <c r="L12" s="78">
        <f>I12/'סכום נכסי הקרן'!$C$42</f>
        <v>2.6873181445728683E-5</v>
      </c>
      <c r="BC12" s="1"/>
      <c r="BD12" s="3"/>
      <c r="BE12" s="1"/>
      <c r="BG12" s="1"/>
    </row>
    <row r="13" spans="2:60">
      <c r="B13" s="88" t="s">
        <v>1007</v>
      </c>
      <c r="C13" s="72"/>
      <c r="D13" s="72"/>
      <c r="E13" s="72"/>
      <c r="F13" s="72"/>
      <c r="G13" s="80"/>
      <c r="H13" s="82"/>
      <c r="I13" s="80">
        <v>0.19036943199999998</v>
      </c>
      <c r="J13" s="72"/>
      <c r="K13" s="81">
        <f t="shared" si="0"/>
        <v>1</v>
      </c>
      <c r="L13" s="81">
        <f>I13/'סכום נכסי הקרן'!$C$42</f>
        <v>2.6873181445728683E-5</v>
      </c>
      <c r="BD13" s="3"/>
    </row>
    <row r="14" spans="2:60" ht="20.25">
      <c r="B14" s="76" t="s">
        <v>1008</v>
      </c>
      <c r="C14" s="70" t="s">
        <v>1009</v>
      </c>
      <c r="D14" s="83" t="s">
        <v>100</v>
      </c>
      <c r="E14" s="83" t="s">
        <v>170</v>
      </c>
      <c r="F14" s="83" t="s">
        <v>144</v>
      </c>
      <c r="G14" s="77">
        <v>40.018799999999999</v>
      </c>
      <c r="H14" s="79">
        <v>475.7</v>
      </c>
      <c r="I14" s="77">
        <v>0.19036943199999998</v>
      </c>
      <c r="J14" s="78">
        <v>4.5173712355380803E-6</v>
      </c>
      <c r="K14" s="78">
        <f t="shared" si="0"/>
        <v>1</v>
      </c>
      <c r="L14" s="78">
        <f>I14/'סכום נכסי הקרן'!$C$42</f>
        <v>2.6873181445728683E-5</v>
      </c>
      <c r="BD14" s="4"/>
    </row>
    <row r="15" spans="2:60">
      <c r="B15" s="73"/>
      <c r="C15" s="70"/>
      <c r="D15" s="70"/>
      <c r="E15" s="70"/>
      <c r="F15" s="70"/>
      <c r="G15" s="77"/>
      <c r="H15" s="79"/>
      <c r="I15" s="70"/>
      <c r="J15" s="70"/>
      <c r="K15" s="78"/>
      <c r="L15" s="70"/>
    </row>
    <row r="16" spans="2:60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2:56"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2:56">
      <c r="B18" s="85" t="s">
        <v>231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2:56" ht="20.25">
      <c r="B19" s="85" t="s">
        <v>92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BC19" s="4"/>
    </row>
    <row r="20" spans="2:56">
      <c r="B20" s="85" t="s">
        <v>214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BD20" s="3"/>
    </row>
    <row r="21" spans="2:56">
      <c r="B21" s="85" t="s">
        <v>222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</row>
    <row r="22" spans="2:56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</row>
    <row r="23" spans="2:56"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</row>
    <row r="24" spans="2:56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</row>
    <row r="25" spans="2:56"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</row>
    <row r="26" spans="2:56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</row>
    <row r="27" spans="2:56"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8" spans="2:56"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</row>
    <row r="29" spans="2:56"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</row>
    <row r="30" spans="2:56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2:56"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2:56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</row>
    <row r="33" spans="2:12"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</row>
    <row r="34" spans="2:12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</row>
    <row r="35" spans="2:12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</row>
    <row r="36" spans="2:12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</row>
    <row r="37" spans="2:12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</row>
    <row r="38" spans="2:12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2:12"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2:12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</row>
    <row r="42" spans="2:12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</row>
    <row r="43" spans="2:12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</row>
    <row r="44" spans="2:12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</row>
    <row r="45" spans="2:12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</row>
    <row r="46" spans="2:12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</row>
    <row r="47" spans="2:12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</row>
    <row r="48" spans="2:12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</row>
    <row r="49" spans="2:12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</row>
    <row r="50" spans="2:12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</row>
    <row r="51" spans="2:12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2:12"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2:12"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</row>
    <row r="54" spans="2:12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</row>
    <row r="55" spans="2:12"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</row>
    <row r="56" spans="2:12"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</row>
    <row r="57" spans="2:12"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</row>
    <row r="58" spans="2:12"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</row>
    <row r="59" spans="2:12"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</row>
    <row r="60" spans="2:12"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</row>
    <row r="61" spans="2:12"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</row>
    <row r="62" spans="2:12"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</row>
    <row r="63" spans="2:12"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2:12"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</row>
    <row r="65" spans="2:12"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2:12"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2:12"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</row>
    <row r="68" spans="2:12"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2:12"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</row>
    <row r="70" spans="2:12"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</row>
    <row r="71" spans="2:12"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</row>
    <row r="72" spans="2:12"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</row>
    <row r="73" spans="2:12"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</row>
    <row r="74" spans="2:12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</row>
    <row r="75" spans="2:12"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</row>
    <row r="76" spans="2:12"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</row>
    <row r="77" spans="2:12"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</row>
    <row r="78" spans="2:12"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</row>
    <row r="79" spans="2:12"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</row>
    <row r="80" spans="2:12"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</row>
    <row r="81" spans="2:12"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</row>
    <row r="82" spans="2:12"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</row>
    <row r="83" spans="2:12"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</row>
    <row r="84" spans="2:12"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</row>
    <row r="85" spans="2:12"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</row>
    <row r="86" spans="2:12"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</row>
    <row r="87" spans="2:12"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</row>
    <row r="88" spans="2:12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</row>
    <row r="89" spans="2:12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</row>
    <row r="90" spans="2:12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</row>
    <row r="91" spans="2:12"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</row>
    <row r="92" spans="2:12"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</row>
    <row r="93" spans="2:12"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</row>
    <row r="94" spans="2:12"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</row>
    <row r="95" spans="2:12"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</row>
    <row r="96" spans="2:12"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2:12"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</row>
    <row r="98" spans="2:12"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</row>
    <row r="99" spans="2:12"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</row>
    <row r="100" spans="2:12"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</row>
    <row r="101" spans="2:12"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</row>
    <row r="102" spans="2:12"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</row>
    <row r="103" spans="2:12"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</row>
    <row r="104" spans="2:12"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</row>
    <row r="105" spans="2:12"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</row>
    <row r="106" spans="2:12"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2:12"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</row>
    <row r="108" spans="2:12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</row>
    <row r="109" spans="2:12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</row>
    <row r="110" spans="2:12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</row>
    <row r="111" spans="2:12"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</row>
    <row r="112" spans="2:12"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</row>
    <row r="113" spans="2:12"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</row>
    <row r="114" spans="2:12"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</row>
    <row r="115" spans="2:12">
      <c r="D115" s="1"/>
      <c r="E115" s="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D1:AF1048576 AH1:XFD1048576 AG1:AG19 B19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2020-08-31T11:53:58Z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