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מזומנים!$B$6:$K$39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23" i="88" l="1"/>
  <c r="C12" i="88"/>
  <c r="C10" i="88"/>
  <c r="C37" i="88" l="1"/>
  <c r="J12" i="81"/>
  <c r="J11" i="81"/>
  <c r="J10" i="81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79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32" i="62"/>
  <c r="L158" i="62"/>
  <c r="L13" i="62"/>
  <c r="L44" i="62"/>
  <c r="L87" i="62"/>
  <c r="Q21" i="59"/>
  <c r="Q20" i="59"/>
  <c r="Q19" i="59"/>
  <c r="Q18" i="59"/>
  <c r="Q17" i="59"/>
  <c r="Q16" i="59"/>
  <c r="Q15" i="59"/>
  <c r="Q14" i="59"/>
  <c r="Q13" i="59"/>
  <c r="Q12" i="59"/>
  <c r="Q11" i="59"/>
  <c r="J10" i="58"/>
  <c r="J11" i="58"/>
  <c r="J12" i="58"/>
  <c r="K12" i="58" s="1"/>
  <c r="J20" i="58"/>
  <c r="K48" i="58"/>
  <c r="K47" i="58"/>
  <c r="K46" i="58"/>
  <c r="K45" i="58"/>
  <c r="K44" i="58"/>
  <c r="K43" i="58"/>
  <c r="K42" i="58"/>
  <c r="K41" i="58"/>
  <c r="K40" i="58"/>
  <c r="K39" i="58"/>
  <c r="K38" i="58"/>
  <c r="K37" i="58"/>
  <c r="K36" i="58"/>
  <c r="K35" i="58"/>
  <c r="K34" i="58"/>
  <c r="K33" i="58"/>
  <c r="K32" i="58"/>
  <c r="K31" i="58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1" i="58"/>
  <c r="K10" i="58"/>
  <c r="J29" i="58"/>
  <c r="C31" i="88"/>
  <c r="C29" i="88"/>
  <c r="C24" i="88"/>
  <c r="C21" i="88"/>
  <c r="C20" i="88"/>
  <c r="C19" i="88"/>
  <c r="C18" i="88"/>
  <c r="C17" i="88"/>
  <c r="C13" i="88"/>
  <c r="C11" i="88"/>
  <c r="L131" i="62" l="1"/>
  <c r="L12" i="62"/>
  <c r="L11" i="62" l="1"/>
  <c r="N211" i="62"/>
  <c r="N209" i="62"/>
  <c r="N27" i="62"/>
  <c r="N134" i="62"/>
  <c r="N210" i="62"/>
  <c r="N66" i="62"/>
  <c r="N21" i="62"/>
  <c r="N18" i="62"/>
  <c r="N105" i="62"/>
  <c r="N145" i="62"/>
  <c r="N103" i="62"/>
  <c r="N60" i="62"/>
  <c r="N114" i="62"/>
  <c r="N213" i="62"/>
  <c r="N128" i="62"/>
  <c r="N14" i="62"/>
  <c r="N169" i="62"/>
  <c r="N141" i="62"/>
  <c r="N121" i="62"/>
  <c r="N204" i="62"/>
  <c r="N181" i="62"/>
  <c r="N32" i="62"/>
  <c r="N35" i="62"/>
  <c r="N92" i="62"/>
  <c r="N135" i="62"/>
  <c r="N78" i="62"/>
  <c r="N95" i="62"/>
  <c r="N207" i="62"/>
  <c r="N225" i="62"/>
  <c r="N156" i="62"/>
  <c r="N223" i="62"/>
  <c r="N200" i="62"/>
  <c r="N116" i="62"/>
  <c r="N94" i="62"/>
  <c r="N244" i="62"/>
  <c r="N198" i="62"/>
  <c r="N180" i="62"/>
  <c r="N160" i="62"/>
  <c r="N74" i="62"/>
  <c r="N54" i="62"/>
  <c r="N205" i="62"/>
  <c r="N26" i="62"/>
  <c r="N47" i="62"/>
  <c r="N38" i="62"/>
  <c r="N148" i="62"/>
  <c r="N187" i="62"/>
  <c r="N126" i="62"/>
  <c r="N212" i="62"/>
  <c r="N31" i="62"/>
  <c r="N203" i="62"/>
  <c r="N176" i="62"/>
  <c r="N151" i="62"/>
  <c r="N70" i="62"/>
  <c r="N25" i="62"/>
  <c r="N69" i="62"/>
  <c r="N19" i="62"/>
  <c r="N24" i="62"/>
  <c r="N44" i="62"/>
  <c r="N153" i="62"/>
  <c r="N239" i="62"/>
  <c r="N171" i="62"/>
  <c r="N217" i="62"/>
  <c r="N53" i="62"/>
  <c r="N227" i="62"/>
  <c r="N84" i="62" l="1"/>
  <c r="N112" i="62"/>
  <c r="N137" i="62"/>
  <c r="N144" i="62"/>
  <c r="N41" i="62"/>
  <c r="N146" i="62"/>
  <c r="N193" i="62"/>
  <c r="N59" i="62"/>
  <c r="N109" i="62"/>
  <c r="N188" i="62"/>
  <c r="N233" i="62"/>
  <c r="N58" i="62"/>
  <c r="N173" i="62"/>
  <c r="N170" i="62"/>
  <c r="N129" i="62"/>
  <c r="N40" i="62"/>
  <c r="N178" i="62"/>
  <c r="N85" i="62"/>
  <c r="N182" i="62"/>
  <c r="N100" i="62"/>
  <c r="N12" i="62"/>
  <c r="N159" i="62"/>
  <c r="N76" i="62"/>
  <c r="N79" i="62"/>
  <c r="N11" i="62"/>
  <c r="N174" i="62"/>
  <c r="N46" i="62"/>
  <c r="N111" i="62"/>
  <c r="N172" i="62"/>
  <c r="N241" i="62"/>
  <c r="N158" i="62"/>
  <c r="N73" i="62"/>
  <c r="N246" i="62"/>
  <c r="N154" i="62"/>
  <c r="N72" i="62"/>
  <c r="N222" i="62"/>
  <c r="N202" i="62"/>
  <c r="N119" i="62"/>
  <c r="N33" i="62"/>
  <c r="N80" i="62"/>
  <c r="N101" i="62"/>
  <c r="N93" i="62"/>
  <c r="N234" i="62"/>
  <c r="N166" i="62"/>
  <c r="N117" i="62"/>
  <c r="N219" i="62"/>
  <c r="N136" i="62"/>
  <c r="N50" i="62"/>
  <c r="N124" i="62"/>
  <c r="N143" i="62"/>
  <c r="N71" i="62"/>
  <c r="N192" i="62"/>
  <c r="N133" i="62"/>
  <c r="N214" i="62"/>
  <c r="N167" i="62"/>
  <c r="N37" i="62"/>
  <c r="N61" i="62"/>
  <c r="N240" i="62"/>
  <c r="N113" i="62"/>
  <c r="N30" i="62"/>
  <c r="N107" i="62"/>
  <c r="N183" i="62"/>
  <c r="N165" i="62"/>
  <c r="N108" i="62"/>
  <c r="N184" i="62"/>
  <c r="N17" i="62"/>
  <c r="N57" i="62"/>
  <c r="N23" i="62"/>
  <c r="N226" i="62"/>
  <c r="N179" i="62"/>
  <c r="N96" i="62"/>
  <c r="N245" i="62"/>
  <c r="N161" i="62"/>
  <c r="N77" i="62"/>
  <c r="N228" i="62"/>
  <c r="N199" i="62"/>
  <c r="N55" i="62"/>
  <c r="N122" i="62"/>
  <c r="N48" i="62"/>
  <c r="N220" i="62"/>
  <c r="N62" i="62"/>
  <c r="N127" i="62"/>
  <c r="N189" i="62"/>
  <c r="N190" i="62"/>
  <c r="N75" i="62"/>
  <c r="N238" i="62"/>
  <c r="N139" i="62"/>
  <c r="N89" i="62"/>
  <c r="N131" i="62"/>
  <c r="N90" i="62"/>
  <c r="N186" i="62"/>
  <c r="N91" i="62"/>
  <c r="N197" i="62"/>
  <c r="N191" i="62"/>
  <c r="N83" i="62"/>
  <c r="N125" i="62"/>
  <c r="N150" i="62"/>
  <c r="N196" i="62"/>
  <c r="N99" i="62"/>
  <c r="N229" i="62"/>
  <c r="N28" i="62"/>
  <c r="N138" i="62"/>
  <c r="N64" i="62"/>
  <c r="N20" i="62"/>
  <c r="N155" i="62"/>
  <c r="N29" i="62"/>
  <c r="N208" i="62"/>
  <c r="N98" i="62"/>
  <c r="N34" i="62"/>
  <c r="N206" i="62"/>
  <c r="N15" i="62"/>
  <c r="N194" i="62"/>
  <c r="N36" i="62"/>
  <c r="N63" i="62"/>
  <c r="N49" i="62"/>
  <c r="N237" i="62"/>
  <c r="N215" i="62"/>
  <c r="N16" i="62"/>
  <c r="N42" i="62"/>
  <c r="N45" i="62"/>
  <c r="N104" i="62"/>
  <c r="N195" i="62"/>
  <c r="N243" i="62"/>
  <c r="N115" i="62"/>
  <c r="N221" i="62"/>
  <c r="N22" i="62"/>
  <c r="N39" i="62"/>
  <c r="N65" i="62"/>
  <c r="N218" i="62"/>
  <c r="C16" i="88"/>
  <c r="C42" i="88" s="1"/>
  <c r="N185" i="62"/>
  <c r="N175" i="62"/>
  <c r="N51" i="62"/>
  <c r="N177" i="62"/>
  <c r="N147" i="62"/>
  <c r="N106" i="62"/>
  <c r="N142" i="62"/>
  <c r="N13" i="62"/>
  <c r="N162" i="62"/>
  <c r="N120" i="62"/>
  <c r="N56" i="62"/>
  <c r="N230" i="62"/>
  <c r="N97" i="62"/>
  <c r="N110" i="62"/>
  <c r="N152" i="62"/>
  <c r="N201" i="62"/>
  <c r="N68" i="62"/>
  <c r="N235" i="62"/>
  <c r="N140" i="62"/>
  <c r="N168" i="62"/>
  <c r="N163" i="62"/>
  <c r="N224" i="62"/>
  <c r="N236" i="62"/>
  <c r="N81" i="62"/>
  <c r="N132" i="62"/>
  <c r="N67" i="62"/>
  <c r="N82" i="62"/>
  <c r="N87" i="62"/>
  <c r="N149" i="62"/>
  <c r="N164" i="62"/>
  <c r="N232" i="62"/>
  <c r="N52" i="62"/>
  <c r="N123" i="62"/>
  <c r="N231" i="62"/>
  <c r="N118" i="62"/>
  <c r="N242" i="62"/>
  <c r="N216" i="62"/>
  <c r="N102" i="62"/>
  <c r="N88" i="62"/>
  <c r="K12" i="81" l="1"/>
  <c r="K11" i="81"/>
  <c r="K10" i="81"/>
  <c r="K79" i="76"/>
  <c r="K156" i="76"/>
  <c r="K152" i="76"/>
  <c r="K148" i="76"/>
  <c r="K143" i="76"/>
  <c r="K139" i="76"/>
  <c r="K135" i="76"/>
  <c r="K131" i="76"/>
  <c r="K127" i="76"/>
  <c r="K123" i="76"/>
  <c r="K119" i="76"/>
  <c r="K115" i="76"/>
  <c r="K112" i="76"/>
  <c r="K108" i="76"/>
  <c r="K104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L11" i="74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5" i="67"/>
  <c r="K11" i="67"/>
  <c r="L20" i="66"/>
  <c r="L15" i="66"/>
  <c r="L11" i="66"/>
  <c r="L11" i="65"/>
  <c r="O17" i="64"/>
  <c r="O13" i="64"/>
  <c r="N68" i="63"/>
  <c r="N64" i="63"/>
  <c r="N60" i="63"/>
  <c r="N56" i="63"/>
  <c r="N52" i="63"/>
  <c r="N48" i="63"/>
  <c r="N44" i="63"/>
  <c r="N40" i="63"/>
  <c r="N36" i="63"/>
  <c r="N32" i="63"/>
  <c r="N28" i="63"/>
  <c r="N23" i="63"/>
  <c r="N19" i="63"/>
  <c r="N15" i="63"/>
  <c r="N11" i="63"/>
  <c r="K158" i="76"/>
  <c r="K154" i="76"/>
  <c r="K150" i="76"/>
  <c r="K145" i="76"/>
  <c r="K141" i="76"/>
  <c r="K137" i="76"/>
  <c r="K133" i="76"/>
  <c r="K129" i="76"/>
  <c r="K125" i="76"/>
  <c r="K121" i="76"/>
  <c r="K117" i="76"/>
  <c r="K110" i="76"/>
  <c r="K106" i="76"/>
  <c r="K99" i="76"/>
  <c r="K95" i="76"/>
  <c r="K91" i="76"/>
  <c r="K87" i="76"/>
  <c r="K83" i="76"/>
  <c r="K75" i="76"/>
  <c r="K71" i="76"/>
  <c r="K67" i="76"/>
  <c r="K63" i="76"/>
  <c r="K59" i="76"/>
  <c r="K55" i="76"/>
  <c r="K51" i="76"/>
  <c r="K47" i="76"/>
  <c r="K43" i="76"/>
  <c r="K39" i="76"/>
  <c r="K35" i="76"/>
  <c r="K31" i="76"/>
  <c r="K27" i="76"/>
  <c r="K23" i="76"/>
  <c r="K19" i="76"/>
  <c r="K15" i="76"/>
  <c r="K11" i="76"/>
  <c r="L13" i="74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3" i="67"/>
  <c r="L18" i="66"/>
  <c r="L13" i="66"/>
  <c r="L13" i="65"/>
  <c r="O19" i="64"/>
  <c r="O15" i="64"/>
  <c r="O11" i="64"/>
  <c r="N70" i="63"/>
  <c r="N66" i="63"/>
  <c r="N62" i="63"/>
  <c r="N58" i="63"/>
  <c r="N54" i="63"/>
  <c r="N50" i="63"/>
  <c r="N46" i="63"/>
  <c r="N42" i="63"/>
  <c r="N38" i="63"/>
  <c r="N34" i="63"/>
  <c r="N30" i="63"/>
  <c r="N26" i="63"/>
  <c r="N21" i="63"/>
  <c r="N17" i="63"/>
  <c r="N13" i="63"/>
  <c r="K157" i="76"/>
  <c r="K153" i="76"/>
  <c r="K149" i="76"/>
  <c r="K144" i="76"/>
  <c r="K147" i="76"/>
  <c r="K136" i="76"/>
  <c r="K128" i="76"/>
  <c r="K120" i="76"/>
  <c r="K105" i="76"/>
  <c r="K98" i="76"/>
  <c r="K90" i="76"/>
  <c r="K82" i="76"/>
  <c r="K74" i="76"/>
  <c r="K66" i="76"/>
  <c r="K58" i="76"/>
  <c r="K50" i="76"/>
  <c r="K42" i="76"/>
  <c r="K34" i="76"/>
  <c r="K26" i="76"/>
  <c r="K18" i="76"/>
  <c r="P88" i="69"/>
  <c r="P80" i="69"/>
  <c r="P72" i="69"/>
  <c r="P64" i="69"/>
  <c r="P56" i="69"/>
  <c r="P48" i="69"/>
  <c r="P40" i="69"/>
  <c r="P32" i="69"/>
  <c r="P24" i="69"/>
  <c r="P16" i="69"/>
  <c r="L17" i="66"/>
  <c r="L12" i="65"/>
  <c r="O14" i="64"/>
  <c r="N63" i="63"/>
  <c r="N55" i="63"/>
  <c r="N47" i="63"/>
  <c r="N39" i="63"/>
  <c r="N31" i="63"/>
  <c r="N22" i="63"/>
  <c r="N14" i="63"/>
  <c r="K142" i="76"/>
  <c r="K134" i="76"/>
  <c r="K126" i="76"/>
  <c r="K118" i="76"/>
  <c r="K111" i="76"/>
  <c r="K103" i="76"/>
  <c r="K96" i="76"/>
  <c r="K88" i="76"/>
  <c r="K80" i="76"/>
  <c r="K72" i="76"/>
  <c r="K64" i="76"/>
  <c r="K56" i="76"/>
  <c r="K48" i="76"/>
  <c r="K40" i="76"/>
  <c r="K32" i="76"/>
  <c r="K24" i="76"/>
  <c r="K16" i="76"/>
  <c r="P86" i="69"/>
  <c r="P78" i="69"/>
  <c r="P70" i="69"/>
  <c r="P62" i="69"/>
  <c r="P54" i="69"/>
  <c r="P46" i="69"/>
  <c r="P38" i="69"/>
  <c r="P30" i="69"/>
  <c r="P22" i="69"/>
  <c r="P14" i="69"/>
  <c r="K16" i="67"/>
  <c r="L14" i="66"/>
  <c r="O12" i="64"/>
  <c r="N69" i="63"/>
  <c r="N61" i="63"/>
  <c r="N53" i="63"/>
  <c r="N45" i="63"/>
  <c r="N37" i="63"/>
  <c r="N29" i="63"/>
  <c r="N20" i="63"/>
  <c r="N12" i="63"/>
  <c r="N33" i="63"/>
  <c r="K155" i="76"/>
  <c r="K140" i="76"/>
  <c r="K132" i="76"/>
  <c r="K124" i="76"/>
  <c r="K116" i="76"/>
  <c r="K109" i="76"/>
  <c r="K102" i="76"/>
  <c r="K94" i="76"/>
  <c r="K86" i="76"/>
  <c r="K78" i="76"/>
  <c r="K70" i="76"/>
  <c r="K62" i="76"/>
  <c r="K54" i="76"/>
  <c r="K46" i="76"/>
  <c r="K38" i="76"/>
  <c r="K30" i="76"/>
  <c r="K22" i="76"/>
  <c r="K14" i="76"/>
  <c r="P92" i="69"/>
  <c r="P84" i="69"/>
  <c r="P76" i="69"/>
  <c r="P68" i="69"/>
  <c r="P60" i="69"/>
  <c r="P52" i="69"/>
  <c r="P44" i="69"/>
  <c r="P36" i="69"/>
  <c r="P28" i="69"/>
  <c r="P20" i="69"/>
  <c r="P12" i="69"/>
  <c r="K14" i="67"/>
  <c r="L21" i="66"/>
  <c r="L12" i="66"/>
  <c r="O18" i="64"/>
  <c r="N67" i="63"/>
  <c r="N59" i="63"/>
  <c r="N51" i="63"/>
  <c r="N43" i="63"/>
  <c r="N35" i="63"/>
  <c r="N27" i="63"/>
  <c r="N18" i="63"/>
  <c r="K151" i="76"/>
  <c r="K138" i="76"/>
  <c r="K130" i="76"/>
  <c r="K122" i="76"/>
  <c r="K113" i="76"/>
  <c r="K107" i="76"/>
  <c r="K100" i="76"/>
  <c r="K92" i="76"/>
  <c r="K84" i="76"/>
  <c r="K76" i="76"/>
  <c r="K68" i="76"/>
  <c r="K60" i="76"/>
  <c r="K52" i="76"/>
  <c r="K44" i="76"/>
  <c r="K36" i="76"/>
  <c r="K28" i="76"/>
  <c r="K20" i="76"/>
  <c r="K12" i="76"/>
  <c r="L12" i="74"/>
  <c r="P90" i="69"/>
  <c r="P82" i="69"/>
  <c r="P74" i="69"/>
  <c r="P66" i="69"/>
  <c r="P58" i="69"/>
  <c r="P50" i="69"/>
  <c r="P42" i="69"/>
  <c r="P34" i="69"/>
  <c r="P26" i="69"/>
  <c r="P18" i="69"/>
  <c r="K12" i="67"/>
  <c r="L19" i="66"/>
  <c r="L14" i="65"/>
  <c r="O16" i="64"/>
  <c r="N65" i="63"/>
  <c r="N57" i="63"/>
  <c r="N49" i="63"/>
  <c r="N41" i="63"/>
  <c r="N25" i="63"/>
  <c r="N16" i="63"/>
  <c r="O246" i="62"/>
  <c r="O83" i="62"/>
  <c r="O197" i="62"/>
  <c r="O113" i="62"/>
  <c r="O35" i="62"/>
  <c r="O61" i="62"/>
  <c r="O103" i="62"/>
  <c r="O187" i="62"/>
  <c r="L40" i="58"/>
  <c r="L22" i="58"/>
  <c r="D31" i="88"/>
  <c r="O190" i="62"/>
  <c r="O51" i="62"/>
  <c r="O164" i="62"/>
  <c r="O69" i="62"/>
  <c r="O210" i="62"/>
  <c r="O17" i="62"/>
  <c r="O60" i="62"/>
  <c r="O111" i="62"/>
  <c r="L24" i="58"/>
  <c r="L37" i="58"/>
  <c r="D19" i="88"/>
  <c r="O146" i="62"/>
  <c r="O18" i="62"/>
  <c r="O223" i="62"/>
  <c r="O25" i="62"/>
  <c r="O145" i="62"/>
  <c r="O209" i="62"/>
  <c r="O16" i="62"/>
  <c r="O73" i="62"/>
  <c r="L43" i="58"/>
  <c r="L39" i="58"/>
  <c r="O116" i="62"/>
  <c r="O233" i="62"/>
  <c r="O154" i="62"/>
  <c r="O142" i="62"/>
  <c r="O105" i="62"/>
  <c r="O144" i="62"/>
  <c r="O15" i="62"/>
  <c r="O29" i="62"/>
  <c r="L38" i="58"/>
  <c r="D42" i="88"/>
  <c r="L47" i="58"/>
  <c r="O54" i="62"/>
  <c r="O201" i="62"/>
  <c r="O160" i="62"/>
  <c r="O186" i="62"/>
  <c r="L18" i="58"/>
  <c r="O11" i="62"/>
  <c r="O141" i="62"/>
  <c r="O214" i="62"/>
  <c r="O143" i="62"/>
  <c r="L17" i="58"/>
  <c r="O68" i="62"/>
  <c r="O76" i="62"/>
  <c r="O33" i="62"/>
  <c r="O236" i="62"/>
  <c r="O85" i="62"/>
  <c r="O176" i="62"/>
  <c r="O63" i="62"/>
  <c r="O216" i="62"/>
  <c r="O174" i="62"/>
  <c r="O126" i="62"/>
  <c r="O222" i="62"/>
  <c r="O188" i="62"/>
  <c r="R12" i="59"/>
  <c r="O133" i="62"/>
  <c r="D18" i="88"/>
  <c r="L45" i="58"/>
  <c r="L11" i="58"/>
  <c r="O52" i="62"/>
  <c r="O213" i="62"/>
  <c r="O65" i="62"/>
  <c r="O149" i="62"/>
  <c r="O23" i="62"/>
  <c r="O110" i="62"/>
  <c r="O218" i="62"/>
  <c r="O162" i="62"/>
  <c r="O74" i="62"/>
  <c r="O163" i="62"/>
  <c r="O168" i="62"/>
  <c r="O237" i="62"/>
  <c r="O55" i="62"/>
  <c r="O120" i="62"/>
  <c r="O203" i="62"/>
  <c r="D20" i="88"/>
  <c r="L16" i="58"/>
  <c r="L46" i="58"/>
  <c r="L48" i="58"/>
  <c r="O134" i="62"/>
  <c r="O27" i="62"/>
  <c r="O114" i="62"/>
  <c r="O227" i="62"/>
  <c r="O72" i="62"/>
  <c r="O159" i="62"/>
  <c r="O62" i="62"/>
  <c r="O36" i="62"/>
  <c r="O123" i="62"/>
  <c r="O240" i="62"/>
  <c r="O207" i="62"/>
  <c r="O26" i="62"/>
  <c r="O92" i="62"/>
  <c r="O152" i="62"/>
  <c r="O173" i="62"/>
  <c r="O161" i="62"/>
  <c r="O230" i="62"/>
  <c r="D11" i="88"/>
  <c r="D23" i="88"/>
  <c r="O199" i="62"/>
  <c r="O127" i="62"/>
  <c r="O229" i="62"/>
  <c r="L36" i="58"/>
  <c r="O98" i="62"/>
  <c r="O24" i="62"/>
  <c r="O193" i="62"/>
  <c r="D29" i="88"/>
  <c r="L10" i="58"/>
  <c r="O139" i="62"/>
  <c r="O119" i="62"/>
  <c r="O77" i="62"/>
  <c r="O84" i="62"/>
  <c r="O129" i="62"/>
  <c r="O211" i="62"/>
  <c r="O96" i="62"/>
  <c r="O37" i="62"/>
  <c r="O243" i="62"/>
  <c r="O175" i="62"/>
  <c r="O48" i="62"/>
  <c r="O224" i="62"/>
  <c r="O34" i="62"/>
  <c r="O165" i="62"/>
  <c r="L14" i="58"/>
  <c r="L26" i="58"/>
  <c r="L28" i="58"/>
  <c r="O78" i="62"/>
  <c r="R15" i="59"/>
  <c r="O87" i="62"/>
  <c r="O182" i="62"/>
  <c r="O45" i="62"/>
  <c r="O132" i="62"/>
  <c r="R13" i="59"/>
  <c r="O231" i="62"/>
  <c r="O97" i="62"/>
  <c r="O196" i="62"/>
  <c r="O184" i="62"/>
  <c r="R16" i="59"/>
  <c r="O71" i="62"/>
  <c r="O137" i="62"/>
  <c r="O234" i="62"/>
  <c r="D21" i="88"/>
  <c r="L33" i="58"/>
  <c r="L35" i="58"/>
  <c r="O19" i="62"/>
  <c r="O170" i="62"/>
  <c r="O49" i="62"/>
  <c r="O136" i="62"/>
  <c r="R17" i="59"/>
  <c r="O94" i="62"/>
  <c r="O192" i="62"/>
  <c r="O117" i="62"/>
  <c r="O58" i="62"/>
  <c r="O205" i="62"/>
  <c r="O155" i="62"/>
  <c r="O225" i="62"/>
  <c r="O42" i="62"/>
  <c r="O108" i="62"/>
  <c r="O181" i="62"/>
  <c r="O198" i="62"/>
  <c r="O177" i="62"/>
  <c r="L25" i="58"/>
  <c r="O101" i="62"/>
  <c r="O12" i="62"/>
  <c r="O64" i="62"/>
  <c r="O47" i="62"/>
  <c r="L31" i="58"/>
  <c r="O40" i="62"/>
  <c r="O200" i="62"/>
  <c r="O20" i="62"/>
  <c r="O14" i="62"/>
  <c r="D13" i="88"/>
  <c r="L20" i="58"/>
  <c r="R14" i="59"/>
  <c r="O166" i="62"/>
  <c r="O121" i="62"/>
  <c r="O204" i="62"/>
  <c r="O179" i="62"/>
  <c r="O245" i="62"/>
  <c r="O128" i="62"/>
  <c r="O81" i="62"/>
  <c r="O39" i="62"/>
  <c r="O244" i="62"/>
  <c r="O91" i="62"/>
  <c r="O180" i="62"/>
  <c r="O67" i="62"/>
  <c r="O226" i="62"/>
  <c r="L12" i="58"/>
  <c r="L42" i="58"/>
  <c r="L44" i="58"/>
  <c r="O122" i="62"/>
  <c r="O21" i="62"/>
  <c r="O109" i="62"/>
  <c r="O217" i="62"/>
  <c r="O66" i="62"/>
  <c r="O150" i="62"/>
  <c r="O46" i="62"/>
  <c r="O31" i="62"/>
  <c r="O118" i="62"/>
  <c r="O232" i="62"/>
  <c r="O202" i="62"/>
  <c r="O22" i="62"/>
  <c r="L34" i="58"/>
  <c r="O112" i="62"/>
  <c r="O107" i="62"/>
  <c r="O32" i="62"/>
  <c r="O82" i="62"/>
  <c r="O100" i="62"/>
  <c r="R18" i="59"/>
  <c r="R11" i="59"/>
  <c r="O53" i="62"/>
  <c r="O38" i="62"/>
  <c r="O169" i="62"/>
  <c r="L23" i="58"/>
  <c r="L32" i="58"/>
  <c r="R21" i="59"/>
  <c r="O191" i="62"/>
  <c r="O138" i="62"/>
  <c r="R19" i="59"/>
  <c r="O206" i="62"/>
  <c r="R20" i="59"/>
  <c r="O140" i="62"/>
  <c r="O242" i="62"/>
  <c r="O195" i="62"/>
  <c r="L41" i="58"/>
  <c r="O79" i="62"/>
  <c r="O235" i="62"/>
  <c r="O30" i="62"/>
  <c r="O95" i="62"/>
  <c r="D17" i="88"/>
  <c r="O153" i="62"/>
  <c r="O89" i="62"/>
  <c r="O185" i="62"/>
  <c r="O88" i="62"/>
  <c r="D16" i="88"/>
  <c r="L13" i="58"/>
  <c r="O57" i="62"/>
  <c r="O70" i="62"/>
  <c r="O28" i="62"/>
  <c r="O228" i="62"/>
  <c r="O80" i="62"/>
  <c r="O172" i="62"/>
  <c r="O59" i="62"/>
  <c r="O208" i="62"/>
  <c r="O194" i="62"/>
  <c r="O99" i="62"/>
  <c r="O221" i="62"/>
  <c r="L21" i="58"/>
  <c r="O167" i="62"/>
  <c r="O156" i="62"/>
  <c r="O135" i="62"/>
  <c r="L29" i="58"/>
  <c r="O44" i="62"/>
  <c r="O183" i="62"/>
  <c r="O151" i="62"/>
  <c r="O104" i="62"/>
  <c r="L30" i="58"/>
  <c r="O90" i="62"/>
  <c r="O93" i="62"/>
  <c r="O50" i="62"/>
  <c r="O13" i="62"/>
  <c r="O102" i="62"/>
  <c r="O189" i="62"/>
  <c r="O75" i="62"/>
  <c r="O238" i="62"/>
  <c r="O212" i="62"/>
  <c r="O147" i="62"/>
  <c r="O56" i="62"/>
  <c r="D24" i="88"/>
  <c r="O41" i="62"/>
  <c r="O125" i="62"/>
  <c r="O215" i="62"/>
  <c r="L27" i="58"/>
  <c r="O131" i="62"/>
  <c r="O106" i="62"/>
  <c r="O219" i="62"/>
  <c r="O148" i="62"/>
  <c r="D38" i="88"/>
  <c r="L15" i="58"/>
  <c r="O239" i="62"/>
  <c r="O158" i="62"/>
  <c r="O115" i="62"/>
  <c r="O178" i="62"/>
  <c r="O171" i="62"/>
  <c r="O241" i="62"/>
  <c r="O124" i="62"/>
  <c r="O220" i="62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Migdal Hashkaot Neches Boded"/>
    <s v="{[Time].[Hie Time].[Yom].&amp;[20200630]}"/>
    <s v="{[Medida].[Medida].&amp;[2]}"/>
    <s v="{[Keren].[Keren].[All]}"/>
    <s v="{[Cheshbon KM].[Hie Peilut].[Chevra].&amp;[381]&amp;[Kod_Peilut_L7_622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3" si="27">
        <n x="1" s="1"/>
        <n x="25"/>
        <n x="26"/>
      </t>
    </mdx>
    <mdx n="0" f="v">
      <t c="3" si="27">
        <n x="1" s="1"/>
        <n x="28"/>
        <n x="26"/>
      </t>
    </mdx>
    <mdx n="0" f="v">
      <t c="3" si="27">
        <n x="1" s="1"/>
        <n x="29"/>
        <n x="26"/>
      </t>
    </mdx>
    <mdx n="0" f="v">
      <t c="3" si="27">
        <n x="1" s="1"/>
        <n x="30"/>
        <n x="26"/>
      </t>
    </mdx>
    <mdx n="0" f="v">
      <t c="3" si="27">
        <n x="1" s="1"/>
        <n x="31"/>
        <n x="26"/>
      </t>
    </mdx>
    <mdx n="0" f="v">
      <t c="3" si="27">
        <n x="1" s="1"/>
        <n x="32"/>
        <n x="26"/>
      </t>
    </mdx>
    <mdx n="0" f="v">
      <t c="3" si="27">
        <n x="1" s="1"/>
        <n x="33"/>
        <n x="26"/>
      </t>
    </mdx>
    <mdx n="0" f="v">
      <t c="3" si="27">
        <n x="1" s="1"/>
        <n x="34"/>
        <n x="26"/>
      </t>
    </mdx>
    <mdx n="0" f="v">
      <t c="3" si="27">
        <n x="1" s="1"/>
        <n x="35"/>
        <n x="26"/>
      </t>
    </mdx>
    <mdx n="0" f="v">
      <t c="3" si="27">
        <n x="1" s="1"/>
        <n x="36"/>
        <n x="26"/>
      </t>
    </mdx>
    <mdx n="0" f="v">
      <t c="3" si="27">
        <n x="1" s="1"/>
        <n x="37"/>
        <n x="26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<sst xmlns="http://schemas.openxmlformats.org/spreadsheetml/2006/main" count="4468" uniqueCount="1498">
  <si>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</si>
  <si>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</si>
  <si>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</si>
  <si>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</si>
  <si>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</si>
  <si>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</si>
  <si>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</si>
  <si>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</si>
  <si>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</si>
  <si>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</si>
  <si>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</si>
  <si>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</si>
  <si>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</si>
  <si>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</si>
  <si>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</si>
  <si>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</si>
  <si>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</si>
  <si>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</si>
  <si>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</si>
  <si>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</si>
  <si>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</si>
  <si>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</si>
  <si>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</si>
  <si>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</si>
  <si>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</si>
  <si>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</si>
  <si>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</si>
  <si>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</si>
  <si>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</si>
  <si>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</si>
  <si>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</si>
  <si>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</si>
  <si>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</si>
  <si>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</si>
  <si>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</si>
  <si>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</si>
  <si>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</si>
  <si>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</si>
  <si>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</si>
  <si>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</si>
  <si>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</si>
  <si>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</si>
  <si>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</si>
  <si>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</si>
  <si>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</si>
  <si>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</si>
  <si>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</si>
  <si>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</si>
  <si>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</si>
  <si>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</si>
  <si>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</si>
  <si>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</si>
  <si>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</si>
  <si>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</si>
  <si>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</si>
  <si>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</si>
  <si>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</si>
  <si>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</si>
  <si>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</si>
  <si>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</si>
  <si>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</si>
  <si>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</si>
  <si>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</si>
  <si>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</si>
  <si>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</si>
  <si>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</si>
  <si>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</si>
  <si>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</si>
  <si>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</si>
  <si>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</si>
  <si>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</si>
  <si>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</si>
  <si>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</si>
  <si>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</si>
  <si>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</si>
  <si>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</si>
  <si>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</si>
  <si>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</si>
  <si>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</si>
  <si>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</si>
  <si>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</si>
  <si>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</si>
  <si>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</si>
  <si>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</si>
  <si>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</si>
  <si>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</si>
  <si>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</si>
  <si>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</si>
  <si>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</si>
  <si>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</si>
  <si>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</si>
  <si>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</si>
  <si>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</si>
  <si>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</si>
  <si>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</si>
  <si>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</si>
  <si>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</si>
  <si>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</si>
  <si>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</si>
  <si>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</si>
  <si>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</si>
  <si>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</si>
  <si>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</si>
  <si>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</si>
  <si>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</si>
  <si>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</si>
  <si>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</si>
  <si>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</si>
  <si>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</si>
  <si>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</si>
  <si>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</si>
  <si>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</si>
  <si>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</si>
  <si>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</si>
  <si>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</si>
  <si>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</si>
  <si>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</si>
  <si>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</si>
  <si>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</si>
  <si>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</si>
  <si>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</si>
  <si>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</si>
  <si>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</si>
  <si>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</si>
  <si>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</si>
  <si>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</si>
  <si>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</si>
  <si>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</si>
  <si>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</si>
  <si>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</si>
  <si>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</si>
  <si>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</si>
  <si>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</si>
  <si>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</si>
  <si>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</si>
  <si>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</si>
  <si>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</si>
  <si>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</si>
  <si>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</si>
  <si>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</si>
  <si>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</si>
  <si>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</si>
  <si>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</si>
  <si>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</si>
  <si>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</si>
  <si>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</si>
  <si>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</si>
  <si>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</si>
  <si>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</si>
  <si>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</si>
  <si>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</si>
  <si>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</si>
  <si>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</si>
  <si>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</si>
  <si>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</si>
  <si>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</si>
  <si>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</si>
  <si>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</si>
  <si>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</si>
  <si>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</si>
  <si>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</si>
  <si>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</si>
  <si>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</si>
  <si>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</si>
  <si>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</si>
  <si>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</si>
  <si>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</si>
  <si>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</si>
  <si>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</si>
  <si>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</si>
  <si>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</si>
  <si>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</si>
  <si>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</si>
  <si>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</si>
  <si>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</si>
  <si>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</si>
  <si>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</si>
  <si>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</si>
  <si>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</si>
  <si>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</si>
  <si>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</si>
  <si>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</si>
  <si>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</si>
  <si>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</si>
  <si>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</si>
  <si>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</si>
  <si>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</si>
  <si>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</si>
  <si>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</si>
  <si>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</si>
  <si>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</si>
  <si>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</si>
  <si>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</si>
  <si>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</si>
  <si>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</si>
  <si>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</si>
  <si>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</si>
  <si>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</si>
  <si>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</si>
  <si>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</si>
  <si>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</si>
  <si>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</si>
  <si>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</si>
  <si>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</si>
  <si>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</si>
  <si>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</si>
  <si>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</si>
  <si>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</si>
  <si>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</si>
  <si>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</si>
  <si>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</si>
  <si>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</si>
  <si>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</si>
  <si>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</si>
  <si>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</si>
  <si>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</si>
  <si>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</si>
  <si>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</si>
  <si>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</si>
  <si>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</si>
  <si>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</si>
  <si>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</si>
  <si>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</si>
  <si>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</si>
  <si>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</si>
  <si>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</si>
  <si>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</si>
  <si>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</si>
  <si>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</si>
  <si>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</si>
  <si>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</si>
  <si>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</si>
  <si>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</si>
  <si>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</si>
  <si>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</si>
  <si>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</si>
  <si>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</si>
  <si>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</si>
  <si>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</si>
  <si>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</si>
  <si>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מניות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</si>
  <si>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</si>
  <si>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</si>
  <si>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</si>
  <si>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</si>
  <si>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</si>
  <si>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</si>
  <si>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</si>
  <si>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</si>
  <si>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</si>
  <si>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</si>
  <si>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</si>
  <si>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</si>
  <si>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</si>
  <si>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</si>
  <si>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</si>
  <si>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סה"כ תל אביב 35</t>
  </si>
  <si>
    <t>אורמת טכנולוגיות*</t>
  </si>
  <si>
    <t>1134402</t>
  </si>
  <si>
    <t>מגמה</t>
  </si>
  <si>
    <t>520036716</t>
  </si>
  <si>
    <t>איי סי אל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</si>
  <si>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</si>
  <si>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</si>
  <si>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</si>
  <si>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</si>
  <si>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</si>
  <si>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</si>
  <si>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</si>
  <si>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</si>
  <si>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</si>
  <si>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</si>
  <si>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</si>
  <si>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</si>
  <si>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</si>
  <si>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</si>
  <si>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</si>
  <si>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</si>
  <si>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</si>
  <si>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</si>
  <si>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</si>
  <si>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</si>
  <si>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</si>
  <si>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</si>
  <si>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</si>
  <si>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</si>
  <si>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</si>
  <si>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</si>
  <si>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</si>
  <si>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</si>
  <si>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</si>
  <si>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</si>
  <si>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</si>
  <si>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</si>
  <si>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</si>
  <si>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</si>
  <si>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</si>
  <si>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</si>
  <si>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</si>
  <si>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</si>
  <si>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</si>
  <si>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</si>
  <si>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</si>
  <si>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</si>
  <si>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</si>
  <si>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</si>
  <si>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</si>
  <si>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</si>
  <si>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</si>
  <si>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</si>
  <si>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</si>
  <si>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</si>
  <si>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</si>
  <si>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</si>
  <si>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</si>
  <si>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</si>
  <si>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</si>
  <si>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</si>
  <si>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</si>
  <si>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</si>
  <si>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</si>
  <si>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</si>
  <si>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</si>
  <si>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</si>
  <si>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</si>
  <si>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</si>
  <si>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</si>
  <si>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</si>
  <si>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</si>
  <si>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</si>
  <si>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</si>
  <si>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</si>
  <si>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</si>
  <si>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</si>
  <si>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</si>
  <si>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</si>
  <si>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</si>
  <si>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</si>
  <si>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</si>
  <si>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</si>
  <si>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</si>
  <si>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</si>
  <si>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</si>
  <si>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</si>
  <si>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</si>
  <si>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</si>
  <si>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</si>
  <si>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</si>
  <si>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</si>
  <si>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</si>
  <si>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</si>
  <si>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</si>
  <si>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</si>
  <si>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</si>
  <si>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</si>
  <si>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</si>
  <si>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</si>
  <si>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</si>
  <si>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</si>
  <si>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</si>
  <si>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</si>
  <si>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</si>
  <si>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</si>
  <si>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</si>
  <si>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</si>
  <si>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</si>
  <si>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</si>
  <si>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</si>
  <si>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</si>
  <si>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</si>
  <si>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</si>
  <si>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</si>
  <si>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</si>
  <si>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</si>
  <si>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</si>
  <si>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</si>
  <si>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</si>
  <si>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</si>
  <si>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</si>
  <si>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</si>
  <si>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</si>
  <si>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</si>
  <si>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</si>
  <si>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</si>
  <si>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</si>
  <si>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</si>
  <si>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</si>
  <si>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</si>
  <si>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</si>
  <si>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</si>
  <si>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</si>
  <si>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</si>
  <si>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</si>
  <si>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</si>
  <si>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</si>
  <si>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</si>
  <si>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</si>
  <si>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</si>
  <si>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</si>
  <si>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</si>
  <si>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</si>
  <si>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</si>
  <si>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</si>
  <si>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</si>
  <si>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</si>
  <si>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</si>
  <si>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</si>
  <si>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</si>
  <si>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</si>
  <si>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</si>
  <si>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</si>
  <si>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</si>
  <si>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</si>
  <si>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</si>
  <si>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</si>
  <si>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</si>
  <si>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</si>
  <si>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</si>
  <si>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</si>
  <si>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</si>
  <si>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</si>
  <si>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</si>
  <si>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</si>
  <si>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</si>
  <si>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</si>
  <si>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</si>
  <si>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</si>
  <si>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</si>
  <si>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</si>
  <si>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</si>
  <si>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</si>
  <si>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</si>
  <si>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</si>
  <si>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</si>
  <si>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</si>
  <si>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</si>
  <si>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</si>
  <si>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</si>
  <si>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</si>
  <si>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</si>
  <si>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</si>
  <si>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</si>
  <si>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511930125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</si>
  <si>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</si>
  <si>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</si>
  <si>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</si>
  <si>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</si>
  <si>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</si>
  <si>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</si>
  <si>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</si>
  <si>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</si>
  <si>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</si>
  <si>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</si>
  <si>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</si>
  <si>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</si>
  <si>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</si>
  <si>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</si>
  <si>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</si>
  <si>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</si>
  <si>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</si>
  <si>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</si>
  <si>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</si>
  <si>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</si>
  <si>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</si>
  <si>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</si>
  <si>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</si>
  <si>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</si>
  <si>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</si>
  <si>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</si>
  <si>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</si>
  <si>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</si>
  <si>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</si>
  <si>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</si>
  <si>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</si>
  <si>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</si>
  <si>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</si>
  <si>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</si>
  <si>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</si>
  <si>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</si>
  <si>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</si>
  <si>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</si>
  <si>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</si>
  <si>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</si>
  <si>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</si>
  <si>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</si>
  <si>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</si>
  <si>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</si>
  <si>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</si>
  <si>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</si>
  <si>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</si>
  <si>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</si>
  <si>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</si>
  <si>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</si>
  <si>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</si>
  <si>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</si>
  <si>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</si>
  <si>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</si>
  <si>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</si>
  <si>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</si>
  <si>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</si>
  <si>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</si>
  <si>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</si>
  <si>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</si>
  <si>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</si>
  <si>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</si>
  <si>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</si>
  <si>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</si>
  <si>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</si>
  <si>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</si>
  <si>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</si>
  <si>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</si>
  <si>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</si>
  <si>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</si>
  <si>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</si>
  <si>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</si>
  <si>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</si>
  <si>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</si>
  <si>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</si>
  <si>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</si>
  <si>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</si>
  <si>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</si>
  <si>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</si>
  <si>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</si>
  <si>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</si>
  <si>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</si>
  <si>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</si>
  <si>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</si>
  <si>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</si>
  <si>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</si>
  <si>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</si>
  <si>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</si>
  <si>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</si>
  <si>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</si>
  <si>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</si>
  <si>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</si>
  <si>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</si>
  <si>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</si>
  <si>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</si>
  <si>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</si>
  <si>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</si>
  <si>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</si>
  <si>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</si>
  <si>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</si>
  <si>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</si>
  <si>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</si>
  <si>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</si>
  <si>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</si>
  <si>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</si>
  <si>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</si>
  <si>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</si>
  <si>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</si>
  <si>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</si>
  <si>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</si>
  <si>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</si>
  <si>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</si>
  <si>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</si>
  <si>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</si>
  <si>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</si>
  <si>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</si>
  <si>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</si>
  <si>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</si>
  <si>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</si>
  <si>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</si>
  <si>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</si>
  <si>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</si>
  <si>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</si>
  <si>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</si>
  <si>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</si>
  <si>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</si>
  <si>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</si>
  <si>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</si>
  <si>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</si>
  <si>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</si>
  <si>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</si>
  <si>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</si>
  <si>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</si>
  <si>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</si>
  <si>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</si>
  <si>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</si>
  <si>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</si>
  <si>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</si>
  <si>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</si>
  <si>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</si>
  <si>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</si>
  <si>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</si>
  <si>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</si>
  <si>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</si>
  <si>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</si>
  <si>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</si>
  <si>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</si>
  <si>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</si>
  <si>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</si>
  <si>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</si>
  <si>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</si>
  <si>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</si>
  <si>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</si>
  <si>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</si>
  <si>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</si>
  <si>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</si>
  <si>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</si>
  <si>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</si>
  <si>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</si>
  <si>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</si>
  <si>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</si>
  <si>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</si>
  <si>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</si>
  <si>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</si>
  <si>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</si>
  <si>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</si>
  <si>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</si>
  <si>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</si>
  <si>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</si>
  <si>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</si>
  <si>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</si>
  <si>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</si>
  <si>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</si>
  <si>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</si>
  <si>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</si>
  <si>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</si>
  <si>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</si>
  <si>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</si>
  <si>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</si>
  <si>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</si>
  <si>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</si>
  <si>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</si>
  <si>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</si>
  <si>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</si>
  <si>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</si>
  <si>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</si>
  <si>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</si>
  <si>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</si>
  <si>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</si>
  <si>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</si>
  <si>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</si>
  <si>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</si>
  <si>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</si>
  <si>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</si>
  <si>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</si>
  <si>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</si>
  <si>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</si>
  <si>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</si>
  <si>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</si>
  <si>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</si>
  <si>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</si>
  <si>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</si>
  <si>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</si>
  <si>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</si>
  <si>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</si>
  <si>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</si>
  <si>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</si>
  <si>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</si>
  <si>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</si>
  <si>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</si>
  <si>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</si>
  <si>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</si>
  <si>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</si>
  <si>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</si>
  <si>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</si>
  <si>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</si>
  <si>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</si>
  <si>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</si>
  <si>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</si>
  <si>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</si>
  <si>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</si>
  <si>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</si>
  <si>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</si>
  <si>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</si>
  <si>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</si>
  <si>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</si>
  <si>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</si>
  <si>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</si>
  <si>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</si>
  <si>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</si>
  <si>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</si>
  <si>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</si>
  <si>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</si>
  <si>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</si>
  <si>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</si>
  <si>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</si>
  <si>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</si>
  <si>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</si>
  <si>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</si>
  <si>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</si>
  <si>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</si>
  <si>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</si>
  <si>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</si>
  <si>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</si>
  <si>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</si>
  <si>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</si>
  <si>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</si>
  <si>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</si>
  <si>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</si>
  <si>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</si>
  <si>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</si>
  <si>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</si>
  <si>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</si>
  <si>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</si>
  <si>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</si>
  <si>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</si>
  <si>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</si>
  <si>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</si>
  <si>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</si>
  <si>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</si>
  <si>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</si>
  <si>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</si>
  <si>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</si>
  <si>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</si>
  <si>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</si>
  <si>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</si>
  <si>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</si>
  <si>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</si>
  <si>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</si>
  <si>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</si>
  <si>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</si>
  <si>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</si>
  <si>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</si>
  <si>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</si>
  <si>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</si>
  <si>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</si>
  <si>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</si>
  <si>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</si>
  <si>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</si>
  <si>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</si>
  <si>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</si>
  <si>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</si>
  <si>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</si>
  <si>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</si>
  <si>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</si>
  <si>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</si>
  <si>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</si>
  <si>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</si>
  <si>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</si>
  <si>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</si>
  <si>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</si>
  <si>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</si>
  <si>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</si>
  <si>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</si>
  <si>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</si>
  <si>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</si>
  <si>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</si>
  <si>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</si>
  <si>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</si>
  <si>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</si>
  <si>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</si>
  <si>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</si>
  <si>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</si>
  <si>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</si>
  <si>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</si>
  <si>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</si>
  <si>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</si>
  <si>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</si>
  <si>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</si>
  <si>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</si>
  <si>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</si>
  <si>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</si>
  <si>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</si>
  <si>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</si>
  <si>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</si>
  <si>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</si>
  <si>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</si>
  <si>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</si>
  <si>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</si>
  <si>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</si>
  <si>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</si>
  <si>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</si>
  <si>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</si>
  <si>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</si>
  <si>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</si>
  <si>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</si>
  <si>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</si>
  <si>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</si>
  <si>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</si>
  <si>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</si>
  <si>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</si>
  <si>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</si>
  <si>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</si>
  <si>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</si>
  <si>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</si>
  <si>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</si>
  <si>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</si>
  <si>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</si>
  <si>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</si>
  <si>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</si>
  <si>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</si>
  <si>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</si>
  <si>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</si>
  <si>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</si>
  <si>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</si>
  <si>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</si>
  <si>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</si>
  <si>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</si>
  <si>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</si>
  <si>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</si>
  <si>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</si>
  <si>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</si>
  <si>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</si>
  <si>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</si>
  <si>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</si>
  <si>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</si>
  <si>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</si>
  <si>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</si>
  <si>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</si>
  <si>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</si>
  <si>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</si>
  <si>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</si>
  <si>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</si>
  <si>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</si>
  <si>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</si>
  <si>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</si>
  <si>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</si>
  <si>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</si>
  <si>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</si>
  <si>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</si>
  <si>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</si>
  <si>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</si>
  <si>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</si>
  <si>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</si>
  <si>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</si>
  <si>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</si>
  <si>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</si>
  <si>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</si>
  <si>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</si>
  <si>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</si>
  <si>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</si>
  <si>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</si>
  <si>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</si>
  <si>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</si>
  <si>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</si>
  <si>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</si>
  <si>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</si>
  <si>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</si>
  <si>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</si>
  <si>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</si>
  <si>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</si>
  <si>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</si>
  <si>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</si>
  <si>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</si>
  <si>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</si>
  <si>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</si>
  <si>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</si>
  <si>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</si>
  <si>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</si>
  <si>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</si>
  <si>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</si>
  <si>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</si>
  <si>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</si>
  <si>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</si>
  <si>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</si>
  <si>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</si>
  <si>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</si>
  <si>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</si>
  <si>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</si>
  <si>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</si>
  <si>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</si>
  <si>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</si>
  <si>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</si>
  <si>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</si>
  <si>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</si>
  <si>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</si>
  <si>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</si>
  <si>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</si>
  <si>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</si>
  <si>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</si>
  <si>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</si>
  <si>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</si>
  <si>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</si>
  <si>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</si>
  <si>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</si>
  <si>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</si>
  <si>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</si>
  <si>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</si>
  <si>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</si>
  <si>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</si>
  <si>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</si>
  <si>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</si>
  <si>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</si>
  <si>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</si>
  <si>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</si>
  <si>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</si>
  <si>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</si>
  <si>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</si>
  <si>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</si>
  <si>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</si>
  <si>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</si>
  <si>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</si>
  <si>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</si>
  <si>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</si>
  <si>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</si>
  <si>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</si>
  <si>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</si>
  <si>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</si>
  <si>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</si>
  <si>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</si>
  <si>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</si>
  <si>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</si>
  <si>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</si>
  <si>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</si>
  <si>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</si>
  <si>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</si>
  <si>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</si>
  <si>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</si>
  <si>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</si>
  <si>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</si>
  <si>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</si>
  <si>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</si>
  <si>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</si>
  <si>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</si>
  <si>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</si>
  <si>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</si>
  <si>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</si>
  <si>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</si>
  <si>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</si>
  <si>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</si>
  <si>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</si>
  <si>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</si>
  <si>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</si>
  <si>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</si>
  <si>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</si>
  <si>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</si>
  <si>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</si>
  <si>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</si>
  <si>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</si>
  <si>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</si>
  <si>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</si>
  <si>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</si>
  <si>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</si>
  <si>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</si>
  <si>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</si>
  <si>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</si>
  <si>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</si>
  <si>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</si>
  <si>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</si>
  <si>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</si>
  <si>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</si>
  <si>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</si>
  <si>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</si>
  <si>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</si>
  <si>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</si>
  <si>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</si>
  <si>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</si>
  <si>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</si>
  <si>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</si>
  <si>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</si>
  <si>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</si>
  <si>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</si>
  <si>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</si>
  <si>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</si>
  <si>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</si>
  <si>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</si>
  <si>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</si>
  <si>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</si>
  <si>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</si>
  <si>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</si>
  <si>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</si>
  <si>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</si>
  <si>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</si>
  <si>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</si>
  <si>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</si>
  <si>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</si>
  <si>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</si>
  <si>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</si>
  <si>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</si>
  <si>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</si>
  <si>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</si>
  <si>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</si>
  <si>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</si>
  <si>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</si>
  <si>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</si>
  <si>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</si>
  <si>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</si>
  <si>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</si>
  <si>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</si>
  <si>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</si>
  <si>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</si>
  <si>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</si>
  <si>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</si>
  <si>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</si>
  <si>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</si>
  <si>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</si>
  <si>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</si>
  <si>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</si>
  <si>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</si>
  <si>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</si>
  <si>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</si>
  <si>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</si>
  <si>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</si>
  <si>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</si>
  <si>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</si>
  <si>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</si>
  <si>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</si>
  <si>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</si>
  <si>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</si>
  <si>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</si>
  <si>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</si>
  <si>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</si>
  <si>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</si>
  <si>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</si>
  <si>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</si>
  <si>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</si>
  <si>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</si>
  <si>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</si>
  <si>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</si>
  <si>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</si>
  <si>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</si>
  <si>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</si>
  <si>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</si>
  <si>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</si>
  <si>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</si>
  <si>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</si>
  <si>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</si>
  <si>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</si>
  <si>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</si>
  <si>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</si>
  <si>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</si>
  <si>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</si>
  <si>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</si>
  <si>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</si>
  <si>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</si>
  <si>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</si>
  <si>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</si>
  <si>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</si>
  <si>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</si>
  <si>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</si>
  <si>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</si>
  <si>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</si>
  <si>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</si>
  <si>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</si>
  <si>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</si>
  <si>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2024 סדרה 8761</t>
  </si>
  <si>
    <t>8287617</t>
  </si>
  <si>
    <t>ערד 2025 סדרה 8771</t>
  </si>
  <si>
    <t>8287716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</si>
  <si>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</si>
  <si>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</si>
  <si>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</si>
  <si>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</si>
  <si>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</si>
  <si>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</si>
  <si>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</si>
  <si>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</si>
  <si>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</si>
  <si>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</si>
  <si>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</si>
  <si>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</si>
  <si>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</si>
  <si>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</si>
  <si>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</si>
  <si>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</si>
  <si>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</si>
  <si>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</si>
  <si>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</si>
  <si>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</si>
  <si>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</si>
  <si>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</si>
  <si>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</si>
  <si>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</si>
  <si>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</si>
  <si>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</si>
  <si>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</si>
  <si>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</si>
  <si>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</si>
  <si>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8811</t>
  </si>
  <si>
    <t>98811000</t>
  </si>
  <si>
    <t>ערד 8812</t>
  </si>
  <si>
    <t>98812000</t>
  </si>
  <si>
    <t>ערד 8814</t>
  </si>
  <si>
    <t>98814000</t>
  </si>
  <si>
    <t>ערד 8815</t>
  </si>
  <si>
    <t>98815000</t>
  </si>
  <si>
    <t>ערד 8820</t>
  </si>
  <si>
    <t>98820000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</si>
  <si>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</si>
  <si>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</si>
  <si>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</si>
  <si>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</si>
  <si>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</si>
  <si>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</si>
  <si>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</si>
  <si>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</si>
  <si>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</si>
  <si>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</si>
  <si>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</si>
  <si>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</si>
  <si>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</si>
  <si>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</si>
  <si>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</si>
  <si>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</si>
  <si>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</si>
  <si>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</si>
  <si>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</si>
  <si>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</si>
  <si>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</si>
  <si>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</si>
  <si>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</si>
  <si>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</si>
  <si>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</si>
  <si>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</si>
  <si>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</si>
  <si>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</si>
  <si>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</si>
  <si>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</si>
  <si>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</si>
  <si>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</si>
  <si>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</si>
  <si>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</si>
  <si>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</si>
  <si>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</si>
  <si>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</si>
  <si>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</si>
  <si>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</si>
  <si>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</si>
  <si>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</si>
  <si>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</si>
  <si>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</si>
  <si>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</si>
  <si>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</si>
  <si>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</si>
  <si>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</si>
  <si>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</si>
  <si>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</si>
  <si>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</si>
  <si>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</si>
  <si>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</si>
  <si>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</si>
  <si>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</si>
  <si>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</si>
  <si>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</si>
  <si>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</si>
  <si>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</si>
  <si>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</si>
  <si>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</si>
  <si>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</si>
  <si>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</si>
  <si>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</si>
  <si>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</si>
  <si>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</si>
  <si>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</si>
  <si>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</si>
  <si>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</si>
  <si>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</si>
  <si>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</si>
  <si>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</si>
  <si>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</si>
  <si>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</si>
  <si>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</si>
  <si>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</si>
  <si>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</si>
  <si>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</si>
  <si>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</si>
  <si>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</si>
  <si>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</si>
  <si>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</si>
  <si>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</si>
  <si>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</si>
  <si>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</si>
  <si>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</si>
  <si>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</si>
  <si>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</si>
  <si>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</si>
  <si>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</si>
  <si>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</si>
  <si>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</si>
  <si>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</si>
  <si>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</si>
  <si>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</si>
  <si>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סדרה 2024  8758  4.8%</t>
  </si>
  <si>
    <t>8287583</t>
  </si>
  <si>
    <t>ערד סדרה 8756 2024 4.8%</t>
  </si>
  <si>
    <t>8287567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</si>
  <si>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</si>
  <si>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</si>
  <si>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</si>
  <si>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</si>
  <si>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</si>
  <si>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</si>
  <si>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</si>
  <si>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</si>
  <si>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</si>
  <si>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</si>
  <si>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</si>
  <si>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SOLGEL WARRANT</t>
  </si>
  <si>
    <t>565685</t>
  </si>
  <si>
    <t>₪ / מט"ח</t>
  </si>
  <si>
    <t>+ILS/-USD 3.3943 24-11-20 (10) -697</t>
  </si>
  <si>
    <t>10002284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</si>
  <si>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</si>
  <si>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</si>
  <si>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</si>
  <si>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</si>
  <si>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</si>
  <si>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</si>
  <si>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3.4027 22-03-21 (10) -518</t>
  </si>
  <si>
    <t>10002327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</si>
  <si>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</si>
  <si>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</si>
  <si>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</si>
  <si>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</si>
  <si>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</si>
  <si>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</si>
  <si>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 21-09-20 (10) -76</t>
  </si>
  <si>
    <t>10002388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</si>
  <si>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</si>
  <si>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</si>
  <si>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</si>
  <si>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</si>
  <si>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</si>
  <si>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</si>
  <si>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</si>
  <si>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</si>
  <si>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</si>
  <si>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</si>
  <si>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</si>
  <si>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</si>
  <si>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</si>
  <si>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</si>
  <si>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3.4327 16-11-20 (10) -928</t>
  </si>
  <si>
    <t>10002238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</si>
  <si>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</si>
  <si>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</si>
  <si>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</si>
  <si>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</si>
  <si>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</si>
  <si>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</si>
  <si>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</si>
  <si>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</si>
  <si>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</si>
  <si>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</si>
  <si>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</si>
  <si>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</si>
  <si>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</si>
  <si>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</si>
  <si>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</si>
  <si>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</si>
  <si>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</si>
  <si>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</si>
  <si>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</si>
  <si>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</si>
  <si>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02-09-20 (10) -64</t>
  </si>
  <si>
    <t>10002385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</si>
  <si>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</si>
  <si>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</si>
  <si>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</si>
  <si>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</si>
  <si>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</si>
  <si>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</si>
  <si>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3.454 15-09-20 (12) -85</t>
  </si>
  <si>
    <t>10000364</t>
  </si>
  <si>
    <t>+ILS/-USD 3.4542 12-08-20 (10) -48</t>
  </si>
  <si>
    <t>10002383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</si>
  <si>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</si>
  <si>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</si>
  <si>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</si>
  <si>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</si>
  <si>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</si>
  <si>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</si>
  <si>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</si>
  <si>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</si>
  <si>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</si>
  <si>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</si>
  <si>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</si>
  <si>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</si>
  <si>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</si>
  <si>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 02-07-20 (10) -580</t>
  </si>
  <si>
    <t>10002257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</si>
  <si>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</si>
  <si>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</si>
  <si>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</si>
  <si>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</si>
  <si>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</si>
  <si>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</si>
  <si>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</si>
  <si>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</si>
  <si>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3.4673 14-07-20 (10) -627</t>
  </si>
  <si>
    <t>10002259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</si>
  <si>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</si>
  <si>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</si>
  <si>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</si>
  <si>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</si>
  <si>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</si>
  <si>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</si>
  <si>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</si>
  <si>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</si>
  <si>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</si>
  <si>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</si>
  <si>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 06-08-20 (10) -50</t>
  </si>
  <si>
    <t>10002381</t>
  </si>
  <si>
    <t>+ILS/-USD 3.4914 18-09-20 (20) -126</t>
  </si>
  <si>
    <t>10000322</t>
  </si>
  <si>
    <t>+ILS/-USD 3.49305 06-08-20 (11) -49.5</t>
  </si>
  <si>
    <t>10000116</t>
  </si>
  <si>
    <t>+ILS/-USD 3.4932 20-10-20 (10) -888</t>
  </si>
  <si>
    <t>10002222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</si>
  <si>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</si>
  <si>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</si>
  <si>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</si>
  <si>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</si>
  <si>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</si>
  <si>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</si>
  <si>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3.5052 05-08-20 (10) -48</t>
  </si>
  <si>
    <t>10002379</t>
  </si>
  <si>
    <t>+ILS/-USD 3.506 01-07-20 (11) -50</t>
  </si>
  <si>
    <t>10000109</t>
  </si>
  <si>
    <t>+ILS/-USD 3.5076 09-09-20 (11) -154</t>
  </si>
  <si>
    <t>10000104</t>
  </si>
  <si>
    <t>+ILS/-USD 3.5086 28-07-20 (10) -64</t>
  </si>
  <si>
    <t>10002366</t>
  </si>
  <si>
    <t>+ILS/-USD 3.5089 27-07-20 (10) -71</t>
  </si>
  <si>
    <t>10002364</t>
  </si>
  <si>
    <t>+ILS/-USD 3.50965 28-07-20 (11) -63.5</t>
  </si>
  <si>
    <t>10000112</t>
  </si>
  <si>
    <t>+ILS/-USD 3.513 15-07-20 (10) -36</t>
  </si>
  <si>
    <t>10002377</t>
  </si>
  <si>
    <t>+ILS/-USD 3.5196 03-08-20 (10) -64</t>
  </si>
  <si>
    <t>10002370</t>
  </si>
  <si>
    <t>+ILS/-USD 3.522 09-09-20 (12) -115</t>
  </si>
  <si>
    <t>10000324</t>
  </si>
  <si>
    <t>+ILS/-USD 3.5294 29-07-20 (11) -56</t>
  </si>
  <si>
    <t>10000113</t>
  </si>
  <si>
    <t>+ILS/-USD 3.5343 29-07-20 (10) -57</t>
  </si>
  <si>
    <t>10002368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</si>
  <si>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</si>
  <si>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</si>
  <si>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</si>
  <si>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</si>
  <si>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</si>
  <si>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</si>
  <si>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3.5505 23-07-20 (10) -200</t>
  </si>
  <si>
    <t>10002349</t>
  </si>
  <si>
    <t>+ILS/-USD 3.5572 09-09-20 (12) -198</t>
  </si>
  <si>
    <t>10000280</t>
  </si>
  <si>
    <t>+ILS/-USD 3.5573 09-09-20 (11) -197</t>
  </si>
  <si>
    <t>10000103</t>
  </si>
  <si>
    <t>+ILS/-USD 3.5622 17-11-20 (10) -358</t>
  </si>
  <si>
    <t>10002344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</si>
  <si>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</si>
  <si>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</si>
  <si>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</si>
  <si>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</si>
  <si>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</si>
  <si>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</si>
  <si>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3.5985 15-07-20 (10) -195</t>
  </si>
  <si>
    <t>10002338</t>
  </si>
  <si>
    <t>+ILS/-USD 3.6225 15-07-20 (10) -190</t>
  </si>
  <si>
    <t>10002339</t>
  </si>
  <si>
    <t>+ILS/-USD 3.6565 21-07-20 (10) -250</t>
  </si>
  <si>
    <t>10002335</t>
  </si>
  <si>
    <t>+ILS/-USD 3.7791 17-11-20 (10) -576</t>
  </si>
  <si>
    <t>10002333</t>
  </si>
  <si>
    <t>+ILS/-USD 3.8 02-07-20 (11) -380</t>
  </si>
  <si>
    <t>10000090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</si>
  <si>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</si>
  <si>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</si>
  <si>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</si>
  <si>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</si>
  <si>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</si>
  <si>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</si>
  <si>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</si>
  <si>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</si>
  <si>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3.4446 23-07-20 (10) -19</t>
  </si>
  <si>
    <t>10002386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</si>
  <si>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</si>
  <si>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</si>
  <si>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</si>
  <si>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</si>
  <si>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</si>
  <si>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</si>
  <si>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3.46455 01-07-20 (10) +0.5</t>
  </si>
  <si>
    <t>10002391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</si>
  <si>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</si>
  <si>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</si>
  <si>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</si>
  <si>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</si>
  <si>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</si>
  <si>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</si>
  <si>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</si>
  <si>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</si>
  <si>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</si>
  <si>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</si>
  <si>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</si>
  <si>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</si>
  <si>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+EUR/-USD 1.0904 14-09-20 (10) +31</t>
  </si>
  <si>
    <t>10002357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</si>
  <si>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</si>
  <si>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</si>
  <si>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</si>
  <si>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</si>
  <si>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</si>
  <si>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</si>
  <si>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+USD/-AUD 0.68741 07-12-20 (10) +0.1</t>
  </si>
  <si>
    <t>10002389</t>
  </si>
  <si>
    <t>+USD/-CAD 1.3989 26-10-20 (10) -1</t>
  </si>
  <si>
    <t>10002375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</si>
  <si>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</si>
  <si>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</si>
  <si>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</si>
  <si>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</si>
  <si>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</si>
  <si>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</si>
  <si>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</si>
  <si>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</si>
  <si>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1.09172 14-09-20 (10) +130.2</t>
  </si>
  <si>
    <t>10002320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</si>
  <si>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</si>
  <si>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</si>
  <si>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</si>
  <si>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</si>
  <si>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</si>
  <si>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</si>
  <si>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</si>
  <si>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</si>
  <si>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</si>
  <si>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</si>
  <si>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</si>
  <si>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</si>
  <si>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</si>
  <si>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</si>
  <si>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</si>
  <si>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</si>
  <si>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</si>
  <si>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</si>
  <si>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</si>
  <si>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</si>
  <si>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</si>
  <si>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</si>
  <si>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</si>
  <si>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</si>
  <si>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</si>
  <si>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</si>
  <si>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</si>
  <si>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</si>
  <si>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</si>
  <si>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</si>
  <si>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</si>
  <si>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</si>
  <si>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107.499 15-10-20 (10) -23.1</t>
  </si>
  <si>
    <t>10002373</t>
  </si>
  <si>
    <t>+USD/-JPY 107.689 08-07-20 (10) -6.1</t>
  </si>
  <si>
    <t>10000333</t>
  </si>
  <si>
    <t>+USD/-JPY 107.719 08-07-20 (10) -6.1</t>
  </si>
  <si>
    <t>10002371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</si>
  <si>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</si>
  <si>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</si>
  <si>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</si>
  <si>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</si>
  <si>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</si>
  <si>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</si>
  <si>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</si>
  <si>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</si>
  <si>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</si>
  <si>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</si>
  <si>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</si>
  <si>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</si>
  <si>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</si>
  <si>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</si>
  <si>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</si>
  <si>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</si>
  <si>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</si>
  <si>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</si>
  <si>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</si>
  <si>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</si>
  <si>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</si>
  <si>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</si>
  <si>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</si>
  <si>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</si>
  <si>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</si>
  <si>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</si>
  <si>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</si>
  <si>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</si>
  <si>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</si>
  <si>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32012000</t>
  </si>
  <si>
    <t>30212000</t>
  </si>
  <si>
    <t>30312000</t>
  </si>
  <si>
    <t>31712000</t>
  </si>
  <si>
    <t>31710000</t>
  </si>
  <si>
    <t>30210000</t>
  </si>
  <si>
    <t>30710000</t>
  </si>
  <si>
    <t>33810000</t>
  </si>
  <si>
    <t>30310000</t>
  </si>
  <si>
    <t>32610000</t>
  </si>
  <si>
    <t>34010000</t>
  </si>
  <si>
    <t>30810000</t>
  </si>
  <si>
    <t>32010000</t>
  </si>
  <si>
    <t>31110000</t>
  </si>
  <si>
    <t>34510000</t>
  </si>
  <si>
    <t>34610000</t>
  </si>
  <si>
    <t>31210000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</si>
  <si>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</si>
  <si>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</si>
  <si>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</si>
  <si>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</si>
  <si>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</si>
  <si>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</si>
  <si>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</si>
  <si>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</si>
  <si>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31726000</t>
  </si>
  <si>
    <t>31126000</t>
  </si>
  <si>
    <t>30326000</t>
  </si>
  <si>
    <t>סה"כ השקעות אחרות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</si>
</sst>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2" fontId="27" fillId="0" borderId="0" xfId="0" applyNumberFormat="1" applyFont="1" applyFill="1"/>
    <xf numFmtId="10" fontId="25" fillId="0" borderId="0" xfId="14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28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W66"/>
  <sheetViews>
    <sheetView rightToLeft="1" tabSelected="1" workbookViewId="0">
      <selection activeCell="F15" sqref="F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8.140625" style="9" customWidth="1"/>
    <col min="30" max="30" width="6.28515625" style="9" customWidth="1"/>
    <col min="31" max="31" width="8" style="9" customWidth="1"/>
    <col min="32" max="32" width="8.7109375" style="9" customWidth="1"/>
    <col min="33" max="33" width="10" style="9" customWidth="1"/>
    <col min="34" max="34" width="9.5703125" style="9" customWidth="1"/>
    <col min="35" max="35" width="6.140625" style="9" customWidth="1"/>
    <col min="36" max="37" width="5.7109375" style="9" customWidth="1"/>
    <col min="38" max="38" width="6.85546875" style="9" customWidth="1"/>
    <col min="39" max="39" width="6.42578125" style="9" customWidth="1"/>
    <col min="40" max="40" width="6.7109375" style="9" customWidth="1"/>
    <col min="41" max="41" width="7.28515625" style="9" customWidth="1"/>
    <col min="42" max="53" width="5.7109375" style="9" customWidth="1"/>
    <col min="54" max="16384" width="9.140625" style="9"/>
  </cols>
  <sheetData>
    <row r="1" spans="1:23">
      <c r="B1" s="47" t="s">
        <v>159</v>
      </c>
      <c r="C1" s="68" t="s" vm="1">
        <v>238</v>
      </c>
    </row>
    <row r="2" spans="1:23">
      <c r="B2" s="47" t="s">
        <v>158</v>
      </c>
      <c r="C2" s="68" t="s">
        <v>239</v>
      </c>
    </row>
    <row r="3" spans="1:23">
      <c r="B3" s="47" t="s">
        <v>160</v>
      </c>
      <c r="C3" s="68" t="s">
        <v>240</v>
      </c>
    </row>
    <row r="4" spans="1:23">
      <c r="B4" s="47" t="s">
        <v>161</v>
      </c>
      <c r="C4" s="68">
        <v>2142</v>
      </c>
    </row>
    <row r="6" spans="1:23" ht="26.25" customHeight="1">
      <c r="B6" s="105" t="s">
        <v>175</v>
      </c>
      <c r="C6" s="106"/>
      <c r="D6" s="107"/>
    </row>
    <row r="7" spans="1:23" s="10" customFormat="1">
      <c r="B7" s="22"/>
      <c r="C7" s="23" t="s">
        <v>91</v>
      </c>
      <c r="D7" s="24" t="s">
        <v>89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10" customFormat="1">
      <c r="B8" s="22"/>
      <c r="C8" s="25" t="s">
        <v>219</v>
      </c>
      <c r="D8" s="26" t="s">
        <v>19</v>
      </c>
    </row>
    <row r="9" spans="1:23" s="11" customFormat="1" ht="18" customHeight="1">
      <c r="B9" s="36"/>
      <c r="C9" s="19" t="s">
        <v>0</v>
      </c>
      <c r="D9" s="27" t="s">
        <v>1</v>
      </c>
    </row>
    <row r="10" spans="1:23" s="11" customFormat="1" ht="18" customHeight="1">
      <c r="B10" s="55" t="s">
        <v>174</v>
      </c>
      <c r="C10" s="99">
        <f>C11+C12+C23+C37</f>
        <v>1210677.1356467879</v>
      </c>
      <c r="D10" s="100">
        <f>C10/$C$42</f>
        <v>1</v>
      </c>
    </row>
    <row r="11" spans="1:23">
      <c r="A11" s="43" t="s">
        <v>121</v>
      </c>
      <c r="B11" s="28" t="s">
        <v>176</v>
      </c>
      <c r="C11" s="99">
        <f>מזומנים!J10</f>
        <v>243975.03801796091</v>
      </c>
      <c r="D11" s="100">
        <f>C11/$C$42</f>
        <v>0.20151948924650381</v>
      </c>
    </row>
    <row r="12" spans="1:23">
      <c r="B12" s="28" t="s">
        <v>177</v>
      </c>
      <c r="C12" s="99">
        <f>C13+C16+C17+C18+C19+C20+C21</f>
        <v>623775.22043558606</v>
      </c>
      <c r="D12" s="100">
        <f>C12/$C$42</f>
        <v>0.5152283809360475</v>
      </c>
    </row>
    <row r="13" spans="1:23">
      <c r="A13" s="45" t="s">
        <v>121</v>
      </c>
      <c r="B13" s="29" t="s">
        <v>52</v>
      </c>
      <c r="C13" s="99">
        <f>'תעודות התחייבות ממשלתיות'!O11</f>
        <v>571.45068883900012</v>
      </c>
      <c r="D13" s="100">
        <f>C13/$C$42</f>
        <v>4.7200915257535633E-4</v>
      </c>
    </row>
    <row r="14" spans="1:23">
      <c r="A14" s="45" t="s">
        <v>121</v>
      </c>
      <c r="B14" s="29" t="s">
        <v>53</v>
      </c>
      <c r="C14" s="99" t="s" vm="2">
        <v>1451</v>
      </c>
      <c r="D14" s="100" t="s" vm="3">
        <v>1451</v>
      </c>
    </row>
    <row r="15" spans="1:23">
      <c r="A15" s="45" t="s">
        <v>121</v>
      </c>
      <c r="B15" s="29" t="s">
        <v>54</v>
      </c>
      <c r="C15" s="99" t="s" vm="4">
        <v>1451</v>
      </c>
      <c r="D15" s="100" t="s" vm="5">
        <v>1451</v>
      </c>
    </row>
    <row r="16" spans="1:23">
      <c r="A16" s="45" t="s">
        <v>121</v>
      </c>
      <c r="B16" s="29" t="s">
        <v>55</v>
      </c>
      <c r="C16" s="99">
        <f>מניות!L11</f>
        <v>372326.07025651797</v>
      </c>
      <c r="D16" s="100">
        <f t="shared" ref="D16:D21" si="0">C16/$C$42</f>
        <v>0.30753539427967125</v>
      </c>
    </row>
    <row r="17" spans="1:4">
      <c r="A17" s="45" t="s">
        <v>121</v>
      </c>
      <c r="B17" s="29" t="s">
        <v>232</v>
      </c>
      <c r="C17" s="99">
        <f>'קרנות סל'!K11</f>
        <v>226630.44048773803</v>
      </c>
      <c r="D17" s="100">
        <f t="shared" si="0"/>
        <v>0.18719312838650726</v>
      </c>
    </row>
    <row r="18" spans="1:4">
      <c r="A18" s="45" t="s">
        <v>121</v>
      </c>
      <c r="B18" s="29" t="s">
        <v>56</v>
      </c>
      <c r="C18" s="99">
        <f>'קרנות נאמנות'!L11</f>
        <v>27084.985178320003</v>
      </c>
      <c r="D18" s="100">
        <f t="shared" si="0"/>
        <v>2.2371765668020332E-2</v>
      </c>
    </row>
    <row r="19" spans="1:4">
      <c r="A19" s="45" t="s">
        <v>121</v>
      </c>
      <c r="B19" s="29" t="s">
        <v>57</v>
      </c>
      <c r="C19" s="99">
        <f>'כתבי אופציה'!I11</f>
        <v>66.206388537999999</v>
      </c>
      <c r="D19" s="100">
        <f t="shared" si="0"/>
        <v>5.468542073575225E-5</v>
      </c>
    </row>
    <row r="20" spans="1:4">
      <c r="A20" s="45" t="s">
        <v>121</v>
      </c>
      <c r="B20" s="29" t="s">
        <v>58</v>
      </c>
      <c r="C20" s="99">
        <f>אופציות!I11</f>
        <v>-2056.869746289</v>
      </c>
      <c r="D20" s="100">
        <f t="shared" si="0"/>
        <v>-1.6989415970015368E-3</v>
      </c>
    </row>
    <row r="21" spans="1:4">
      <c r="A21" s="45" t="s">
        <v>121</v>
      </c>
      <c r="B21" s="29" t="s">
        <v>59</v>
      </c>
      <c r="C21" s="99">
        <f>'חוזים עתידיים'!I11</f>
        <v>-847.06281807799996</v>
      </c>
      <c r="D21" s="100">
        <f t="shared" si="0"/>
        <v>-6.9966037446099786E-4</v>
      </c>
    </row>
    <row r="22" spans="1:4">
      <c r="A22" s="45" t="s">
        <v>121</v>
      </c>
      <c r="B22" s="29" t="s">
        <v>60</v>
      </c>
      <c r="C22" s="99" t="s" vm="6">
        <v>1451</v>
      </c>
      <c r="D22" s="100" t="s" vm="7">
        <v>1451</v>
      </c>
    </row>
    <row r="23" spans="1:4">
      <c r="B23" s="28" t="s">
        <v>178</v>
      </c>
      <c r="C23" s="99">
        <f>C24+C29+C31</f>
        <v>343111.24197865801</v>
      </c>
      <c r="D23" s="100">
        <f>C23/$C$42</f>
        <v>0.28340441218901474</v>
      </c>
    </row>
    <row r="24" spans="1:4">
      <c r="A24" s="45" t="s">
        <v>121</v>
      </c>
      <c r="B24" s="29" t="s">
        <v>61</v>
      </c>
      <c r="C24" s="99">
        <f>'לא סחיר- תעודות התחייבות ממשלתי'!M11</f>
        <v>338718.79697000002</v>
      </c>
      <c r="D24" s="100">
        <f>C24/$C$42</f>
        <v>0.27977632268494446</v>
      </c>
    </row>
    <row r="25" spans="1:4">
      <c r="A25" s="45" t="s">
        <v>121</v>
      </c>
      <c r="B25" s="29" t="s">
        <v>62</v>
      </c>
      <c r="C25" s="99" t="s" vm="8">
        <v>1451</v>
      </c>
      <c r="D25" s="100" t="s" vm="9">
        <v>1451</v>
      </c>
    </row>
    <row r="26" spans="1:4">
      <c r="A26" s="45" t="s">
        <v>121</v>
      </c>
      <c r="B26" s="29" t="s">
        <v>54</v>
      </c>
      <c r="C26" s="99" t="s" vm="10">
        <v>1451</v>
      </c>
      <c r="D26" s="100" t="s" vm="11">
        <v>1451</v>
      </c>
    </row>
    <row r="27" spans="1:4">
      <c r="A27" s="45" t="s">
        <v>121</v>
      </c>
      <c r="B27" s="29" t="s">
        <v>63</v>
      </c>
      <c r="C27" s="99" t="s" vm="12">
        <v>1451</v>
      </c>
      <c r="D27" s="100" t="s" vm="13">
        <v>1451</v>
      </c>
    </row>
    <row r="28" spans="1:4">
      <c r="A28" s="45" t="s">
        <v>121</v>
      </c>
      <c r="B28" s="29" t="s">
        <v>64</v>
      </c>
      <c r="C28" s="99" t="s" vm="14">
        <v>1451</v>
      </c>
      <c r="D28" s="100" t="s" vm="15">
        <v>1451</v>
      </c>
    </row>
    <row r="29" spans="1:4">
      <c r="A29" s="45" t="s">
        <v>121</v>
      </c>
      <c r="B29" s="29" t="s">
        <v>65</v>
      </c>
      <c r="C29" s="99">
        <f>'לא סחיר - כתבי אופציה'!I11</f>
        <v>15.887842598999999</v>
      </c>
      <c r="D29" s="100">
        <f>C29/$C$42</f>
        <v>1.3123104526552518E-5</v>
      </c>
    </row>
    <row r="30" spans="1:4">
      <c r="A30" s="45" t="s">
        <v>121</v>
      </c>
      <c r="B30" s="29" t="s">
        <v>201</v>
      </c>
      <c r="C30" s="99" t="s" vm="16">
        <v>1451</v>
      </c>
      <c r="D30" s="100" t="s" vm="17">
        <v>1451</v>
      </c>
    </row>
    <row r="31" spans="1:4">
      <c r="A31" s="45" t="s">
        <v>121</v>
      </c>
      <c r="B31" s="29" t="s">
        <v>86</v>
      </c>
      <c r="C31" s="99">
        <f>'לא סחיר - חוזים עתידיים'!I11</f>
        <v>4376.5571660589994</v>
      </c>
      <c r="D31" s="100">
        <f>C31/$C$42</f>
        <v>3.6149663995437421E-3</v>
      </c>
    </row>
    <row r="32" spans="1:4">
      <c r="A32" s="45" t="s">
        <v>121</v>
      </c>
      <c r="B32" s="29" t="s">
        <v>66</v>
      </c>
      <c r="C32" s="99" t="s" vm="18">
        <v>1451</v>
      </c>
      <c r="D32" s="100" t="s" vm="19">
        <v>1451</v>
      </c>
    </row>
    <row r="33" spans="1:4">
      <c r="A33" s="45" t="s">
        <v>121</v>
      </c>
      <c r="B33" s="28" t="s">
        <v>179</v>
      </c>
      <c r="C33" s="99" t="s" vm="20">
        <v>1451</v>
      </c>
      <c r="D33" s="100" t="s" vm="21">
        <v>1451</v>
      </c>
    </row>
    <row r="34" spans="1:4">
      <c r="A34" s="45" t="s">
        <v>121</v>
      </c>
      <c r="B34" s="28" t="s">
        <v>180</v>
      </c>
      <c r="C34" s="99" t="s" vm="22">
        <v>1451</v>
      </c>
      <c r="D34" s="100" t="s" vm="23">
        <v>1451</v>
      </c>
    </row>
    <row r="35" spans="1:4">
      <c r="A35" s="45" t="s">
        <v>121</v>
      </c>
      <c r="B35" s="28" t="s">
        <v>181</v>
      </c>
      <c r="C35" s="99" t="s" vm="24">
        <v>1451</v>
      </c>
      <c r="D35" s="100" t="s" vm="25">
        <v>1451</v>
      </c>
    </row>
    <row r="36" spans="1:4">
      <c r="A36" s="45" t="s">
        <v>121</v>
      </c>
      <c r="B36" s="46" t="s">
        <v>182</v>
      </c>
      <c r="C36" s="99" t="s" vm="26">
        <v>1451</v>
      </c>
      <c r="D36" s="100" t="s" vm="27">
        <v>1451</v>
      </c>
    </row>
    <row r="37" spans="1:4">
      <c r="A37" s="45" t="s">
        <v>121</v>
      </c>
      <c r="B37" s="28" t="s">
        <v>183</v>
      </c>
      <c r="C37" s="99">
        <f>'השקעות אחרות '!I10</f>
        <v>-184.36478541700001</v>
      </c>
      <c r="D37" s="100" t="s" vm="28">
        <v>1451</v>
      </c>
    </row>
    <row r="38" spans="1:4">
      <c r="A38" s="45"/>
      <c r="B38" s="56" t="s">
        <v>185</v>
      </c>
      <c r="C38" s="99">
        <v>0</v>
      </c>
      <c r="D38" s="100">
        <f>C38/$C$42</f>
        <v>0</v>
      </c>
    </row>
    <row r="39" spans="1:4">
      <c r="A39" s="45" t="s">
        <v>121</v>
      </c>
      <c r="B39" s="57" t="s">
        <v>186</v>
      </c>
      <c r="C39" s="99" t="s" vm="29">
        <v>1451</v>
      </c>
      <c r="D39" s="100" t="s" vm="30">
        <v>1451</v>
      </c>
    </row>
    <row r="40" spans="1:4">
      <c r="A40" s="45" t="s">
        <v>121</v>
      </c>
      <c r="B40" s="57" t="s">
        <v>217</v>
      </c>
      <c r="C40" s="99" t="s" vm="31">
        <v>1451</v>
      </c>
      <c r="D40" s="100" t="s" vm="32">
        <v>1451</v>
      </c>
    </row>
    <row r="41" spans="1:4">
      <c r="A41" s="45" t="s">
        <v>121</v>
      </c>
      <c r="B41" s="57" t="s">
        <v>187</v>
      </c>
      <c r="C41" s="99" t="s" vm="33">
        <v>1451</v>
      </c>
      <c r="D41" s="100" t="s" vm="34">
        <v>1451</v>
      </c>
    </row>
    <row r="42" spans="1:4">
      <c r="B42" s="57" t="s">
        <v>67</v>
      </c>
      <c r="C42" s="99">
        <f>C38+C10</f>
        <v>1210677.1356467879</v>
      </c>
      <c r="D42" s="100">
        <f>C42/$C$42</f>
        <v>1</v>
      </c>
    </row>
    <row r="43" spans="1:4">
      <c r="A43" s="45" t="s">
        <v>121</v>
      </c>
      <c r="B43" s="57" t="s">
        <v>184</v>
      </c>
      <c r="C43" s="99"/>
      <c r="D43" s="100"/>
    </row>
    <row r="44" spans="1:4">
      <c r="B44" s="6" t="s">
        <v>90</v>
      </c>
    </row>
    <row r="45" spans="1:4">
      <c r="C45" s="63" t="s">
        <v>166</v>
      </c>
      <c r="D45" s="35" t="s">
        <v>85</v>
      </c>
    </row>
    <row r="46" spans="1:4">
      <c r="C46" s="64" t="s">
        <v>0</v>
      </c>
      <c r="D46" s="24" t="s">
        <v>1</v>
      </c>
    </row>
    <row r="47" spans="1:4">
      <c r="C47" s="101" t="s">
        <v>147</v>
      </c>
      <c r="D47" s="102" vm="35">
        <v>2.3723000000000001</v>
      </c>
    </row>
    <row r="48" spans="1:4">
      <c r="C48" s="101" t="s">
        <v>156</v>
      </c>
      <c r="D48" s="102">
        <v>0.6384585628235121</v>
      </c>
    </row>
    <row r="49" spans="2:4">
      <c r="C49" s="101" t="s">
        <v>152</v>
      </c>
      <c r="D49" s="102" vm="36">
        <v>2.5308000000000002</v>
      </c>
    </row>
    <row r="50" spans="2:4">
      <c r="B50" s="12"/>
      <c r="C50" s="101" t="s">
        <v>700</v>
      </c>
      <c r="D50" s="102" vm="37">
        <v>3.6429</v>
      </c>
    </row>
    <row r="51" spans="2:4">
      <c r="C51" s="101" t="s">
        <v>145</v>
      </c>
      <c r="D51" s="102" vm="38">
        <v>3.8828</v>
      </c>
    </row>
    <row r="52" spans="2:4">
      <c r="C52" s="101" t="s">
        <v>146</v>
      </c>
      <c r="D52" s="102" vm="39">
        <v>4.2541000000000002</v>
      </c>
    </row>
    <row r="53" spans="2:4">
      <c r="C53" s="101" t="s">
        <v>148</v>
      </c>
      <c r="D53" s="102">
        <v>0.44719118519856527</v>
      </c>
    </row>
    <row r="54" spans="2:4">
      <c r="C54" s="101" t="s">
        <v>153</v>
      </c>
      <c r="D54" s="102" vm="40">
        <v>3.2172999999999998</v>
      </c>
    </row>
    <row r="55" spans="2:4">
      <c r="C55" s="101" t="s">
        <v>154</v>
      </c>
      <c r="D55" s="102">
        <v>0.1506151058347058</v>
      </c>
    </row>
    <row r="56" spans="2:4">
      <c r="C56" s="101" t="s">
        <v>151</v>
      </c>
      <c r="D56" s="102" vm="41">
        <v>0.52090000000000003</v>
      </c>
    </row>
    <row r="57" spans="2:4">
      <c r="C57" s="101" t="s">
        <v>1452</v>
      </c>
      <c r="D57" s="102">
        <v>2.2366098000000001</v>
      </c>
    </row>
    <row r="58" spans="2:4">
      <c r="C58" s="101" t="s">
        <v>150</v>
      </c>
      <c r="D58" s="102" vm="42">
        <v>0.36959999999999998</v>
      </c>
    </row>
    <row r="59" spans="2:4">
      <c r="C59" s="101" t="s">
        <v>143</v>
      </c>
      <c r="D59" s="102" vm="43">
        <v>3.4660000000000002</v>
      </c>
    </row>
    <row r="60" spans="2:4">
      <c r="C60" s="101" t="s">
        <v>157</v>
      </c>
      <c r="D60" s="102" vm="44">
        <v>0.19980000000000001</v>
      </c>
    </row>
    <row r="61" spans="2:4">
      <c r="C61" s="101" t="s">
        <v>1453</v>
      </c>
      <c r="D61" s="102" vm="45">
        <v>0.35580000000000001</v>
      </c>
    </row>
    <row r="62" spans="2:4">
      <c r="C62" s="101" t="s">
        <v>1454</v>
      </c>
      <c r="D62" s="102">
        <v>4.8688665065250679E-2</v>
      </c>
    </row>
    <row r="63" spans="2:4">
      <c r="C63" s="101" t="s">
        <v>1455</v>
      </c>
      <c r="D63" s="102">
        <v>0.49055962861267588</v>
      </c>
    </row>
    <row r="64" spans="2:4">
      <c r="C64" s="101" t="s">
        <v>144</v>
      </c>
      <c r="D64" s="102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7" activeCellId="1" sqref="K12:K15 K17:K21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49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9.7109375" style="1" bestFit="1" customWidth="1"/>
    <col min="10" max="10" width="6.28515625" style="1" bestFit="1" customWidth="1"/>
    <col min="11" max="11" width="13.425781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159</v>
      </c>
      <c r="C1" s="68" t="s" vm="1">
        <v>238</v>
      </c>
    </row>
    <row r="2" spans="2:61">
      <c r="B2" s="47" t="s">
        <v>158</v>
      </c>
      <c r="C2" s="68" t="s">
        <v>239</v>
      </c>
    </row>
    <row r="3" spans="2:61">
      <c r="B3" s="47" t="s">
        <v>160</v>
      </c>
      <c r="C3" s="68" t="s">
        <v>240</v>
      </c>
    </row>
    <row r="4" spans="2:61">
      <c r="B4" s="47" t="s">
        <v>161</v>
      </c>
      <c r="C4" s="68">
        <v>2142</v>
      </c>
    </row>
    <row r="6" spans="2:61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75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3"/>
    </row>
    <row r="8" spans="2:61" s="3" customFormat="1" ht="78.75"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45</v>
      </c>
      <c r="K8" s="30" t="s">
        <v>162</v>
      </c>
      <c r="L8" s="31" t="s">
        <v>164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4" t="s">
        <v>38</v>
      </c>
      <c r="C11" s="72"/>
      <c r="D11" s="72"/>
      <c r="E11" s="72"/>
      <c r="F11" s="72"/>
      <c r="G11" s="80"/>
      <c r="H11" s="82"/>
      <c r="I11" s="80">
        <v>-2056.869746289</v>
      </c>
      <c r="J11" s="72"/>
      <c r="K11" s="81">
        <f>I11/$I$11</f>
        <v>1</v>
      </c>
      <c r="L11" s="81">
        <f>I11/'סכום נכסי הקרן'!$C$42</f>
        <v>-1.6989415970015368E-3</v>
      </c>
      <c r="BD11" s="1"/>
      <c r="BE11" s="3"/>
      <c r="BF11" s="1"/>
      <c r="BH11" s="1"/>
    </row>
    <row r="12" spans="2:61">
      <c r="B12" s="93" t="s">
        <v>210</v>
      </c>
      <c r="C12" s="70"/>
      <c r="D12" s="70"/>
      <c r="E12" s="70"/>
      <c r="F12" s="70"/>
      <c r="G12" s="77"/>
      <c r="H12" s="79"/>
      <c r="I12" s="77">
        <v>-123.52634043800002</v>
      </c>
      <c r="J12" s="70"/>
      <c r="K12" s="78">
        <f t="shared" ref="K12:K15" si="0">I12/$I$11</f>
        <v>6.0055499703306918E-2</v>
      </c>
      <c r="L12" s="78">
        <f>I12/'סכום נכסי הקרן'!$C$42</f>
        <v>-1.0203078657466158E-4</v>
      </c>
      <c r="BE12" s="3"/>
    </row>
    <row r="13" spans="2:61" ht="20.25">
      <c r="B13" s="88" t="s">
        <v>207</v>
      </c>
      <c r="C13" s="72"/>
      <c r="D13" s="72"/>
      <c r="E13" s="72"/>
      <c r="F13" s="72"/>
      <c r="G13" s="80"/>
      <c r="H13" s="82"/>
      <c r="I13" s="80">
        <v>-123.52634043800002</v>
      </c>
      <c r="J13" s="72"/>
      <c r="K13" s="81">
        <f t="shared" si="0"/>
        <v>6.0055499703306918E-2</v>
      </c>
      <c r="L13" s="81">
        <f>I13/'סכום נכסי הקרן'!$C$42</f>
        <v>-1.0203078657466158E-4</v>
      </c>
      <c r="BE13" s="4"/>
    </row>
    <row r="14" spans="2:61">
      <c r="B14" s="76" t="s">
        <v>1010</v>
      </c>
      <c r="C14" s="70" t="s">
        <v>1011</v>
      </c>
      <c r="D14" s="83" t="s">
        <v>100</v>
      </c>
      <c r="E14" s="83" t="s">
        <v>566</v>
      </c>
      <c r="F14" s="83" t="s">
        <v>144</v>
      </c>
      <c r="G14" s="77">
        <v>20.876514999999998</v>
      </c>
      <c r="H14" s="79">
        <v>168000</v>
      </c>
      <c r="I14" s="77">
        <v>35.072545536</v>
      </c>
      <c r="J14" s="70"/>
      <c r="K14" s="78">
        <f t="shared" si="0"/>
        <v>-1.7051417864100443E-2</v>
      </c>
      <c r="L14" s="78">
        <f>I14/'סכום נכסי הקרן'!$C$42</f>
        <v>2.8969363097175339E-5</v>
      </c>
    </row>
    <row r="15" spans="2:61">
      <c r="B15" s="76" t="s">
        <v>1012</v>
      </c>
      <c r="C15" s="70" t="s">
        <v>1013</v>
      </c>
      <c r="D15" s="83" t="s">
        <v>100</v>
      </c>
      <c r="E15" s="83" t="s">
        <v>566</v>
      </c>
      <c r="F15" s="83" t="s">
        <v>144</v>
      </c>
      <c r="G15" s="77">
        <v>-20.876514999999998</v>
      </c>
      <c r="H15" s="79">
        <v>759700</v>
      </c>
      <c r="I15" s="77">
        <v>-158.59888597400001</v>
      </c>
      <c r="J15" s="70"/>
      <c r="K15" s="78">
        <f t="shared" si="0"/>
        <v>7.7106917567407354E-2</v>
      </c>
      <c r="L15" s="78">
        <f>I15/'סכום נכסי הקרן'!$C$42</f>
        <v>-1.3100014967183689E-4</v>
      </c>
    </row>
    <row r="16" spans="2:61">
      <c r="B16" s="73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56">
      <c r="B17" s="93" t="s">
        <v>209</v>
      </c>
      <c r="C17" s="70"/>
      <c r="D17" s="70"/>
      <c r="E17" s="70"/>
      <c r="F17" s="70"/>
      <c r="G17" s="77"/>
      <c r="H17" s="79"/>
      <c r="I17" s="77">
        <v>-1933.3434058509999</v>
      </c>
      <c r="J17" s="70"/>
      <c r="K17" s="78">
        <f t="shared" ref="K17:K21" si="1">I17/$I$11</f>
        <v>0.93994450029669308</v>
      </c>
      <c r="L17" s="78">
        <f>I17/'סכום נכסי הקרן'!$C$42</f>
        <v>-1.5969108104268751E-3</v>
      </c>
    </row>
    <row r="18" spans="2:56" ht="20.25">
      <c r="B18" s="88" t="s">
        <v>207</v>
      </c>
      <c r="C18" s="72"/>
      <c r="D18" s="72"/>
      <c r="E18" s="72"/>
      <c r="F18" s="72"/>
      <c r="G18" s="80"/>
      <c r="H18" s="82"/>
      <c r="I18" s="80">
        <v>-1933.3434058509999</v>
      </c>
      <c r="J18" s="72"/>
      <c r="K18" s="81">
        <f t="shared" si="1"/>
        <v>0.93994450029669308</v>
      </c>
      <c r="L18" s="81">
        <f>I18/'סכום נכסי הקרן'!$C$42</f>
        <v>-1.5969108104268751E-3</v>
      </c>
      <c r="BD18" s="4"/>
    </row>
    <row r="19" spans="2:56">
      <c r="B19" s="76" t="s">
        <v>1014</v>
      </c>
      <c r="C19" s="70" t="s">
        <v>1015</v>
      </c>
      <c r="D19" s="83" t="s">
        <v>25</v>
      </c>
      <c r="E19" s="83" t="s">
        <v>566</v>
      </c>
      <c r="F19" s="83" t="s">
        <v>143</v>
      </c>
      <c r="G19" s="77">
        <v>-43.607675</v>
      </c>
      <c r="H19" s="79">
        <v>16900</v>
      </c>
      <c r="I19" s="77">
        <v>-2554.3370319679998</v>
      </c>
      <c r="J19" s="70"/>
      <c r="K19" s="78">
        <f t="shared" si="1"/>
        <v>1.241856484386787</v>
      </c>
      <c r="L19" s="78">
        <f>I19/'סכום נכסי הקרן'!$C$42</f>
        <v>-2.1098416388308015E-3</v>
      </c>
    </row>
    <row r="20" spans="2:56">
      <c r="B20" s="76" t="s">
        <v>1016</v>
      </c>
      <c r="C20" s="70" t="s">
        <v>1017</v>
      </c>
      <c r="D20" s="83" t="s">
        <v>25</v>
      </c>
      <c r="E20" s="83" t="s">
        <v>566</v>
      </c>
      <c r="F20" s="83" t="s">
        <v>145</v>
      </c>
      <c r="G20" s="77">
        <v>112.356511</v>
      </c>
      <c r="H20" s="79">
        <v>4490</v>
      </c>
      <c r="I20" s="77">
        <v>195.87977902599999</v>
      </c>
      <c r="J20" s="70"/>
      <c r="K20" s="78">
        <f t="shared" si="1"/>
        <v>-9.5231980235698385E-2</v>
      </c>
      <c r="L20" s="78">
        <f>I20/'סכום נכסי הקרן'!$C$42</f>
        <v>1.617935725872562E-4</v>
      </c>
    </row>
    <row r="21" spans="2:56">
      <c r="B21" s="76" t="s">
        <v>1018</v>
      </c>
      <c r="C21" s="70" t="s">
        <v>1019</v>
      </c>
      <c r="D21" s="83" t="s">
        <v>25</v>
      </c>
      <c r="E21" s="83" t="s">
        <v>566</v>
      </c>
      <c r="F21" s="83" t="s">
        <v>145</v>
      </c>
      <c r="G21" s="77">
        <v>155.74169800000001</v>
      </c>
      <c r="H21" s="79">
        <v>7030</v>
      </c>
      <c r="I21" s="77">
        <v>425.11384709100003</v>
      </c>
      <c r="J21" s="70"/>
      <c r="K21" s="78">
        <f t="shared" si="1"/>
        <v>-0.2066800038543955</v>
      </c>
      <c r="L21" s="78">
        <f>I21/'סכום נכסי הקרן'!$C$42</f>
        <v>3.5113725581667048E-4</v>
      </c>
      <c r="BD21" s="3"/>
    </row>
    <row r="22" spans="2:56">
      <c r="B22" s="73"/>
      <c r="C22" s="70"/>
      <c r="D22" s="70"/>
      <c r="E22" s="70"/>
      <c r="F22" s="70"/>
      <c r="G22" s="77"/>
      <c r="H22" s="79"/>
      <c r="I22" s="70"/>
      <c r="J22" s="70"/>
      <c r="K22" s="78"/>
      <c r="L22" s="70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85" t="s">
        <v>231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85" t="s">
        <v>92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85" t="s">
        <v>214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85" t="s">
        <v>222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4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159</v>
      </c>
      <c r="C1" s="68" t="s" vm="1">
        <v>238</v>
      </c>
    </row>
    <row r="2" spans="1:60">
      <c r="B2" s="47" t="s">
        <v>158</v>
      </c>
      <c r="C2" s="68" t="s">
        <v>239</v>
      </c>
    </row>
    <row r="3" spans="1:60">
      <c r="B3" s="47" t="s">
        <v>160</v>
      </c>
      <c r="C3" s="68" t="s">
        <v>240</v>
      </c>
    </row>
    <row r="4" spans="1:60">
      <c r="B4" s="47" t="s">
        <v>161</v>
      </c>
      <c r="C4" s="68">
        <v>2142</v>
      </c>
    </row>
    <row r="6" spans="1:60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10"/>
      <c r="BD6" s="1" t="s">
        <v>100</v>
      </c>
      <c r="BF6" s="1" t="s">
        <v>167</v>
      </c>
      <c r="BH6" s="3" t="s">
        <v>144</v>
      </c>
    </row>
    <row r="7" spans="1:60" ht="26.25" customHeight="1">
      <c r="B7" s="108" t="s">
        <v>76</v>
      </c>
      <c r="C7" s="109"/>
      <c r="D7" s="109"/>
      <c r="E7" s="109"/>
      <c r="F7" s="109"/>
      <c r="G7" s="109"/>
      <c r="H7" s="109"/>
      <c r="I7" s="109"/>
      <c r="J7" s="109"/>
      <c r="K7" s="110"/>
      <c r="BD7" s="3" t="s">
        <v>102</v>
      </c>
      <c r="BF7" s="1" t="s">
        <v>122</v>
      </c>
      <c r="BH7" s="3" t="s">
        <v>143</v>
      </c>
    </row>
    <row r="8" spans="1:60" s="3" customFormat="1" ht="78.75">
      <c r="A8" s="2"/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162</v>
      </c>
      <c r="K8" s="31" t="s">
        <v>164</v>
      </c>
      <c r="BC8" s="1" t="s">
        <v>115</v>
      </c>
      <c r="BD8" s="1" t="s">
        <v>116</v>
      </c>
      <c r="BE8" s="1" t="s">
        <v>123</v>
      </c>
      <c r="BG8" s="4" t="s">
        <v>145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32" t="s">
        <v>19</v>
      </c>
      <c r="K9" s="33" t="s">
        <v>19</v>
      </c>
      <c r="BC9" s="1" t="s">
        <v>112</v>
      </c>
      <c r="BE9" s="1" t="s">
        <v>124</v>
      </c>
      <c r="BG9" s="4" t="s">
        <v>146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108</v>
      </c>
      <c r="BD10" s="3"/>
      <c r="BE10" s="1" t="s">
        <v>168</v>
      </c>
      <c r="BG10" s="1" t="s">
        <v>152</v>
      </c>
    </row>
    <row r="11" spans="1:60" s="4" customFormat="1" ht="18" customHeight="1">
      <c r="A11" s="2"/>
      <c r="B11" s="69" t="s">
        <v>37</v>
      </c>
      <c r="C11" s="70"/>
      <c r="D11" s="70"/>
      <c r="E11" s="70"/>
      <c r="F11" s="70"/>
      <c r="G11" s="77"/>
      <c r="H11" s="79"/>
      <c r="I11" s="77">
        <v>-847.06281807799996</v>
      </c>
      <c r="J11" s="78">
        <f>I11/$I$11</f>
        <v>1</v>
      </c>
      <c r="K11" s="78">
        <f>I11/'סכום נכסי הקרן'!$C$42</f>
        <v>-6.9966037446099786E-4</v>
      </c>
      <c r="L11" s="3"/>
      <c r="M11" s="3"/>
      <c r="N11" s="3"/>
      <c r="O11" s="3"/>
      <c r="BC11" s="1" t="s">
        <v>107</v>
      </c>
      <c r="BD11" s="3"/>
      <c r="BE11" s="1" t="s">
        <v>125</v>
      </c>
      <c r="BG11" s="1" t="s">
        <v>147</v>
      </c>
    </row>
    <row r="12" spans="1:60" ht="20.25">
      <c r="B12" s="93" t="s">
        <v>212</v>
      </c>
      <c r="C12" s="70"/>
      <c r="D12" s="70"/>
      <c r="E12" s="70"/>
      <c r="F12" s="70"/>
      <c r="G12" s="77"/>
      <c r="H12" s="79"/>
      <c r="I12" s="77">
        <v>-847.06281807799996</v>
      </c>
      <c r="J12" s="78">
        <f t="shared" ref="J12:J16" si="0">I12/$I$11</f>
        <v>1</v>
      </c>
      <c r="K12" s="78">
        <f>I12/'סכום נכסי הקרן'!$C$42</f>
        <v>-6.9966037446099786E-4</v>
      </c>
      <c r="P12" s="1"/>
      <c r="BC12" s="1" t="s">
        <v>105</v>
      </c>
      <c r="BD12" s="4"/>
      <c r="BE12" s="1" t="s">
        <v>126</v>
      </c>
      <c r="BG12" s="1" t="s">
        <v>148</v>
      </c>
    </row>
    <row r="13" spans="1:60">
      <c r="B13" s="73" t="s">
        <v>1020</v>
      </c>
      <c r="C13" s="70" t="s">
        <v>1021</v>
      </c>
      <c r="D13" s="83" t="s">
        <v>25</v>
      </c>
      <c r="E13" s="83" t="s">
        <v>566</v>
      </c>
      <c r="F13" s="83" t="s">
        <v>145</v>
      </c>
      <c r="G13" s="77">
        <v>82.320611999999997</v>
      </c>
      <c r="H13" s="79">
        <v>322300</v>
      </c>
      <c r="I13" s="77">
        <v>-199.78815620600002</v>
      </c>
      <c r="J13" s="78">
        <f t="shared" si="0"/>
        <v>0.2358599054782298</v>
      </c>
      <c r="K13" s="78">
        <f>I13/'סכום נכסי הקרן'!$C$42</f>
        <v>-1.6502182978723383E-4</v>
      </c>
      <c r="P13" s="1"/>
      <c r="BC13" s="1" t="s">
        <v>109</v>
      </c>
      <c r="BE13" s="1" t="s">
        <v>127</v>
      </c>
      <c r="BG13" s="1" t="s">
        <v>149</v>
      </c>
    </row>
    <row r="14" spans="1:60">
      <c r="B14" s="73" t="s">
        <v>1022</v>
      </c>
      <c r="C14" s="70" t="s">
        <v>1023</v>
      </c>
      <c r="D14" s="83" t="s">
        <v>25</v>
      </c>
      <c r="E14" s="83" t="s">
        <v>566</v>
      </c>
      <c r="F14" s="83" t="s">
        <v>143</v>
      </c>
      <c r="G14" s="77">
        <v>63.186632000000003</v>
      </c>
      <c r="H14" s="79">
        <v>5050</v>
      </c>
      <c r="I14" s="77">
        <v>-6.3137406259999995</v>
      </c>
      <c r="J14" s="78">
        <f t="shared" si="0"/>
        <v>7.4536864223670981E-3</v>
      </c>
      <c r="K14" s="78">
        <f>I14/'סכום נכסי הקרן'!$C$42</f>
        <v>-5.2150490333882193E-6</v>
      </c>
      <c r="P14" s="1"/>
      <c r="BC14" s="1" t="s">
        <v>106</v>
      </c>
      <c r="BE14" s="1" t="s">
        <v>128</v>
      </c>
      <c r="BG14" s="1" t="s">
        <v>151</v>
      </c>
    </row>
    <row r="15" spans="1:60">
      <c r="B15" s="73" t="s">
        <v>1024</v>
      </c>
      <c r="C15" s="70" t="s">
        <v>1025</v>
      </c>
      <c r="D15" s="83" t="s">
        <v>25</v>
      </c>
      <c r="E15" s="83" t="s">
        <v>566</v>
      </c>
      <c r="F15" s="83" t="s">
        <v>143</v>
      </c>
      <c r="G15" s="77">
        <v>213.277131</v>
      </c>
      <c r="H15" s="79">
        <v>309025</v>
      </c>
      <c r="I15" s="77">
        <v>-840.76340357499998</v>
      </c>
      <c r="J15" s="78">
        <f t="shared" si="0"/>
        <v>0.99256322628197347</v>
      </c>
      <c r="K15" s="78">
        <f>I15/'סכום נכסי הקרן'!$C$42</f>
        <v>-6.9445715857666167E-4</v>
      </c>
      <c r="P15" s="1"/>
      <c r="BC15" s="1" t="s">
        <v>117</v>
      </c>
      <c r="BE15" s="1" t="s">
        <v>169</v>
      </c>
      <c r="BG15" s="1" t="s">
        <v>153</v>
      </c>
    </row>
    <row r="16" spans="1:60" ht="20.25">
      <c r="B16" s="73" t="s">
        <v>1026</v>
      </c>
      <c r="C16" s="70" t="s">
        <v>1027</v>
      </c>
      <c r="D16" s="83" t="s">
        <v>25</v>
      </c>
      <c r="E16" s="83" t="s">
        <v>566</v>
      </c>
      <c r="F16" s="83" t="s">
        <v>145</v>
      </c>
      <c r="G16" s="77">
        <v>105.681867</v>
      </c>
      <c r="H16" s="79">
        <v>35890</v>
      </c>
      <c r="I16" s="77">
        <v>199.80248232899996</v>
      </c>
      <c r="J16" s="78">
        <f t="shared" si="0"/>
        <v>-0.23587681818257022</v>
      </c>
      <c r="K16" s="78">
        <f>I16/'סכום נכסי הקרן'!$C$42</f>
        <v>1.6503366293628579E-4</v>
      </c>
      <c r="P16" s="1"/>
      <c r="BC16" s="4" t="s">
        <v>103</v>
      </c>
      <c r="BD16" s="1" t="s">
        <v>118</v>
      </c>
      <c r="BE16" s="1" t="s">
        <v>129</v>
      </c>
      <c r="BG16" s="1" t="s">
        <v>154</v>
      </c>
    </row>
    <row r="17" spans="2:60">
      <c r="B17" s="93"/>
      <c r="C17" s="70"/>
      <c r="D17" s="70"/>
      <c r="E17" s="70"/>
      <c r="F17" s="70"/>
      <c r="G17" s="77"/>
      <c r="H17" s="79"/>
      <c r="I17" s="70"/>
      <c r="J17" s="78"/>
      <c r="K17" s="70"/>
      <c r="P17" s="1"/>
      <c r="BC17" s="1" t="s">
        <v>113</v>
      </c>
      <c r="BE17" s="1" t="s">
        <v>130</v>
      </c>
      <c r="BG17" s="1" t="s">
        <v>155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101</v>
      </c>
      <c r="BF18" s="1" t="s">
        <v>131</v>
      </c>
      <c r="BH18" s="1" t="s">
        <v>25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114</v>
      </c>
      <c r="BF19" s="1" t="s">
        <v>132</v>
      </c>
    </row>
    <row r="20" spans="2:60">
      <c r="B20" s="85" t="s">
        <v>231</v>
      </c>
      <c r="C20" s="69"/>
      <c r="D20" s="69"/>
      <c r="E20" s="69"/>
      <c r="F20" s="69"/>
      <c r="G20" s="69"/>
      <c r="H20" s="69"/>
      <c r="I20" s="69"/>
      <c r="J20" s="69"/>
      <c r="K20" s="69"/>
      <c r="BD20" s="1" t="s">
        <v>119</v>
      </c>
      <c r="BF20" s="1" t="s">
        <v>133</v>
      </c>
    </row>
    <row r="21" spans="2:60">
      <c r="B21" s="85" t="s">
        <v>92</v>
      </c>
      <c r="C21" s="69"/>
      <c r="D21" s="69"/>
      <c r="E21" s="69"/>
      <c r="F21" s="69"/>
      <c r="G21" s="69"/>
      <c r="H21" s="69"/>
      <c r="I21" s="69"/>
      <c r="J21" s="69"/>
      <c r="K21" s="69"/>
      <c r="BD21" s="1" t="s">
        <v>104</v>
      </c>
      <c r="BE21" s="1" t="s">
        <v>120</v>
      </c>
      <c r="BF21" s="1" t="s">
        <v>134</v>
      </c>
    </row>
    <row r="22" spans="2:60">
      <c r="B22" s="85" t="s">
        <v>214</v>
      </c>
      <c r="C22" s="69"/>
      <c r="D22" s="69"/>
      <c r="E22" s="69"/>
      <c r="F22" s="69"/>
      <c r="G22" s="69"/>
      <c r="H22" s="69"/>
      <c r="I22" s="69"/>
      <c r="J22" s="69"/>
      <c r="K22" s="69"/>
      <c r="BD22" s="1" t="s">
        <v>110</v>
      </c>
      <c r="BF22" s="1" t="s">
        <v>135</v>
      </c>
    </row>
    <row r="23" spans="2:60">
      <c r="B23" s="85" t="s">
        <v>222</v>
      </c>
      <c r="C23" s="69"/>
      <c r="D23" s="69"/>
      <c r="E23" s="69"/>
      <c r="F23" s="69"/>
      <c r="G23" s="69"/>
      <c r="H23" s="69"/>
      <c r="I23" s="69"/>
      <c r="J23" s="69"/>
      <c r="K23" s="69"/>
      <c r="BD23" s="1" t="s">
        <v>25</v>
      </c>
      <c r="BE23" s="1" t="s">
        <v>111</v>
      </c>
      <c r="BF23" s="1" t="s">
        <v>170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173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136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137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172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138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139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171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25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159</v>
      </c>
      <c r="C1" s="68" t="s" vm="1">
        <v>238</v>
      </c>
    </row>
    <row r="2" spans="2:81">
      <c r="B2" s="47" t="s">
        <v>158</v>
      </c>
      <c r="C2" s="68" t="s">
        <v>239</v>
      </c>
    </row>
    <row r="3" spans="2:81">
      <c r="B3" s="47" t="s">
        <v>160</v>
      </c>
      <c r="C3" s="68" t="s">
        <v>240</v>
      </c>
      <c r="E3" s="2"/>
    </row>
    <row r="4" spans="2:81">
      <c r="B4" s="47" t="s">
        <v>161</v>
      </c>
      <c r="C4" s="68">
        <v>2142</v>
      </c>
    </row>
    <row r="6" spans="2:81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3" customFormat="1" ht="47.25">
      <c r="B8" s="22" t="s">
        <v>96</v>
      </c>
      <c r="C8" s="30" t="s">
        <v>34</v>
      </c>
      <c r="D8" s="13" t="s">
        <v>39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46</v>
      </c>
      <c r="O8" s="30" t="s">
        <v>45</v>
      </c>
      <c r="P8" s="30" t="s">
        <v>162</v>
      </c>
      <c r="Q8" s="31" t="s">
        <v>164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32" t="s">
        <v>219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9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8"/>
  <sheetViews>
    <sheetView rightToLeft="1" workbookViewId="0">
      <selection activeCell="O12" sqref="O12:O92"/>
    </sheetView>
  </sheetViews>
  <sheetFormatPr defaultColWidth="9.140625" defaultRowHeight="18"/>
  <cols>
    <col min="1" max="1" width="3" style="1" customWidth="1"/>
    <col min="2" max="2" width="32.42578125" style="2" bestFit="1" customWidth="1"/>
    <col min="3" max="3" width="4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159</v>
      </c>
      <c r="C1" s="68" t="s" vm="1">
        <v>238</v>
      </c>
    </row>
    <row r="2" spans="2:72">
      <c r="B2" s="47" t="s">
        <v>158</v>
      </c>
      <c r="C2" s="68" t="s">
        <v>239</v>
      </c>
    </row>
    <row r="3" spans="2:72">
      <c r="B3" s="47" t="s">
        <v>160</v>
      </c>
      <c r="C3" s="68" t="s">
        <v>240</v>
      </c>
    </row>
    <row r="4" spans="2:72">
      <c r="B4" s="47" t="s">
        <v>161</v>
      </c>
      <c r="C4" s="68">
        <v>2142</v>
      </c>
    </row>
    <row r="6" spans="2:72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3" customFormat="1" ht="78.75">
      <c r="B8" s="22" t="s">
        <v>96</v>
      </c>
      <c r="C8" s="30" t="s">
        <v>34</v>
      </c>
      <c r="D8" s="30" t="s">
        <v>14</v>
      </c>
      <c r="E8" s="30" t="s">
        <v>50</v>
      </c>
      <c r="F8" s="30" t="s">
        <v>84</v>
      </c>
      <c r="G8" s="30" t="s">
        <v>17</v>
      </c>
      <c r="H8" s="30" t="s">
        <v>83</v>
      </c>
      <c r="I8" s="30" t="s">
        <v>16</v>
      </c>
      <c r="J8" s="30" t="s">
        <v>18</v>
      </c>
      <c r="K8" s="30" t="s">
        <v>216</v>
      </c>
      <c r="L8" s="30" t="s">
        <v>215</v>
      </c>
      <c r="M8" s="30" t="s">
        <v>91</v>
      </c>
      <c r="N8" s="30" t="s">
        <v>45</v>
      </c>
      <c r="O8" s="30" t="s">
        <v>162</v>
      </c>
      <c r="P8" s="31" t="s">
        <v>164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223</v>
      </c>
      <c r="L9" s="32"/>
      <c r="M9" s="32" t="s">
        <v>219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7" t="s">
        <v>24</v>
      </c>
      <c r="C11" s="89"/>
      <c r="D11" s="89"/>
      <c r="E11" s="89"/>
      <c r="F11" s="89"/>
      <c r="G11" s="90">
        <v>9.3269060581843277</v>
      </c>
      <c r="H11" s="89"/>
      <c r="I11" s="89"/>
      <c r="J11" s="95">
        <v>4.8511860417824272E-2</v>
      </c>
      <c r="K11" s="90"/>
      <c r="L11" s="91"/>
      <c r="M11" s="90">
        <v>338718.79697000002</v>
      </c>
      <c r="N11" s="89"/>
      <c r="O11" s="92">
        <f>M11/$M$11</f>
        <v>1</v>
      </c>
      <c r="P11" s="92">
        <f>M11/'סכום נכסי הקרן'!$C$42</f>
        <v>0.27977632268494446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210</v>
      </c>
      <c r="C12" s="72"/>
      <c r="D12" s="72"/>
      <c r="E12" s="72"/>
      <c r="F12" s="72"/>
      <c r="G12" s="80">
        <v>9.3269060581843242</v>
      </c>
      <c r="H12" s="72"/>
      <c r="I12" s="72"/>
      <c r="J12" s="96">
        <v>4.8511860417824258E-2</v>
      </c>
      <c r="K12" s="80"/>
      <c r="L12" s="82"/>
      <c r="M12" s="80">
        <v>338718.79697000002</v>
      </c>
      <c r="N12" s="72"/>
      <c r="O12" s="81">
        <f t="shared" ref="O12:O75" si="0">M12/$M$11</f>
        <v>1</v>
      </c>
      <c r="P12" s="81">
        <f>M12/'סכום נכסי הקרן'!$C$42</f>
        <v>0.27977632268494446</v>
      </c>
    </row>
    <row r="13" spans="2:72">
      <c r="B13" s="88" t="s">
        <v>51</v>
      </c>
      <c r="C13" s="72"/>
      <c r="D13" s="72"/>
      <c r="E13" s="72"/>
      <c r="F13" s="72"/>
      <c r="G13" s="80">
        <v>9.3269060581843242</v>
      </c>
      <c r="H13" s="72"/>
      <c r="I13" s="72"/>
      <c r="J13" s="96">
        <v>4.8511860417824258E-2</v>
      </c>
      <c r="K13" s="80"/>
      <c r="L13" s="82"/>
      <c r="M13" s="80">
        <v>338718.79697000002</v>
      </c>
      <c r="N13" s="72"/>
      <c r="O13" s="81">
        <f t="shared" si="0"/>
        <v>1</v>
      </c>
      <c r="P13" s="81">
        <f>M13/'סכום נכסי הקרן'!$C$42</f>
        <v>0.27977632268494446</v>
      </c>
    </row>
    <row r="14" spans="2:72">
      <c r="B14" s="76" t="s">
        <v>1028</v>
      </c>
      <c r="C14" s="70" t="s">
        <v>1029</v>
      </c>
      <c r="D14" s="70" t="s">
        <v>243</v>
      </c>
      <c r="E14" s="70"/>
      <c r="F14" s="97">
        <v>40148</v>
      </c>
      <c r="G14" s="77">
        <v>4.03</v>
      </c>
      <c r="H14" s="83" t="s">
        <v>144</v>
      </c>
      <c r="I14" s="84">
        <v>4.8000000000000001E-2</v>
      </c>
      <c r="J14" s="84">
        <v>4.8499999999999988E-2</v>
      </c>
      <c r="K14" s="77">
        <v>279000</v>
      </c>
      <c r="L14" s="79">
        <v>108.9432</v>
      </c>
      <c r="M14" s="77">
        <v>303.92219</v>
      </c>
      <c r="N14" s="70"/>
      <c r="O14" s="78">
        <f t="shared" si="0"/>
        <v>8.9726992631860962E-4</v>
      </c>
      <c r="P14" s="78">
        <f>M14/'סכום נכסי הקרן'!$C$42</f>
        <v>2.5103488044121166E-4</v>
      </c>
    </row>
    <row r="15" spans="2:72">
      <c r="B15" s="76" t="s">
        <v>1030</v>
      </c>
      <c r="C15" s="70" t="s">
        <v>1031</v>
      </c>
      <c r="D15" s="70" t="s">
        <v>243</v>
      </c>
      <c r="E15" s="70"/>
      <c r="F15" s="97">
        <v>40452</v>
      </c>
      <c r="G15" s="77">
        <v>4.66</v>
      </c>
      <c r="H15" s="83" t="s">
        <v>144</v>
      </c>
      <c r="I15" s="84">
        <v>4.8000000000000001E-2</v>
      </c>
      <c r="J15" s="84">
        <v>4.8600000000000004E-2</v>
      </c>
      <c r="K15" s="77">
        <v>550000</v>
      </c>
      <c r="L15" s="79">
        <v>107.7252</v>
      </c>
      <c r="M15" s="77">
        <v>592.41836000000001</v>
      </c>
      <c r="N15" s="70"/>
      <c r="O15" s="78">
        <f t="shared" si="0"/>
        <v>1.7489975912156712E-3</v>
      </c>
      <c r="P15" s="78">
        <f>M15/'סכום נכסי הקרן'!$C$42</f>
        <v>4.8932811445514624E-4</v>
      </c>
    </row>
    <row r="16" spans="2:72">
      <c r="B16" s="76" t="s">
        <v>1032</v>
      </c>
      <c r="C16" s="70" t="s">
        <v>1033</v>
      </c>
      <c r="D16" s="70" t="s">
        <v>243</v>
      </c>
      <c r="E16" s="70"/>
      <c r="F16" s="97">
        <v>40909</v>
      </c>
      <c r="G16" s="77">
        <v>5.54</v>
      </c>
      <c r="H16" s="83" t="s">
        <v>144</v>
      </c>
      <c r="I16" s="84">
        <v>4.8000000000000001E-2</v>
      </c>
      <c r="J16" s="84">
        <v>4.8500000000000008E-2</v>
      </c>
      <c r="K16" s="77">
        <v>2438000</v>
      </c>
      <c r="L16" s="79">
        <v>105.64</v>
      </c>
      <c r="M16" s="77">
        <v>2574.9159199999999</v>
      </c>
      <c r="N16" s="70"/>
      <c r="O16" s="78">
        <f t="shared" si="0"/>
        <v>7.6019280389333027E-3</v>
      </c>
      <c r="P16" s="78">
        <f>M16/'סכום נכסי הקרן'!$C$42</f>
        <v>2.1268394720483307E-3</v>
      </c>
    </row>
    <row r="17" spans="2:16">
      <c r="B17" s="76" t="s">
        <v>1034</v>
      </c>
      <c r="C17" s="70">
        <v>8790</v>
      </c>
      <c r="D17" s="70" t="s">
        <v>243</v>
      </c>
      <c r="E17" s="70"/>
      <c r="F17" s="97">
        <v>41030</v>
      </c>
      <c r="G17" s="77">
        <v>5.87</v>
      </c>
      <c r="H17" s="83" t="s">
        <v>144</v>
      </c>
      <c r="I17" s="84">
        <v>4.8000000000000001E-2</v>
      </c>
      <c r="J17" s="84">
        <v>4.8600000000000004E-2</v>
      </c>
      <c r="K17" s="77">
        <v>1696000</v>
      </c>
      <c r="L17" s="79">
        <v>103.5437</v>
      </c>
      <c r="M17" s="77">
        <v>1756.2154699999999</v>
      </c>
      <c r="N17" s="70"/>
      <c r="O17" s="78">
        <f t="shared" si="0"/>
        <v>5.1848775022531332E-3</v>
      </c>
      <c r="P17" s="78">
        <f>M17/'סכום נכסי הקרן'!$C$42</f>
        <v>1.4506059611522815E-3</v>
      </c>
    </row>
    <row r="18" spans="2:16">
      <c r="B18" s="76" t="s">
        <v>1035</v>
      </c>
      <c r="C18" s="70" t="s">
        <v>1036</v>
      </c>
      <c r="D18" s="70" t="s">
        <v>243</v>
      </c>
      <c r="E18" s="70"/>
      <c r="F18" s="97">
        <v>41091</v>
      </c>
      <c r="G18" s="77">
        <v>5.89</v>
      </c>
      <c r="H18" s="83" t="s">
        <v>144</v>
      </c>
      <c r="I18" s="84">
        <v>4.8000000000000001E-2</v>
      </c>
      <c r="J18" s="84">
        <v>4.8499999999999995E-2</v>
      </c>
      <c r="K18" s="77">
        <v>1170000</v>
      </c>
      <c r="L18" s="79">
        <v>104.29219999999999</v>
      </c>
      <c r="M18" s="77">
        <v>1220.6418899999999</v>
      </c>
      <c r="N18" s="70"/>
      <c r="O18" s="78">
        <f t="shared" si="0"/>
        <v>3.603702838222205E-3</v>
      </c>
      <c r="P18" s="78">
        <f>M18/'סכום נכסי הקרן'!$C$42</f>
        <v>1.0082307281271059E-3</v>
      </c>
    </row>
    <row r="19" spans="2:16">
      <c r="B19" s="76" t="s">
        <v>1037</v>
      </c>
      <c r="C19" s="70">
        <v>8793</v>
      </c>
      <c r="D19" s="70" t="s">
        <v>243</v>
      </c>
      <c r="E19" s="70"/>
      <c r="F19" s="97">
        <v>41122</v>
      </c>
      <c r="G19" s="77">
        <v>5.98</v>
      </c>
      <c r="H19" s="83" t="s">
        <v>144</v>
      </c>
      <c r="I19" s="84">
        <v>4.8000000000000001E-2</v>
      </c>
      <c r="J19" s="84">
        <v>4.8500000000000008E-2</v>
      </c>
      <c r="K19" s="77">
        <v>1195000</v>
      </c>
      <c r="L19" s="79">
        <v>104.2137</v>
      </c>
      <c r="M19" s="77">
        <v>1245.3532600000001</v>
      </c>
      <c r="N19" s="70"/>
      <c r="O19" s="78">
        <f t="shared" si="0"/>
        <v>3.6766582520376032E-3</v>
      </c>
      <c r="P19" s="78">
        <f>M19/'סכום נכסי הקרן'!$C$42</f>
        <v>1.0286419255243363E-3</v>
      </c>
    </row>
    <row r="20" spans="2:16">
      <c r="B20" s="76" t="s">
        <v>1038</v>
      </c>
      <c r="C20" s="70" t="s">
        <v>1039</v>
      </c>
      <c r="D20" s="70" t="s">
        <v>243</v>
      </c>
      <c r="E20" s="70"/>
      <c r="F20" s="97">
        <v>41154</v>
      </c>
      <c r="G20" s="77">
        <v>6.06</v>
      </c>
      <c r="H20" s="83" t="s">
        <v>144</v>
      </c>
      <c r="I20" s="84">
        <v>4.8000000000000001E-2</v>
      </c>
      <c r="J20" s="84">
        <v>4.8499999999999995E-2</v>
      </c>
      <c r="K20" s="77">
        <v>480000</v>
      </c>
      <c r="L20" s="79">
        <v>103.6961</v>
      </c>
      <c r="M20" s="77">
        <v>497.74126000000001</v>
      </c>
      <c r="N20" s="70"/>
      <c r="O20" s="78">
        <f t="shared" si="0"/>
        <v>1.469482250328388E-3</v>
      </c>
      <c r="P20" s="78">
        <f>M20/'סכום נכסי הקרן'!$C$42</f>
        <v>4.111263402476734E-4</v>
      </c>
    </row>
    <row r="21" spans="2:16">
      <c r="B21" s="76" t="s">
        <v>1040</v>
      </c>
      <c r="C21" s="70" t="s">
        <v>1041</v>
      </c>
      <c r="D21" s="70" t="s">
        <v>243</v>
      </c>
      <c r="E21" s="70"/>
      <c r="F21" s="97">
        <v>41184</v>
      </c>
      <c r="G21" s="77">
        <v>6.14</v>
      </c>
      <c r="H21" s="83" t="s">
        <v>144</v>
      </c>
      <c r="I21" s="84">
        <v>4.8000000000000001E-2</v>
      </c>
      <c r="J21" s="84">
        <v>4.8599999999999997E-2</v>
      </c>
      <c r="K21" s="77">
        <v>661000</v>
      </c>
      <c r="L21" s="79">
        <v>102.20959999999999</v>
      </c>
      <c r="M21" s="77">
        <v>675.60443000000009</v>
      </c>
      <c r="N21" s="70"/>
      <c r="O21" s="78">
        <f t="shared" si="0"/>
        <v>1.9945879474171542E-3</v>
      </c>
      <c r="P21" s="78">
        <f>M21/'סכום נכסי הקרן'!$C$42</f>
        <v>5.5803848120008278E-4</v>
      </c>
    </row>
    <row r="22" spans="2:16">
      <c r="B22" s="76" t="s">
        <v>1042</v>
      </c>
      <c r="C22" s="70" t="s">
        <v>1043</v>
      </c>
      <c r="D22" s="70" t="s">
        <v>243</v>
      </c>
      <c r="E22" s="70"/>
      <c r="F22" s="97">
        <v>41214</v>
      </c>
      <c r="G22" s="77">
        <v>6.2299999999999995</v>
      </c>
      <c r="H22" s="83" t="s">
        <v>144</v>
      </c>
      <c r="I22" s="84">
        <v>4.8000000000000001E-2</v>
      </c>
      <c r="J22" s="84">
        <v>4.8499999999999995E-2</v>
      </c>
      <c r="K22" s="77">
        <v>548000</v>
      </c>
      <c r="L22" s="79">
        <v>101.82210000000001</v>
      </c>
      <c r="M22" s="77">
        <v>557.98524999999995</v>
      </c>
      <c r="N22" s="70"/>
      <c r="O22" s="78">
        <f t="shared" si="0"/>
        <v>1.6473406701707793E-3</v>
      </c>
      <c r="P22" s="78">
        <f>M22/'סכום נכסי הקרן'!$C$42</f>
        <v>4.6088691490973259E-4</v>
      </c>
    </row>
    <row r="23" spans="2:16">
      <c r="B23" s="76" t="s">
        <v>1044</v>
      </c>
      <c r="C23" s="70" t="s">
        <v>1045</v>
      </c>
      <c r="D23" s="70" t="s">
        <v>243</v>
      </c>
      <c r="E23" s="70"/>
      <c r="F23" s="97">
        <v>41245</v>
      </c>
      <c r="G23" s="77">
        <v>6.31</v>
      </c>
      <c r="H23" s="83" t="s">
        <v>144</v>
      </c>
      <c r="I23" s="84">
        <v>4.8000000000000001E-2</v>
      </c>
      <c r="J23" s="84">
        <v>4.8499999999999995E-2</v>
      </c>
      <c r="K23" s="77">
        <v>592000</v>
      </c>
      <c r="L23" s="79">
        <v>101.59869999999999</v>
      </c>
      <c r="M23" s="77">
        <v>601.46410000000003</v>
      </c>
      <c r="N23" s="70"/>
      <c r="O23" s="78">
        <f t="shared" si="0"/>
        <v>1.7757033426558583E-3</v>
      </c>
      <c r="P23" s="78">
        <f>M23/'סכום נכסי הקרן'!$C$42</f>
        <v>4.967997513876199E-4</v>
      </c>
    </row>
    <row r="24" spans="2:16">
      <c r="B24" s="76" t="s">
        <v>1046</v>
      </c>
      <c r="C24" s="70" t="s">
        <v>1047</v>
      </c>
      <c r="D24" s="70" t="s">
        <v>243</v>
      </c>
      <c r="E24" s="70"/>
      <c r="F24" s="97">
        <v>41275</v>
      </c>
      <c r="G24" s="77">
        <v>6.25</v>
      </c>
      <c r="H24" s="83" t="s">
        <v>144</v>
      </c>
      <c r="I24" s="84">
        <v>4.8000000000000001E-2</v>
      </c>
      <c r="J24" s="84">
        <v>4.8499999999999995E-2</v>
      </c>
      <c r="K24" s="77">
        <v>538000</v>
      </c>
      <c r="L24" s="79">
        <v>104.12520000000001</v>
      </c>
      <c r="M24" s="77">
        <v>560.19641000000001</v>
      </c>
      <c r="N24" s="70"/>
      <c r="O24" s="78">
        <f t="shared" si="0"/>
        <v>1.6538686810747502E-3</v>
      </c>
      <c r="P24" s="78">
        <f>M24/'סכום נכסי הקרן'!$C$42</f>
        <v>4.6271329779489282E-4</v>
      </c>
    </row>
    <row r="25" spans="2:16">
      <c r="B25" s="76" t="s">
        <v>1048</v>
      </c>
      <c r="C25" s="70" t="s">
        <v>1049</v>
      </c>
      <c r="D25" s="70" t="s">
        <v>243</v>
      </c>
      <c r="E25" s="70"/>
      <c r="F25" s="97">
        <v>41306</v>
      </c>
      <c r="G25" s="77">
        <v>6.3299999999999992</v>
      </c>
      <c r="H25" s="83" t="s">
        <v>144</v>
      </c>
      <c r="I25" s="84">
        <v>4.8000000000000001E-2</v>
      </c>
      <c r="J25" s="84">
        <v>4.8500000000000008E-2</v>
      </c>
      <c r="K25" s="77">
        <v>989000</v>
      </c>
      <c r="L25" s="79">
        <v>103.51900000000001</v>
      </c>
      <c r="M25" s="77">
        <v>1023.80152</v>
      </c>
      <c r="N25" s="70"/>
      <c r="O25" s="78">
        <f t="shared" si="0"/>
        <v>3.0225707258008387E-3</v>
      </c>
      <c r="P25" s="78">
        <f>M25/'סכום נכסי הקרן'!$C$42</f>
        <v>8.4564372271972226E-4</v>
      </c>
    </row>
    <row r="26" spans="2:16">
      <c r="B26" s="76" t="s">
        <v>1050</v>
      </c>
      <c r="C26" s="70" t="s">
        <v>1051</v>
      </c>
      <c r="D26" s="70" t="s">
        <v>243</v>
      </c>
      <c r="E26" s="70"/>
      <c r="F26" s="97">
        <v>41334</v>
      </c>
      <c r="G26" s="77">
        <v>6.410000000000001</v>
      </c>
      <c r="H26" s="83" t="s">
        <v>144</v>
      </c>
      <c r="I26" s="84">
        <v>4.8000000000000001E-2</v>
      </c>
      <c r="J26" s="84">
        <v>4.8499999999999995E-2</v>
      </c>
      <c r="K26" s="77">
        <v>600000</v>
      </c>
      <c r="L26" s="79">
        <v>103.2906</v>
      </c>
      <c r="M26" s="77">
        <v>619.74370999999996</v>
      </c>
      <c r="N26" s="70"/>
      <c r="O26" s="78">
        <f t="shared" si="0"/>
        <v>1.829670262010555E-3</v>
      </c>
      <c r="P26" s="78">
        <f>M26/'סכום נכסי הקרן'!$C$42</f>
        <v>5.1189841763131191E-4</v>
      </c>
    </row>
    <row r="27" spans="2:16">
      <c r="B27" s="76" t="s">
        <v>1052</v>
      </c>
      <c r="C27" s="70" t="s">
        <v>1053</v>
      </c>
      <c r="D27" s="70" t="s">
        <v>243</v>
      </c>
      <c r="E27" s="70"/>
      <c r="F27" s="97">
        <v>41366</v>
      </c>
      <c r="G27" s="77">
        <v>6.490000000000002</v>
      </c>
      <c r="H27" s="83" t="s">
        <v>144</v>
      </c>
      <c r="I27" s="84">
        <v>4.8000000000000001E-2</v>
      </c>
      <c r="J27" s="84">
        <v>4.8499999999999995E-2</v>
      </c>
      <c r="K27" s="77">
        <v>810000</v>
      </c>
      <c r="L27" s="79">
        <v>102.8736</v>
      </c>
      <c r="M27" s="77">
        <v>833.28208999999993</v>
      </c>
      <c r="N27" s="70"/>
      <c r="O27" s="78">
        <f t="shared" si="0"/>
        <v>2.4600999337919911E-3</v>
      </c>
      <c r="P27" s="78">
        <f>M27/'סכום נכסי הקרן'!$C$42</f>
        <v>6.8827771291379858E-4</v>
      </c>
    </row>
    <row r="28" spans="2:16">
      <c r="B28" s="76" t="s">
        <v>1054</v>
      </c>
      <c r="C28" s="70">
        <v>2704</v>
      </c>
      <c r="D28" s="70" t="s">
        <v>243</v>
      </c>
      <c r="E28" s="70"/>
      <c r="F28" s="97">
        <v>41395</v>
      </c>
      <c r="G28" s="77">
        <v>6.580000000000001</v>
      </c>
      <c r="H28" s="83" t="s">
        <v>144</v>
      </c>
      <c r="I28" s="84">
        <v>4.8000000000000001E-2</v>
      </c>
      <c r="J28" s="84">
        <v>4.8500000000000008E-2</v>
      </c>
      <c r="K28" s="77">
        <v>698000</v>
      </c>
      <c r="L28" s="79">
        <v>102.2728</v>
      </c>
      <c r="M28" s="77">
        <v>713.86443999999995</v>
      </c>
      <c r="N28" s="70"/>
      <c r="O28" s="78">
        <f t="shared" si="0"/>
        <v>2.1075430309326062E-3</v>
      </c>
      <c r="P28" s="78">
        <f>M28/'סכום נכסי הקרן'!$C$42</f>
        <v>5.8964063909460677E-4</v>
      </c>
    </row>
    <row r="29" spans="2:16">
      <c r="B29" s="76" t="s">
        <v>1055</v>
      </c>
      <c r="C29" s="70" t="s">
        <v>1056</v>
      </c>
      <c r="D29" s="70" t="s">
        <v>243</v>
      </c>
      <c r="E29" s="70"/>
      <c r="F29" s="97">
        <v>41427</v>
      </c>
      <c r="G29" s="77">
        <v>6.66</v>
      </c>
      <c r="H29" s="83" t="s">
        <v>144</v>
      </c>
      <c r="I29" s="84">
        <v>4.8000000000000001E-2</v>
      </c>
      <c r="J29" s="84">
        <v>4.8499999999999995E-2</v>
      </c>
      <c r="K29" s="77">
        <v>719000</v>
      </c>
      <c r="L29" s="79">
        <v>101.4572</v>
      </c>
      <c r="M29" s="77">
        <v>729.47852999999998</v>
      </c>
      <c r="N29" s="70"/>
      <c r="O29" s="78">
        <f t="shared" si="0"/>
        <v>2.1536405316903897E-3</v>
      </c>
      <c r="P29" s="78">
        <f>M29/'סכום נכסי הקרן'!$C$42</f>
        <v>6.0253762834158579E-4</v>
      </c>
    </row>
    <row r="30" spans="2:16">
      <c r="B30" s="76" t="s">
        <v>1057</v>
      </c>
      <c r="C30" s="70">
        <v>8805</v>
      </c>
      <c r="D30" s="70" t="s">
        <v>243</v>
      </c>
      <c r="E30" s="70"/>
      <c r="F30" s="97">
        <v>41487</v>
      </c>
      <c r="G30" s="77">
        <v>6.6700000000000008</v>
      </c>
      <c r="H30" s="83" t="s">
        <v>144</v>
      </c>
      <c r="I30" s="84">
        <v>4.8000000000000001E-2</v>
      </c>
      <c r="J30" s="84">
        <v>4.8500000000000015E-2</v>
      </c>
      <c r="K30" s="77">
        <v>1269000</v>
      </c>
      <c r="L30" s="79">
        <v>102.1712</v>
      </c>
      <c r="M30" s="77">
        <v>1296.5586799999999</v>
      </c>
      <c r="N30" s="70"/>
      <c r="O30" s="78">
        <f t="shared" si="0"/>
        <v>3.8278320884413001E-3</v>
      </c>
      <c r="P30" s="78">
        <f>M30/'סכום נכסי הקרן'!$C$42</f>
        <v>1.070936785559538E-3</v>
      </c>
    </row>
    <row r="31" spans="2:16">
      <c r="B31" s="76" t="s">
        <v>1058</v>
      </c>
      <c r="C31" s="70">
        <v>8806</v>
      </c>
      <c r="D31" s="70" t="s">
        <v>243</v>
      </c>
      <c r="E31" s="70"/>
      <c r="F31" s="97">
        <v>41518</v>
      </c>
      <c r="G31" s="77">
        <v>6.75</v>
      </c>
      <c r="H31" s="83" t="s">
        <v>144</v>
      </c>
      <c r="I31" s="84">
        <v>4.8000000000000001E-2</v>
      </c>
      <c r="J31" s="84">
        <v>4.8500000000000008E-2</v>
      </c>
      <c r="K31" s="77">
        <v>584000</v>
      </c>
      <c r="L31" s="79">
        <v>101.584</v>
      </c>
      <c r="M31" s="77">
        <v>593.22915999999998</v>
      </c>
      <c r="N31" s="70"/>
      <c r="O31" s="78">
        <f t="shared" si="0"/>
        <v>1.7513913172422541E-3</v>
      </c>
      <c r="P31" s="78">
        <f>M31/'סכום נכסי הקרן'!$C$42</f>
        <v>4.8999782232037883E-4</v>
      </c>
    </row>
    <row r="32" spans="2:16">
      <c r="B32" s="76" t="s">
        <v>1059</v>
      </c>
      <c r="C32" s="70" t="s">
        <v>1060</v>
      </c>
      <c r="D32" s="70" t="s">
        <v>243</v>
      </c>
      <c r="E32" s="70"/>
      <c r="F32" s="97">
        <v>41548</v>
      </c>
      <c r="G32" s="77">
        <v>6.84</v>
      </c>
      <c r="H32" s="83" t="s">
        <v>144</v>
      </c>
      <c r="I32" s="84">
        <v>4.8000000000000001E-2</v>
      </c>
      <c r="J32" s="84">
        <v>4.8499999999999988E-2</v>
      </c>
      <c r="K32" s="77">
        <v>1180000</v>
      </c>
      <c r="L32" s="79">
        <v>101.17740000000001</v>
      </c>
      <c r="M32" s="77">
        <v>1193.9677799999999</v>
      </c>
      <c r="N32" s="70"/>
      <c r="O32" s="78">
        <f t="shared" si="0"/>
        <v>3.5249528242323924E-3</v>
      </c>
      <c r="P32" s="78">
        <f>M32/'סכום נכסי הקרן'!$C$42</f>
        <v>9.8619833880164817E-4</v>
      </c>
    </row>
    <row r="33" spans="2:16">
      <c r="B33" s="76" t="s">
        <v>1061</v>
      </c>
      <c r="C33" s="70" t="s">
        <v>1062</v>
      </c>
      <c r="D33" s="70" t="s">
        <v>243</v>
      </c>
      <c r="E33" s="70"/>
      <c r="F33" s="97">
        <v>41672</v>
      </c>
      <c r="G33" s="77">
        <v>7.0100000000000007</v>
      </c>
      <c r="H33" s="83" t="s">
        <v>144</v>
      </c>
      <c r="I33" s="84">
        <v>4.8000000000000001E-2</v>
      </c>
      <c r="J33" s="84">
        <v>4.8499999999999995E-2</v>
      </c>
      <c r="K33" s="77">
        <v>633000</v>
      </c>
      <c r="L33" s="79">
        <v>101.979</v>
      </c>
      <c r="M33" s="77">
        <v>645.51900000000001</v>
      </c>
      <c r="N33" s="70"/>
      <c r="O33" s="78">
        <f t="shared" si="0"/>
        <v>1.9057666883989699E-3</v>
      </c>
      <c r="P33" s="78">
        <f>M33/'סכום נכסי הקרן'!$C$42</f>
        <v>5.331883959757282E-4</v>
      </c>
    </row>
    <row r="34" spans="2:16">
      <c r="B34" s="76" t="s">
        <v>1063</v>
      </c>
      <c r="C34" s="70" t="s">
        <v>1064</v>
      </c>
      <c r="D34" s="70" t="s">
        <v>243</v>
      </c>
      <c r="E34" s="70"/>
      <c r="F34" s="97">
        <v>41700</v>
      </c>
      <c r="G34" s="77">
        <v>7.080000000000001</v>
      </c>
      <c r="H34" s="83" t="s">
        <v>144</v>
      </c>
      <c r="I34" s="84">
        <v>4.8000000000000001E-2</v>
      </c>
      <c r="J34" s="84">
        <v>4.8500000000000008E-2</v>
      </c>
      <c r="K34" s="77">
        <v>1590000</v>
      </c>
      <c r="L34" s="79">
        <v>101.86369999999999</v>
      </c>
      <c r="M34" s="77">
        <v>1619.6359299999999</v>
      </c>
      <c r="N34" s="70"/>
      <c r="O34" s="78">
        <f t="shared" si="0"/>
        <v>4.7816535264308029E-3</v>
      </c>
      <c r="P34" s="78">
        <f>M34/'סכום נכסי הקרן'!$C$42</f>
        <v>1.3377934399783071E-3</v>
      </c>
    </row>
    <row r="35" spans="2:16">
      <c r="B35" s="76" t="s">
        <v>1065</v>
      </c>
      <c r="C35" s="70" t="s">
        <v>1066</v>
      </c>
      <c r="D35" s="70" t="s">
        <v>243</v>
      </c>
      <c r="E35" s="70"/>
      <c r="F35" s="97">
        <v>41760</v>
      </c>
      <c r="G35" s="77">
        <v>7.2499999999999991</v>
      </c>
      <c r="H35" s="83" t="s">
        <v>144</v>
      </c>
      <c r="I35" s="84">
        <v>4.8000000000000001E-2</v>
      </c>
      <c r="J35" s="84">
        <v>4.8499999999999995E-2</v>
      </c>
      <c r="K35" s="77">
        <v>1239000</v>
      </c>
      <c r="L35" s="79">
        <v>100.97110000000001</v>
      </c>
      <c r="M35" s="77">
        <v>1251.0321100000001</v>
      </c>
      <c r="N35" s="70"/>
      <c r="O35" s="78">
        <f t="shared" si="0"/>
        <v>3.6934239292034411E-3</v>
      </c>
      <c r="P35" s="78">
        <f>M35/'סכום נכסי הקרן'!$C$42</f>
        <v>1.0333325650291173E-3</v>
      </c>
    </row>
    <row r="36" spans="2:16">
      <c r="B36" s="76" t="s">
        <v>1067</v>
      </c>
      <c r="C36" s="70" t="s">
        <v>1068</v>
      </c>
      <c r="D36" s="70" t="s">
        <v>243</v>
      </c>
      <c r="E36" s="70"/>
      <c r="F36" s="97">
        <v>41791</v>
      </c>
      <c r="G36" s="77">
        <v>7.34</v>
      </c>
      <c r="H36" s="83" t="s">
        <v>144</v>
      </c>
      <c r="I36" s="84">
        <v>4.8000000000000001E-2</v>
      </c>
      <c r="J36" s="84">
        <v>4.8499999999999995E-2</v>
      </c>
      <c r="K36" s="77">
        <v>1490000</v>
      </c>
      <c r="L36" s="79">
        <v>100.468</v>
      </c>
      <c r="M36" s="77">
        <v>1497.0604900000001</v>
      </c>
      <c r="N36" s="70"/>
      <c r="O36" s="78">
        <f t="shared" si="0"/>
        <v>4.4197738755330819E-3</v>
      </c>
      <c r="P36" s="78">
        <f>M36/'סכום נכסי הקרן'!$C$42</f>
        <v>1.2365480819956311E-3</v>
      </c>
    </row>
    <row r="37" spans="2:16">
      <c r="B37" s="76" t="s">
        <v>1069</v>
      </c>
      <c r="C37" s="70" t="s">
        <v>1070</v>
      </c>
      <c r="D37" s="70" t="s">
        <v>243</v>
      </c>
      <c r="E37" s="70"/>
      <c r="F37" s="97">
        <v>41945</v>
      </c>
      <c r="G37" s="77">
        <v>7.59</v>
      </c>
      <c r="H37" s="83" t="s">
        <v>144</v>
      </c>
      <c r="I37" s="84">
        <v>4.8000000000000001E-2</v>
      </c>
      <c r="J37" s="84">
        <v>4.8500000000000008E-2</v>
      </c>
      <c r="K37" s="77">
        <v>1094000</v>
      </c>
      <c r="L37" s="79">
        <v>100.7705</v>
      </c>
      <c r="M37" s="77">
        <v>1102.43317</v>
      </c>
      <c r="N37" s="70"/>
      <c r="O37" s="78">
        <f t="shared" si="0"/>
        <v>3.2547150611710557E-3</v>
      </c>
      <c r="P37" s="78">
        <f>M37/'סכום נכסי הקרן'!$C$42</f>
        <v>9.1059221120174207E-4</v>
      </c>
    </row>
    <row r="38" spans="2:16">
      <c r="B38" s="76" t="s">
        <v>1071</v>
      </c>
      <c r="C38" s="70" t="s">
        <v>1072</v>
      </c>
      <c r="D38" s="70" t="s">
        <v>243</v>
      </c>
      <c r="E38" s="70"/>
      <c r="F38" s="97">
        <v>42125</v>
      </c>
      <c r="G38" s="77">
        <v>7.9</v>
      </c>
      <c r="H38" s="83" t="s">
        <v>144</v>
      </c>
      <c r="I38" s="84">
        <v>4.8000000000000001E-2</v>
      </c>
      <c r="J38" s="84">
        <v>4.8499999999999995E-2</v>
      </c>
      <c r="K38" s="77">
        <v>3210000</v>
      </c>
      <c r="L38" s="79">
        <v>101.99679999999999</v>
      </c>
      <c r="M38" s="77">
        <v>3274.0958700000001</v>
      </c>
      <c r="N38" s="70"/>
      <c r="O38" s="78">
        <f t="shared" si="0"/>
        <v>9.6661180285485711E-3</v>
      </c>
      <c r="P38" s="78">
        <f>M38/'סכום נכסי הקרן'!$C$42</f>
        <v>2.7043509566659642E-3</v>
      </c>
    </row>
    <row r="39" spans="2:16">
      <c r="B39" s="76" t="s">
        <v>1073</v>
      </c>
      <c r="C39" s="70" t="s">
        <v>1074</v>
      </c>
      <c r="D39" s="70" t="s">
        <v>243</v>
      </c>
      <c r="E39" s="70"/>
      <c r="F39" s="97">
        <v>42156</v>
      </c>
      <c r="G39" s="77">
        <v>7.98</v>
      </c>
      <c r="H39" s="83" t="s">
        <v>144</v>
      </c>
      <c r="I39" s="84">
        <v>4.8000000000000001E-2</v>
      </c>
      <c r="J39" s="84">
        <v>4.8499999999999995E-2</v>
      </c>
      <c r="K39" s="77">
        <v>128000</v>
      </c>
      <c r="L39" s="79">
        <v>100.9816</v>
      </c>
      <c r="M39" s="77">
        <v>129.25575000000001</v>
      </c>
      <c r="N39" s="70"/>
      <c r="O39" s="78">
        <f t="shared" si="0"/>
        <v>3.8160193988716855E-4</v>
      </c>
      <c r="P39" s="78">
        <f>M39/'סכום נכסי הקרן'!$C$42</f>
        <v>1.0676318747107326E-4</v>
      </c>
    </row>
    <row r="40" spans="2:16">
      <c r="B40" s="76" t="s">
        <v>1075</v>
      </c>
      <c r="C40" s="70" t="s">
        <v>1076</v>
      </c>
      <c r="D40" s="70" t="s">
        <v>243</v>
      </c>
      <c r="E40" s="70"/>
      <c r="F40" s="97">
        <v>42218</v>
      </c>
      <c r="G40" s="77">
        <v>7.96</v>
      </c>
      <c r="H40" s="83" t="s">
        <v>144</v>
      </c>
      <c r="I40" s="84">
        <v>4.8000000000000001E-2</v>
      </c>
      <c r="J40" s="84">
        <v>4.8499999999999995E-2</v>
      </c>
      <c r="K40" s="77">
        <v>3641000</v>
      </c>
      <c r="L40" s="79">
        <v>102.0635</v>
      </c>
      <c r="M40" s="77">
        <v>3716.13283</v>
      </c>
      <c r="N40" s="70"/>
      <c r="O40" s="78">
        <f t="shared" si="0"/>
        <v>1.0971144392465276E-2</v>
      </c>
      <c r="P40" s="78">
        <f>M40/'סכום נכסי הקרן'!$C$42</f>
        <v>3.0694664337694842E-3</v>
      </c>
    </row>
    <row r="41" spans="2:16">
      <c r="B41" s="76" t="s">
        <v>1077</v>
      </c>
      <c r="C41" s="70" t="s">
        <v>1078</v>
      </c>
      <c r="D41" s="70" t="s">
        <v>243</v>
      </c>
      <c r="E41" s="70"/>
      <c r="F41" s="97">
        <v>42309</v>
      </c>
      <c r="G41" s="77">
        <v>8.2100000000000009</v>
      </c>
      <c r="H41" s="83" t="s">
        <v>144</v>
      </c>
      <c r="I41" s="84">
        <v>4.8000000000000001E-2</v>
      </c>
      <c r="J41" s="84">
        <v>4.8500000000000008E-2</v>
      </c>
      <c r="K41" s="77">
        <v>4976000</v>
      </c>
      <c r="L41" s="79">
        <v>101.27889999999999</v>
      </c>
      <c r="M41" s="77">
        <v>5039.63717</v>
      </c>
      <c r="N41" s="70"/>
      <c r="O41" s="78">
        <f t="shared" si="0"/>
        <v>1.4878528192358794E-2</v>
      </c>
      <c r="P41" s="78">
        <f>M41/'סכום נכסי הקרן'!$C$42</f>
        <v>4.1626599046224178E-3</v>
      </c>
    </row>
    <row r="42" spans="2:16">
      <c r="B42" s="76" t="s">
        <v>1079</v>
      </c>
      <c r="C42" s="70" t="s">
        <v>1080</v>
      </c>
      <c r="D42" s="70" t="s">
        <v>243</v>
      </c>
      <c r="E42" s="70"/>
      <c r="F42" s="97">
        <v>42339</v>
      </c>
      <c r="G42" s="77">
        <v>8.2900000000000009</v>
      </c>
      <c r="H42" s="83" t="s">
        <v>144</v>
      </c>
      <c r="I42" s="84">
        <v>4.8000000000000001E-2</v>
      </c>
      <c r="J42" s="84">
        <v>4.8500000000000008E-2</v>
      </c>
      <c r="K42" s="77">
        <v>2929000</v>
      </c>
      <c r="L42" s="79">
        <v>100.77800000000001</v>
      </c>
      <c r="M42" s="77">
        <v>2951.7862300000002</v>
      </c>
      <c r="N42" s="70"/>
      <c r="O42" s="78">
        <f t="shared" si="0"/>
        <v>8.7145628066854428E-3</v>
      </c>
      <c r="P42" s="78">
        <f>M42/'סכום נכסי הקרן'!$C$42</f>
        <v>2.4381283358614419E-3</v>
      </c>
    </row>
    <row r="43" spans="2:16">
      <c r="B43" s="76" t="s">
        <v>1081</v>
      </c>
      <c r="C43" s="70" t="s">
        <v>1082</v>
      </c>
      <c r="D43" s="70" t="s">
        <v>243</v>
      </c>
      <c r="E43" s="70"/>
      <c r="F43" s="97">
        <v>42370</v>
      </c>
      <c r="G43" s="77">
        <v>8.18</v>
      </c>
      <c r="H43" s="83" t="s">
        <v>144</v>
      </c>
      <c r="I43" s="84">
        <v>4.8000000000000001E-2</v>
      </c>
      <c r="J43" s="84">
        <v>4.8499999999999995E-2</v>
      </c>
      <c r="K43" s="77">
        <v>2572000</v>
      </c>
      <c r="L43" s="79">
        <v>103.2041</v>
      </c>
      <c r="M43" s="77">
        <v>2654.4103300000002</v>
      </c>
      <c r="N43" s="70"/>
      <c r="O43" s="78">
        <f t="shared" si="0"/>
        <v>7.8366195019141452E-3</v>
      </c>
      <c r="P43" s="78">
        <f>M43/'סכום נכסי הקרן'!$C$42</f>
        <v>2.1925005865266606E-3</v>
      </c>
    </row>
    <row r="44" spans="2:16">
      <c r="B44" s="76" t="s">
        <v>1083</v>
      </c>
      <c r="C44" s="70" t="s">
        <v>1084</v>
      </c>
      <c r="D44" s="70" t="s">
        <v>243</v>
      </c>
      <c r="E44" s="70"/>
      <c r="F44" s="97">
        <v>42461</v>
      </c>
      <c r="G44" s="77">
        <v>8.43</v>
      </c>
      <c r="H44" s="83" t="s">
        <v>144</v>
      </c>
      <c r="I44" s="84">
        <v>4.8000000000000001E-2</v>
      </c>
      <c r="J44" s="84">
        <v>4.8499999999999995E-2</v>
      </c>
      <c r="K44" s="77">
        <v>3308000</v>
      </c>
      <c r="L44" s="79">
        <v>102.92100000000001</v>
      </c>
      <c r="M44" s="77">
        <v>3404.6262499999998</v>
      </c>
      <c r="N44" s="70"/>
      <c r="O44" s="78">
        <f t="shared" si="0"/>
        <v>1.0051483060450124E-2</v>
      </c>
      <c r="P44" s="78">
        <f>M44/'סכום נכסי הקרן'!$C$42</f>
        <v>2.8121669681827467E-3</v>
      </c>
    </row>
    <row r="45" spans="2:16">
      <c r="B45" s="76" t="s">
        <v>1085</v>
      </c>
      <c r="C45" s="70" t="s">
        <v>1086</v>
      </c>
      <c r="D45" s="70" t="s">
        <v>243</v>
      </c>
      <c r="E45" s="70"/>
      <c r="F45" s="97">
        <v>42491</v>
      </c>
      <c r="G45" s="77">
        <v>8.51</v>
      </c>
      <c r="H45" s="83" t="s">
        <v>144</v>
      </c>
      <c r="I45" s="84">
        <v>4.8000000000000001E-2</v>
      </c>
      <c r="J45" s="84">
        <v>4.8500000000000008E-2</v>
      </c>
      <c r="K45" s="77">
        <v>2489000</v>
      </c>
      <c r="L45" s="79">
        <v>102.7239</v>
      </c>
      <c r="M45" s="77">
        <v>2556.7970699999996</v>
      </c>
      <c r="N45" s="70"/>
      <c r="O45" s="78">
        <f t="shared" si="0"/>
        <v>7.5484357315618728E-3</v>
      </c>
      <c r="P45" s="78">
        <f>M45/'סכום נכסי הקרן'!$C$42</f>
        <v>2.1118735910000195E-3</v>
      </c>
    </row>
    <row r="46" spans="2:16">
      <c r="B46" s="76" t="s">
        <v>1087</v>
      </c>
      <c r="C46" s="70" t="s">
        <v>1088</v>
      </c>
      <c r="D46" s="70" t="s">
        <v>243</v>
      </c>
      <c r="E46" s="70"/>
      <c r="F46" s="97">
        <v>42522</v>
      </c>
      <c r="G46" s="77">
        <v>8.6000000000000014</v>
      </c>
      <c r="H46" s="83" t="s">
        <v>144</v>
      </c>
      <c r="I46" s="84">
        <v>4.8000000000000001E-2</v>
      </c>
      <c r="J46" s="84">
        <v>4.8500000000000008E-2</v>
      </c>
      <c r="K46" s="77">
        <v>3050000</v>
      </c>
      <c r="L46" s="79">
        <v>101.90300000000001</v>
      </c>
      <c r="M46" s="77">
        <v>3108.0420299999996</v>
      </c>
      <c r="N46" s="70"/>
      <c r="O46" s="78">
        <f t="shared" si="0"/>
        <v>9.175877033701426E-3</v>
      </c>
      <c r="P46" s="78">
        <f>M46/'סכום נכסי הקרן'!$C$42</f>
        <v>2.5671931338982212E-3</v>
      </c>
    </row>
    <row r="47" spans="2:16">
      <c r="B47" s="76" t="s">
        <v>1089</v>
      </c>
      <c r="C47" s="70" t="s">
        <v>1090</v>
      </c>
      <c r="D47" s="70" t="s">
        <v>243</v>
      </c>
      <c r="E47" s="70"/>
      <c r="F47" s="97">
        <v>42552</v>
      </c>
      <c r="G47" s="77">
        <v>8.48</v>
      </c>
      <c r="H47" s="83" t="s">
        <v>144</v>
      </c>
      <c r="I47" s="84">
        <v>4.8000000000000001E-2</v>
      </c>
      <c r="J47" s="84">
        <v>4.8500000000000008E-2</v>
      </c>
      <c r="K47" s="77">
        <v>407000</v>
      </c>
      <c r="L47" s="79">
        <v>103.6211</v>
      </c>
      <c r="M47" s="77">
        <v>421.73990999999995</v>
      </c>
      <c r="N47" s="70"/>
      <c r="O47" s="78">
        <f t="shared" si="0"/>
        <v>1.2451033534975416E-3</v>
      </c>
      <c r="P47" s="78">
        <f>M47/'סכום נכסי הקרן'!$C$42</f>
        <v>3.4835043760423468E-4</v>
      </c>
    </row>
    <row r="48" spans="2:16">
      <c r="B48" s="76" t="s">
        <v>1091</v>
      </c>
      <c r="C48" s="70" t="s">
        <v>1092</v>
      </c>
      <c r="D48" s="70" t="s">
        <v>243</v>
      </c>
      <c r="E48" s="70"/>
      <c r="F48" s="97">
        <v>42583</v>
      </c>
      <c r="G48" s="77">
        <v>8.56</v>
      </c>
      <c r="H48" s="83" t="s">
        <v>144</v>
      </c>
      <c r="I48" s="84">
        <v>4.8000000000000001E-2</v>
      </c>
      <c r="J48" s="84">
        <v>4.8500000000000015E-2</v>
      </c>
      <c r="K48" s="77">
        <v>4755000</v>
      </c>
      <c r="L48" s="79">
        <v>102.9111</v>
      </c>
      <c r="M48" s="77">
        <v>4893.4210199999998</v>
      </c>
      <c r="N48" s="70"/>
      <c r="O48" s="78">
        <f t="shared" si="0"/>
        <v>1.4446854038730556E-2</v>
      </c>
      <c r="P48" s="78">
        <f>M48/'סכום נכסי הקרן'!$C$42</f>
        <v>4.0418876973221732E-3</v>
      </c>
    </row>
    <row r="49" spans="2:16">
      <c r="B49" s="76" t="s">
        <v>1093</v>
      </c>
      <c r="C49" s="70" t="s">
        <v>1094</v>
      </c>
      <c r="D49" s="70" t="s">
        <v>243</v>
      </c>
      <c r="E49" s="70"/>
      <c r="F49" s="97">
        <v>42614</v>
      </c>
      <c r="G49" s="77">
        <v>8.64</v>
      </c>
      <c r="H49" s="83" t="s">
        <v>144</v>
      </c>
      <c r="I49" s="84">
        <v>4.8000000000000001E-2</v>
      </c>
      <c r="J49" s="84">
        <v>4.8500000000000008E-2</v>
      </c>
      <c r="K49" s="77">
        <v>3227000</v>
      </c>
      <c r="L49" s="79">
        <v>102.0829</v>
      </c>
      <c r="M49" s="77">
        <v>3294.1918799999999</v>
      </c>
      <c r="N49" s="70"/>
      <c r="O49" s="78">
        <f t="shared" si="0"/>
        <v>9.7254475082815175E-3</v>
      </c>
      <c r="P49" s="78">
        <f>M49/'סכום נכסי הקרן'!$C$42</f>
        <v>2.7209499403324589E-3</v>
      </c>
    </row>
    <row r="50" spans="2:16">
      <c r="B50" s="76" t="s">
        <v>1095</v>
      </c>
      <c r="C50" s="70" t="s">
        <v>1096</v>
      </c>
      <c r="D50" s="70" t="s">
        <v>243</v>
      </c>
      <c r="E50" s="70"/>
      <c r="F50" s="97">
        <v>42644</v>
      </c>
      <c r="G50" s="77">
        <v>8.7299999999999986</v>
      </c>
      <c r="H50" s="83" t="s">
        <v>144</v>
      </c>
      <c r="I50" s="84">
        <v>4.8000000000000001E-2</v>
      </c>
      <c r="J50" s="84">
        <v>4.8500000000000008E-2</v>
      </c>
      <c r="K50" s="77">
        <v>1705000</v>
      </c>
      <c r="L50" s="79">
        <v>101.98739999999999</v>
      </c>
      <c r="M50" s="77">
        <v>1738.8760600000001</v>
      </c>
      <c r="N50" s="70"/>
      <c r="O50" s="78">
        <f t="shared" si="0"/>
        <v>5.1336863367343931E-3</v>
      </c>
      <c r="P50" s="78">
        <f>M50/'סכום נכסי הקרן'!$C$42</f>
        <v>1.436283885109492E-3</v>
      </c>
    </row>
    <row r="51" spans="2:16">
      <c r="B51" s="76" t="s">
        <v>1097</v>
      </c>
      <c r="C51" s="70" t="s">
        <v>1098</v>
      </c>
      <c r="D51" s="70" t="s">
        <v>243</v>
      </c>
      <c r="E51" s="70"/>
      <c r="F51" s="97">
        <v>42675</v>
      </c>
      <c r="G51" s="77">
        <v>8.8099999999999987</v>
      </c>
      <c r="H51" s="83" t="s">
        <v>144</v>
      </c>
      <c r="I51" s="84">
        <v>4.8000000000000001E-2</v>
      </c>
      <c r="J51" s="84">
        <v>4.8499999999999995E-2</v>
      </c>
      <c r="K51" s="77">
        <v>1797000</v>
      </c>
      <c r="L51" s="79">
        <v>101.6866</v>
      </c>
      <c r="M51" s="77">
        <v>1827.31423</v>
      </c>
      <c r="N51" s="70"/>
      <c r="O51" s="78">
        <f t="shared" si="0"/>
        <v>5.3947824754521766E-3</v>
      </c>
      <c r="P51" s="78">
        <f>M51/'סכום נכסי הקרן'!$C$42</f>
        <v>1.5093324026671916E-3</v>
      </c>
    </row>
    <row r="52" spans="2:16">
      <c r="B52" s="76" t="s">
        <v>1099</v>
      </c>
      <c r="C52" s="70" t="s">
        <v>1100</v>
      </c>
      <c r="D52" s="70" t="s">
        <v>243</v>
      </c>
      <c r="E52" s="70"/>
      <c r="F52" s="97">
        <v>42705</v>
      </c>
      <c r="G52" s="77">
        <v>8.9</v>
      </c>
      <c r="H52" s="83" t="s">
        <v>144</v>
      </c>
      <c r="I52" s="84">
        <v>4.8000000000000001E-2</v>
      </c>
      <c r="J52" s="84">
        <v>4.8499999999999995E-2</v>
      </c>
      <c r="K52" s="77">
        <v>3516000</v>
      </c>
      <c r="L52" s="79">
        <v>101.08159999999999</v>
      </c>
      <c r="M52" s="77">
        <v>3554.0320000000002</v>
      </c>
      <c r="N52" s="70"/>
      <c r="O52" s="78">
        <f t="shared" si="0"/>
        <v>1.0492573874826253E-2</v>
      </c>
      <c r="P52" s="78">
        <f>M52/'סכום נכסי הקרן'!$C$42</f>
        <v>2.9355737341990079E-3</v>
      </c>
    </row>
    <row r="53" spans="2:16">
      <c r="B53" s="76" t="s">
        <v>1101</v>
      </c>
      <c r="C53" s="70" t="s">
        <v>1102</v>
      </c>
      <c r="D53" s="70" t="s">
        <v>243</v>
      </c>
      <c r="E53" s="70"/>
      <c r="F53" s="97">
        <v>42736</v>
      </c>
      <c r="G53" s="77">
        <v>8.77</v>
      </c>
      <c r="H53" s="83" t="s">
        <v>144</v>
      </c>
      <c r="I53" s="84">
        <v>4.8000000000000001E-2</v>
      </c>
      <c r="J53" s="84">
        <v>4.8500000000000008E-2</v>
      </c>
      <c r="K53" s="77">
        <v>7393000</v>
      </c>
      <c r="L53" s="79">
        <v>103.51649999999999</v>
      </c>
      <c r="M53" s="77">
        <v>7652.9715199999991</v>
      </c>
      <c r="N53" s="70"/>
      <c r="O53" s="78">
        <f t="shared" si="0"/>
        <v>2.2593879018405393E-2</v>
      </c>
      <c r="P53" s="78">
        <f>M53/'סכום נכסי הקרן'!$C$42</f>
        <v>6.3212323869579834E-3</v>
      </c>
    </row>
    <row r="54" spans="2:16">
      <c r="B54" s="76" t="s">
        <v>1103</v>
      </c>
      <c r="C54" s="70" t="s">
        <v>1104</v>
      </c>
      <c r="D54" s="70" t="s">
        <v>243</v>
      </c>
      <c r="E54" s="70"/>
      <c r="F54" s="97">
        <v>42767</v>
      </c>
      <c r="G54" s="77">
        <v>8.8600000000000012</v>
      </c>
      <c r="H54" s="83" t="s">
        <v>144</v>
      </c>
      <c r="I54" s="84">
        <v>4.8000000000000001E-2</v>
      </c>
      <c r="J54" s="84">
        <v>4.8499999999999995E-2</v>
      </c>
      <c r="K54" s="77">
        <v>2848000</v>
      </c>
      <c r="L54" s="79">
        <v>103.108</v>
      </c>
      <c r="M54" s="77">
        <v>2936.5153599999999</v>
      </c>
      <c r="N54" s="70"/>
      <c r="O54" s="78">
        <f t="shared" si="0"/>
        <v>8.6694785948359526E-3</v>
      </c>
      <c r="P54" s="78">
        <f>M54/'סכום נכסי הקרן'!$C$42</f>
        <v>2.4255148408590423E-3</v>
      </c>
    </row>
    <row r="55" spans="2:16">
      <c r="B55" s="76" t="s">
        <v>1105</v>
      </c>
      <c r="C55" s="70" t="s">
        <v>1106</v>
      </c>
      <c r="D55" s="70" t="s">
        <v>243</v>
      </c>
      <c r="E55" s="70"/>
      <c r="F55" s="97">
        <v>42795</v>
      </c>
      <c r="G55" s="77">
        <v>8.9299999999999979</v>
      </c>
      <c r="H55" s="83" t="s">
        <v>144</v>
      </c>
      <c r="I55" s="84">
        <v>4.8000000000000001E-2</v>
      </c>
      <c r="J55" s="84">
        <v>4.8500000000000008E-2</v>
      </c>
      <c r="K55" s="77">
        <v>5336000</v>
      </c>
      <c r="L55" s="79">
        <v>102.907</v>
      </c>
      <c r="M55" s="77">
        <v>5491.1165099999998</v>
      </c>
      <c r="N55" s="70"/>
      <c r="O55" s="78">
        <f t="shared" si="0"/>
        <v>1.6211431308568159E-2</v>
      </c>
      <c r="P55" s="78">
        <f>M55/'סכום נכסי הקרן'!$C$42</f>
        <v>4.5355746369707762E-3</v>
      </c>
    </row>
    <row r="56" spans="2:16">
      <c r="B56" s="76" t="s">
        <v>1107</v>
      </c>
      <c r="C56" s="70" t="s">
        <v>1108</v>
      </c>
      <c r="D56" s="70" t="s">
        <v>243</v>
      </c>
      <c r="E56" s="70"/>
      <c r="F56" s="97">
        <v>42826</v>
      </c>
      <c r="G56" s="77">
        <v>9.0200000000000014</v>
      </c>
      <c r="H56" s="83" t="s">
        <v>144</v>
      </c>
      <c r="I56" s="84">
        <v>4.8000000000000001E-2</v>
      </c>
      <c r="J56" s="84">
        <v>4.8499999999999995E-2</v>
      </c>
      <c r="K56" s="77">
        <v>4899000</v>
      </c>
      <c r="L56" s="79">
        <v>102.5009</v>
      </c>
      <c r="M56" s="77">
        <v>5021.5197600000001</v>
      </c>
      <c r="N56" s="70"/>
      <c r="O56" s="78">
        <f t="shared" si="0"/>
        <v>1.4825040136301473E-2</v>
      </c>
      <c r="P56" s="78">
        <f>M56/'סכום נכסי הקרן'!$C$42</f>
        <v>4.1476952129911341E-3</v>
      </c>
    </row>
    <row r="57" spans="2:16">
      <c r="B57" s="76" t="s">
        <v>1109</v>
      </c>
      <c r="C57" s="70" t="s">
        <v>1110</v>
      </c>
      <c r="D57" s="70" t="s">
        <v>243</v>
      </c>
      <c r="E57" s="70"/>
      <c r="F57" s="97">
        <v>42856</v>
      </c>
      <c r="G57" s="77">
        <v>9.1000000000000014</v>
      </c>
      <c r="H57" s="83" t="s">
        <v>144</v>
      </c>
      <c r="I57" s="84">
        <v>4.8000000000000001E-2</v>
      </c>
      <c r="J57" s="84">
        <v>4.8500000000000008E-2</v>
      </c>
      <c r="K57" s="77">
        <v>3852000</v>
      </c>
      <c r="L57" s="79">
        <v>101.7869</v>
      </c>
      <c r="M57" s="77">
        <v>3920.96623</v>
      </c>
      <c r="N57" s="70"/>
      <c r="O57" s="78">
        <f t="shared" si="0"/>
        <v>1.1575874339053218E-2</v>
      </c>
      <c r="P57" s="78">
        <f>M57/'סכום נכסי הקרן'!$C$42</f>
        <v>3.2386555544433211E-3</v>
      </c>
    </row>
    <row r="58" spans="2:16">
      <c r="B58" s="76" t="s">
        <v>1111</v>
      </c>
      <c r="C58" s="70" t="s">
        <v>1112</v>
      </c>
      <c r="D58" s="70" t="s">
        <v>243</v>
      </c>
      <c r="E58" s="70"/>
      <c r="F58" s="97">
        <v>42887</v>
      </c>
      <c r="G58" s="77">
        <v>9.19</v>
      </c>
      <c r="H58" s="83" t="s">
        <v>144</v>
      </c>
      <c r="I58" s="84">
        <v>4.8000000000000001E-2</v>
      </c>
      <c r="J58" s="84">
        <v>4.8499999999999995E-2</v>
      </c>
      <c r="K58" s="77">
        <v>5184000</v>
      </c>
      <c r="L58" s="79">
        <v>101.197</v>
      </c>
      <c r="M58" s="77">
        <v>5245.5146100000002</v>
      </c>
      <c r="N58" s="70"/>
      <c r="O58" s="78">
        <f t="shared" si="0"/>
        <v>1.548634045976666E-2</v>
      </c>
      <c r="P58" s="78">
        <f>M58/'סכום נכסי הקרן'!$C$42</f>
        <v>4.3327113856805885E-3</v>
      </c>
    </row>
    <row r="59" spans="2:16">
      <c r="B59" s="76" t="s">
        <v>1113</v>
      </c>
      <c r="C59" s="70" t="s">
        <v>1114</v>
      </c>
      <c r="D59" s="70" t="s">
        <v>243</v>
      </c>
      <c r="E59" s="70"/>
      <c r="F59" s="97">
        <v>42949</v>
      </c>
      <c r="G59" s="77">
        <v>9.14</v>
      </c>
      <c r="H59" s="83" t="s">
        <v>144</v>
      </c>
      <c r="I59" s="84">
        <v>4.8000000000000001E-2</v>
      </c>
      <c r="J59" s="84">
        <v>4.8499999999999988E-2</v>
      </c>
      <c r="K59" s="77">
        <v>5160000</v>
      </c>
      <c r="L59" s="79">
        <v>103.1056</v>
      </c>
      <c r="M59" s="77">
        <v>5320.2487899999996</v>
      </c>
      <c r="N59" s="70"/>
      <c r="O59" s="78">
        <f t="shared" si="0"/>
        <v>1.5706978288752036E-2</v>
      </c>
      <c r="P59" s="78">
        <f>M59/'סכום נכסי הקרן'!$C$42</f>
        <v>4.3944406261193069E-3</v>
      </c>
    </row>
    <row r="60" spans="2:16">
      <c r="B60" s="76" t="s">
        <v>1115</v>
      </c>
      <c r="C60" s="70" t="s">
        <v>1116</v>
      </c>
      <c r="D60" s="70" t="s">
        <v>243</v>
      </c>
      <c r="E60" s="70"/>
      <c r="F60" s="97">
        <v>42979</v>
      </c>
      <c r="G60" s="77">
        <v>9.2200000000000006</v>
      </c>
      <c r="H60" s="83" t="s">
        <v>144</v>
      </c>
      <c r="I60" s="84">
        <v>4.8000000000000001E-2</v>
      </c>
      <c r="J60" s="84">
        <v>4.8500000000000008E-2</v>
      </c>
      <c r="K60" s="77">
        <v>3143000</v>
      </c>
      <c r="L60" s="79">
        <v>102.8152</v>
      </c>
      <c r="M60" s="77">
        <v>3231.4823500000002</v>
      </c>
      <c r="N60" s="70"/>
      <c r="O60" s="78">
        <f t="shared" si="0"/>
        <v>9.5403100710888776E-3</v>
      </c>
      <c r="P60" s="78">
        <f>M60/'סכום נכסי הקרן'!$C$42</f>
        <v>2.6691528689633875E-3</v>
      </c>
    </row>
    <row r="61" spans="2:16">
      <c r="B61" s="76" t="s">
        <v>1117</v>
      </c>
      <c r="C61" s="70" t="s">
        <v>1118</v>
      </c>
      <c r="D61" s="70" t="s">
        <v>243</v>
      </c>
      <c r="E61" s="70"/>
      <c r="F61" s="97">
        <v>43009</v>
      </c>
      <c r="G61" s="77">
        <v>9.3000000000000007</v>
      </c>
      <c r="H61" s="83" t="s">
        <v>144</v>
      </c>
      <c r="I61" s="84">
        <v>4.8000000000000001E-2</v>
      </c>
      <c r="J61" s="84">
        <v>4.8500000000000008E-2</v>
      </c>
      <c r="K61" s="77">
        <v>19869000</v>
      </c>
      <c r="L61" s="79">
        <v>102.1023</v>
      </c>
      <c r="M61" s="77">
        <v>20285.14993</v>
      </c>
      <c r="N61" s="70"/>
      <c r="O61" s="78">
        <f t="shared" si="0"/>
        <v>5.988787782508756E-2</v>
      </c>
      <c r="P61" s="78">
        <f>M61/'סכום נכסי הקרן'!$C$42</f>
        <v>1.6755210231308226E-2</v>
      </c>
    </row>
    <row r="62" spans="2:16">
      <c r="B62" s="76" t="s">
        <v>1119</v>
      </c>
      <c r="C62" s="70" t="s">
        <v>1120</v>
      </c>
      <c r="D62" s="70" t="s">
        <v>243</v>
      </c>
      <c r="E62" s="70"/>
      <c r="F62" s="97">
        <v>43040</v>
      </c>
      <c r="G62" s="77">
        <v>9.39</v>
      </c>
      <c r="H62" s="83" t="s">
        <v>144</v>
      </c>
      <c r="I62" s="84">
        <v>4.8000000000000001E-2</v>
      </c>
      <c r="J62" s="84">
        <v>4.8500000000000008E-2</v>
      </c>
      <c r="K62" s="77">
        <v>6169000</v>
      </c>
      <c r="L62" s="79">
        <v>101.59869999999999</v>
      </c>
      <c r="M62" s="77">
        <v>6267.6318799999999</v>
      </c>
      <c r="N62" s="70"/>
      <c r="O62" s="78">
        <f t="shared" si="0"/>
        <v>1.8503938771827644E-2</v>
      </c>
      <c r="P62" s="78">
        <f>M62/'סכום נכסי הקרן'!$C$42</f>
        <v>5.1769639447693068E-3</v>
      </c>
    </row>
    <row r="63" spans="2:16">
      <c r="B63" s="76" t="s">
        <v>1121</v>
      </c>
      <c r="C63" s="70" t="s">
        <v>1122</v>
      </c>
      <c r="D63" s="70" t="s">
        <v>243</v>
      </c>
      <c r="E63" s="70"/>
      <c r="F63" s="97">
        <v>43070</v>
      </c>
      <c r="G63" s="77">
        <v>9.4700000000000006</v>
      </c>
      <c r="H63" s="83" t="s">
        <v>144</v>
      </c>
      <c r="I63" s="84">
        <v>4.8000000000000001E-2</v>
      </c>
      <c r="J63" s="84">
        <v>4.8499999999999995E-2</v>
      </c>
      <c r="K63" s="77">
        <v>5173000</v>
      </c>
      <c r="L63" s="79">
        <v>100.89619999999999</v>
      </c>
      <c r="M63" s="77">
        <v>5219.3593099999998</v>
      </c>
      <c r="N63" s="70"/>
      <c r="O63" s="78">
        <f t="shared" si="0"/>
        <v>1.540912212929911E-2</v>
      </c>
      <c r="P63" s="78">
        <f>M63/'סכום נכסי הקרן'!$C$42</f>
        <v>4.3111075251385063E-3</v>
      </c>
    </row>
    <row r="64" spans="2:16">
      <c r="B64" s="76" t="s">
        <v>1123</v>
      </c>
      <c r="C64" s="70" t="s">
        <v>1124</v>
      </c>
      <c r="D64" s="70" t="s">
        <v>243</v>
      </c>
      <c r="E64" s="70"/>
      <c r="F64" s="97">
        <v>43101</v>
      </c>
      <c r="G64" s="77">
        <v>9.33</v>
      </c>
      <c r="H64" s="83" t="s">
        <v>144</v>
      </c>
      <c r="I64" s="84">
        <v>4.8000000000000001E-2</v>
      </c>
      <c r="J64" s="84">
        <v>4.8499999999999988E-2</v>
      </c>
      <c r="K64" s="77">
        <v>10196000</v>
      </c>
      <c r="L64" s="79">
        <v>103.20950000000001</v>
      </c>
      <c r="M64" s="77">
        <v>10524.10498</v>
      </c>
      <c r="N64" s="70"/>
      <c r="O64" s="78">
        <f t="shared" si="0"/>
        <v>3.1070330534186768E-2</v>
      </c>
      <c r="P64" s="78">
        <f>M64/'סכום נכסי הקרן'!$C$42</f>
        <v>8.6927428214605192E-3</v>
      </c>
    </row>
    <row r="65" spans="2:16">
      <c r="B65" s="76" t="s">
        <v>1125</v>
      </c>
      <c r="C65" s="70" t="s">
        <v>1126</v>
      </c>
      <c r="D65" s="70" t="s">
        <v>243</v>
      </c>
      <c r="E65" s="70"/>
      <c r="F65" s="97">
        <v>43132</v>
      </c>
      <c r="G65" s="77">
        <v>9.41</v>
      </c>
      <c r="H65" s="83" t="s">
        <v>144</v>
      </c>
      <c r="I65" s="84">
        <v>4.8000000000000001E-2</v>
      </c>
      <c r="J65" s="84">
        <v>4.8500000000000008E-2</v>
      </c>
      <c r="K65" s="77">
        <v>9726000</v>
      </c>
      <c r="L65" s="79">
        <v>102.703</v>
      </c>
      <c r="M65" s="77">
        <v>9989.4155900000005</v>
      </c>
      <c r="N65" s="70"/>
      <c r="O65" s="78">
        <f t="shared" si="0"/>
        <v>2.9491766265586826E-2</v>
      </c>
      <c r="P65" s="78">
        <f>M65/'סכום נכסי הקרן'!$C$42</f>
        <v>8.2510979152697807E-3</v>
      </c>
    </row>
    <row r="66" spans="2:16">
      <c r="B66" s="76" t="s">
        <v>1127</v>
      </c>
      <c r="C66" s="70" t="s">
        <v>1128</v>
      </c>
      <c r="D66" s="70" t="s">
        <v>243</v>
      </c>
      <c r="E66" s="70"/>
      <c r="F66" s="97">
        <v>43161</v>
      </c>
      <c r="G66" s="77">
        <v>9.5</v>
      </c>
      <c r="H66" s="83" t="s">
        <v>144</v>
      </c>
      <c r="I66" s="84">
        <v>4.8000000000000001E-2</v>
      </c>
      <c r="J66" s="84">
        <v>4.8500000000000008E-2</v>
      </c>
      <c r="K66" s="77">
        <v>3028000</v>
      </c>
      <c r="L66" s="79">
        <v>102.8017</v>
      </c>
      <c r="M66" s="77">
        <v>3112.8348500000002</v>
      </c>
      <c r="N66" s="70"/>
      <c r="O66" s="78">
        <f t="shared" si="0"/>
        <v>9.190026883201587E-3</v>
      </c>
      <c r="P66" s="78">
        <f>M66/'סכום נכסי הקרן'!$C$42</f>
        <v>2.5711519267579215E-3</v>
      </c>
    </row>
    <row r="67" spans="2:16">
      <c r="B67" s="76" t="s">
        <v>1129</v>
      </c>
      <c r="C67" s="70" t="s">
        <v>1130</v>
      </c>
      <c r="D67" s="70" t="s">
        <v>243</v>
      </c>
      <c r="E67" s="70"/>
      <c r="F67" s="97">
        <v>43221</v>
      </c>
      <c r="G67" s="77">
        <v>9.66</v>
      </c>
      <c r="H67" s="83" t="s">
        <v>144</v>
      </c>
      <c r="I67" s="84">
        <v>4.8000000000000001E-2</v>
      </c>
      <c r="J67" s="84">
        <v>4.8499999999999995E-2</v>
      </c>
      <c r="K67" s="77">
        <v>5743000</v>
      </c>
      <c r="L67" s="79">
        <v>101.58799999999999</v>
      </c>
      <c r="M67" s="77">
        <v>5834.8211100000008</v>
      </c>
      <c r="N67" s="70"/>
      <c r="O67" s="78">
        <f t="shared" si="0"/>
        <v>1.7226150902150215E-2</v>
      </c>
      <c r="P67" s="78">
        <f>M67/'סכום נכסי הקרן'!$C$42</f>
        <v>4.8194691534195252E-3</v>
      </c>
    </row>
    <row r="68" spans="2:16">
      <c r="B68" s="76" t="s">
        <v>1131</v>
      </c>
      <c r="C68" s="70" t="s">
        <v>1132</v>
      </c>
      <c r="D68" s="70" t="s">
        <v>243</v>
      </c>
      <c r="E68" s="70"/>
      <c r="F68" s="97">
        <v>43252</v>
      </c>
      <c r="G68" s="77">
        <v>9.7499999999999982</v>
      </c>
      <c r="H68" s="83" t="s">
        <v>144</v>
      </c>
      <c r="I68" s="84">
        <v>4.8000000000000001E-2</v>
      </c>
      <c r="J68" s="84">
        <v>4.8499999999999995E-2</v>
      </c>
      <c r="K68" s="77">
        <v>5047000</v>
      </c>
      <c r="L68" s="79">
        <v>100.795</v>
      </c>
      <c r="M68" s="77">
        <v>5087.1775299999999</v>
      </c>
      <c r="N68" s="70"/>
      <c r="O68" s="78">
        <f t="shared" si="0"/>
        <v>1.501888166676078E-2</v>
      </c>
      <c r="P68" s="78">
        <f>M68/'סכום נכסי הקרן'!$C$42</f>
        <v>4.2019274835666601E-3</v>
      </c>
    </row>
    <row r="69" spans="2:16">
      <c r="B69" s="76" t="s">
        <v>1133</v>
      </c>
      <c r="C69" s="70" t="s">
        <v>1134</v>
      </c>
      <c r="D69" s="70" t="s">
        <v>243</v>
      </c>
      <c r="E69" s="70"/>
      <c r="F69" s="97">
        <v>43282</v>
      </c>
      <c r="G69" s="77">
        <v>9.6</v>
      </c>
      <c r="H69" s="83" t="s">
        <v>144</v>
      </c>
      <c r="I69" s="84">
        <v>4.8000000000000001E-2</v>
      </c>
      <c r="J69" s="84">
        <v>4.8499999999999995E-2</v>
      </c>
      <c r="K69" s="77">
        <v>3786000</v>
      </c>
      <c r="L69" s="79">
        <v>102.396</v>
      </c>
      <c r="M69" s="77">
        <v>3876.8693399999997</v>
      </c>
      <c r="N69" s="70"/>
      <c r="O69" s="78">
        <f t="shared" si="0"/>
        <v>1.1445687026171653E-2</v>
      </c>
      <c r="P69" s="78">
        <f>M69/'סכום נכסי הקרן'!$C$42</f>
        <v>3.2022322267850831E-3</v>
      </c>
    </row>
    <row r="70" spans="2:16">
      <c r="B70" s="76" t="s">
        <v>1135</v>
      </c>
      <c r="C70" s="70" t="s">
        <v>1136</v>
      </c>
      <c r="D70" s="70" t="s">
        <v>243</v>
      </c>
      <c r="E70" s="70"/>
      <c r="F70" s="97">
        <v>43313</v>
      </c>
      <c r="G70" s="77">
        <v>9.6800000000000015</v>
      </c>
      <c r="H70" s="83" t="s">
        <v>144</v>
      </c>
      <c r="I70" s="84">
        <v>4.8000000000000001E-2</v>
      </c>
      <c r="J70" s="84">
        <v>4.8600000000000004E-2</v>
      </c>
      <c r="K70" s="77">
        <v>35673000</v>
      </c>
      <c r="L70" s="79">
        <v>101.96259999999999</v>
      </c>
      <c r="M70" s="77">
        <v>36372.788079999998</v>
      </c>
      <c r="N70" s="70"/>
      <c r="O70" s="78">
        <f t="shared" si="0"/>
        <v>0.10738343547914024</v>
      </c>
      <c r="P70" s="78">
        <f>M70/'סכום נכסי הקרן'!$C$42</f>
        <v>3.0043342695629853E-2</v>
      </c>
    </row>
    <row r="71" spans="2:16">
      <c r="B71" s="76" t="s">
        <v>1137</v>
      </c>
      <c r="C71" s="70" t="s">
        <v>1138</v>
      </c>
      <c r="D71" s="70" t="s">
        <v>243</v>
      </c>
      <c r="E71" s="70"/>
      <c r="F71" s="97">
        <v>43345</v>
      </c>
      <c r="G71" s="77">
        <v>9.77</v>
      </c>
      <c r="H71" s="83" t="s">
        <v>144</v>
      </c>
      <c r="I71" s="84">
        <v>4.8000000000000001E-2</v>
      </c>
      <c r="J71" s="84">
        <v>4.8499999999999995E-2</v>
      </c>
      <c r="K71" s="77">
        <v>8133000</v>
      </c>
      <c r="L71" s="79">
        <v>101.5573</v>
      </c>
      <c r="M71" s="77">
        <v>8261.5359900000003</v>
      </c>
      <c r="N71" s="70"/>
      <c r="O71" s="78">
        <f t="shared" si="0"/>
        <v>2.4390544793803447E-2</v>
      </c>
      <c r="P71" s="78">
        <f>M71/'סכום נכסי הקרן'!$C$42</f>
        <v>6.8238969306927454E-3</v>
      </c>
    </row>
    <row r="72" spans="2:16">
      <c r="B72" s="76" t="s">
        <v>1139</v>
      </c>
      <c r="C72" s="70" t="s">
        <v>1140</v>
      </c>
      <c r="D72" s="70" t="s">
        <v>243</v>
      </c>
      <c r="E72" s="70"/>
      <c r="F72" s="97">
        <v>43375</v>
      </c>
      <c r="G72" s="77">
        <v>9.8500000000000014</v>
      </c>
      <c r="H72" s="83" t="s">
        <v>144</v>
      </c>
      <c r="I72" s="84">
        <v>4.8000000000000001E-2</v>
      </c>
      <c r="J72" s="84">
        <v>4.8500000000000008E-2</v>
      </c>
      <c r="K72" s="77">
        <v>2611000</v>
      </c>
      <c r="L72" s="79">
        <v>101.1797</v>
      </c>
      <c r="M72" s="77">
        <v>2641.8018399999996</v>
      </c>
      <c r="N72" s="70"/>
      <c r="O72" s="78">
        <f t="shared" si="0"/>
        <v>7.7993954384349721E-3</v>
      </c>
      <c r="P72" s="78">
        <f>M72/'סכום נכסי הקרן'!$C$42</f>
        <v>2.1820861749310668E-3</v>
      </c>
    </row>
    <row r="73" spans="2:16">
      <c r="B73" s="76" t="s">
        <v>1141</v>
      </c>
      <c r="C73" s="70" t="s">
        <v>1142</v>
      </c>
      <c r="D73" s="70" t="s">
        <v>243</v>
      </c>
      <c r="E73" s="70"/>
      <c r="F73" s="97">
        <v>43435</v>
      </c>
      <c r="G73" s="77">
        <v>10.02</v>
      </c>
      <c r="H73" s="83" t="s">
        <v>144</v>
      </c>
      <c r="I73" s="84">
        <v>4.8000000000000001E-2</v>
      </c>
      <c r="J73" s="84">
        <v>4.8499999999999995E-2</v>
      </c>
      <c r="K73" s="77">
        <v>5403000</v>
      </c>
      <c r="L73" s="79">
        <v>100.3961</v>
      </c>
      <c r="M73" s="77">
        <v>5424.4068200000002</v>
      </c>
      <c r="N73" s="70"/>
      <c r="O73" s="78">
        <f t="shared" si="0"/>
        <v>1.6014484193153398E-2</v>
      </c>
      <c r="P73" s="78">
        <f>M73/'סכום נכסי הקרן'!$C$42</f>
        <v>4.4804734972566269E-3</v>
      </c>
    </row>
    <row r="74" spans="2:16">
      <c r="B74" s="76" t="s">
        <v>1143</v>
      </c>
      <c r="C74" s="70" t="s">
        <v>1144</v>
      </c>
      <c r="D74" s="70" t="s">
        <v>243</v>
      </c>
      <c r="E74" s="70"/>
      <c r="F74" s="97">
        <v>43497</v>
      </c>
      <c r="G74" s="77">
        <v>9.9500000000000011</v>
      </c>
      <c r="H74" s="83" t="s">
        <v>144</v>
      </c>
      <c r="I74" s="84">
        <v>4.8000000000000001E-2</v>
      </c>
      <c r="J74" s="84">
        <v>4.8499999999999995E-2</v>
      </c>
      <c r="K74" s="77">
        <v>7694000</v>
      </c>
      <c r="L74" s="79">
        <v>101.9791</v>
      </c>
      <c r="M74" s="77">
        <v>7847.5862900000002</v>
      </c>
      <c r="N74" s="70"/>
      <c r="O74" s="78">
        <f t="shared" si="0"/>
        <v>2.3168440488689657E-2</v>
      </c>
      <c r="P74" s="78">
        <f>M74/'סכום נכסי הקרן'!$C$42</f>
        <v>6.4819810822705701E-3</v>
      </c>
    </row>
    <row r="75" spans="2:16">
      <c r="B75" s="76" t="s">
        <v>1145</v>
      </c>
      <c r="C75" s="70" t="s">
        <v>1146</v>
      </c>
      <c r="D75" s="70" t="s">
        <v>243</v>
      </c>
      <c r="E75" s="70"/>
      <c r="F75" s="97">
        <v>43525</v>
      </c>
      <c r="G75" s="77">
        <v>10.029999999999999</v>
      </c>
      <c r="H75" s="83" t="s">
        <v>144</v>
      </c>
      <c r="I75" s="84">
        <v>4.8000000000000001E-2</v>
      </c>
      <c r="J75" s="84">
        <v>4.8499999999999995E-2</v>
      </c>
      <c r="K75" s="77">
        <v>8388000</v>
      </c>
      <c r="L75" s="79">
        <v>101.5856</v>
      </c>
      <c r="M75" s="77">
        <v>8521.6890999999996</v>
      </c>
      <c r="N75" s="70"/>
      <c r="O75" s="78">
        <f t="shared" si="0"/>
        <v>2.5158595201183232E-2</v>
      </c>
      <c r="P75" s="78">
        <f>M75/'סכום נכסי הקרן'!$C$42</f>
        <v>7.038779249306135E-3</v>
      </c>
    </row>
    <row r="76" spans="2:16">
      <c r="B76" s="76" t="s">
        <v>1147</v>
      </c>
      <c r="C76" s="70" t="s">
        <v>1148</v>
      </c>
      <c r="D76" s="70" t="s">
        <v>243</v>
      </c>
      <c r="E76" s="70"/>
      <c r="F76" s="97">
        <v>43556</v>
      </c>
      <c r="G76" s="77">
        <v>10.11</v>
      </c>
      <c r="H76" s="83" t="s">
        <v>144</v>
      </c>
      <c r="I76" s="84">
        <v>4.8000000000000001E-2</v>
      </c>
      <c r="J76" s="84">
        <v>4.8499999999999988E-2</v>
      </c>
      <c r="K76" s="77">
        <v>2110000</v>
      </c>
      <c r="L76" s="79">
        <v>101.193</v>
      </c>
      <c r="M76" s="77">
        <v>2135.17299</v>
      </c>
      <c r="N76" s="70"/>
      <c r="O76" s="78">
        <f t="shared" ref="O76:O92" si="1">M76/$M$11</f>
        <v>6.3036743431428462E-3</v>
      </c>
      <c r="P76" s="78">
        <f>M76/'סכום נכסי הקרן'!$C$42</f>
        <v>1.7636188271279384E-3</v>
      </c>
    </row>
    <row r="77" spans="2:16">
      <c r="B77" s="76" t="s">
        <v>1149</v>
      </c>
      <c r="C77" s="70" t="s">
        <v>1150</v>
      </c>
      <c r="D77" s="70" t="s">
        <v>243</v>
      </c>
      <c r="E77" s="70"/>
      <c r="F77" s="97">
        <v>43586</v>
      </c>
      <c r="G77" s="77">
        <v>10.199999999999999</v>
      </c>
      <c r="H77" s="83" t="s">
        <v>144</v>
      </c>
      <c r="I77" s="84">
        <v>4.8000000000000001E-2</v>
      </c>
      <c r="J77" s="84">
        <v>4.8499999999999995E-2</v>
      </c>
      <c r="K77" s="77">
        <v>9803000</v>
      </c>
      <c r="L77" s="79">
        <v>100.81189999999999</v>
      </c>
      <c r="M77" s="77">
        <v>9880.8193200000005</v>
      </c>
      <c r="N77" s="70"/>
      <c r="O77" s="78">
        <f t="shared" si="1"/>
        <v>2.9171157338738228E-2</v>
      </c>
      <c r="P77" s="78">
        <f>M77/'סכום נכסי הקרן'!$C$42</f>
        <v>8.1613991286961125E-3</v>
      </c>
    </row>
    <row r="78" spans="2:16">
      <c r="B78" s="76" t="s">
        <v>1151</v>
      </c>
      <c r="C78" s="70" t="s">
        <v>1152</v>
      </c>
      <c r="D78" s="70" t="s">
        <v>243</v>
      </c>
      <c r="E78" s="70"/>
      <c r="F78" s="97">
        <v>43647</v>
      </c>
      <c r="G78" s="77">
        <v>10.119999999999999</v>
      </c>
      <c r="H78" s="83" t="s">
        <v>144</v>
      </c>
      <c r="I78" s="84">
        <v>4.8000000000000001E-2</v>
      </c>
      <c r="J78" s="84">
        <v>4.8499999999999995E-2</v>
      </c>
      <c r="K78" s="77">
        <v>12185000</v>
      </c>
      <c r="L78" s="79">
        <v>102.40009999999999</v>
      </c>
      <c r="M78" s="77">
        <v>12477.45816</v>
      </c>
      <c r="N78" s="70"/>
      <c r="O78" s="78">
        <f t="shared" si="1"/>
        <v>3.6837217986178415E-2</v>
      </c>
      <c r="P78" s="78">
        <f>M78/'סכום נכסי הקרן'!$C$42</f>
        <v>1.0306181386116694E-2</v>
      </c>
    </row>
    <row r="79" spans="2:16">
      <c r="B79" s="76" t="s">
        <v>1153</v>
      </c>
      <c r="C79" s="70" t="s">
        <v>1154</v>
      </c>
      <c r="D79" s="70" t="s">
        <v>243</v>
      </c>
      <c r="E79" s="70"/>
      <c r="F79" s="97">
        <v>43678</v>
      </c>
      <c r="G79" s="77">
        <v>10.199999999999999</v>
      </c>
      <c r="H79" s="83" t="s">
        <v>144</v>
      </c>
      <c r="I79" s="84">
        <v>4.8000000000000001E-2</v>
      </c>
      <c r="J79" s="84">
        <v>4.8500000000000008E-2</v>
      </c>
      <c r="K79" s="77">
        <v>9460000</v>
      </c>
      <c r="L79" s="79">
        <v>101.9962</v>
      </c>
      <c r="M79" s="77">
        <v>9648.8392700000004</v>
      </c>
      <c r="N79" s="70"/>
      <c r="O79" s="78">
        <f t="shared" si="1"/>
        <v>2.8486282297626925E-2</v>
      </c>
      <c r="P79" s="78">
        <f>M79/'סכום נכסי הקרן'!$C$42</f>
        <v>7.9697873081952912E-3</v>
      </c>
    </row>
    <row r="80" spans="2:16">
      <c r="B80" s="76" t="s">
        <v>1155</v>
      </c>
      <c r="C80" s="70" t="s">
        <v>1156</v>
      </c>
      <c r="D80" s="70" t="s">
        <v>243</v>
      </c>
      <c r="E80" s="70"/>
      <c r="F80" s="97">
        <v>43740</v>
      </c>
      <c r="G80" s="77">
        <v>10.370000000000001</v>
      </c>
      <c r="H80" s="83" t="s">
        <v>144</v>
      </c>
      <c r="I80" s="84">
        <v>4.8000000000000001E-2</v>
      </c>
      <c r="J80" s="84">
        <v>4.8499999999999995E-2</v>
      </c>
      <c r="K80" s="77">
        <v>9576000</v>
      </c>
      <c r="L80" s="79">
        <v>101.1797</v>
      </c>
      <c r="M80" s="77">
        <v>9688.968429999999</v>
      </c>
      <c r="N80" s="70"/>
      <c r="O80" s="78">
        <f t="shared" si="1"/>
        <v>2.8604755675422821E-2</v>
      </c>
      <c r="P80" s="78">
        <f>M80/'סכום נכסי הקרן'!$C$42</f>
        <v>8.002933354171092E-3</v>
      </c>
    </row>
    <row r="81" spans="2:16">
      <c r="B81" s="76" t="s">
        <v>1157</v>
      </c>
      <c r="C81" s="70" t="s">
        <v>1158</v>
      </c>
      <c r="D81" s="70" t="s">
        <v>243</v>
      </c>
      <c r="E81" s="70"/>
      <c r="F81" s="97">
        <v>43770</v>
      </c>
      <c r="G81" s="77">
        <v>10.450000000000001</v>
      </c>
      <c r="H81" s="83" t="s">
        <v>144</v>
      </c>
      <c r="I81" s="84">
        <v>4.8000000000000001E-2</v>
      </c>
      <c r="J81" s="84">
        <v>4.8500000000000008E-2</v>
      </c>
      <c r="K81" s="77">
        <v>12750000</v>
      </c>
      <c r="L81" s="79">
        <v>100.7938</v>
      </c>
      <c r="M81" s="77">
        <v>12851.214029999999</v>
      </c>
      <c r="N81" s="70"/>
      <c r="O81" s="78">
        <f t="shared" si="1"/>
        <v>3.794065798816066E-2</v>
      </c>
      <c r="P81" s="78">
        <f>M81/'סכום נכסי הקרן'!$C$42</f>
        <v>1.0614897772174751E-2</v>
      </c>
    </row>
    <row r="82" spans="2:16">
      <c r="B82" s="76" t="s">
        <v>1159</v>
      </c>
      <c r="C82" s="70" t="s">
        <v>1160</v>
      </c>
      <c r="D82" s="70" t="s">
        <v>243</v>
      </c>
      <c r="E82" s="70"/>
      <c r="F82" s="97">
        <v>43800</v>
      </c>
      <c r="G82" s="77">
        <v>10.54</v>
      </c>
      <c r="H82" s="83" t="s">
        <v>144</v>
      </c>
      <c r="I82" s="84">
        <v>4.8000000000000001E-2</v>
      </c>
      <c r="J82" s="84">
        <v>4.8500000000000008E-2</v>
      </c>
      <c r="K82" s="77">
        <v>9718000</v>
      </c>
      <c r="L82" s="79">
        <v>100.39619999999999</v>
      </c>
      <c r="M82" s="77">
        <v>9756.5036600000003</v>
      </c>
      <c r="N82" s="70"/>
      <c r="O82" s="78">
        <f t="shared" si="1"/>
        <v>2.8804140033787742E-2</v>
      </c>
      <c r="P82" s="78">
        <f>M82/'סכום נכסי הקרן'!$C$42</f>
        <v>8.0587163767553271E-3</v>
      </c>
    </row>
    <row r="83" spans="2:16">
      <c r="B83" s="76" t="s">
        <v>1161</v>
      </c>
      <c r="C83" s="70" t="s">
        <v>1162</v>
      </c>
      <c r="D83" s="70" t="s">
        <v>243</v>
      </c>
      <c r="E83" s="70"/>
      <c r="F83" s="97">
        <v>43831</v>
      </c>
      <c r="G83" s="77">
        <v>10.370000000000001</v>
      </c>
      <c r="H83" s="83" t="s">
        <v>144</v>
      </c>
      <c r="I83" s="84">
        <v>4.8000000000000001E-2</v>
      </c>
      <c r="J83" s="84">
        <v>4.8500000000000008E-2</v>
      </c>
      <c r="K83" s="77">
        <v>12033000</v>
      </c>
      <c r="L83" s="79">
        <v>102.4002</v>
      </c>
      <c r="M83" s="77">
        <v>12321.810369999999</v>
      </c>
      <c r="N83" s="70"/>
      <c r="O83" s="78">
        <f t="shared" si="1"/>
        <v>3.6377698787975234E-2</v>
      </c>
      <c r="P83" s="78">
        <f>M83/'סכום נכסי הקרן'!$C$42</f>
        <v>1.0177618794640273E-2</v>
      </c>
    </row>
    <row r="84" spans="2:16">
      <c r="B84" s="76" t="s">
        <v>1163</v>
      </c>
      <c r="C84" s="70" t="s">
        <v>1164</v>
      </c>
      <c r="D84" s="70" t="s">
        <v>243</v>
      </c>
      <c r="E84" s="70"/>
      <c r="F84" s="97">
        <v>43863</v>
      </c>
      <c r="G84" s="77">
        <v>10.46</v>
      </c>
      <c r="H84" s="83" t="s">
        <v>144</v>
      </c>
      <c r="I84" s="84">
        <v>4.8000000000000001E-2</v>
      </c>
      <c r="J84" s="84">
        <v>4.8499999999999995E-2</v>
      </c>
      <c r="K84" s="77">
        <v>12195000</v>
      </c>
      <c r="L84" s="79">
        <v>101.9803</v>
      </c>
      <c r="M84" s="77">
        <v>12436.24332</v>
      </c>
      <c r="N84" s="70"/>
      <c r="O84" s="78">
        <f t="shared" si="1"/>
        <v>3.6715539353729648E-2</v>
      </c>
      <c r="P84" s="78">
        <f>M84/'סכום נכסי הקרן'!$C$42</f>
        <v>1.0272138585780844E-2</v>
      </c>
    </row>
    <row r="85" spans="2:16">
      <c r="B85" s="76" t="s">
        <v>1165</v>
      </c>
      <c r="C85" s="70" t="s">
        <v>1166</v>
      </c>
      <c r="D85" s="70" t="s">
        <v>243</v>
      </c>
      <c r="E85" s="70"/>
      <c r="F85" s="97">
        <v>40057</v>
      </c>
      <c r="G85" s="77">
        <v>3.7699999999999996</v>
      </c>
      <c r="H85" s="83" t="s">
        <v>144</v>
      </c>
      <c r="I85" s="84">
        <v>4.8000000000000001E-2</v>
      </c>
      <c r="J85" s="84">
        <v>4.8500000000000008E-2</v>
      </c>
      <c r="K85" s="77">
        <v>103000</v>
      </c>
      <c r="L85" s="79">
        <v>110.6665</v>
      </c>
      <c r="M85" s="77">
        <v>113.99119</v>
      </c>
      <c r="N85" s="70"/>
      <c r="O85" s="78">
        <f t="shared" si="1"/>
        <v>3.3653635705991269E-4</v>
      </c>
      <c r="P85" s="78">
        <f>M85/'סכום נכסי הקרן'!$C$42</f>
        <v>9.4154904428009827E-5</v>
      </c>
    </row>
    <row r="86" spans="2:16">
      <c r="B86" s="76" t="s">
        <v>1167</v>
      </c>
      <c r="C86" s="70" t="s">
        <v>1168</v>
      </c>
      <c r="D86" s="70" t="s">
        <v>243</v>
      </c>
      <c r="E86" s="70"/>
      <c r="F86" s="97">
        <v>39995</v>
      </c>
      <c r="G86" s="77">
        <v>3.6099999999999994</v>
      </c>
      <c r="H86" s="83" t="s">
        <v>144</v>
      </c>
      <c r="I86" s="84">
        <v>4.8000000000000001E-2</v>
      </c>
      <c r="J86" s="84">
        <v>4.8499999999999995E-2</v>
      </c>
      <c r="K86" s="77">
        <v>51000</v>
      </c>
      <c r="L86" s="79">
        <v>113.7131</v>
      </c>
      <c r="M86" s="77">
        <v>57.996859999999998</v>
      </c>
      <c r="N86" s="70"/>
      <c r="O86" s="78">
        <f t="shared" si="1"/>
        <v>1.7122421465477961E-4</v>
      </c>
      <c r="P86" s="78">
        <f>M86/'סכום נכסי הקרן'!$C$42</f>
        <v>4.7904481130731821E-5</v>
      </c>
    </row>
    <row r="87" spans="2:16">
      <c r="B87" s="76" t="s">
        <v>1169</v>
      </c>
      <c r="C87" s="70" t="s">
        <v>1170</v>
      </c>
      <c r="D87" s="70" t="s">
        <v>243</v>
      </c>
      <c r="E87" s="70"/>
      <c r="F87" s="97">
        <v>40756</v>
      </c>
      <c r="G87" s="77">
        <v>5.2500000000000009</v>
      </c>
      <c r="H87" s="83" t="s">
        <v>144</v>
      </c>
      <c r="I87" s="84">
        <v>4.8000000000000001E-2</v>
      </c>
      <c r="J87" s="84">
        <v>4.8500000000000008E-2</v>
      </c>
      <c r="K87" s="77">
        <v>346000</v>
      </c>
      <c r="L87" s="79">
        <v>105.2178</v>
      </c>
      <c r="M87" s="77">
        <v>364.08421999999996</v>
      </c>
      <c r="N87" s="70"/>
      <c r="O87" s="78">
        <f t="shared" si="1"/>
        <v>1.0748863755330547E-3</v>
      </c>
      <c r="P87" s="78">
        <f>M87/'סכום נכסי הקרן'!$C$42</f>
        <v>3.0072775745078632E-4</v>
      </c>
    </row>
    <row r="88" spans="2:16">
      <c r="B88" s="76" t="s">
        <v>1171</v>
      </c>
      <c r="C88" s="70" t="s">
        <v>1172</v>
      </c>
      <c r="D88" s="70" t="s">
        <v>243</v>
      </c>
      <c r="E88" s="70"/>
      <c r="F88" s="97">
        <v>40848</v>
      </c>
      <c r="G88" s="77">
        <v>5.5</v>
      </c>
      <c r="H88" s="83" t="s">
        <v>144</v>
      </c>
      <c r="I88" s="84">
        <v>4.8000000000000001E-2</v>
      </c>
      <c r="J88" s="84">
        <v>4.8499999999999995E-2</v>
      </c>
      <c r="K88" s="77">
        <v>204000</v>
      </c>
      <c r="L88" s="79">
        <v>103.979</v>
      </c>
      <c r="M88" s="77">
        <v>212.11089000000001</v>
      </c>
      <c r="N88" s="70"/>
      <c r="O88" s="78">
        <f t="shared" si="1"/>
        <v>6.2621529096534454E-4</v>
      </c>
      <c r="P88" s="78">
        <f>M88/'סכום נכסי הקרן'!$C$42</f>
        <v>1.752002113153666E-4</v>
      </c>
    </row>
    <row r="89" spans="2:16">
      <c r="B89" s="76" t="s">
        <v>1173</v>
      </c>
      <c r="C89" s="70" t="s">
        <v>1174</v>
      </c>
      <c r="D89" s="70" t="s">
        <v>243</v>
      </c>
      <c r="E89" s="70"/>
      <c r="F89" s="97">
        <v>40940</v>
      </c>
      <c r="G89" s="77">
        <v>5.62</v>
      </c>
      <c r="H89" s="83" t="s">
        <v>144</v>
      </c>
      <c r="I89" s="84">
        <v>4.8000000000000001E-2</v>
      </c>
      <c r="J89" s="84">
        <v>4.8500000000000008E-2</v>
      </c>
      <c r="K89" s="77">
        <v>346000</v>
      </c>
      <c r="L89" s="79">
        <v>105.2276</v>
      </c>
      <c r="M89" s="77">
        <v>364.08929999999998</v>
      </c>
      <c r="N89" s="70"/>
      <c r="O89" s="78">
        <f t="shared" si="1"/>
        <v>1.0749013732244891E-3</v>
      </c>
      <c r="P89" s="78">
        <f>M89/'סכום נכסי הקרן'!$C$42</f>
        <v>3.007319534497446E-4</v>
      </c>
    </row>
    <row r="90" spans="2:16">
      <c r="B90" s="76" t="s">
        <v>1175</v>
      </c>
      <c r="C90" s="70" t="s">
        <v>1176</v>
      </c>
      <c r="D90" s="70" t="s">
        <v>243</v>
      </c>
      <c r="E90" s="70"/>
      <c r="F90" s="97">
        <v>40969</v>
      </c>
      <c r="G90" s="77">
        <v>5.7</v>
      </c>
      <c r="H90" s="83" t="s">
        <v>144</v>
      </c>
      <c r="I90" s="84">
        <v>4.8000000000000001E-2</v>
      </c>
      <c r="J90" s="84">
        <v>4.8600000000000004E-2</v>
      </c>
      <c r="K90" s="77">
        <v>741000</v>
      </c>
      <c r="L90" s="79">
        <v>104.7942</v>
      </c>
      <c r="M90" s="77">
        <v>776.43822999999998</v>
      </c>
      <c r="N90" s="70"/>
      <c r="O90" s="78">
        <f t="shared" si="1"/>
        <v>2.2922797227245949E-3</v>
      </c>
      <c r="P90" s="78">
        <f>M90/'סכום נכסי הקרן'!$C$42</f>
        <v>6.4132559138915129E-4</v>
      </c>
    </row>
    <row r="91" spans="2:16">
      <c r="B91" s="76" t="s">
        <v>1177</v>
      </c>
      <c r="C91" s="70">
        <v>8789</v>
      </c>
      <c r="D91" s="70" t="s">
        <v>243</v>
      </c>
      <c r="E91" s="70"/>
      <c r="F91" s="97">
        <v>41000</v>
      </c>
      <c r="G91" s="77">
        <v>5.78</v>
      </c>
      <c r="H91" s="83" t="s">
        <v>144</v>
      </c>
      <c r="I91" s="84">
        <v>4.8000000000000001E-2</v>
      </c>
      <c r="J91" s="84">
        <v>4.8499999999999995E-2</v>
      </c>
      <c r="K91" s="77">
        <v>479000</v>
      </c>
      <c r="L91" s="79">
        <v>104.39149999999999</v>
      </c>
      <c r="M91" s="77">
        <v>500.02571</v>
      </c>
      <c r="N91" s="70"/>
      <c r="O91" s="78">
        <f t="shared" si="1"/>
        <v>1.4762266354066166E-3</v>
      </c>
      <c r="P91" s="78">
        <f>M91/'סכום נכסי הקרן'!$C$42</f>
        <v>4.1301325950363142E-4</v>
      </c>
    </row>
    <row r="92" spans="2:16">
      <c r="B92" s="76" t="s">
        <v>1178</v>
      </c>
      <c r="C92" s="70" t="s">
        <v>1179</v>
      </c>
      <c r="D92" s="70" t="s">
        <v>243</v>
      </c>
      <c r="E92" s="70"/>
      <c r="F92" s="97">
        <v>41640</v>
      </c>
      <c r="G92" s="77">
        <v>6.92</v>
      </c>
      <c r="H92" s="83" t="s">
        <v>144</v>
      </c>
      <c r="I92" s="84">
        <v>4.8000000000000001E-2</v>
      </c>
      <c r="J92" s="84">
        <v>4.8500000000000008E-2</v>
      </c>
      <c r="K92" s="77">
        <v>757000</v>
      </c>
      <c r="L92" s="79">
        <v>102.3909</v>
      </c>
      <c r="M92" s="77">
        <v>775.09947</v>
      </c>
      <c r="N92" s="70"/>
      <c r="O92" s="78">
        <f t="shared" si="1"/>
        <v>2.2883272996173571E-3</v>
      </c>
      <c r="P92" s="78">
        <f>M92/'סכום נכסי הקרן'!$C$42</f>
        <v>6.4021979698651327E-4</v>
      </c>
    </row>
    <row r="96" spans="2:16">
      <c r="B96" s="85" t="s">
        <v>92</v>
      </c>
    </row>
    <row r="97" spans="2:2">
      <c r="B97" s="85" t="s">
        <v>214</v>
      </c>
    </row>
    <row r="98" spans="2:2">
      <c r="B98" s="85" t="s">
        <v>222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159</v>
      </c>
      <c r="C1" s="68" t="s" vm="1">
        <v>238</v>
      </c>
    </row>
    <row r="2" spans="2:65">
      <c r="B2" s="47" t="s">
        <v>158</v>
      </c>
      <c r="C2" s="68" t="s">
        <v>239</v>
      </c>
    </row>
    <row r="3" spans="2:65">
      <c r="B3" s="47" t="s">
        <v>160</v>
      </c>
      <c r="C3" s="68" t="s">
        <v>240</v>
      </c>
    </row>
    <row r="4" spans="2:65">
      <c r="B4" s="47" t="s">
        <v>161</v>
      </c>
      <c r="C4" s="68">
        <v>2142</v>
      </c>
    </row>
    <row r="6" spans="2:65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84</v>
      </c>
      <c r="J8" s="30" t="s">
        <v>17</v>
      </c>
      <c r="K8" s="30" t="s">
        <v>83</v>
      </c>
      <c r="L8" s="30" t="s">
        <v>16</v>
      </c>
      <c r="M8" s="59" t="s">
        <v>18</v>
      </c>
      <c r="N8" s="30" t="s">
        <v>216</v>
      </c>
      <c r="O8" s="30" t="s">
        <v>215</v>
      </c>
      <c r="P8" s="30" t="s">
        <v>91</v>
      </c>
      <c r="Q8" s="30" t="s">
        <v>45</v>
      </c>
      <c r="R8" s="30" t="s">
        <v>162</v>
      </c>
      <c r="S8" s="31" t="s">
        <v>164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20" t="s">
        <v>165</v>
      </c>
      <c r="T10" s="5"/>
      <c r="BJ10" s="1"/>
    </row>
    <row r="11" spans="2:65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3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159</v>
      </c>
      <c r="C1" s="68" t="s" vm="1">
        <v>238</v>
      </c>
    </row>
    <row r="2" spans="2:81">
      <c r="B2" s="47" t="s">
        <v>158</v>
      </c>
      <c r="C2" s="68" t="s">
        <v>239</v>
      </c>
    </row>
    <row r="3" spans="2:81">
      <c r="B3" s="47" t="s">
        <v>160</v>
      </c>
      <c r="C3" s="68" t="s">
        <v>240</v>
      </c>
    </row>
    <row r="4" spans="2:81">
      <c r="B4" s="47" t="s">
        <v>161</v>
      </c>
      <c r="C4" s="68">
        <v>2142</v>
      </c>
    </row>
    <row r="6" spans="2:81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71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84</v>
      </c>
      <c r="J8" s="30" t="s">
        <v>17</v>
      </c>
      <c r="K8" s="30" t="s">
        <v>83</v>
      </c>
      <c r="L8" s="30" t="s">
        <v>16</v>
      </c>
      <c r="M8" s="59" t="s">
        <v>18</v>
      </c>
      <c r="N8" s="59" t="s">
        <v>216</v>
      </c>
      <c r="O8" s="30" t="s">
        <v>215</v>
      </c>
      <c r="P8" s="30" t="s">
        <v>91</v>
      </c>
      <c r="Q8" s="30" t="s">
        <v>45</v>
      </c>
      <c r="R8" s="30" t="s">
        <v>162</v>
      </c>
      <c r="S8" s="31" t="s">
        <v>164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20" t="s">
        <v>165</v>
      </c>
      <c r="T10" s="5"/>
      <c r="BZ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3">
        <v>0</v>
      </c>
      <c r="Q11" s="69"/>
      <c r="R11" s="69"/>
      <c r="S11" s="69"/>
      <c r="T11" s="5"/>
      <c r="BZ11" s="1"/>
      <c r="CC11" s="1"/>
    </row>
    <row r="12" spans="2:81" ht="17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81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81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81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AH32:XFD35 D36:XFD1048576 D32:AF35 D1:O31 Q1:XFD31 P1:P10 P12:P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159</v>
      </c>
      <c r="C1" s="68" t="s" vm="1">
        <v>238</v>
      </c>
    </row>
    <row r="2" spans="2:98">
      <c r="B2" s="47" t="s">
        <v>158</v>
      </c>
      <c r="C2" s="68" t="s">
        <v>239</v>
      </c>
    </row>
    <row r="3" spans="2:98">
      <c r="B3" s="47" t="s">
        <v>160</v>
      </c>
      <c r="C3" s="68" t="s">
        <v>240</v>
      </c>
    </row>
    <row r="4" spans="2:98">
      <c r="B4" s="47" t="s">
        <v>161</v>
      </c>
      <c r="C4" s="68">
        <v>2142</v>
      </c>
    </row>
    <row r="6" spans="2:98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83</v>
      </c>
      <c r="H8" s="30" t="s">
        <v>216</v>
      </c>
      <c r="I8" s="30" t="s">
        <v>215</v>
      </c>
      <c r="J8" s="30" t="s">
        <v>91</v>
      </c>
      <c r="K8" s="30" t="s">
        <v>45</v>
      </c>
      <c r="L8" s="30" t="s">
        <v>162</v>
      </c>
      <c r="M8" s="31" t="s">
        <v>164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223</v>
      </c>
      <c r="I9" s="32"/>
      <c r="J9" s="32" t="s">
        <v>219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103">
        <v>0</v>
      </c>
      <c r="K11" s="69"/>
      <c r="L11" s="69"/>
      <c r="M11" s="6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98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98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98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2:9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AH22:XFD25 D26:XFD1048576 D22:AF25 D1:I21 K1:XFD21 J1:J10 J12:J21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H11" sqref="H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159</v>
      </c>
      <c r="C1" s="68" t="s" vm="1">
        <v>238</v>
      </c>
    </row>
    <row r="2" spans="2:55">
      <c r="B2" s="47" t="s">
        <v>158</v>
      </c>
      <c r="C2" s="68" t="s">
        <v>239</v>
      </c>
    </row>
    <row r="3" spans="2:55">
      <c r="B3" s="47" t="s">
        <v>160</v>
      </c>
      <c r="C3" s="68" t="s">
        <v>240</v>
      </c>
    </row>
    <row r="4" spans="2:55">
      <c r="B4" s="47" t="s">
        <v>161</v>
      </c>
      <c r="C4" s="68">
        <v>2142</v>
      </c>
    </row>
    <row r="6" spans="2:55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78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3" customFormat="1" ht="78.75">
      <c r="B8" s="22" t="s">
        <v>96</v>
      </c>
      <c r="C8" s="30" t="s">
        <v>34</v>
      </c>
      <c r="D8" s="30" t="s">
        <v>83</v>
      </c>
      <c r="E8" s="30" t="s">
        <v>84</v>
      </c>
      <c r="F8" s="30" t="s">
        <v>216</v>
      </c>
      <c r="G8" s="30" t="s">
        <v>215</v>
      </c>
      <c r="H8" s="30" t="s">
        <v>91</v>
      </c>
      <c r="I8" s="30" t="s">
        <v>45</v>
      </c>
      <c r="J8" s="30" t="s">
        <v>162</v>
      </c>
      <c r="K8" s="31" t="s">
        <v>164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223</v>
      </c>
      <c r="G9" s="32"/>
      <c r="H9" s="32" t="s">
        <v>219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69"/>
      <c r="C11" s="69"/>
      <c r="D11" s="69"/>
      <c r="E11" s="69"/>
      <c r="F11" s="69"/>
      <c r="G11" s="69"/>
      <c r="H11" s="103">
        <v>0</v>
      </c>
      <c r="I11" s="69"/>
      <c r="J11" s="69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V12" s="1"/>
    </row>
    <row r="13" spans="2:55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V13" s="1"/>
    </row>
    <row r="14" spans="2:55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V14" s="1"/>
    </row>
    <row r="15" spans="2:55">
      <c r="B15" s="69"/>
      <c r="C15" s="69"/>
      <c r="D15" s="69"/>
      <c r="E15" s="69"/>
      <c r="F15" s="69"/>
      <c r="G15" s="69"/>
      <c r="H15" s="69"/>
      <c r="I15" s="69"/>
      <c r="J15" s="69"/>
      <c r="K15" s="69"/>
      <c r="V15" s="1"/>
    </row>
    <row r="16" spans="2:55">
      <c r="B16" s="69"/>
      <c r="C16" s="69"/>
      <c r="D16" s="69"/>
      <c r="E16" s="69"/>
      <c r="F16" s="69"/>
      <c r="G16" s="69"/>
      <c r="H16" s="69"/>
      <c r="I16" s="69"/>
      <c r="J16" s="69"/>
      <c r="K16" s="69"/>
      <c r="V16" s="1"/>
    </row>
    <row r="17" spans="2:22">
      <c r="B17" s="69"/>
      <c r="C17" s="69"/>
      <c r="D17" s="69"/>
      <c r="E17" s="69"/>
      <c r="F17" s="69"/>
      <c r="G17" s="69"/>
      <c r="H17" s="69"/>
      <c r="I17" s="69"/>
      <c r="J17" s="69"/>
      <c r="K17" s="69"/>
      <c r="V17" s="1"/>
    </row>
    <row r="18" spans="2:22">
      <c r="B18" s="69"/>
      <c r="C18" s="69"/>
      <c r="D18" s="69"/>
      <c r="E18" s="69"/>
      <c r="F18" s="69"/>
      <c r="G18" s="69"/>
      <c r="H18" s="69"/>
      <c r="I18" s="69"/>
      <c r="J18" s="69"/>
      <c r="K18" s="69"/>
      <c r="V18" s="1"/>
    </row>
    <row r="19" spans="2:22">
      <c r="B19" s="69"/>
      <c r="C19" s="69"/>
      <c r="D19" s="69"/>
      <c r="E19" s="69"/>
      <c r="F19" s="69"/>
      <c r="G19" s="69"/>
      <c r="H19" s="69"/>
      <c r="I19" s="69"/>
      <c r="J19" s="69"/>
      <c r="K19" s="69"/>
      <c r="V19" s="1"/>
    </row>
    <row r="20" spans="2:22">
      <c r="B20" s="69"/>
      <c r="C20" s="69"/>
      <c r="D20" s="69"/>
      <c r="E20" s="69"/>
      <c r="F20" s="69"/>
      <c r="G20" s="69"/>
      <c r="H20" s="69"/>
      <c r="I20" s="69"/>
      <c r="J20" s="69"/>
      <c r="K20" s="69"/>
      <c r="V20" s="1"/>
    </row>
    <row r="21" spans="2:22">
      <c r="B21" s="69"/>
      <c r="C21" s="69"/>
      <c r="D21" s="69"/>
      <c r="E21" s="69"/>
      <c r="F21" s="69"/>
      <c r="G21" s="69"/>
      <c r="H21" s="69"/>
      <c r="I21" s="69"/>
      <c r="J21" s="69"/>
      <c r="K21" s="69"/>
      <c r="V21" s="1"/>
    </row>
    <row r="22" spans="2:22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V22" s="1"/>
    </row>
    <row r="23" spans="2:22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V23" s="1"/>
    </row>
    <row r="24" spans="2:22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V24" s="1"/>
    </row>
    <row r="25" spans="2:22">
      <c r="B25" s="69"/>
      <c r="C25" s="69"/>
      <c r="D25" s="69"/>
      <c r="E25" s="69"/>
      <c r="F25" s="69"/>
      <c r="G25" s="69"/>
      <c r="H25" s="69"/>
      <c r="I25" s="69"/>
      <c r="J25" s="69"/>
      <c r="K25" s="69"/>
      <c r="V25" s="1"/>
    </row>
    <row r="26" spans="2:22">
      <c r="B26" s="69"/>
      <c r="C26" s="69"/>
      <c r="D26" s="69"/>
      <c r="E26" s="69"/>
      <c r="F26" s="69"/>
      <c r="G26" s="69"/>
      <c r="H26" s="69"/>
      <c r="I26" s="69"/>
      <c r="J26" s="69"/>
      <c r="K26" s="69"/>
      <c r="V26" s="1"/>
    </row>
    <row r="27" spans="2:22">
      <c r="B27" s="69"/>
      <c r="C27" s="69"/>
      <c r="D27" s="69"/>
      <c r="E27" s="69"/>
      <c r="F27" s="69"/>
      <c r="G27" s="69"/>
      <c r="H27" s="69"/>
      <c r="I27" s="69"/>
      <c r="J27" s="69"/>
      <c r="K27" s="69"/>
      <c r="V27" s="1"/>
    </row>
    <row r="28" spans="2:22">
      <c r="B28" s="69"/>
      <c r="C28" s="69"/>
      <c r="D28" s="69"/>
      <c r="E28" s="69"/>
      <c r="F28" s="69"/>
      <c r="G28" s="69"/>
      <c r="H28" s="69"/>
      <c r="I28" s="69"/>
      <c r="J28" s="69"/>
      <c r="K28" s="69"/>
      <c r="V28" s="1"/>
    </row>
    <row r="29" spans="2:22">
      <c r="B29" s="69"/>
      <c r="C29" s="69"/>
      <c r="D29" s="69"/>
      <c r="E29" s="69"/>
      <c r="F29" s="69"/>
      <c r="G29" s="69"/>
      <c r="H29" s="69"/>
      <c r="I29" s="69"/>
      <c r="J29" s="69"/>
      <c r="K29" s="69"/>
      <c r="V29" s="1"/>
    </row>
    <row r="30" spans="2:22">
      <c r="B30" s="69"/>
      <c r="C30" s="69"/>
      <c r="D30" s="69"/>
      <c r="E30" s="69"/>
      <c r="F30" s="69"/>
      <c r="G30" s="69"/>
      <c r="H30" s="69"/>
      <c r="I30" s="69"/>
      <c r="J30" s="69"/>
      <c r="K30" s="69"/>
      <c r="V30" s="1"/>
    </row>
    <row r="31" spans="2:22">
      <c r="B31" s="69"/>
      <c r="C31" s="69"/>
      <c r="D31" s="69"/>
      <c r="E31" s="69"/>
      <c r="F31" s="69"/>
      <c r="G31" s="69"/>
      <c r="H31" s="69"/>
      <c r="I31" s="69"/>
      <c r="J31" s="69"/>
      <c r="K31" s="69"/>
      <c r="V31" s="1"/>
    </row>
    <row r="32" spans="2:22">
      <c r="B32" s="69"/>
      <c r="C32" s="69"/>
      <c r="D32" s="69"/>
      <c r="E32" s="69"/>
      <c r="F32" s="69"/>
      <c r="G32" s="69"/>
      <c r="H32" s="69"/>
      <c r="I32" s="69"/>
      <c r="J32" s="69"/>
      <c r="K32" s="69"/>
      <c r="V32" s="1"/>
    </row>
    <row r="33" spans="2:22">
      <c r="B33" s="69"/>
      <c r="C33" s="69"/>
      <c r="D33" s="69"/>
      <c r="E33" s="69"/>
      <c r="F33" s="69"/>
      <c r="G33" s="69"/>
      <c r="H33" s="69"/>
      <c r="I33" s="69"/>
      <c r="J33" s="69"/>
      <c r="K33" s="69"/>
      <c r="V33" s="1"/>
    </row>
    <row r="34" spans="2:22">
      <c r="B34" s="69"/>
      <c r="C34" s="69"/>
      <c r="D34" s="69"/>
      <c r="E34" s="69"/>
      <c r="F34" s="69"/>
      <c r="G34" s="69"/>
      <c r="H34" s="69"/>
      <c r="I34" s="69"/>
      <c r="J34" s="69"/>
      <c r="K34" s="69"/>
      <c r="V34" s="1"/>
    </row>
    <row r="35" spans="2:22">
      <c r="B35" s="69"/>
      <c r="C35" s="69"/>
      <c r="D35" s="69"/>
      <c r="E35" s="69"/>
      <c r="F35" s="69"/>
      <c r="G35" s="69"/>
      <c r="H35" s="69"/>
      <c r="I35" s="69"/>
      <c r="J35" s="69"/>
      <c r="K35" s="69"/>
      <c r="V35" s="1"/>
    </row>
    <row r="36" spans="2:22">
      <c r="B36" s="69"/>
      <c r="C36" s="69"/>
      <c r="D36" s="69"/>
      <c r="E36" s="69"/>
      <c r="F36" s="69"/>
      <c r="G36" s="69"/>
      <c r="H36" s="69"/>
      <c r="I36" s="69"/>
      <c r="J36" s="69"/>
      <c r="K36" s="69"/>
      <c r="V36" s="1"/>
    </row>
    <row r="37" spans="2:22">
      <c r="B37" s="69"/>
      <c r="C37" s="69"/>
      <c r="D37" s="69"/>
      <c r="E37" s="69"/>
      <c r="F37" s="69"/>
      <c r="G37" s="69"/>
      <c r="H37" s="69"/>
      <c r="I37" s="69"/>
      <c r="J37" s="69"/>
      <c r="K37" s="69"/>
      <c r="V37" s="1"/>
    </row>
    <row r="38" spans="2:22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22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22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22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22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22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22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22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22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22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2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D42:XFD1048576 D39:AF41 D1:G38 I1:XFD38 H1:H10 H12:H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H16" sqref="H16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49.42578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159</v>
      </c>
      <c r="C1" s="68" t="s" vm="1">
        <v>238</v>
      </c>
    </row>
    <row r="2" spans="2:59">
      <c r="B2" s="47" t="s">
        <v>158</v>
      </c>
      <c r="C2" s="68" t="s">
        <v>239</v>
      </c>
    </row>
    <row r="3" spans="2:59">
      <c r="B3" s="47" t="s">
        <v>160</v>
      </c>
      <c r="C3" s="68" t="s">
        <v>240</v>
      </c>
    </row>
    <row r="4" spans="2:59">
      <c r="B4" s="47" t="s">
        <v>161</v>
      </c>
      <c r="C4" s="68">
        <v>2142</v>
      </c>
    </row>
    <row r="6" spans="2:59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79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3" customFormat="1" ht="78.75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45</v>
      </c>
      <c r="K8" s="30" t="s">
        <v>162</v>
      </c>
      <c r="L8" s="31" t="s">
        <v>164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69" t="s">
        <v>36</v>
      </c>
      <c r="C11" s="70"/>
      <c r="D11" s="70"/>
      <c r="E11" s="70"/>
      <c r="F11" s="70"/>
      <c r="G11" s="77"/>
      <c r="H11" s="79"/>
      <c r="I11" s="77">
        <v>15.887842598999999</v>
      </c>
      <c r="J11" s="70"/>
      <c r="K11" s="78">
        <f>I11/$I$11</f>
        <v>1</v>
      </c>
      <c r="L11" s="78">
        <f>I11/'סכום נכסי הקרן'!$C$42</f>
        <v>1.3123104526552518E-5</v>
      </c>
      <c r="M11" s="1"/>
      <c r="N11" s="1"/>
      <c r="O11" s="1"/>
      <c r="P11" s="1"/>
      <c r="BG11" s="1"/>
    </row>
    <row r="12" spans="2:59" ht="21" customHeight="1">
      <c r="B12" s="93" t="s">
        <v>211</v>
      </c>
      <c r="C12" s="70"/>
      <c r="D12" s="70"/>
      <c r="E12" s="70"/>
      <c r="F12" s="70"/>
      <c r="G12" s="77"/>
      <c r="H12" s="79"/>
      <c r="I12" s="77">
        <v>15.887842598999999</v>
      </c>
      <c r="J12" s="70"/>
      <c r="K12" s="78">
        <f t="shared" ref="K12:K13" si="0">I12/$I$11</f>
        <v>1</v>
      </c>
      <c r="L12" s="78">
        <f>I12/'סכום נכסי הקרן'!$C$42</f>
        <v>1.3123104526552518E-5</v>
      </c>
    </row>
    <row r="13" spans="2:59">
      <c r="B13" s="73" t="s">
        <v>1180</v>
      </c>
      <c r="C13" s="70" t="s">
        <v>1181</v>
      </c>
      <c r="D13" s="83" t="s">
        <v>661</v>
      </c>
      <c r="E13" s="83" t="s">
        <v>143</v>
      </c>
      <c r="F13" s="97">
        <v>43879</v>
      </c>
      <c r="G13" s="77">
        <v>4217.4736009999997</v>
      </c>
      <c r="H13" s="79">
        <v>108.68859999999999</v>
      </c>
      <c r="I13" s="77">
        <v>15.887842598999999</v>
      </c>
      <c r="J13" s="104">
        <v>1.3121106413350323E-5</v>
      </c>
      <c r="K13" s="78">
        <f t="shared" si="0"/>
        <v>1</v>
      </c>
      <c r="L13" s="78">
        <f>I13/'סכום נכסי הקרן'!$C$42</f>
        <v>1.3123104526552518E-5</v>
      </c>
    </row>
    <row r="14" spans="2:59">
      <c r="B14" s="69"/>
      <c r="C14" s="70"/>
      <c r="D14" s="70"/>
      <c r="E14" s="70"/>
      <c r="F14" s="70"/>
      <c r="G14" s="77"/>
      <c r="H14" s="79"/>
      <c r="I14" s="70"/>
      <c r="J14" s="70"/>
      <c r="K14" s="78"/>
      <c r="L14" s="70"/>
    </row>
    <row r="15" spans="2:59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98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98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98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159</v>
      </c>
      <c r="C1" s="68" t="s" vm="1">
        <v>238</v>
      </c>
    </row>
    <row r="2" spans="2:54">
      <c r="B2" s="47" t="s">
        <v>158</v>
      </c>
      <c r="C2" s="68" t="s">
        <v>239</v>
      </c>
    </row>
    <row r="3" spans="2:54">
      <c r="B3" s="47" t="s">
        <v>160</v>
      </c>
      <c r="C3" s="68" t="s">
        <v>240</v>
      </c>
    </row>
    <row r="4" spans="2:54">
      <c r="B4" s="47" t="s">
        <v>161</v>
      </c>
      <c r="C4" s="68">
        <v>2142</v>
      </c>
    </row>
    <row r="6" spans="2:54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4" ht="26.25" customHeight="1">
      <c r="B7" s="108" t="s">
        <v>80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4" s="3" customFormat="1" ht="78.75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45</v>
      </c>
      <c r="K8" s="30" t="s">
        <v>162</v>
      </c>
      <c r="L8" s="31" t="s">
        <v>164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69"/>
      <c r="C11" s="69"/>
      <c r="D11" s="69"/>
      <c r="E11" s="69"/>
      <c r="F11" s="69"/>
      <c r="G11" s="69"/>
      <c r="H11" s="69"/>
      <c r="I11" s="79">
        <v>0</v>
      </c>
      <c r="J11" s="69"/>
      <c r="K11" s="69"/>
      <c r="L11" s="69"/>
      <c r="AZ11" s="1"/>
    </row>
    <row r="12" spans="2:54" ht="19.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6"/>
  <sheetViews>
    <sheetView rightToLeft="1" topLeftCell="A11" workbookViewId="0">
      <selection activeCell="J20" activeCellId="1" sqref="J12 J20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9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159</v>
      </c>
      <c r="C1" s="68" t="s" vm="1">
        <v>238</v>
      </c>
    </row>
    <row r="2" spans="2:13">
      <c r="B2" s="47" t="s">
        <v>158</v>
      </c>
      <c r="C2" s="68" t="s">
        <v>239</v>
      </c>
    </row>
    <row r="3" spans="2:13">
      <c r="B3" s="47" t="s">
        <v>160</v>
      </c>
      <c r="C3" s="68" t="s">
        <v>240</v>
      </c>
    </row>
    <row r="4" spans="2:13">
      <c r="B4" s="47" t="s">
        <v>161</v>
      </c>
      <c r="C4" s="68">
        <v>2142</v>
      </c>
    </row>
    <row r="6" spans="2:13" ht="26.25" customHeight="1">
      <c r="B6" s="108" t="s">
        <v>188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13" s="3" customFormat="1" ht="63">
      <c r="B7" s="67" t="s">
        <v>95</v>
      </c>
      <c r="C7" s="50" t="s">
        <v>34</v>
      </c>
      <c r="D7" s="50" t="s">
        <v>97</v>
      </c>
      <c r="E7" s="50" t="s">
        <v>14</v>
      </c>
      <c r="F7" s="50" t="s">
        <v>50</v>
      </c>
      <c r="G7" s="50" t="s">
        <v>83</v>
      </c>
      <c r="H7" s="50" t="s">
        <v>16</v>
      </c>
      <c r="I7" s="50" t="s">
        <v>18</v>
      </c>
      <c r="J7" s="50" t="s">
        <v>46</v>
      </c>
      <c r="K7" s="50" t="s">
        <v>162</v>
      </c>
      <c r="L7" s="52" t="s">
        <v>163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219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87" t="s">
        <v>33</v>
      </c>
      <c r="C10" s="89"/>
      <c r="D10" s="89"/>
      <c r="E10" s="89"/>
      <c r="F10" s="89"/>
      <c r="G10" s="89"/>
      <c r="H10" s="89"/>
      <c r="I10" s="89"/>
      <c r="J10" s="90">
        <f>J11</f>
        <v>243975.03801796091</v>
      </c>
      <c r="K10" s="92">
        <f>J10/$J$10</f>
        <v>1</v>
      </c>
      <c r="L10" s="92">
        <f>J10/'סכום נכסי הקרן'!$C$42</f>
        <v>0.20151948924650381</v>
      </c>
    </row>
    <row r="11" spans="2:13">
      <c r="B11" s="71" t="s">
        <v>210</v>
      </c>
      <c r="C11" s="72"/>
      <c r="D11" s="72"/>
      <c r="E11" s="72"/>
      <c r="F11" s="72"/>
      <c r="G11" s="72"/>
      <c r="H11" s="72"/>
      <c r="I11" s="72"/>
      <c r="J11" s="80">
        <f>J12+J20</f>
        <v>243975.03801796091</v>
      </c>
      <c r="K11" s="81">
        <f t="shared" ref="K11:K18" si="0">J11/$J$10</f>
        <v>1</v>
      </c>
      <c r="L11" s="81">
        <f>J11/'סכום נכסי הקרן'!$C$42</f>
        <v>0.20151948924650381</v>
      </c>
    </row>
    <row r="12" spans="2:13">
      <c r="B12" s="88" t="s">
        <v>31</v>
      </c>
      <c r="C12" s="72"/>
      <c r="D12" s="72"/>
      <c r="E12" s="72"/>
      <c r="F12" s="72"/>
      <c r="G12" s="72"/>
      <c r="H12" s="72"/>
      <c r="I12" s="72"/>
      <c r="J12" s="80">
        <f>SUM(J13:J18)</f>
        <v>179198.87797446101</v>
      </c>
      <c r="K12" s="81">
        <f t="shared" si="0"/>
        <v>0.73449677241681088</v>
      </c>
      <c r="L12" s="81">
        <f>J12/'סכום נכסי הקרן'!$C$42</f>
        <v>0.14801541443064126</v>
      </c>
    </row>
    <row r="13" spans="2:13">
      <c r="B13" s="76" t="s">
        <v>1456</v>
      </c>
      <c r="C13" s="70" t="s">
        <v>1457</v>
      </c>
      <c r="D13" s="70">
        <v>11</v>
      </c>
      <c r="E13" s="70" t="s">
        <v>1458</v>
      </c>
      <c r="F13" s="70" t="s">
        <v>1459</v>
      </c>
      <c r="G13" s="83" t="s">
        <v>144</v>
      </c>
      <c r="H13" s="84">
        <v>0</v>
      </c>
      <c r="I13" s="84">
        <v>0</v>
      </c>
      <c r="J13" s="77">
        <v>444.93113102899997</v>
      </c>
      <c r="K13" s="78">
        <f t="shared" si="0"/>
        <v>1.8236748097001838E-3</v>
      </c>
      <c r="L13" s="78">
        <f>J13/'סכום נכסי הקרן'!$C$42</f>
        <v>3.6750601620249608E-4</v>
      </c>
    </row>
    <row r="14" spans="2:13">
      <c r="B14" s="76" t="s">
        <v>1460</v>
      </c>
      <c r="C14" s="70" t="s">
        <v>1461</v>
      </c>
      <c r="D14" s="70">
        <v>12</v>
      </c>
      <c r="E14" s="70" t="s">
        <v>1458</v>
      </c>
      <c r="F14" s="70" t="s">
        <v>1459</v>
      </c>
      <c r="G14" s="83" t="s">
        <v>144</v>
      </c>
      <c r="H14" s="84">
        <v>0</v>
      </c>
      <c r="I14" s="84">
        <v>0</v>
      </c>
      <c r="J14" s="77">
        <v>10599.262910332</v>
      </c>
      <c r="K14" s="78">
        <f t="shared" si="0"/>
        <v>4.3444046556728913E-2</v>
      </c>
      <c r="L14" s="78">
        <f>J14/'סכום נכסי הקרן'!$C$42</f>
        <v>8.7548220729133427E-3</v>
      </c>
    </row>
    <row r="15" spans="2:13">
      <c r="B15" s="76" t="s">
        <v>1462</v>
      </c>
      <c r="C15" s="70" t="s">
        <v>1463</v>
      </c>
      <c r="D15" s="70">
        <v>10</v>
      </c>
      <c r="E15" s="70" t="s">
        <v>1458</v>
      </c>
      <c r="F15" s="70" t="s">
        <v>1459</v>
      </c>
      <c r="G15" s="83" t="s">
        <v>144</v>
      </c>
      <c r="H15" s="84">
        <v>0</v>
      </c>
      <c r="I15" s="84">
        <v>0</v>
      </c>
      <c r="J15" s="77">
        <v>13058.152074406</v>
      </c>
      <c r="K15" s="78">
        <f t="shared" si="0"/>
        <v>5.3522492220883219E-2</v>
      </c>
      <c r="L15" s="78">
        <f>J15/'סכום נכסי הקרן'!$C$42</f>
        <v>1.0785825295552359E-2</v>
      </c>
    </row>
    <row r="16" spans="2:13">
      <c r="B16" s="76" t="s">
        <v>1462</v>
      </c>
      <c r="C16" s="70" t="s">
        <v>1464</v>
      </c>
      <c r="D16" s="70">
        <v>10</v>
      </c>
      <c r="E16" s="70" t="s">
        <v>1458</v>
      </c>
      <c r="F16" s="70" t="s">
        <v>1459</v>
      </c>
      <c r="G16" s="83" t="s">
        <v>144</v>
      </c>
      <c r="H16" s="84">
        <v>0</v>
      </c>
      <c r="I16" s="84">
        <v>0</v>
      </c>
      <c r="J16" s="77">
        <v>150874.81987000001</v>
      </c>
      <c r="K16" s="78">
        <f t="shared" si="0"/>
        <v>0.61840269027396533</v>
      </c>
      <c r="L16" s="78">
        <f>J16/'סכום נכסי הקרן'!$C$42</f>
        <v>0.12462019429267339</v>
      </c>
    </row>
    <row r="17" spans="2:12">
      <c r="B17" s="76" t="s">
        <v>1465</v>
      </c>
      <c r="C17" s="70" t="s">
        <v>1466</v>
      </c>
      <c r="D17" s="70">
        <v>20</v>
      </c>
      <c r="E17" s="70" t="s">
        <v>1458</v>
      </c>
      <c r="F17" s="70" t="s">
        <v>1459</v>
      </c>
      <c r="G17" s="83" t="s">
        <v>144</v>
      </c>
      <c r="H17" s="84">
        <v>0</v>
      </c>
      <c r="I17" s="84">
        <v>0</v>
      </c>
      <c r="J17" s="77">
        <v>4196.3874686939998</v>
      </c>
      <c r="K17" s="78">
        <f t="shared" si="0"/>
        <v>1.7200068920104322E-2</v>
      </c>
      <c r="L17" s="78">
        <f>J17/'סכום נכסי הקרן'!$C$42</f>
        <v>3.4661491037840872E-3</v>
      </c>
    </row>
    <row r="18" spans="2:12">
      <c r="B18" s="76" t="s">
        <v>1467</v>
      </c>
      <c r="C18" s="70" t="s">
        <v>1468</v>
      </c>
      <c r="D18" s="70">
        <v>26</v>
      </c>
      <c r="E18" s="70" t="s">
        <v>1458</v>
      </c>
      <c r="F18" s="70" t="s">
        <v>1459</v>
      </c>
      <c r="G18" s="83" t="s">
        <v>144</v>
      </c>
      <c r="H18" s="84">
        <v>0</v>
      </c>
      <c r="I18" s="84">
        <v>0</v>
      </c>
      <c r="J18" s="77">
        <v>25.32452</v>
      </c>
      <c r="K18" s="78">
        <f t="shared" si="0"/>
        <v>1.0379963542883295E-4</v>
      </c>
      <c r="L18" s="78">
        <f>J18/'סכום נכסי הקרן'!$C$42</f>
        <v>2.0917649515591715E-5</v>
      </c>
    </row>
    <row r="19" spans="2:12">
      <c r="B19" s="73"/>
      <c r="C19" s="70"/>
      <c r="D19" s="70"/>
      <c r="E19" s="70"/>
      <c r="F19" s="70"/>
      <c r="G19" s="70"/>
      <c r="H19" s="70"/>
      <c r="I19" s="70"/>
      <c r="J19" s="70"/>
      <c r="K19" s="78"/>
      <c r="L19" s="70"/>
    </row>
    <row r="20" spans="2:12">
      <c r="B20" s="88" t="s">
        <v>32</v>
      </c>
      <c r="C20" s="72"/>
      <c r="D20" s="72"/>
      <c r="E20" s="72"/>
      <c r="F20" s="72"/>
      <c r="G20" s="72"/>
      <c r="H20" s="72"/>
      <c r="I20" s="72"/>
      <c r="J20" s="80">
        <f>SUM(J21:J48)</f>
        <v>64776.160043499898</v>
      </c>
      <c r="K20" s="81">
        <f t="shared" ref="K20:K48" si="1">J20/$J$10</f>
        <v>0.26550322758318917</v>
      </c>
      <c r="L20" s="81">
        <f>J20/'סכום נכסי הקרן'!$C$42</f>
        <v>5.3504074815862536E-2</v>
      </c>
    </row>
    <row r="21" spans="2:12">
      <c r="B21" s="76" t="s">
        <v>1460</v>
      </c>
      <c r="C21" s="70" t="s">
        <v>1469</v>
      </c>
      <c r="D21" s="70">
        <v>12</v>
      </c>
      <c r="E21" s="70" t="s">
        <v>1458</v>
      </c>
      <c r="F21" s="70" t="s">
        <v>1459</v>
      </c>
      <c r="G21" s="83" t="s">
        <v>145</v>
      </c>
      <c r="H21" s="84">
        <v>0</v>
      </c>
      <c r="I21" s="84">
        <v>0</v>
      </c>
      <c r="J21" s="77">
        <v>42.366838614000002</v>
      </c>
      <c r="K21" s="78">
        <f t="shared" si="1"/>
        <v>1.7365234967554774E-4</v>
      </c>
      <c r="L21" s="78">
        <f>J21/'סכום נכסי הקרן'!$C$42</f>
        <v>3.4994332813071662E-5</v>
      </c>
    </row>
    <row r="22" spans="2:12">
      <c r="B22" s="76" t="s">
        <v>1460</v>
      </c>
      <c r="C22" s="70" t="s">
        <v>1470</v>
      </c>
      <c r="D22" s="70">
        <v>12</v>
      </c>
      <c r="E22" s="70" t="s">
        <v>1458</v>
      </c>
      <c r="F22" s="70" t="s">
        <v>1459</v>
      </c>
      <c r="G22" s="83" t="s">
        <v>146</v>
      </c>
      <c r="H22" s="84">
        <v>0</v>
      </c>
      <c r="I22" s="84">
        <v>0</v>
      </c>
      <c r="J22" s="77">
        <v>0.83100546099999995</v>
      </c>
      <c r="K22" s="78">
        <f t="shared" si="1"/>
        <v>3.406108541886253E-6</v>
      </c>
      <c r="L22" s="78">
        <f>J22/'סכום נכסי הקרן'!$C$42</f>
        <v>6.863972536790715E-7</v>
      </c>
    </row>
    <row r="23" spans="2:12">
      <c r="B23" s="76" t="s">
        <v>1460</v>
      </c>
      <c r="C23" s="70" t="s">
        <v>1471</v>
      </c>
      <c r="D23" s="70">
        <v>12</v>
      </c>
      <c r="E23" s="70" t="s">
        <v>1458</v>
      </c>
      <c r="F23" s="70" t="s">
        <v>1459</v>
      </c>
      <c r="G23" s="83" t="s">
        <v>143</v>
      </c>
      <c r="H23" s="84">
        <v>0</v>
      </c>
      <c r="I23" s="84">
        <v>0</v>
      </c>
      <c r="J23" s="77">
        <v>3956.4304933490002</v>
      </c>
      <c r="K23" s="78">
        <f t="shared" si="1"/>
        <v>1.62165380749228E-2</v>
      </c>
      <c r="L23" s="78">
        <f>J23/'סכום נכסי הקרן'!$C$42</f>
        <v>3.2679484702049242E-3</v>
      </c>
    </row>
    <row r="24" spans="2:12">
      <c r="B24" s="76" t="s">
        <v>1460</v>
      </c>
      <c r="C24" s="70" t="s">
        <v>1472</v>
      </c>
      <c r="D24" s="70">
        <v>12</v>
      </c>
      <c r="E24" s="70" t="s">
        <v>1458</v>
      </c>
      <c r="F24" s="70" t="s">
        <v>1459</v>
      </c>
      <c r="G24" s="83" t="s">
        <v>153</v>
      </c>
      <c r="H24" s="84">
        <v>0</v>
      </c>
      <c r="I24" s="84">
        <v>0</v>
      </c>
      <c r="J24" s="77">
        <v>3.1298520000000002E-3</v>
      </c>
      <c r="K24" s="78">
        <f t="shared" si="1"/>
        <v>1.2828574699390302E-8</v>
      </c>
      <c r="L24" s="78">
        <f>J24/'סכום נכסי הקרן'!$C$42</f>
        <v>2.5852078211817547E-9</v>
      </c>
    </row>
    <row r="25" spans="2:12">
      <c r="B25" s="76" t="s">
        <v>1462</v>
      </c>
      <c r="C25" s="70" t="s">
        <v>1473</v>
      </c>
      <c r="D25" s="70">
        <v>10</v>
      </c>
      <c r="E25" s="70" t="s">
        <v>1458</v>
      </c>
      <c r="F25" s="70" t="s">
        <v>1459</v>
      </c>
      <c r="G25" s="83" t="s">
        <v>153</v>
      </c>
      <c r="H25" s="84">
        <v>0</v>
      </c>
      <c r="I25" s="84">
        <v>0</v>
      </c>
      <c r="J25" s="77">
        <v>0.18319106099999996</v>
      </c>
      <c r="K25" s="78">
        <f t="shared" si="1"/>
        <v>7.5085985225469596E-7</v>
      </c>
      <c r="L25" s="78">
        <f>J25/'סכום נכסי הקרן'!$C$42</f>
        <v>1.5131289392207163E-7</v>
      </c>
    </row>
    <row r="26" spans="2:12">
      <c r="B26" s="76" t="s">
        <v>1462</v>
      </c>
      <c r="C26" s="70" t="s">
        <v>1474</v>
      </c>
      <c r="D26" s="70">
        <v>10</v>
      </c>
      <c r="E26" s="70" t="s">
        <v>1458</v>
      </c>
      <c r="F26" s="70" t="s">
        <v>1459</v>
      </c>
      <c r="G26" s="83" t="s">
        <v>146</v>
      </c>
      <c r="H26" s="84">
        <v>0</v>
      </c>
      <c r="I26" s="84">
        <v>0</v>
      </c>
      <c r="J26" s="77">
        <v>82.321470000000005</v>
      </c>
      <c r="K26" s="78">
        <f t="shared" si="1"/>
        <v>3.3741759267167195E-4</v>
      </c>
      <c r="L26" s="78">
        <f>J26/'סכום נכסי הקרן'!$C$42</f>
        <v>6.7996220937980195E-5</v>
      </c>
    </row>
    <row r="27" spans="2:12">
      <c r="B27" s="76" t="s">
        <v>1462</v>
      </c>
      <c r="C27" s="70" t="s">
        <v>1475</v>
      </c>
      <c r="D27" s="70">
        <v>10</v>
      </c>
      <c r="E27" s="70" t="s">
        <v>1458</v>
      </c>
      <c r="F27" s="70" t="s">
        <v>1459</v>
      </c>
      <c r="G27" s="83" t="s">
        <v>700</v>
      </c>
      <c r="H27" s="84">
        <v>0</v>
      </c>
      <c r="I27" s="84">
        <v>0</v>
      </c>
      <c r="J27" s="77">
        <v>0.20503470699999998</v>
      </c>
      <c r="K27" s="78">
        <f t="shared" si="1"/>
        <v>8.4039215104008217E-7</v>
      </c>
      <c r="L27" s="78">
        <f>J27/'סכום נכסי הקרן'!$C$42</f>
        <v>1.6935539704436804E-7</v>
      </c>
    </row>
    <row r="28" spans="2:12">
      <c r="B28" s="76" t="s">
        <v>1462</v>
      </c>
      <c r="C28" s="70" t="s">
        <v>1476</v>
      </c>
      <c r="D28" s="70">
        <v>10</v>
      </c>
      <c r="E28" s="70" t="s">
        <v>1458</v>
      </c>
      <c r="F28" s="70" t="s">
        <v>1459</v>
      </c>
      <c r="G28" s="83" t="s">
        <v>146</v>
      </c>
      <c r="H28" s="84">
        <v>0</v>
      </c>
      <c r="I28" s="84">
        <v>0</v>
      </c>
      <c r="J28" s="77">
        <v>910.44342664999999</v>
      </c>
      <c r="K28" s="78">
        <f t="shared" si="1"/>
        <v>3.7317072846730129E-3</v>
      </c>
      <c r="L28" s="78">
        <f>J28/'סכום נכסי הקרן'!$C$42</f>
        <v>7.5201174602476314E-4</v>
      </c>
    </row>
    <row r="29" spans="2:12">
      <c r="B29" s="76" t="s">
        <v>1462</v>
      </c>
      <c r="C29" s="70" t="s">
        <v>1477</v>
      </c>
      <c r="D29" s="70">
        <v>10</v>
      </c>
      <c r="E29" s="70" t="s">
        <v>1458</v>
      </c>
      <c r="F29" s="70" t="s">
        <v>1459</v>
      </c>
      <c r="G29" s="83" t="s">
        <v>143</v>
      </c>
      <c r="H29" s="84">
        <v>0</v>
      </c>
      <c r="I29" s="84">
        <v>0</v>
      </c>
      <c r="J29" s="77">
        <f>18084.54643+21188.2263510019+35.204754382</f>
        <v>39307.9775353839</v>
      </c>
      <c r="K29" s="78">
        <f t="shared" si="1"/>
        <v>0.16111475114306625</v>
      </c>
      <c r="L29" s="78">
        <f>J29/'סכום נכסי הקרן'!$C$42</f>
        <v>3.2467762360428275E-2</v>
      </c>
    </row>
    <row r="30" spans="2:12">
      <c r="B30" s="76" t="s">
        <v>1462</v>
      </c>
      <c r="C30" s="70" t="s">
        <v>1478</v>
      </c>
      <c r="D30" s="70">
        <v>10</v>
      </c>
      <c r="E30" s="70" t="s">
        <v>1458</v>
      </c>
      <c r="F30" s="70" t="s">
        <v>1459</v>
      </c>
      <c r="G30" s="83" t="s">
        <v>148</v>
      </c>
      <c r="H30" s="84">
        <v>0</v>
      </c>
      <c r="I30" s="84">
        <v>0</v>
      </c>
      <c r="J30" s="77">
        <v>0.82076852600000016</v>
      </c>
      <c r="K30" s="78">
        <f t="shared" si="1"/>
        <v>3.3641495977124389E-6</v>
      </c>
      <c r="L30" s="78">
        <f>J30/'סכום נכסי הקרן'!$C$42</f>
        <v>6.7794170867984187E-7</v>
      </c>
    </row>
    <row r="31" spans="2:12">
      <c r="B31" s="76" t="s">
        <v>1462</v>
      </c>
      <c r="C31" s="70" t="s">
        <v>1479</v>
      </c>
      <c r="D31" s="70">
        <v>10</v>
      </c>
      <c r="E31" s="70" t="s">
        <v>1458</v>
      </c>
      <c r="F31" s="70" t="s">
        <v>1459</v>
      </c>
      <c r="G31" s="83" t="s">
        <v>143</v>
      </c>
      <c r="H31" s="84">
        <v>0</v>
      </c>
      <c r="I31" s="84">
        <v>0</v>
      </c>
      <c r="J31" s="77">
        <v>16524.501175174002</v>
      </c>
      <c r="K31" s="78">
        <f t="shared" si="1"/>
        <v>6.773029449823266E-2</v>
      </c>
      <c r="L31" s="78">
        <f>J31/'סכום נכסי הקרן'!$C$42</f>
        <v>1.3648974353799132E-2</v>
      </c>
    </row>
    <row r="32" spans="2:12">
      <c r="B32" s="76" t="s">
        <v>1462</v>
      </c>
      <c r="C32" s="70" t="s">
        <v>1480</v>
      </c>
      <c r="D32" s="70">
        <v>10</v>
      </c>
      <c r="E32" s="70" t="s">
        <v>1458</v>
      </c>
      <c r="F32" s="70" t="s">
        <v>1459</v>
      </c>
      <c r="G32" s="83" t="s">
        <v>150</v>
      </c>
      <c r="H32" s="84">
        <v>0</v>
      </c>
      <c r="I32" s="84">
        <v>0</v>
      </c>
      <c r="J32" s="77">
        <v>7.9718934689999994</v>
      </c>
      <c r="K32" s="78">
        <f t="shared" si="1"/>
        <v>3.2675037306124432E-5</v>
      </c>
      <c r="L32" s="78">
        <f>J32/'סכום נכסי הקרן'!$C$42</f>
        <v>6.5846568290406532E-6</v>
      </c>
    </row>
    <row r="33" spans="2:12">
      <c r="B33" s="76" t="s">
        <v>1462</v>
      </c>
      <c r="C33" s="70" t="s">
        <v>1481</v>
      </c>
      <c r="D33" s="70">
        <v>10</v>
      </c>
      <c r="E33" s="70" t="s">
        <v>1458</v>
      </c>
      <c r="F33" s="70" t="s">
        <v>1459</v>
      </c>
      <c r="G33" s="83" t="s">
        <v>145</v>
      </c>
      <c r="H33" s="84">
        <v>0</v>
      </c>
      <c r="I33" s="84">
        <v>0</v>
      </c>
      <c r="J33" s="77">
        <v>4.224E-2</v>
      </c>
      <c r="K33" s="78">
        <f t="shared" si="1"/>
        <v>1.7313246610454625E-7</v>
      </c>
      <c r="L33" s="78">
        <f>J33/'סכום נכסי הקרן'!$C$42</f>
        <v>3.4889566141375792E-8</v>
      </c>
    </row>
    <row r="34" spans="2:12">
      <c r="B34" s="76" t="s">
        <v>1462</v>
      </c>
      <c r="C34" s="70" t="s">
        <v>1482</v>
      </c>
      <c r="D34" s="70">
        <v>10</v>
      </c>
      <c r="E34" s="70" t="s">
        <v>1458</v>
      </c>
      <c r="F34" s="70" t="s">
        <v>1459</v>
      </c>
      <c r="G34" s="83" t="s">
        <v>152</v>
      </c>
      <c r="H34" s="84">
        <v>0</v>
      </c>
      <c r="I34" s="84">
        <v>0</v>
      </c>
      <c r="J34" s="77">
        <v>0.28120000000000001</v>
      </c>
      <c r="K34" s="78">
        <f t="shared" si="1"/>
        <v>1.1525769287073487E-6</v>
      </c>
      <c r="L34" s="78">
        <f>J34/'סכום נכסי הקרן'!$C$42</f>
        <v>2.3226671399040893E-7</v>
      </c>
    </row>
    <row r="35" spans="2:12">
      <c r="B35" s="76" t="s">
        <v>1462</v>
      </c>
      <c r="C35" s="70" t="s">
        <v>1483</v>
      </c>
      <c r="D35" s="70">
        <v>10</v>
      </c>
      <c r="E35" s="70" t="s">
        <v>1458</v>
      </c>
      <c r="F35" s="70" t="s">
        <v>1459</v>
      </c>
      <c r="G35" s="83" t="s">
        <v>145</v>
      </c>
      <c r="H35" s="84">
        <v>0</v>
      </c>
      <c r="I35" s="84">
        <v>0</v>
      </c>
      <c r="J35" s="77">
        <v>1378.8868332510001</v>
      </c>
      <c r="K35" s="78">
        <f t="shared" si="1"/>
        <v>5.6517537386324311E-3</v>
      </c>
      <c r="L35" s="78">
        <f>J35/'סכום נכסי הקרן'!$C$42</f>
        <v>1.1389385267562258E-3</v>
      </c>
    </row>
    <row r="36" spans="2:12">
      <c r="B36" s="76" t="s">
        <v>1462</v>
      </c>
      <c r="C36" s="70" t="s">
        <v>1484</v>
      </c>
      <c r="D36" s="70">
        <v>10</v>
      </c>
      <c r="E36" s="70" t="s">
        <v>1458</v>
      </c>
      <c r="F36" s="70" t="s">
        <v>1459</v>
      </c>
      <c r="G36" s="83" t="s">
        <v>147</v>
      </c>
      <c r="H36" s="84">
        <v>0</v>
      </c>
      <c r="I36" s="84">
        <v>0</v>
      </c>
      <c r="J36" s="77">
        <v>0.21334309900000001</v>
      </c>
      <c r="K36" s="78">
        <f t="shared" si="1"/>
        <v>8.7444642178637214E-7</v>
      </c>
      <c r="L36" s="78">
        <f>J36/'סכום נכסי הקרן'!$C$42</f>
        <v>1.7621799629182253E-7</v>
      </c>
    </row>
    <row r="37" spans="2:12">
      <c r="B37" s="76" t="s">
        <v>1462</v>
      </c>
      <c r="C37" s="70" t="s">
        <v>1485</v>
      </c>
      <c r="D37" s="70">
        <v>10</v>
      </c>
      <c r="E37" s="70" t="s">
        <v>1458</v>
      </c>
      <c r="F37" s="70" t="s">
        <v>1459</v>
      </c>
      <c r="G37" s="83" t="s">
        <v>147</v>
      </c>
      <c r="H37" s="84">
        <v>0</v>
      </c>
      <c r="I37" s="84">
        <v>0</v>
      </c>
      <c r="J37" s="77">
        <v>2.2694399999999999</v>
      </c>
      <c r="K37" s="78">
        <f t="shared" si="1"/>
        <v>9.3019352243442576E-6</v>
      </c>
      <c r="L37" s="78">
        <f>J37/'סכום נכסי הקרן'!$C$42</f>
        <v>1.8745212354139175E-6</v>
      </c>
    </row>
    <row r="38" spans="2:12">
      <c r="B38" s="76" t="s">
        <v>1465</v>
      </c>
      <c r="C38" s="70" t="s">
        <v>1486</v>
      </c>
      <c r="D38" s="70">
        <v>20</v>
      </c>
      <c r="E38" s="70" t="s">
        <v>1458</v>
      </c>
      <c r="F38" s="70" t="s">
        <v>1459</v>
      </c>
      <c r="G38" s="83" t="s">
        <v>145</v>
      </c>
      <c r="H38" s="84">
        <v>0</v>
      </c>
      <c r="I38" s="84">
        <v>0</v>
      </c>
      <c r="J38" s="77">
        <v>21.165802919000001</v>
      </c>
      <c r="K38" s="78">
        <f t="shared" si="1"/>
        <v>8.6753969139424095E-5</v>
      </c>
      <c r="L38" s="78">
        <f>J38/'סכום נכסי הקרן'!$C$42</f>
        <v>1.7482615551083696E-5</v>
      </c>
    </row>
    <row r="39" spans="2:12">
      <c r="B39" s="76" t="s">
        <v>1465</v>
      </c>
      <c r="C39" s="70" t="s">
        <v>1487</v>
      </c>
      <c r="D39" s="70">
        <v>20</v>
      </c>
      <c r="E39" s="70" t="s">
        <v>1458</v>
      </c>
      <c r="F39" s="70" t="s">
        <v>1459</v>
      </c>
      <c r="G39" s="83" t="s">
        <v>150</v>
      </c>
      <c r="H39" s="84">
        <v>0</v>
      </c>
      <c r="I39" s="84">
        <v>0</v>
      </c>
      <c r="J39" s="77">
        <v>7.5427626639999996</v>
      </c>
      <c r="K39" s="78">
        <f t="shared" si="1"/>
        <v>3.091612455633563E-5</v>
      </c>
      <c r="L39" s="78">
        <f>J39/'סכום נכסי הקרן'!$C$42</f>
        <v>6.2302016300740496E-6</v>
      </c>
    </row>
    <row r="40" spans="2:12">
      <c r="B40" s="76" t="s">
        <v>1465</v>
      </c>
      <c r="C40" s="70" t="s">
        <v>1488</v>
      </c>
      <c r="D40" s="70">
        <v>20</v>
      </c>
      <c r="E40" s="70" t="s">
        <v>1458</v>
      </c>
      <c r="F40" s="70" t="s">
        <v>1459</v>
      </c>
      <c r="G40" s="83" t="s">
        <v>147</v>
      </c>
      <c r="H40" s="84">
        <v>0</v>
      </c>
      <c r="I40" s="84">
        <v>0</v>
      </c>
      <c r="J40" s="77">
        <v>0.93874242900000004</v>
      </c>
      <c r="K40" s="78">
        <f t="shared" si="1"/>
        <v>3.8476986687912392E-6</v>
      </c>
      <c r="L40" s="78">
        <f>J40/'סכום נכסי הקרן'!$C$42</f>
        <v>7.7538627050926308E-7</v>
      </c>
    </row>
    <row r="41" spans="2:12">
      <c r="B41" s="76" t="s">
        <v>1465</v>
      </c>
      <c r="C41" s="70" t="s">
        <v>1489</v>
      </c>
      <c r="D41" s="70">
        <v>20</v>
      </c>
      <c r="E41" s="70" t="s">
        <v>1458</v>
      </c>
      <c r="F41" s="70" t="s">
        <v>1459</v>
      </c>
      <c r="G41" s="83" t="s">
        <v>143</v>
      </c>
      <c r="H41" s="84">
        <v>0</v>
      </c>
      <c r="I41" s="84">
        <v>0</v>
      </c>
      <c r="J41" s="77">
        <v>295.15333166599999</v>
      </c>
      <c r="K41" s="78">
        <f t="shared" si="1"/>
        <v>1.2097685651114498E-3</v>
      </c>
      <c r="L41" s="78">
        <f>J41/'סכום נכסי הקרן'!$C$42</f>
        <v>2.4379194334773514E-4</v>
      </c>
    </row>
    <row r="42" spans="2:12">
      <c r="B42" s="76" t="s">
        <v>1465</v>
      </c>
      <c r="C42" s="70" t="s">
        <v>1490</v>
      </c>
      <c r="D42" s="70">
        <v>20</v>
      </c>
      <c r="E42" s="70" t="s">
        <v>1458</v>
      </c>
      <c r="F42" s="70" t="s">
        <v>1459</v>
      </c>
      <c r="G42" s="83" t="s">
        <v>153</v>
      </c>
      <c r="H42" s="84">
        <v>0</v>
      </c>
      <c r="I42" s="84">
        <v>0</v>
      </c>
      <c r="J42" s="77">
        <v>3.5527906999999997E-2</v>
      </c>
      <c r="K42" s="78">
        <f t="shared" si="1"/>
        <v>1.4562107373207793E-7</v>
      </c>
      <c r="L42" s="78">
        <f>J42/'סכום נכסי הקרן'!$C$42</f>
        <v>2.9345484402015814E-8</v>
      </c>
    </row>
    <row r="43" spans="2:12">
      <c r="B43" s="76" t="s">
        <v>1456</v>
      </c>
      <c r="C43" s="70" t="s">
        <v>1491</v>
      </c>
      <c r="D43" s="70">
        <v>11</v>
      </c>
      <c r="E43" s="70" t="s">
        <v>1458</v>
      </c>
      <c r="F43" s="70" t="s">
        <v>1459</v>
      </c>
      <c r="G43" s="83" t="s">
        <v>145</v>
      </c>
      <c r="H43" s="84">
        <v>0</v>
      </c>
      <c r="I43" s="84">
        <v>0</v>
      </c>
      <c r="J43" s="77">
        <v>670.41605557100002</v>
      </c>
      <c r="K43" s="78">
        <f t="shared" si="1"/>
        <v>2.7478879028667081E-3</v>
      </c>
      <c r="L43" s="78">
        <f>J43/'סכום נכסי הקרן'!$C$42</f>
        <v>5.5375296669234555E-4</v>
      </c>
    </row>
    <row r="44" spans="2:12">
      <c r="B44" s="76" t="s">
        <v>1456</v>
      </c>
      <c r="C44" s="70" t="s">
        <v>1492</v>
      </c>
      <c r="D44" s="70">
        <v>11</v>
      </c>
      <c r="E44" s="70" t="s">
        <v>1458</v>
      </c>
      <c r="F44" s="70" t="s">
        <v>1459</v>
      </c>
      <c r="G44" s="83" t="s">
        <v>146</v>
      </c>
      <c r="H44" s="84">
        <v>0</v>
      </c>
      <c r="I44" s="84">
        <v>0</v>
      </c>
      <c r="J44" s="77">
        <v>0.35374269199999997</v>
      </c>
      <c r="K44" s="78">
        <f t="shared" si="1"/>
        <v>1.4499134619417836E-6</v>
      </c>
      <c r="L44" s="78">
        <f>J44/'סכום נכסי הקרן'!$C$42</f>
        <v>2.9218582030213835E-7</v>
      </c>
    </row>
    <row r="45" spans="2:12">
      <c r="B45" s="76" t="s">
        <v>1456</v>
      </c>
      <c r="C45" s="70" t="s">
        <v>1493</v>
      </c>
      <c r="D45" s="70">
        <v>11</v>
      </c>
      <c r="E45" s="70" t="s">
        <v>1458</v>
      </c>
      <c r="F45" s="70" t="s">
        <v>1459</v>
      </c>
      <c r="G45" s="83" t="s">
        <v>143</v>
      </c>
      <c r="H45" s="84">
        <v>0</v>
      </c>
      <c r="I45" s="84">
        <v>0</v>
      </c>
      <c r="J45" s="77">
        <v>1564.7430590549998</v>
      </c>
      <c r="K45" s="78">
        <f t="shared" si="1"/>
        <v>6.4135375150133466E-3</v>
      </c>
      <c r="L45" s="78">
        <f>J45/'סכום נכסי הקרן'!$C$42</f>
        <v>1.2924528042887809E-3</v>
      </c>
    </row>
    <row r="46" spans="2:12">
      <c r="B46" s="76" t="s">
        <v>1467</v>
      </c>
      <c r="C46" s="70" t="s">
        <v>1494</v>
      </c>
      <c r="D46" s="70">
        <v>26</v>
      </c>
      <c r="E46" s="70" t="s">
        <v>1458</v>
      </c>
      <c r="F46" s="70" t="s">
        <v>1459</v>
      </c>
      <c r="G46" s="83" t="s">
        <v>153</v>
      </c>
      <c r="H46" s="84">
        <v>0</v>
      </c>
      <c r="I46" s="84">
        <v>0</v>
      </c>
      <c r="J46" s="77">
        <v>1E-4</v>
      </c>
      <c r="K46" s="78">
        <f t="shared" si="1"/>
        <v>4.0987799740659627E-10</v>
      </c>
      <c r="L46" s="78">
        <f>J46/'סכום נכסי הקרן'!$C$42</f>
        <v>8.2598404690757088E-11</v>
      </c>
    </row>
    <row r="47" spans="2:12">
      <c r="B47" s="76" t="s">
        <v>1467</v>
      </c>
      <c r="C47" s="70" t="s">
        <v>1495</v>
      </c>
      <c r="D47" s="70">
        <v>26</v>
      </c>
      <c r="E47" s="70" t="s">
        <v>1458</v>
      </c>
      <c r="F47" s="70" t="s">
        <v>1459</v>
      </c>
      <c r="G47" s="83" t="s">
        <v>152</v>
      </c>
      <c r="H47" s="84">
        <v>0</v>
      </c>
      <c r="I47" s="84">
        <v>0</v>
      </c>
      <c r="J47" s="77">
        <v>2.1800000000000001E-3</v>
      </c>
      <c r="K47" s="78">
        <f t="shared" si="1"/>
        <v>8.9353403434637979E-9</v>
      </c>
      <c r="L47" s="78">
        <f>J47/'סכום נכסי הקרן'!$C$42</f>
        <v>1.8006452222585046E-9</v>
      </c>
    </row>
    <row r="48" spans="2:12">
      <c r="B48" s="76" t="s">
        <v>1467</v>
      </c>
      <c r="C48" s="70" t="s">
        <v>1496</v>
      </c>
      <c r="D48" s="70">
        <v>26</v>
      </c>
      <c r="E48" s="70" t="s">
        <v>1458</v>
      </c>
      <c r="F48" s="70" t="s">
        <v>1459</v>
      </c>
      <c r="G48" s="83" t="s">
        <v>143</v>
      </c>
      <c r="H48" s="84">
        <v>0</v>
      </c>
      <c r="I48" s="84">
        <v>0</v>
      </c>
      <c r="J48" s="77">
        <v>5.9720000000000002E-2</v>
      </c>
      <c r="K48" s="78">
        <f t="shared" si="1"/>
        <v>2.4477914005121929E-7</v>
      </c>
      <c r="L48" s="78">
        <f>J48/'סכום נכסי הקרן'!$C$42</f>
        <v>4.9327767281320135E-8</v>
      </c>
    </row>
    <row r="49" spans="2:12">
      <c r="B49" s="73"/>
      <c r="C49" s="70"/>
      <c r="D49" s="70"/>
      <c r="E49" s="70"/>
      <c r="F49" s="70"/>
      <c r="G49" s="70"/>
      <c r="H49" s="70"/>
      <c r="I49" s="70"/>
      <c r="J49" s="70"/>
      <c r="K49" s="78"/>
      <c r="L49" s="70"/>
    </row>
    <row r="50" spans="2:12">
      <c r="B50" s="71"/>
      <c r="C50" s="72"/>
      <c r="D50" s="72"/>
      <c r="E50" s="72"/>
      <c r="F50" s="72"/>
      <c r="G50" s="72"/>
      <c r="H50" s="72"/>
      <c r="I50" s="72"/>
      <c r="J50" s="80"/>
      <c r="K50" s="81"/>
      <c r="L50" s="81"/>
    </row>
    <row r="51" spans="2:12">
      <c r="B51" s="73"/>
      <c r="C51" s="70"/>
      <c r="D51" s="70"/>
      <c r="E51" s="70"/>
      <c r="F51" s="70"/>
      <c r="G51" s="70"/>
      <c r="H51" s="70"/>
      <c r="I51" s="70"/>
      <c r="J51" s="77"/>
      <c r="K51" s="78"/>
      <c r="L51" s="78"/>
    </row>
    <row r="52" spans="2:12">
      <c r="B52" s="76"/>
      <c r="C52" s="70"/>
      <c r="D52" s="70"/>
      <c r="E52" s="70"/>
      <c r="F52" s="70"/>
      <c r="G52" s="83"/>
      <c r="H52" s="70"/>
      <c r="I52" s="70"/>
      <c r="J52" s="77"/>
      <c r="K52" s="78"/>
      <c r="L52" s="78"/>
    </row>
    <row r="53" spans="2:12">
      <c r="B53" s="76"/>
      <c r="C53" s="70"/>
      <c r="D53" s="70"/>
      <c r="E53" s="70"/>
      <c r="F53" s="70"/>
      <c r="G53" s="83"/>
      <c r="H53" s="70"/>
      <c r="I53" s="70"/>
      <c r="J53" s="77"/>
      <c r="K53" s="78"/>
      <c r="L53" s="78"/>
    </row>
    <row r="54" spans="2:12">
      <c r="B54" s="76"/>
      <c r="C54" s="70"/>
      <c r="D54" s="70"/>
      <c r="E54" s="70"/>
      <c r="F54" s="70"/>
      <c r="G54" s="83"/>
      <c r="H54" s="70"/>
      <c r="I54" s="70"/>
      <c r="J54" s="77"/>
      <c r="K54" s="78"/>
      <c r="L54" s="78"/>
    </row>
    <row r="55" spans="2:12">
      <c r="D55" s="1"/>
    </row>
    <row r="56" spans="2:12">
      <c r="D56" s="1"/>
    </row>
    <row r="57" spans="2:12">
      <c r="D57" s="1"/>
    </row>
    <row r="58" spans="2:12">
      <c r="B58" s="85" t="s">
        <v>231</v>
      </c>
      <c r="D58" s="1"/>
    </row>
    <row r="59" spans="2:12">
      <c r="B59" s="98"/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9"/>
  <sheetViews>
    <sheetView rightToLeft="1" workbookViewId="0">
      <selection activeCell="F161" sqref="F16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42578125" style="1" bestFit="1" customWidth="1"/>
    <col min="9" max="9" width="9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159</v>
      </c>
      <c r="C1" s="68" t="s" vm="1">
        <v>238</v>
      </c>
    </row>
    <row r="2" spans="2:51">
      <c r="B2" s="47" t="s">
        <v>158</v>
      </c>
      <c r="C2" s="68" t="s">
        <v>239</v>
      </c>
    </row>
    <row r="3" spans="2:51">
      <c r="B3" s="47" t="s">
        <v>160</v>
      </c>
      <c r="C3" s="68" t="s">
        <v>240</v>
      </c>
    </row>
    <row r="4" spans="2:51">
      <c r="B4" s="47" t="s">
        <v>161</v>
      </c>
      <c r="C4" s="68">
        <v>2142</v>
      </c>
    </row>
    <row r="6" spans="2:51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1" ht="26.25" customHeight="1">
      <c r="B7" s="108" t="s">
        <v>81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1" s="3" customFormat="1" ht="63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162</v>
      </c>
      <c r="K8" s="31" t="s">
        <v>164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87" t="s">
        <v>37</v>
      </c>
      <c r="C11" s="89"/>
      <c r="D11" s="89"/>
      <c r="E11" s="89"/>
      <c r="F11" s="89"/>
      <c r="G11" s="90"/>
      <c r="H11" s="91"/>
      <c r="I11" s="90">
        <v>4376.5571660589994</v>
      </c>
      <c r="J11" s="92">
        <f>I11/$I$11</f>
        <v>1</v>
      </c>
      <c r="K11" s="92">
        <f>I11/'סכום נכסי הקרן'!$C$42</f>
        <v>3.6149663995437421E-3</v>
      </c>
      <c r="AW11" s="1"/>
    </row>
    <row r="12" spans="2:51" ht="19.5" customHeight="1">
      <c r="B12" s="71" t="s">
        <v>29</v>
      </c>
      <c r="C12" s="72"/>
      <c r="D12" s="72"/>
      <c r="E12" s="72"/>
      <c r="F12" s="72"/>
      <c r="G12" s="80"/>
      <c r="H12" s="82"/>
      <c r="I12" s="80">
        <v>704.61444467399974</v>
      </c>
      <c r="J12" s="81">
        <f t="shared" ref="J12:J75" si="0">I12/$I$11</f>
        <v>0.16099742741587234</v>
      </c>
      <c r="K12" s="81">
        <f>I12/'סכום נכסי הקרן'!$C$42</f>
        <v>5.8200029052136104E-4</v>
      </c>
    </row>
    <row r="13" spans="2:51">
      <c r="B13" s="88" t="s">
        <v>1182</v>
      </c>
      <c r="C13" s="72"/>
      <c r="D13" s="72"/>
      <c r="E13" s="72"/>
      <c r="F13" s="72"/>
      <c r="G13" s="80"/>
      <c r="H13" s="82"/>
      <c r="I13" s="80">
        <v>1054.458951928</v>
      </c>
      <c r="J13" s="81">
        <f t="shared" si="0"/>
        <v>0.24093343509951656</v>
      </c>
      <c r="K13" s="81">
        <f>I13/'סכום נכסי הקרן'!$C$42</f>
        <v>8.7096627241140521E-4</v>
      </c>
    </row>
    <row r="14" spans="2:51">
      <c r="B14" s="76" t="s">
        <v>1183</v>
      </c>
      <c r="C14" s="70" t="s">
        <v>1184</v>
      </c>
      <c r="D14" s="83" t="s">
        <v>566</v>
      </c>
      <c r="E14" s="83" t="s">
        <v>143</v>
      </c>
      <c r="F14" s="97">
        <v>43788</v>
      </c>
      <c r="G14" s="77">
        <v>10182900</v>
      </c>
      <c r="H14" s="79">
        <v>-1.9967999999999999</v>
      </c>
      <c r="I14" s="77">
        <v>-203.33421999999999</v>
      </c>
      <c r="J14" s="78">
        <f t="shared" si="0"/>
        <v>-4.6459856980023938E-2</v>
      </c>
      <c r="K14" s="78">
        <f>I14/'סכום נכסי הקרן'!$C$42</f>
        <v>-1.6795082191039431E-4</v>
      </c>
    </row>
    <row r="15" spans="2:51">
      <c r="B15" s="76" t="s">
        <v>1185</v>
      </c>
      <c r="C15" s="70" t="s">
        <v>1186</v>
      </c>
      <c r="D15" s="83" t="s">
        <v>566</v>
      </c>
      <c r="E15" s="83" t="s">
        <v>143</v>
      </c>
      <c r="F15" s="97">
        <v>43887</v>
      </c>
      <c r="G15" s="77">
        <v>1418767.9729919999</v>
      </c>
      <c r="H15" s="79">
        <v>-1.8695999999999999</v>
      </c>
      <c r="I15" s="77">
        <v>-26.525064754999995</v>
      </c>
      <c r="J15" s="78">
        <f t="shared" si="0"/>
        <v>-6.060714792144547E-3</v>
      </c>
      <c r="K15" s="78">
        <f>I15/'סכום נכסי הקרן'!$C$42</f>
        <v>-2.190928033082027E-5</v>
      </c>
    </row>
    <row r="16" spans="2:51" s="7" customFormat="1">
      <c r="B16" s="76" t="s">
        <v>1187</v>
      </c>
      <c r="C16" s="70" t="s">
        <v>1188</v>
      </c>
      <c r="D16" s="83" t="s">
        <v>566</v>
      </c>
      <c r="E16" s="83" t="s">
        <v>143</v>
      </c>
      <c r="F16" s="97">
        <v>43887</v>
      </c>
      <c r="G16" s="77">
        <v>1890092.371335</v>
      </c>
      <c r="H16" s="79">
        <v>-1.8666</v>
      </c>
      <c r="I16" s="77">
        <v>-35.280225473999998</v>
      </c>
      <c r="J16" s="78">
        <f t="shared" si="0"/>
        <v>-8.0611823712950885E-3</v>
      </c>
      <c r="K16" s="78">
        <f>I16/'סכום נכסי הקרן'!$C$42</f>
        <v>-2.914090341282609E-5</v>
      </c>
      <c r="AW16" s="1"/>
      <c r="AY16" s="1"/>
    </row>
    <row r="17" spans="2:51" s="7" customFormat="1">
      <c r="B17" s="76" t="s">
        <v>1189</v>
      </c>
      <c r="C17" s="70" t="s">
        <v>1190</v>
      </c>
      <c r="D17" s="83" t="s">
        <v>566</v>
      </c>
      <c r="E17" s="83" t="s">
        <v>143</v>
      </c>
      <c r="F17" s="97">
        <v>43893</v>
      </c>
      <c r="G17" s="77">
        <v>1775286.66132</v>
      </c>
      <c r="H17" s="79">
        <v>-1.6365000000000001</v>
      </c>
      <c r="I17" s="77">
        <v>-29.052413495</v>
      </c>
      <c r="J17" s="78">
        <f t="shared" si="0"/>
        <v>-6.6381889674163915E-3</v>
      </c>
      <c r="K17" s="78">
        <f>I17/'סכום נכסי הקרן'!$C$42</f>
        <v>-2.3996830071032223E-5</v>
      </c>
      <c r="AW17" s="1"/>
      <c r="AY17" s="1"/>
    </row>
    <row r="18" spans="2:51" s="7" customFormat="1">
      <c r="B18" s="76" t="s">
        <v>1191</v>
      </c>
      <c r="C18" s="70" t="s">
        <v>1192</v>
      </c>
      <c r="D18" s="83" t="s">
        <v>566</v>
      </c>
      <c r="E18" s="83" t="s">
        <v>143</v>
      </c>
      <c r="F18" s="97">
        <v>43893</v>
      </c>
      <c r="G18" s="77">
        <v>4763780</v>
      </c>
      <c r="H18" s="79">
        <v>-1.5654999999999999</v>
      </c>
      <c r="I18" s="77">
        <v>-74.577640000000002</v>
      </c>
      <c r="J18" s="78">
        <f t="shared" si="0"/>
        <v>-1.7040252685001634E-2</v>
      </c>
      <c r="K18" s="78">
        <f>I18/'סכום נכסי הקרן'!$C$42</f>
        <v>-6.159994089601593E-5</v>
      </c>
      <c r="AW18" s="1"/>
      <c r="AY18" s="1"/>
    </row>
    <row r="19" spans="2:51">
      <c r="B19" s="76" t="s">
        <v>1193</v>
      </c>
      <c r="C19" s="70" t="s">
        <v>1194</v>
      </c>
      <c r="D19" s="83" t="s">
        <v>566</v>
      </c>
      <c r="E19" s="83" t="s">
        <v>143</v>
      </c>
      <c r="F19" s="97">
        <v>43888</v>
      </c>
      <c r="G19" s="77">
        <v>1895042.73245</v>
      </c>
      <c r="H19" s="79">
        <v>-1.6006</v>
      </c>
      <c r="I19" s="77">
        <v>-30.331223204999997</v>
      </c>
      <c r="J19" s="78">
        <f t="shared" si="0"/>
        <v>-6.930384330455952E-3</v>
      </c>
      <c r="K19" s="78">
        <f>I19/'סכום נכסי הקרן'!$C$42</f>
        <v>-2.5053106490522718E-5</v>
      </c>
    </row>
    <row r="20" spans="2:51">
      <c r="B20" s="76" t="s">
        <v>1195</v>
      </c>
      <c r="C20" s="70" t="s">
        <v>1196</v>
      </c>
      <c r="D20" s="83" t="s">
        <v>566</v>
      </c>
      <c r="E20" s="83" t="s">
        <v>143</v>
      </c>
      <c r="F20" s="97">
        <v>44005</v>
      </c>
      <c r="G20" s="77">
        <v>1979673.54416</v>
      </c>
      <c r="H20" s="79">
        <v>-1.3897999999999999</v>
      </c>
      <c r="I20" s="77">
        <v>-27.514203556000002</v>
      </c>
      <c r="J20" s="78">
        <f t="shared" si="0"/>
        <v>-6.2867232191955993E-3</v>
      </c>
      <c r="K20" s="78">
        <f>I20/'סכום נכסי הקרן'!$C$42</f>
        <v>-2.2726293200623559E-5</v>
      </c>
    </row>
    <row r="21" spans="2:51">
      <c r="B21" s="76" t="s">
        <v>1197</v>
      </c>
      <c r="C21" s="70" t="s">
        <v>1198</v>
      </c>
      <c r="D21" s="83" t="s">
        <v>566</v>
      </c>
      <c r="E21" s="83" t="s">
        <v>143</v>
      </c>
      <c r="F21" s="97">
        <v>43992</v>
      </c>
      <c r="G21" s="77">
        <v>3040967.8975200001</v>
      </c>
      <c r="H21" s="79">
        <v>-1.3408</v>
      </c>
      <c r="I21" s="77">
        <v>-40.774452506000003</v>
      </c>
      <c r="J21" s="78">
        <f t="shared" si="0"/>
        <v>-9.3165588746819839E-3</v>
      </c>
      <c r="K21" s="78">
        <f>I21/'סכום נכסי הקרן'!$C$42</f>
        <v>-3.3679047291346424E-5</v>
      </c>
    </row>
    <row r="22" spans="2:51">
      <c r="B22" s="76" t="s">
        <v>1199</v>
      </c>
      <c r="C22" s="70" t="s">
        <v>1200</v>
      </c>
      <c r="D22" s="83" t="s">
        <v>566</v>
      </c>
      <c r="E22" s="83" t="s">
        <v>143</v>
      </c>
      <c r="F22" s="97">
        <v>44006</v>
      </c>
      <c r="G22" s="77">
        <v>5574600</v>
      </c>
      <c r="H22" s="79">
        <v>-1.296</v>
      </c>
      <c r="I22" s="77">
        <v>-72.244070000000008</v>
      </c>
      <c r="J22" s="78">
        <f t="shared" si="0"/>
        <v>-1.6507055034095285E-2</v>
      </c>
      <c r="K22" s="78">
        <f>I22/'סכום נכסי הקרן'!$C$42</f>
        <v>-5.9672449303673836E-5</v>
      </c>
    </row>
    <row r="23" spans="2:51">
      <c r="B23" s="76" t="s">
        <v>1201</v>
      </c>
      <c r="C23" s="70" t="s">
        <v>1202</v>
      </c>
      <c r="D23" s="83" t="s">
        <v>566</v>
      </c>
      <c r="E23" s="83" t="s">
        <v>143</v>
      </c>
      <c r="F23" s="97">
        <v>44006</v>
      </c>
      <c r="G23" s="77">
        <v>1586777.528096</v>
      </c>
      <c r="H23" s="79">
        <v>-1.2856000000000001</v>
      </c>
      <c r="I23" s="77">
        <v>-20.399402510000002</v>
      </c>
      <c r="J23" s="78">
        <f t="shared" si="0"/>
        <v>-4.6610615915635917E-3</v>
      </c>
      <c r="K23" s="78">
        <f>I23/'סכום נכסי הקרן'!$C$42</f>
        <v>-1.6849581039706259E-5</v>
      </c>
    </row>
    <row r="24" spans="2:51">
      <c r="B24" s="76" t="s">
        <v>1203</v>
      </c>
      <c r="C24" s="70" t="s">
        <v>1204</v>
      </c>
      <c r="D24" s="83" t="s">
        <v>566</v>
      </c>
      <c r="E24" s="83" t="s">
        <v>143</v>
      </c>
      <c r="F24" s="97">
        <v>43992</v>
      </c>
      <c r="G24" s="77">
        <v>3044171.7267359998</v>
      </c>
      <c r="H24" s="79">
        <v>-1.2342</v>
      </c>
      <c r="I24" s="77">
        <v>-37.571337587999999</v>
      </c>
      <c r="J24" s="78">
        <f t="shared" si="0"/>
        <v>-8.5846788154334153E-3</v>
      </c>
      <c r="K24" s="78">
        <f>I24/'סכום נכסי הקרן'!$C$42</f>
        <v>-3.1033325468666774E-5</v>
      </c>
    </row>
    <row r="25" spans="2:51">
      <c r="B25" s="76" t="s">
        <v>1205</v>
      </c>
      <c r="C25" s="70" t="s">
        <v>1206</v>
      </c>
      <c r="D25" s="83" t="s">
        <v>566</v>
      </c>
      <c r="E25" s="83" t="s">
        <v>143</v>
      </c>
      <c r="F25" s="97">
        <v>43889</v>
      </c>
      <c r="G25" s="77">
        <v>3812334.2788999998</v>
      </c>
      <c r="H25" s="79">
        <v>-0.99939999999999996</v>
      </c>
      <c r="I25" s="77">
        <v>-38.101047809000001</v>
      </c>
      <c r="J25" s="78">
        <f t="shared" si="0"/>
        <v>-8.7057123586732951E-3</v>
      </c>
      <c r="K25" s="78">
        <f>I25/'סכום נכסי הקרן'!$C$42</f>
        <v>-3.1470857660696656E-5</v>
      </c>
    </row>
    <row r="26" spans="2:51">
      <c r="B26" s="76" t="s">
        <v>1207</v>
      </c>
      <c r="C26" s="70" t="s">
        <v>1208</v>
      </c>
      <c r="D26" s="83" t="s">
        <v>566</v>
      </c>
      <c r="E26" s="83" t="s">
        <v>143</v>
      </c>
      <c r="F26" s="97">
        <v>44005</v>
      </c>
      <c r="G26" s="77">
        <v>1987618.2180000001</v>
      </c>
      <c r="H26" s="79">
        <v>-1.081</v>
      </c>
      <c r="I26" s="77">
        <v>-21.485978734</v>
      </c>
      <c r="J26" s="78">
        <f t="shared" si="0"/>
        <v>-4.9093335054841035E-3</v>
      </c>
      <c r="K26" s="78">
        <f>I26/'סכום נכסי הקרן'!$C$42</f>
        <v>-1.7747075666479326E-5</v>
      </c>
    </row>
    <row r="27" spans="2:51">
      <c r="B27" s="76" t="s">
        <v>1209</v>
      </c>
      <c r="C27" s="70" t="s">
        <v>1210</v>
      </c>
      <c r="D27" s="83" t="s">
        <v>566</v>
      </c>
      <c r="E27" s="83" t="s">
        <v>143</v>
      </c>
      <c r="F27" s="97">
        <v>44000</v>
      </c>
      <c r="G27" s="77">
        <v>1790422.13484</v>
      </c>
      <c r="H27" s="79">
        <v>-0.94210000000000005</v>
      </c>
      <c r="I27" s="77">
        <v>-16.867933982</v>
      </c>
      <c r="J27" s="78">
        <f t="shared" si="0"/>
        <v>-3.8541559819700085E-3</v>
      </c>
      <c r="K27" s="78">
        <f>I27/'סכום נכסי הקרן'!$C$42</f>
        <v>-1.3932644373422096E-5</v>
      </c>
    </row>
    <row r="28" spans="2:51">
      <c r="B28" s="76" t="s">
        <v>1211</v>
      </c>
      <c r="C28" s="70" t="s">
        <v>1212</v>
      </c>
      <c r="D28" s="83" t="s">
        <v>566</v>
      </c>
      <c r="E28" s="83" t="s">
        <v>143</v>
      </c>
      <c r="F28" s="97">
        <v>43892</v>
      </c>
      <c r="G28" s="77">
        <v>3817340.26205</v>
      </c>
      <c r="H28" s="79">
        <v>-0.88349999999999995</v>
      </c>
      <c r="I28" s="77">
        <v>-33.725233058000001</v>
      </c>
      <c r="J28" s="78">
        <f t="shared" si="0"/>
        <v>-7.7058819931669909E-3</v>
      </c>
      <c r="K28" s="78">
        <f>I28/'סכום נכסי הקרן'!$C$42</f>
        <v>-2.7856504484147832E-5</v>
      </c>
    </row>
    <row r="29" spans="2:51">
      <c r="B29" s="76" t="s">
        <v>1213</v>
      </c>
      <c r="C29" s="70" t="s">
        <v>1214</v>
      </c>
      <c r="D29" s="83" t="s">
        <v>566</v>
      </c>
      <c r="E29" s="83" t="s">
        <v>143</v>
      </c>
      <c r="F29" s="97">
        <v>44011</v>
      </c>
      <c r="G29" s="77">
        <v>1592298.2065600001</v>
      </c>
      <c r="H29" s="79">
        <v>-0.93100000000000005</v>
      </c>
      <c r="I29" s="77">
        <v>-14.823763604</v>
      </c>
      <c r="J29" s="78">
        <f t="shared" si="0"/>
        <v>-3.3870832806574525E-3</v>
      </c>
      <c r="K29" s="78">
        <f>I29/'סכום נכסי הקרן'!$C$42</f>
        <v>-1.2244192252033076E-5</v>
      </c>
    </row>
    <row r="30" spans="2:51">
      <c r="B30" s="76" t="s">
        <v>1215</v>
      </c>
      <c r="C30" s="70" t="s">
        <v>1216</v>
      </c>
      <c r="D30" s="83" t="s">
        <v>566</v>
      </c>
      <c r="E30" s="83" t="s">
        <v>143</v>
      </c>
      <c r="F30" s="97">
        <v>43675</v>
      </c>
      <c r="G30" s="77">
        <v>1373080</v>
      </c>
      <c r="H30" s="79">
        <v>-0.8649</v>
      </c>
      <c r="I30" s="77">
        <v>-11.87528</v>
      </c>
      <c r="J30" s="78">
        <f t="shared" si="0"/>
        <v>-2.7133839567080186E-3</v>
      </c>
      <c r="K30" s="78">
        <f>I30/'סכום נכסי הקרן'!$C$42</f>
        <v>-9.8087918325605376E-6</v>
      </c>
    </row>
    <row r="31" spans="2:51">
      <c r="B31" s="76" t="s">
        <v>1217</v>
      </c>
      <c r="C31" s="70" t="s">
        <v>1218</v>
      </c>
      <c r="D31" s="83" t="s">
        <v>566</v>
      </c>
      <c r="E31" s="83" t="s">
        <v>143</v>
      </c>
      <c r="F31" s="97">
        <v>44011</v>
      </c>
      <c r="G31" s="77">
        <v>4009959.3692549998</v>
      </c>
      <c r="H31" s="79">
        <v>-0.90890000000000004</v>
      </c>
      <c r="I31" s="77">
        <v>-36.447319384000004</v>
      </c>
      <c r="J31" s="78">
        <f t="shared" si="0"/>
        <v>-8.3278517796261473E-3</v>
      </c>
      <c r="K31" s="78">
        <f>I31/'סכום נכסי הקרן'!$C$42</f>
        <v>-3.0104904363729075E-5</v>
      </c>
    </row>
    <row r="32" spans="2:51">
      <c r="B32" s="76" t="s">
        <v>1219</v>
      </c>
      <c r="C32" s="70" t="s">
        <v>1220</v>
      </c>
      <c r="D32" s="83" t="s">
        <v>566</v>
      </c>
      <c r="E32" s="83" t="s">
        <v>143</v>
      </c>
      <c r="F32" s="97">
        <v>44000</v>
      </c>
      <c r="G32" s="77">
        <v>1911729.34295</v>
      </c>
      <c r="H32" s="79">
        <v>-0.75929999999999997</v>
      </c>
      <c r="I32" s="77">
        <v>-14.515183988999999</v>
      </c>
      <c r="J32" s="78">
        <f t="shared" si="0"/>
        <v>-3.3165758924772887E-3</v>
      </c>
      <c r="K32" s="78">
        <f>I32/'סכום נכסי הקרן'!$C$42</f>
        <v>-1.1989310412842196E-5</v>
      </c>
    </row>
    <row r="33" spans="2:11">
      <c r="B33" s="76" t="s">
        <v>1221</v>
      </c>
      <c r="C33" s="70" t="s">
        <v>1222</v>
      </c>
      <c r="D33" s="83" t="s">
        <v>566</v>
      </c>
      <c r="E33" s="83" t="s">
        <v>143</v>
      </c>
      <c r="F33" s="97">
        <v>44000</v>
      </c>
      <c r="G33" s="77">
        <v>2193014.1324080001</v>
      </c>
      <c r="H33" s="79">
        <v>-0.72489999999999999</v>
      </c>
      <c r="I33" s="77">
        <v>-15.897004258000001</v>
      </c>
      <c r="J33" s="78">
        <f t="shared" si="0"/>
        <v>-3.6323081488079658E-3</v>
      </c>
      <c r="K33" s="78">
        <f>I33/'סכום נכסי הקרן'!$C$42</f>
        <v>-1.3130671910729727E-5</v>
      </c>
    </row>
    <row r="34" spans="2:11">
      <c r="B34" s="76" t="s">
        <v>1223</v>
      </c>
      <c r="C34" s="70" t="s">
        <v>1224</v>
      </c>
      <c r="D34" s="83" t="s">
        <v>566</v>
      </c>
      <c r="E34" s="83" t="s">
        <v>143</v>
      </c>
      <c r="F34" s="97">
        <v>43991</v>
      </c>
      <c r="G34" s="77">
        <v>1395595.04112</v>
      </c>
      <c r="H34" s="79">
        <v>-0.77649999999999997</v>
      </c>
      <c r="I34" s="77">
        <v>-10.836550543</v>
      </c>
      <c r="J34" s="78">
        <f t="shared" si="0"/>
        <v>-2.4760445555331548E-3</v>
      </c>
      <c r="K34" s="78">
        <f>I34/'סכום נכסי הקרן'!$C$42</f>
        <v>-8.9508178720255731E-6</v>
      </c>
    </row>
    <row r="35" spans="2:11">
      <c r="B35" s="76" t="s">
        <v>1225</v>
      </c>
      <c r="C35" s="70" t="s">
        <v>1226</v>
      </c>
      <c r="D35" s="83" t="s">
        <v>566</v>
      </c>
      <c r="E35" s="83" t="s">
        <v>143</v>
      </c>
      <c r="F35" s="97">
        <v>44000</v>
      </c>
      <c r="G35" s="77">
        <v>1397015.8039599999</v>
      </c>
      <c r="H35" s="79">
        <v>-0.66090000000000004</v>
      </c>
      <c r="I35" s="77">
        <v>-9.232999779</v>
      </c>
      <c r="J35" s="78">
        <f t="shared" si="0"/>
        <v>-2.1096490754430445E-3</v>
      </c>
      <c r="K35" s="78">
        <f>I35/'סכום נכסי הקרן'!$C$42</f>
        <v>-7.6263105225551276E-6</v>
      </c>
    </row>
    <row r="36" spans="2:11">
      <c r="B36" s="76" t="s">
        <v>1227</v>
      </c>
      <c r="C36" s="70" t="s">
        <v>1228</v>
      </c>
      <c r="D36" s="83" t="s">
        <v>566</v>
      </c>
      <c r="E36" s="83" t="s">
        <v>143</v>
      </c>
      <c r="F36" s="97">
        <v>43991</v>
      </c>
      <c r="G36" s="77">
        <v>598738.45593599998</v>
      </c>
      <c r="H36" s="79">
        <v>-0.67110000000000003</v>
      </c>
      <c r="I36" s="77">
        <v>-4.0180341039999998</v>
      </c>
      <c r="J36" s="78">
        <f t="shared" si="0"/>
        <v>-9.1808102843042669E-4</v>
      </c>
      <c r="K36" s="78">
        <f>I36/'סכום נכסי הקרן'!$C$42</f>
        <v>-3.3188320698345554E-6</v>
      </c>
    </row>
    <row r="37" spans="2:11">
      <c r="B37" s="76" t="s">
        <v>1229</v>
      </c>
      <c r="C37" s="70" t="s">
        <v>1230</v>
      </c>
      <c r="D37" s="83" t="s">
        <v>566</v>
      </c>
      <c r="E37" s="83" t="s">
        <v>143</v>
      </c>
      <c r="F37" s="97">
        <v>43992</v>
      </c>
      <c r="G37" s="77">
        <v>1757779.383712</v>
      </c>
      <c r="H37" s="79">
        <v>-0.58109999999999995</v>
      </c>
      <c r="I37" s="77">
        <v>-10.214827624</v>
      </c>
      <c r="J37" s="78">
        <f t="shared" si="0"/>
        <v>-2.3339870214007154E-3</v>
      </c>
      <c r="K37" s="78">
        <f>I37/'סכום נכסי הקרן'!$C$42</f>
        <v>-8.4372846593347669E-6</v>
      </c>
    </row>
    <row r="38" spans="2:11">
      <c r="B38" s="76" t="s">
        <v>1231</v>
      </c>
      <c r="C38" s="70" t="s">
        <v>1232</v>
      </c>
      <c r="D38" s="83" t="s">
        <v>566</v>
      </c>
      <c r="E38" s="83" t="s">
        <v>143</v>
      </c>
      <c r="F38" s="97">
        <v>43990</v>
      </c>
      <c r="G38" s="77">
        <v>3066776.5217599999</v>
      </c>
      <c r="H38" s="79">
        <v>-0.53839999999999999</v>
      </c>
      <c r="I38" s="77">
        <v>-16.512018493999999</v>
      </c>
      <c r="J38" s="78">
        <f t="shared" si="0"/>
        <v>-3.7728328152671509E-3</v>
      </c>
      <c r="K38" s="78">
        <f>I38/'סכום נכסי הקרן'!$C$42</f>
        <v>-1.3638663858286774E-5</v>
      </c>
    </row>
    <row r="39" spans="2:11">
      <c r="B39" s="76" t="s">
        <v>1233</v>
      </c>
      <c r="C39" s="70" t="s">
        <v>1234</v>
      </c>
      <c r="D39" s="83" t="s">
        <v>566</v>
      </c>
      <c r="E39" s="83" t="s">
        <v>143</v>
      </c>
      <c r="F39" s="97">
        <v>43991</v>
      </c>
      <c r="G39" s="77">
        <v>1798720.549632</v>
      </c>
      <c r="H39" s="79">
        <v>-0.53090000000000004</v>
      </c>
      <c r="I39" s="77">
        <v>-9.5492947580000003</v>
      </c>
      <c r="J39" s="78">
        <f t="shared" si="0"/>
        <v>-2.1819193479423794E-3</v>
      </c>
      <c r="K39" s="78">
        <f>I39/'סכום נכסי הקרן'!$C$42</f>
        <v>-7.887565129326093E-6</v>
      </c>
    </row>
    <row r="40" spans="2:11">
      <c r="B40" s="76" t="s">
        <v>1235</v>
      </c>
      <c r="C40" s="70" t="s">
        <v>1236</v>
      </c>
      <c r="D40" s="83" t="s">
        <v>566</v>
      </c>
      <c r="E40" s="83" t="s">
        <v>143</v>
      </c>
      <c r="F40" s="97">
        <v>43991</v>
      </c>
      <c r="G40" s="77">
        <v>1839065.575062</v>
      </c>
      <c r="H40" s="79">
        <v>-0.51049999999999995</v>
      </c>
      <c r="I40" s="77">
        <v>-9.3880994129999991</v>
      </c>
      <c r="J40" s="78">
        <f t="shared" si="0"/>
        <v>-2.1450878068739569E-3</v>
      </c>
      <c r="K40" s="78">
        <f>I40/'סכום נכסי הקרן'!$C$42</f>
        <v>-7.7544203459203303E-6</v>
      </c>
    </row>
    <row r="41" spans="2:11">
      <c r="B41" s="76" t="s">
        <v>1237</v>
      </c>
      <c r="C41" s="70" t="s">
        <v>1238</v>
      </c>
      <c r="D41" s="83" t="s">
        <v>566</v>
      </c>
      <c r="E41" s="83" t="s">
        <v>143</v>
      </c>
      <c r="F41" s="97">
        <v>43999</v>
      </c>
      <c r="G41" s="77">
        <v>1034280</v>
      </c>
      <c r="H41" s="79">
        <v>-0.50439999999999996</v>
      </c>
      <c r="I41" s="77">
        <v>-5.2173500000000006</v>
      </c>
      <c r="J41" s="78">
        <f t="shared" si="0"/>
        <v>-1.1921128416787295E-3</v>
      </c>
      <c r="K41" s="78">
        <f>I41/'סכום נכסי הקרן'!$C$42</f>
        <v>-4.3094478671332153E-6</v>
      </c>
    </row>
    <row r="42" spans="2:11">
      <c r="B42" s="76" t="s">
        <v>1239</v>
      </c>
      <c r="C42" s="70" t="s">
        <v>1240</v>
      </c>
      <c r="D42" s="83" t="s">
        <v>566</v>
      </c>
      <c r="E42" s="83" t="s">
        <v>143</v>
      </c>
      <c r="F42" s="97">
        <v>43895</v>
      </c>
      <c r="G42" s="77">
        <v>2876437.9179900005</v>
      </c>
      <c r="H42" s="79">
        <v>-0.49180000000000001</v>
      </c>
      <c r="I42" s="77">
        <v>-14.145293784999998</v>
      </c>
      <c r="J42" s="78">
        <f t="shared" si="0"/>
        <v>-3.2320596414687178E-3</v>
      </c>
      <c r="K42" s="78">
        <f>I42/'סכום נכסי הקרן'!$C$42</f>
        <v>-1.1683787005230809E-5</v>
      </c>
    </row>
    <row r="43" spans="2:11">
      <c r="B43" s="76" t="s">
        <v>1241</v>
      </c>
      <c r="C43" s="70" t="s">
        <v>1188</v>
      </c>
      <c r="D43" s="83" t="s">
        <v>566</v>
      </c>
      <c r="E43" s="83" t="s">
        <v>143</v>
      </c>
      <c r="F43" s="97">
        <v>43999</v>
      </c>
      <c r="G43" s="77">
        <v>1799399.0363760001</v>
      </c>
      <c r="H43" s="79">
        <v>-0.50149999999999995</v>
      </c>
      <c r="I43" s="77">
        <v>-9.0244934959999998</v>
      </c>
      <c r="J43" s="78">
        <f t="shared" si="0"/>
        <v>-2.0620074532526609E-3</v>
      </c>
      <c r="K43" s="78">
        <f>I43/'סכום נכסי הקרן'!$C$42</f>
        <v>-7.4540876591171317E-6</v>
      </c>
    </row>
    <row r="44" spans="2:11">
      <c r="B44" s="76" t="s">
        <v>1242</v>
      </c>
      <c r="C44" s="70" t="s">
        <v>1243</v>
      </c>
      <c r="D44" s="83" t="s">
        <v>566</v>
      </c>
      <c r="E44" s="83" t="s">
        <v>143</v>
      </c>
      <c r="F44" s="97">
        <v>43895</v>
      </c>
      <c r="G44" s="77">
        <v>2685142.615218</v>
      </c>
      <c r="H44" s="79">
        <v>-0.47939999999999999</v>
      </c>
      <c r="I44" s="77">
        <v>-12.873251107</v>
      </c>
      <c r="J44" s="78">
        <f t="shared" si="0"/>
        <v>-2.941410478271463E-3</v>
      </c>
      <c r="K44" s="78">
        <f>I44/'סכום נכסי הקרן'!$C$42</f>
        <v>-1.0633100046217226E-5</v>
      </c>
    </row>
    <row r="45" spans="2:11">
      <c r="B45" s="76" t="s">
        <v>1244</v>
      </c>
      <c r="C45" s="70" t="s">
        <v>1194</v>
      </c>
      <c r="D45" s="83" t="s">
        <v>566</v>
      </c>
      <c r="E45" s="83" t="s">
        <v>143</v>
      </c>
      <c r="F45" s="97">
        <v>44012</v>
      </c>
      <c r="G45" s="77">
        <v>1000275.0296800002</v>
      </c>
      <c r="H45" s="79">
        <v>-0.3629</v>
      </c>
      <c r="I45" s="77">
        <v>-3.6296790779999997</v>
      </c>
      <c r="J45" s="78">
        <f t="shared" si="0"/>
        <v>-8.2934574833131943E-4</v>
      </c>
      <c r="K45" s="78">
        <f>I45/'סכום נכסי הקרן'!$C$42</f>
        <v>-2.9980570138221801E-6</v>
      </c>
    </row>
    <row r="46" spans="2:11">
      <c r="B46" s="76" t="s">
        <v>1245</v>
      </c>
      <c r="C46" s="70" t="s">
        <v>1246</v>
      </c>
      <c r="D46" s="83" t="s">
        <v>566</v>
      </c>
      <c r="E46" s="83" t="s">
        <v>143</v>
      </c>
      <c r="F46" s="97">
        <v>43990</v>
      </c>
      <c r="G46" s="77">
        <v>3842370.1778000002</v>
      </c>
      <c r="H46" s="79">
        <v>-0.30559999999999998</v>
      </c>
      <c r="I46" s="77">
        <v>-11.741865653000001</v>
      </c>
      <c r="J46" s="78">
        <f t="shared" si="0"/>
        <v>-2.6829000987489242E-3</v>
      </c>
      <c r="K46" s="78">
        <f>I46/'סכום נכסי הקרן'!$C$42</f>
        <v>-9.6985937103099489E-6</v>
      </c>
    </row>
    <row r="47" spans="2:11">
      <c r="B47" s="76" t="s">
        <v>1247</v>
      </c>
      <c r="C47" s="70" t="s">
        <v>1248</v>
      </c>
      <c r="D47" s="83" t="s">
        <v>566</v>
      </c>
      <c r="E47" s="83" t="s">
        <v>143</v>
      </c>
      <c r="F47" s="97">
        <v>43990</v>
      </c>
      <c r="G47" s="77">
        <v>4835880</v>
      </c>
      <c r="H47" s="79">
        <v>-0.32850000000000001</v>
      </c>
      <c r="I47" s="77">
        <v>-15.88462</v>
      </c>
      <c r="J47" s="78">
        <f t="shared" si="0"/>
        <v>-3.6294784684153406E-3</v>
      </c>
      <c r="K47" s="78">
        <f>I47/'סכום נכסי הקרן'!$C$42</f>
        <v>-1.3120442711188938E-5</v>
      </c>
    </row>
    <row r="48" spans="2:11">
      <c r="B48" s="76" t="s">
        <v>1249</v>
      </c>
      <c r="C48" s="70" t="s">
        <v>1250</v>
      </c>
      <c r="D48" s="83" t="s">
        <v>566</v>
      </c>
      <c r="E48" s="83" t="s">
        <v>143</v>
      </c>
      <c r="F48" s="97">
        <v>43991</v>
      </c>
      <c r="G48" s="77">
        <v>2805925.4225519998</v>
      </c>
      <c r="H48" s="79">
        <v>-0.27129999999999999</v>
      </c>
      <c r="I48" s="77">
        <v>-7.6111096920000012</v>
      </c>
      <c r="J48" s="78">
        <f t="shared" si="0"/>
        <v>-1.7390632415419014E-3</v>
      </c>
      <c r="K48" s="78">
        <f>I48/'סכום נכסי הקרן'!$C$42</f>
        <v>-6.286655184855596E-6</v>
      </c>
    </row>
    <row r="49" spans="2:11">
      <c r="B49" s="76" t="s">
        <v>1251</v>
      </c>
      <c r="C49" s="70" t="s">
        <v>1252</v>
      </c>
      <c r="D49" s="83" t="s">
        <v>566</v>
      </c>
      <c r="E49" s="83" t="s">
        <v>143</v>
      </c>
      <c r="F49" s="97">
        <v>43990</v>
      </c>
      <c r="G49" s="77">
        <v>1804774.7390399999</v>
      </c>
      <c r="H49" s="79">
        <v>-0.21820000000000001</v>
      </c>
      <c r="I49" s="77">
        <v>-3.9386428040000001</v>
      </c>
      <c r="J49" s="78">
        <f t="shared" si="0"/>
        <v>-8.9994090207364246E-4</v>
      </c>
      <c r="K49" s="78">
        <f>I49/'סכום נכסי הקרן'!$C$42</f>
        <v>-3.2532561225713022E-6</v>
      </c>
    </row>
    <row r="50" spans="2:11">
      <c r="B50" s="76" t="s">
        <v>1253</v>
      </c>
      <c r="C50" s="70" t="s">
        <v>1254</v>
      </c>
      <c r="D50" s="83" t="s">
        <v>566</v>
      </c>
      <c r="E50" s="83" t="s">
        <v>143</v>
      </c>
      <c r="F50" s="97">
        <v>43990</v>
      </c>
      <c r="G50" s="77">
        <v>962616.11587199999</v>
      </c>
      <c r="H50" s="79">
        <v>-0.21099999999999999</v>
      </c>
      <c r="I50" s="77">
        <v>-2.03102838</v>
      </c>
      <c r="J50" s="78">
        <f t="shared" si="0"/>
        <v>-4.6406988482887787E-4</v>
      </c>
      <c r="K50" s="78">
        <f>I50/'סכום נכסי הקרן'!$C$42</f>
        <v>-1.6775970406965276E-6</v>
      </c>
    </row>
    <row r="51" spans="2:11">
      <c r="B51" s="76" t="s">
        <v>1255</v>
      </c>
      <c r="C51" s="70" t="s">
        <v>1256</v>
      </c>
      <c r="D51" s="83" t="s">
        <v>566</v>
      </c>
      <c r="E51" s="83" t="s">
        <v>143</v>
      </c>
      <c r="F51" s="97">
        <v>43990</v>
      </c>
      <c r="G51" s="77">
        <v>601939.52159999998</v>
      </c>
      <c r="H51" s="79">
        <v>-0.1603</v>
      </c>
      <c r="I51" s="77">
        <v>-0.96497527800000005</v>
      </c>
      <c r="J51" s="78">
        <f t="shared" si="0"/>
        <v>-2.2048730117900885E-4</v>
      </c>
      <c r="K51" s="78">
        <f>I51/'סכום נכסי הקרן'!$C$42</f>
        <v>-7.970541852881983E-7</v>
      </c>
    </row>
    <row r="52" spans="2:11">
      <c r="B52" s="76" t="s">
        <v>1255</v>
      </c>
      <c r="C52" s="70" t="s">
        <v>1257</v>
      </c>
      <c r="D52" s="83" t="s">
        <v>566</v>
      </c>
      <c r="E52" s="83" t="s">
        <v>143</v>
      </c>
      <c r="F52" s="97">
        <v>43990</v>
      </c>
      <c r="G52" s="77">
        <v>1347165.6876999999</v>
      </c>
      <c r="H52" s="79">
        <v>-0.1603</v>
      </c>
      <c r="I52" s="77">
        <v>-2.1596547740000003</v>
      </c>
      <c r="J52" s="78">
        <f t="shared" si="0"/>
        <v>-4.9345974291128145E-4</v>
      </c>
      <c r="K52" s="78">
        <f>I52/'סכום נכסי הקרן'!$C$42</f>
        <v>-1.7838403901517755E-6</v>
      </c>
    </row>
    <row r="53" spans="2:11">
      <c r="B53" s="76" t="s">
        <v>1258</v>
      </c>
      <c r="C53" s="70" t="s">
        <v>1259</v>
      </c>
      <c r="D53" s="83" t="s">
        <v>566</v>
      </c>
      <c r="E53" s="83" t="s">
        <v>143</v>
      </c>
      <c r="F53" s="97">
        <v>43994</v>
      </c>
      <c r="G53" s="77">
        <v>3853160.8525900003</v>
      </c>
      <c r="H53" s="79">
        <v>-6.5500000000000003E-2</v>
      </c>
      <c r="I53" s="77">
        <v>-2.5233888430000002</v>
      </c>
      <c r="J53" s="78">
        <f t="shared" si="0"/>
        <v>-5.7656937799632595E-4</v>
      </c>
      <c r="K53" s="78">
        <f>I53/'סכום נכסי הקרן'!$C$42</f>
        <v>-2.0842789284625532E-6</v>
      </c>
    </row>
    <row r="54" spans="2:11">
      <c r="B54" s="76" t="s">
        <v>1260</v>
      </c>
      <c r="C54" s="70" t="s">
        <v>1261</v>
      </c>
      <c r="D54" s="83" t="s">
        <v>566</v>
      </c>
      <c r="E54" s="83" t="s">
        <v>143</v>
      </c>
      <c r="F54" s="97">
        <v>43985</v>
      </c>
      <c r="G54" s="77">
        <v>1607306.1013760001</v>
      </c>
      <c r="H54" s="79">
        <v>-3.9300000000000002E-2</v>
      </c>
      <c r="I54" s="77">
        <v>-0.63184478200000005</v>
      </c>
      <c r="J54" s="78">
        <f t="shared" si="0"/>
        <v>-1.4437027965727759E-4</v>
      </c>
      <c r="K54" s="78">
        <f>I54/'סכום נכסי הקרן'!$C$42</f>
        <v>-5.2189371005379187E-7</v>
      </c>
    </row>
    <row r="55" spans="2:11">
      <c r="B55" s="76" t="s">
        <v>1262</v>
      </c>
      <c r="C55" s="70" t="s">
        <v>1263</v>
      </c>
      <c r="D55" s="83" t="s">
        <v>566</v>
      </c>
      <c r="E55" s="83" t="s">
        <v>143</v>
      </c>
      <c r="F55" s="97">
        <v>43717</v>
      </c>
      <c r="G55" s="77">
        <v>3465000</v>
      </c>
      <c r="H55" s="79">
        <v>-2.8899999999999999E-2</v>
      </c>
      <c r="I55" s="77">
        <v>-1.0024600000000001</v>
      </c>
      <c r="J55" s="78">
        <f t="shared" si="0"/>
        <v>-2.2905218918977242E-4</v>
      </c>
      <c r="K55" s="78">
        <f>I55/'סכום נכסי הקרן'!$C$42</f>
        <v>-8.2801596766296354E-7</v>
      </c>
    </row>
    <row r="56" spans="2:11">
      <c r="B56" s="76" t="s">
        <v>1264</v>
      </c>
      <c r="C56" s="70" t="s">
        <v>1265</v>
      </c>
      <c r="D56" s="83" t="s">
        <v>566</v>
      </c>
      <c r="E56" s="83" t="s">
        <v>143</v>
      </c>
      <c r="F56" s="97">
        <v>43896</v>
      </c>
      <c r="G56" s="77">
        <v>3854718.26957</v>
      </c>
      <c r="H56" s="79">
        <v>1.89E-2</v>
      </c>
      <c r="I56" s="77">
        <v>0.72885379299999997</v>
      </c>
      <c r="J56" s="78">
        <f t="shared" si="0"/>
        <v>1.6653587862450292E-4</v>
      </c>
      <c r="K56" s="78">
        <f>I56/'סכום נכסי הקרן'!$C$42</f>
        <v>6.0202160554607286E-7</v>
      </c>
    </row>
    <row r="57" spans="2:11">
      <c r="B57" s="76" t="s">
        <v>1266</v>
      </c>
      <c r="C57" s="70" t="s">
        <v>1267</v>
      </c>
      <c r="D57" s="83" t="s">
        <v>566</v>
      </c>
      <c r="E57" s="83" t="s">
        <v>143</v>
      </c>
      <c r="F57" s="97">
        <v>43985</v>
      </c>
      <c r="G57" s="77">
        <v>1808584.703064</v>
      </c>
      <c r="H57" s="79">
        <v>-2.0299999999999999E-2</v>
      </c>
      <c r="I57" s="77">
        <v>-0.36662419699999999</v>
      </c>
      <c r="J57" s="78">
        <f t="shared" si="0"/>
        <v>-8.3770000730994129E-5</v>
      </c>
      <c r="K57" s="78">
        <f>I57/'סכום נכסי הקרן'!$C$42</f>
        <v>-3.0282573793229847E-7</v>
      </c>
    </row>
    <row r="58" spans="2:11">
      <c r="B58" s="76" t="s">
        <v>1268</v>
      </c>
      <c r="C58" s="70" t="s">
        <v>1269</v>
      </c>
      <c r="D58" s="83" t="s">
        <v>566</v>
      </c>
      <c r="E58" s="83" t="s">
        <v>143</v>
      </c>
      <c r="F58" s="97">
        <v>43896</v>
      </c>
      <c r="G58" s="77">
        <v>3855496.9780600001</v>
      </c>
      <c r="H58" s="79">
        <v>3.1699999999999999E-2</v>
      </c>
      <c r="I58" s="77">
        <v>1.2241069410000001</v>
      </c>
      <c r="J58" s="78">
        <f t="shared" si="0"/>
        <v>2.7969632168709532E-4</v>
      </c>
      <c r="K58" s="78">
        <f>I58/'סכום נכסי הקרן'!$C$42</f>
        <v>1.011092804974827E-6</v>
      </c>
    </row>
    <row r="59" spans="2:11">
      <c r="B59" s="76" t="s">
        <v>1270</v>
      </c>
      <c r="C59" s="70" t="s">
        <v>1271</v>
      </c>
      <c r="D59" s="83" t="s">
        <v>566</v>
      </c>
      <c r="E59" s="83" t="s">
        <v>143</v>
      </c>
      <c r="F59" s="97">
        <v>43998</v>
      </c>
      <c r="G59" s="77">
        <v>804116.97324800002</v>
      </c>
      <c r="H59" s="79">
        <v>1.7500000000000002E-2</v>
      </c>
      <c r="I59" s="77">
        <v>0.14104973899999998</v>
      </c>
      <c r="J59" s="78">
        <f t="shared" si="0"/>
        <v>3.2228469467705457E-5</v>
      </c>
      <c r="K59" s="78">
        <f>I59/'סכום נכסי הקרן'!$C$42</f>
        <v>1.165048342344766E-7</v>
      </c>
    </row>
    <row r="60" spans="2:11">
      <c r="B60" s="76" t="s">
        <v>1272</v>
      </c>
      <c r="C60" s="70" t="s">
        <v>1273</v>
      </c>
      <c r="D60" s="83" t="s">
        <v>566</v>
      </c>
      <c r="E60" s="83" t="s">
        <v>143</v>
      </c>
      <c r="F60" s="97">
        <v>43724</v>
      </c>
      <c r="G60" s="77">
        <v>23681659</v>
      </c>
      <c r="H60" s="79">
        <v>3.8600000000000002E-2</v>
      </c>
      <c r="I60" s="77">
        <v>9.1381100000000011</v>
      </c>
      <c r="J60" s="78">
        <f t="shared" si="0"/>
        <v>2.0879677000149146E-3</v>
      </c>
      <c r="K60" s="78">
        <f>I60/'סכום נכסי הקרן'!$C$42</f>
        <v>7.5479330788865429E-6</v>
      </c>
    </row>
    <row r="61" spans="2:11">
      <c r="B61" s="76" t="s">
        <v>1274</v>
      </c>
      <c r="C61" s="70" t="s">
        <v>1275</v>
      </c>
      <c r="D61" s="83" t="s">
        <v>566</v>
      </c>
      <c r="E61" s="83" t="s">
        <v>143</v>
      </c>
      <c r="F61" s="97">
        <v>43986</v>
      </c>
      <c r="G61" s="77">
        <v>1810567.9720080001</v>
      </c>
      <c r="H61" s="79">
        <v>0.1258</v>
      </c>
      <c r="I61" s="77">
        <v>2.2783377260000002</v>
      </c>
      <c r="J61" s="78">
        <f t="shared" si="0"/>
        <v>5.2057762290160989E-4</v>
      </c>
      <c r="K61" s="78">
        <f>I61/'סכום נכסי הקרן'!$C$42</f>
        <v>1.8818706151436724E-6</v>
      </c>
    </row>
    <row r="62" spans="2:11">
      <c r="B62" s="76" t="s">
        <v>1276</v>
      </c>
      <c r="C62" s="70" t="s">
        <v>1277</v>
      </c>
      <c r="D62" s="83" t="s">
        <v>566</v>
      </c>
      <c r="E62" s="83" t="s">
        <v>143</v>
      </c>
      <c r="F62" s="97">
        <v>43986</v>
      </c>
      <c r="G62" s="77">
        <v>1610831.9128320001</v>
      </c>
      <c r="H62" s="79">
        <v>0.215</v>
      </c>
      <c r="I62" s="77">
        <v>3.4631357499999997</v>
      </c>
      <c r="J62" s="78">
        <f t="shared" si="0"/>
        <v>7.9129224607352329E-4</v>
      </c>
      <c r="K62" s="78">
        <f>I62/'סכום נכסי הקרן'!$C$42</f>
        <v>2.8604948817752854E-6</v>
      </c>
    </row>
    <row r="63" spans="2:11">
      <c r="B63" s="76" t="s">
        <v>1278</v>
      </c>
      <c r="C63" s="70" t="s">
        <v>1279</v>
      </c>
      <c r="D63" s="83" t="s">
        <v>566</v>
      </c>
      <c r="E63" s="83" t="s">
        <v>143</v>
      </c>
      <c r="F63" s="97">
        <v>43984</v>
      </c>
      <c r="G63" s="77">
        <v>1813699.4492879999</v>
      </c>
      <c r="H63" s="79">
        <v>0.26340000000000002</v>
      </c>
      <c r="I63" s="77">
        <v>4.7766010730000001</v>
      </c>
      <c r="J63" s="78">
        <f t="shared" si="0"/>
        <v>1.0914060737155255E-3</v>
      </c>
      <c r="K63" s="78">
        <f>I63/'סכום נכסי הקרן'!$C$42</f>
        <v>3.9453962847395851E-6</v>
      </c>
    </row>
    <row r="64" spans="2:11">
      <c r="B64" s="76" t="s">
        <v>1280</v>
      </c>
      <c r="C64" s="70" t="s">
        <v>1281</v>
      </c>
      <c r="D64" s="83" t="s">
        <v>566</v>
      </c>
      <c r="E64" s="83" t="s">
        <v>143</v>
      </c>
      <c r="F64" s="97">
        <v>43997</v>
      </c>
      <c r="G64" s="77">
        <v>1937871.6994</v>
      </c>
      <c r="H64" s="79">
        <v>0.54459999999999997</v>
      </c>
      <c r="I64" s="77">
        <v>10.553427121</v>
      </c>
      <c r="J64" s="78">
        <f t="shared" si="0"/>
        <v>2.4113536555271701E-3</v>
      </c>
      <c r="K64" s="78">
        <f>I64/'סכום נכסי הקרן'!$C$42</f>
        <v>8.7169624421476942E-6</v>
      </c>
    </row>
    <row r="65" spans="2:11">
      <c r="B65" s="76" t="s">
        <v>1282</v>
      </c>
      <c r="C65" s="70" t="s">
        <v>1283</v>
      </c>
      <c r="D65" s="83" t="s">
        <v>566</v>
      </c>
      <c r="E65" s="83" t="s">
        <v>143</v>
      </c>
      <c r="F65" s="97">
        <v>43957</v>
      </c>
      <c r="G65" s="77">
        <v>1618347.4583040001</v>
      </c>
      <c r="H65" s="79">
        <v>0.67930000000000001</v>
      </c>
      <c r="I65" s="77">
        <v>10.993574180000001</v>
      </c>
      <c r="J65" s="78">
        <f t="shared" si="0"/>
        <v>2.5119229026087397E-3</v>
      </c>
      <c r="K65" s="78">
        <f>I65/'סכום נכסי הקרן'!$C$42</f>
        <v>9.080516891174981E-6</v>
      </c>
    </row>
    <row r="66" spans="2:11">
      <c r="B66" s="76" t="s">
        <v>1284</v>
      </c>
      <c r="C66" s="70" t="s">
        <v>1285</v>
      </c>
      <c r="D66" s="83" t="s">
        <v>566</v>
      </c>
      <c r="E66" s="83" t="s">
        <v>143</v>
      </c>
      <c r="F66" s="97">
        <v>43984</v>
      </c>
      <c r="G66" s="77">
        <v>19195000</v>
      </c>
      <c r="H66" s="79">
        <v>0.69720000000000004</v>
      </c>
      <c r="I66" s="77">
        <v>133.82557999999997</v>
      </c>
      <c r="J66" s="78">
        <f t="shared" si="0"/>
        <v>3.0577820629841601E-2</v>
      </c>
      <c r="K66" s="78">
        <f>I66/'סכום נכסי הקרן'!$C$42</f>
        <v>1.1053779414815285E-4</v>
      </c>
    </row>
    <row r="67" spans="2:11">
      <c r="B67" s="76" t="s">
        <v>1286</v>
      </c>
      <c r="C67" s="70" t="s">
        <v>1287</v>
      </c>
      <c r="D67" s="83" t="s">
        <v>566</v>
      </c>
      <c r="E67" s="83" t="s">
        <v>143</v>
      </c>
      <c r="F67" s="97">
        <v>43963</v>
      </c>
      <c r="G67" s="77">
        <v>1165192.637994</v>
      </c>
      <c r="H67" s="79">
        <v>0.77190000000000003</v>
      </c>
      <c r="I67" s="77">
        <v>8.9944378169999997</v>
      </c>
      <c r="J67" s="78">
        <f t="shared" si="0"/>
        <v>2.0551400280461336E-3</v>
      </c>
      <c r="K67" s="78">
        <f>I67/'סכום נכסי הקרן'!$C$42</f>
        <v>7.4292621477441567E-6</v>
      </c>
    </row>
    <row r="68" spans="2:11">
      <c r="B68" s="76" t="s">
        <v>1288</v>
      </c>
      <c r="C68" s="70" t="s">
        <v>1289</v>
      </c>
      <c r="D68" s="83" t="s">
        <v>566</v>
      </c>
      <c r="E68" s="83" t="s">
        <v>143</v>
      </c>
      <c r="F68" s="97">
        <v>43984</v>
      </c>
      <c r="G68" s="77">
        <v>2228193.9600359998</v>
      </c>
      <c r="H68" s="79">
        <v>0.78390000000000004</v>
      </c>
      <c r="I68" s="77">
        <v>17.466571187000003</v>
      </c>
      <c r="J68" s="78">
        <f t="shared" si="0"/>
        <v>3.9909386589204073E-3</v>
      </c>
      <c r="K68" s="78">
        <f>I68/'סכום נכסי הקרן'!$C$42</f>
        <v>1.4427109154637436E-5</v>
      </c>
    </row>
    <row r="69" spans="2:11">
      <c r="B69" s="76" t="s">
        <v>1290</v>
      </c>
      <c r="C69" s="70" t="s">
        <v>1291</v>
      </c>
      <c r="D69" s="83" t="s">
        <v>566</v>
      </c>
      <c r="E69" s="83" t="s">
        <v>143</v>
      </c>
      <c r="F69" s="97">
        <v>43643</v>
      </c>
      <c r="G69" s="77">
        <v>2095920</v>
      </c>
      <c r="H69" s="79">
        <v>0.8548</v>
      </c>
      <c r="I69" s="77">
        <v>17.916090000000001</v>
      </c>
      <c r="J69" s="78">
        <f t="shared" si="0"/>
        <v>4.0936492590437417E-3</v>
      </c>
      <c r="K69" s="78">
        <f>I69/'סכום נכסי הקרן'!$C$42</f>
        <v>1.4798404522960261E-5</v>
      </c>
    </row>
    <row r="70" spans="2:11">
      <c r="B70" s="76" t="s">
        <v>1292</v>
      </c>
      <c r="C70" s="70" t="s">
        <v>1293</v>
      </c>
      <c r="D70" s="83" t="s">
        <v>566</v>
      </c>
      <c r="E70" s="83" t="s">
        <v>143</v>
      </c>
      <c r="F70" s="97">
        <v>43963</v>
      </c>
      <c r="G70" s="77">
        <v>1014975.5758</v>
      </c>
      <c r="H70" s="79">
        <v>1.0298</v>
      </c>
      <c r="I70" s="77">
        <v>10.45264987</v>
      </c>
      <c r="J70" s="78">
        <f t="shared" si="0"/>
        <v>2.3883270510121997E-3</v>
      </c>
      <c r="K70" s="78">
        <f>I70/'סכום נכסי הקרן'!$C$42</f>
        <v>8.6337220405304945E-6</v>
      </c>
    </row>
    <row r="71" spans="2:11">
      <c r="B71" s="76" t="s">
        <v>1294</v>
      </c>
      <c r="C71" s="70" t="s">
        <v>1295</v>
      </c>
      <c r="D71" s="83" t="s">
        <v>566</v>
      </c>
      <c r="E71" s="83" t="s">
        <v>143</v>
      </c>
      <c r="F71" s="97">
        <v>43983</v>
      </c>
      <c r="G71" s="77">
        <v>1624749.5896320001</v>
      </c>
      <c r="H71" s="79">
        <v>1.0348999999999999</v>
      </c>
      <c r="I71" s="77">
        <v>16.814181478999998</v>
      </c>
      <c r="J71" s="78">
        <f t="shared" si="0"/>
        <v>3.8418740669942685E-3</v>
      </c>
      <c r="K71" s="78">
        <f>I71/'סכום נכסי הקרן'!$C$42</f>
        <v>1.3888245663462744E-5</v>
      </c>
    </row>
    <row r="72" spans="2:11">
      <c r="B72" s="76" t="s">
        <v>1296</v>
      </c>
      <c r="C72" s="70" t="s">
        <v>1297</v>
      </c>
      <c r="D72" s="83" t="s">
        <v>566</v>
      </c>
      <c r="E72" s="83" t="s">
        <v>143</v>
      </c>
      <c r="F72" s="97">
        <v>43983</v>
      </c>
      <c r="G72" s="77">
        <v>2194069.5562319998</v>
      </c>
      <c r="H72" s="79">
        <v>1.0722</v>
      </c>
      <c r="I72" s="77">
        <v>23.525393326000003</v>
      </c>
      <c r="J72" s="78">
        <f t="shared" si="0"/>
        <v>5.3753195567611293E-3</v>
      </c>
      <c r="K72" s="78">
        <f>I72/'סכום נכסי הקרן'!$C$42</f>
        <v>1.9431599584501841E-5</v>
      </c>
    </row>
    <row r="73" spans="2:11">
      <c r="B73" s="76" t="s">
        <v>1298</v>
      </c>
      <c r="C73" s="70" t="s">
        <v>1299</v>
      </c>
      <c r="D73" s="83" t="s">
        <v>566</v>
      </c>
      <c r="E73" s="83" t="s">
        <v>143</v>
      </c>
      <c r="F73" s="97">
        <v>43983</v>
      </c>
      <c r="G73" s="77">
        <v>4381500</v>
      </c>
      <c r="H73" s="79">
        <v>1.1273</v>
      </c>
      <c r="I73" s="77">
        <v>49.390740000000001</v>
      </c>
      <c r="J73" s="78">
        <f t="shared" si="0"/>
        <v>1.1285295296274025E-2</v>
      </c>
      <c r="K73" s="78">
        <f>I73/'סכום נכסי הקרן'!$C$42</f>
        <v>4.0795963304959636E-5</v>
      </c>
    </row>
    <row r="74" spans="2:11">
      <c r="B74" s="76" t="s">
        <v>1300</v>
      </c>
      <c r="C74" s="70" t="s">
        <v>1301</v>
      </c>
      <c r="D74" s="83" t="s">
        <v>566</v>
      </c>
      <c r="E74" s="83" t="s">
        <v>143</v>
      </c>
      <c r="F74" s="97">
        <v>43962</v>
      </c>
      <c r="G74" s="77">
        <v>1016570.3096</v>
      </c>
      <c r="H74" s="79">
        <v>1.1409</v>
      </c>
      <c r="I74" s="77">
        <v>11.597560992</v>
      </c>
      <c r="J74" s="78">
        <f t="shared" si="0"/>
        <v>2.6499279118164399E-3</v>
      </c>
      <c r="K74" s="78">
        <f>I74/'סכום נכסי הקרן'!$C$42</f>
        <v>9.5794003624295418E-6</v>
      </c>
    </row>
    <row r="75" spans="2:11">
      <c r="B75" s="76" t="s">
        <v>1302</v>
      </c>
      <c r="C75" s="70" t="s">
        <v>1303</v>
      </c>
      <c r="D75" s="83" t="s">
        <v>566</v>
      </c>
      <c r="E75" s="83" t="s">
        <v>143</v>
      </c>
      <c r="F75" s="97">
        <v>43956</v>
      </c>
      <c r="G75" s="77">
        <v>1220441.0785920001</v>
      </c>
      <c r="H75" s="79">
        <v>1.2209000000000001</v>
      </c>
      <c r="I75" s="77">
        <v>14.900833319</v>
      </c>
      <c r="J75" s="78">
        <f t="shared" si="0"/>
        <v>3.4046929478172218E-3</v>
      </c>
      <c r="K75" s="78">
        <f>I75/'סכום נכסי הקרן'!$C$42</f>
        <v>1.2307850607122791E-5</v>
      </c>
    </row>
    <row r="76" spans="2:11">
      <c r="B76" s="76" t="s">
        <v>1304</v>
      </c>
      <c r="C76" s="70" t="s">
        <v>1305</v>
      </c>
      <c r="D76" s="83" t="s">
        <v>566</v>
      </c>
      <c r="E76" s="83" t="s">
        <v>143</v>
      </c>
      <c r="F76" s="97">
        <v>43964</v>
      </c>
      <c r="G76" s="77">
        <v>8420640</v>
      </c>
      <c r="H76" s="79">
        <v>1.2194</v>
      </c>
      <c r="I76" s="77">
        <v>102.68180000000001</v>
      </c>
      <c r="J76" s="78">
        <f t="shared" ref="J76:J139" si="1">I76/$I$11</f>
        <v>2.3461775113167979E-2</v>
      </c>
      <c r="K76" s="78">
        <f>I76/'סכום נכסי הקרן'!$C$42</f>
        <v>8.4813528707753822E-5</v>
      </c>
    </row>
    <row r="77" spans="2:11">
      <c r="B77" s="76" t="s">
        <v>1306</v>
      </c>
      <c r="C77" s="70" t="s">
        <v>1307</v>
      </c>
      <c r="D77" s="83" t="s">
        <v>566</v>
      </c>
      <c r="E77" s="83" t="s">
        <v>143</v>
      </c>
      <c r="F77" s="97">
        <v>43963</v>
      </c>
      <c r="G77" s="77">
        <v>2105340</v>
      </c>
      <c r="H77" s="79">
        <v>1.2274</v>
      </c>
      <c r="I77" s="77">
        <v>25.841889999999999</v>
      </c>
      <c r="J77" s="78">
        <f t="shared" si="1"/>
        <v>5.9046161216420477E-3</v>
      </c>
      <c r="K77" s="78">
        <f>I77/'סכום נכסי הקרן'!$C$42</f>
        <v>2.1344988881940287E-5</v>
      </c>
    </row>
    <row r="78" spans="2:11">
      <c r="B78" s="76" t="s">
        <v>1308</v>
      </c>
      <c r="C78" s="70" t="s">
        <v>1309</v>
      </c>
      <c r="D78" s="83" t="s">
        <v>566</v>
      </c>
      <c r="E78" s="83" t="s">
        <v>143</v>
      </c>
      <c r="F78" s="97">
        <v>43964</v>
      </c>
      <c r="G78" s="77">
        <v>1221154.359528</v>
      </c>
      <c r="H78" s="79">
        <v>1.2490000000000001</v>
      </c>
      <c r="I78" s="77">
        <v>15.251688208999999</v>
      </c>
      <c r="J78" s="78">
        <f t="shared" si="1"/>
        <v>3.4848598179591092E-3</v>
      </c>
      <c r="K78" s="78">
        <f>I78/'סכום נכסי הקרן'!$C$42</f>
        <v>1.25976511490423E-5</v>
      </c>
    </row>
    <row r="79" spans="2:11">
      <c r="B79" s="76" t="s">
        <v>1310</v>
      </c>
      <c r="C79" s="70" t="s">
        <v>1311</v>
      </c>
      <c r="D79" s="83" t="s">
        <v>566</v>
      </c>
      <c r="E79" s="83" t="s">
        <v>143</v>
      </c>
      <c r="F79" s="97">
        <v>43977</v>
      </c>
      <c r="G79" s="77">
        <v>3161700</v>
      </c>
      <c r="H79" s="79">
        <v>1.3391</v>
      </c>
      <c r="I79" s="77">
        <v>42.338769999999997</v>
      </c>
      <c r="J79" s="78">
        <f t="shared" si="1"/>
        <v>9.6739899408477721E-3</v>
      </c>
      <c r="K79" s="78">
        <f>I79/'סכום נכסי הקרן'!$C$42</f>
        <v>3.4971148585688852E-5</v>
      </c>
    </row>
    <row r="80" spans="2:11">
      <c r="B80" s="76" t="s">
        <v>1312</v>
      </c>
      <c r="C80" s="70" t="s">
        <v>1313</v>
      </c>
      <c r="D80" s="83" t="s">
        <v>566</v>
      </c>
      <c r="E80" s="83" t="s">
        <v>143</v>
      </c>
      <c r="F80" s="97">
        <v>43970</v>
      </c>
      <c r="G80" s="77">
        <v>3913795.2</v>
      </c>
      <c r="H80" s="79">
        <v>1.5307999999999999</v>
      </c>
      <c r="I80" s="77">
        <v>59.911230000000003</v>
      </c>
      <c r="J80" s="78">
        <f t="shared" si="1"/>
        <v>1.3689123145613758E-2</v>
      </c>
      <c r="K80" s="78">
        <f>I80/'סכום נכסי הקרן'!$C$42</f>
        <v>4.9485720210610271E-5</v>
      </c>
    </row>
    <row r="81" spans="2:11">
      <c r="B81" s="76" t="s">
        <v>1314</v>
      </c>
      <c r="C81" s="70" t="s">
        <v>1315</v>
      </c>
      <c r="D81" s="83" t="s">
        <v>566</v>
      </c>
      <c r="E81" s="83" t="s">
        <v>143</v>
      </c>
      <c r="F81" s="97">
        <v>43965</v>
      </c>
      <c r="G81" s="77">
        <v>3918016.1453999998</v>
      </c>
      <c r="H81" s="79">
        <v>1.6247</v>
      </c>
      <c r="I81" s="77">
        <v>63.657767862</v>
      </c>
      <c r="J81" s="78">
        <f t="shared" si="1"/>
        <v>1.454516996960022E-2</v>
      </c>
      <c r="K81" s="78">
        <f>I81/'סכום נכסי הקרן'!$C$42</f>
        <v>5.2580300715757466E-5</v>
      </c>
    </row>
    <row r="82" spans="2:11">
      <c r="B82" s="76" t="s">
        <v>1316</v>
      </c>
      <c r="C82" s="70" t="s">
        <v>1317</v>
      </c>
      <c r="D82" s="83" t="s">
        <v>566</v>
      </c>
      <c r="E82" s="83" t="s">
        <v>143</v>
      </c>
      <c r="F82" s="97">
        <v>43969</v>
      </c>
      <c r="G82" s="77">
        <v>1228026.212448</v>
      </c>
      <c r="H82" s="79">
        <v>1.8019000000000001</v>
      </c>
      <c r="I82" s="77">
        <v>22.128176643</v>
      </c>
      <c r="J82" s="78">
        <f t="shared" si="1"/>
        <v>5.0560693722015229E-3</v>
      </c>
      <c r="K82" s="78">
        <f>I82/'סכום נכסי הקרן'!$C$42</f>
        <v>1.8277520894270725E-5</v>
      </c>
    </row>
    <row r="83" spans="2:11">
      <c r="B83" s="76" t="s">
        <v>1318</v>
      </c>
      <c r="C83" s="70" t="s">
        <v>1319</v>
      </c>
      <c r="D83" s="83" t="s">
        <v>566</v>
      </c>
      <c r="E83" s="83" t="s">
        <v>143</v>
      </c>
      <c r="F83" s="97">
        <v>43969</v>
      </c>
      <c r="G83" s="77">
        <v>3534300</v>
      </c>
      <c r="H83" s="79">
        <v>1.9380999999999999</v>
      </c>
      <c r="I83" s="77">
        <v>68.496960000000001</v>
      </c>
      <c r="J83" s="78">
        <f t="shared" si="1"/>
        <v>1.5650877482237965E-2</v>
      </c>
      <c r="K83" s="78">
        <f>I83/'סכום נכסי הקרן'!$C$42</f>
        <v>5.6577396221666002E-5</v>
      </c>
    </row>
    <row r="84" spans="2:11">
      <c r="B84" s="76" t="s">
        <v>1320</v>
      </c>
      <c r="C84" s="70" t="s">
        <v>1321</v>
      </c>
      <c r="D84" s="83" t="s">
        <v>566</v>
      </c>
      <c r="E84" s="83" t="s">
        <v>143</v>
      </c>
      <c r="F84" s="97">
        <v>43942</v>
      </c>
      <c r="G84" s="77">
        <v>1769314.6845359998</v>
      </c>
      <c r="H84" s="79">
        <v>1.9367000000000001</v>
      </c>
      <c r="I84" s="77">
        <v>34.265745856999999</v>
      </c>
      <c r="J84" s="78">
        <f t="shared" si="1"/>
        <v>7.8293838185725349E-3</v>
      </c>
      <c r="K84" s="78">
        <f>I84/'סכום נכסי הקרן'!$C$42</f>
        <v>2.8302959433271187E-5</v>
      </c>
    </row>
    <row r="85" spans="2:11">
      <c r="B85" s="76" t="s">
        <v>1322</v>
      </c>
      <c r="C85" s="70" t="s">
        <v>1323</v>
      </c>
      <c r="D85" s="83" t="s">
        <v>566</v>
      </c>
      <c r="E85" s="83" t="s">
        <v>143</v>
      </c>
      <c r="F85" s="97">
        <v>43920</v>
      </c>
      <c r="G85" s="77">
        <v>287205.17844500003</v>
      </c>
      <c r="H85" s="79">
        <v>2.2949999999999999</v>
      </c>
      <c r="I85" s="77">
        <v>6.5913579169999998</v>
      </c>
      <c r="J85" s="78">
        <f t="shared" si="1"/>
        <v>1.5060600528920736E-3</v>
      </c>
      <c r="K85" s="78">
        <f>I85/'סכום נכסי הקרן'!$C$42</f>
        <v>5.4443564868999164E-6</v>
      </c>
    </row>
    <row r="86" spans="2:11">
      <c r="B86" s="76" t="s">
        <v>1324</v>
      </c>
      <c r="C86" s="70" t="s">
        <v>1325</v>
      </c>
      <c r="D86" s="83" t="s">
        <v>566</v>
      </c>
      <c r="E86" s="83" t="s">
        <v>143</v>
      </c>
      <c r="F86" s="97">
        <v>43920</v>
      </c>
      <c r="G86" s="77">
        <v>1574415.0738959997</v>
      </c>
      <c r="H86" s="79">
        <v>2.3115999999999999</v>
      </c>
      <c r="I86" s="77">
        <v>36.393567028</v>
      </c>
      <c r="J86" s="78">
        <f t="shared" si="1"/>
        <v>8.3155698982384507E-3</v>
      </c>
      <c r="K86" s="78">
        <f>I86/'סכום נכסי הקרן'!$C$42</f>
        <v>3.0060505775189376E-5</v>
      </c>
    </row>
    <row r="87" spans="2:11">
      <c r="B87" s="76" t="s">
        <v>1326</v>
      </c>
      <c r="C87" s="70" t="s">
        <v>1327</v>
      </c>
      <c r="D87" s="83" t="s">
        <v>566</v>
      </c>
      <c r="E87" s="83" t="s">
        <v>143</v>
      </c>
      <c r="F87" s="97">
        <v>43922</v>
      </c>
      <c r="G87" s="77">
        <v>4260600</v>
      </c>
      <c r="H87" s="79">
        <v>2.3832</v>
      </c>
      <c r="I87" s="77">
        <v>101.53925</v>
      </c>
      <c r="J87" s="78">
        <f t="shared" si="1"/>
        <v>2.3200713745373976E-2</v>
      </c>
      <c r="K87" s="78">
        <f>I87/'סכום נכסי הקרן'!$C$42</f>
        <v>8.3869800634959554E-5</v>
      </c>
    </row>
    <row r="88" spans="2:11">
      <c r="B88" s="76" t="s">
        <v>1328</v>
      </c>
      <c r="C88" s="70" t="s">
        <v>1329</v>
      </c>
      <c r="D88" s="83" t="s">
        <v>566</v>
      </c>
      <c r="E88" s="83" t="s">
        <v>143</v>
      </c>
      <c r="F88" s="97">
        <v>43941</v>
      </c>
      <c r="G88" s="77">
        <v>1187152.2174120001</v>
      </c>
      <c r="H88" s="79">
        <v>2.5981000000000001</v>
      </c>
      <c r="I88" s="77">
        <v>30.842975962999997</v>
      </c>
      <c r="J88" s="78">
        <f t="shared" si="1"/>
        <v>7.0473147711157327E-3</v>
      </c>
      <c r="K88" s="78">
        <f>I88/'סכום נכסי הקרן'!$C$42</f>
        <v>2.547580610459167E-5</v>
      </c>
    </row>
    <row r="89" spans="2:11">
      <c r="B89" s="76" t="s">
        <v>1330</v>
      </c>
      <c r="C89" s="70" t="s">
        <v>1331</v>
      </c>
      <c r="D89" s="83" t="s">
        <v>566</v>
      </c>
      <c r="E89" s="83" t="s">
        <v>143</v>
      </c>
      <c r="F89" s="97">
        <v>43941</v>
      </c>
      <c r="G89" s="77">
        <v>1650311.722688</v>
      </c>
      <c r="H89" s="79">
        <v>2.6008</v>
      </c>
      <c r="I89" s="77">
        <v>42.921337137000002</v>
      </c>
      <c r="J89" s="78">
        <f t="shared" si="1"/>
        <v>9.8071007662970371E-3</v>
      </c>
      <c r="K89" s="78">
        <f>I89/'סכום נכסי הקרן'!$C$42</f>
        <v>3.5452339747103469E-5</v>
      </c>
    </row>
    <row r="90" spans="2:11">
      <c r="B90" s="76" t="s">
        <v>1332</v>
      </c>
      <c r="C90" s="70" t="s">
        <v>1333</v>
      </c>
      <c r="D90" s="83" t="s">
        <v>566</v>
      </c>
      <c r="E90" s="83" t="s">
        <v>143</v>
      </c>
      <c r="F90" s="97">
        <v>43916</v>
      </c>
      <c r="G90" s="77">
        <v>3918420</v>
      </c>
      <c r="H90" s="79">
        <v>2.8020999999999998</v>
      </c>
      <c r="I90" s="77">
        <v>109.79906</v>
      </c>
      <c r="J90" s="78">
        <f t="shared" si="1"/>
        <v>2.508799858745403E-2</v>
      </c>
      <c r="K90" s="78">
        <f>I90/'סכום נכסי הקרן'!$C$42</f>
        <v>9.0692271925447185E-5</v>
      </c>
    </row>
    <row r="91" spans="2:11">
      <c r="B91" s="76" t="s">
        <v>1334</v>
      </c>
      <c r="C91" s="70" t="s">
        <v>1335</v>
      </c>
      <c r="D91" s="83" t="s">
        <v>566</v>
      </c>
      <c r="E91" s="83" t="s">
        <v>143</v>
      </c>
      <c r="F91" s="97">
        <v>43941</v>
      </c>
      <c r="G91" s="77">
        <v>1981368.1307699999</v>
      </c>
      <c r="H91" s="79">
        <v>2.7031999999999998</v>
      </c>
      <c r="I91" s="77">
        <v>53.560331519000002</v>
      </c>
      <c r="J91" s="78">
        <f t="shared" si="1"/>
        <v>1.2238005694149311E-2</v>
      </c>
      <c r="K91" s="78">
        <f>I91/'סכום נכסי הקרן'!$C$42</f>
        <v>4.4239979381774743E-5</v>
      </c>
    </row>
    <row r="92" spans="2:11">
      <c r="B92" s="76" t="s">
        <v>1336</v>
      </c>
      <c r="C92" s="70" t="s">
        <v>1337</v>
      </c>
      <c r="D92" s="83" t="s">
        <v>566</v>
      </c>
      <c r="E92" s="83" t="s">
        <v>143</v>
      </c>
      <c r="F92" s="97">
        <v>43915</v>
      </c>
      <c r="G92" s="77">
        <v>1986540.9800249999</v>
      </c>
      <c r="H92" s="79">
        <v>2.9548999999999999</v>
      </c>
      <c r="I92" s="77">
        <v>58.700183336000002</v>
      </c>
      <c r="J92" s="78">
        <f t="shared" si="1"/>
        <v>1.3412410967970589E-2</v>
      </c>
      <c r="K92" s="78">
        <f>I92/'סכום נכסי הקרן'!$C$42</f>
        <v>4.8485414986085637E-5</v>
      </c>
    </row>
    <row r="93" spans="2:11">
      <c r="B93" s="76" t="s">
        <v>1338</v>
      </c>
      <c r="C93" s="70" t="s">
        <v>1339</v>
      </c>
      <c r="D93" s="83" t="s">
        <v>566</v>
      </c>
      <c r="E93" s="83" t="s">
        <v>143</v>
      </c>
      <c r="F93" s="97">
        <v>43916</v>
      </c>
      <c r="G93" s="77">
        <v>2077793.1655999999</v>
      </c>
      <c r="H93" s="79">
        <v>3.3652000000000002</v>
      </c>
      <c r="I93" s="77">
        <v>69.922117827999998</v>
      </c>
      <c r="J93" s="78">
        <f t="shared" si="1"/>
        <v>1.5976511941911509E-2</v>
      </c>
      <c r="K93" s="78">
        <f>I93/'סכום נכסי הקרן'!$C$42</f>
        <v>5.7754553851919449E-5</v>
      </c>
    </row>
    <row r="94" spans="2:11">
      <c r="B94" s="76" t="s">
        <v>1340</v>
      </c>
      <c r="C94" s="70" t="s">
        <v>1341</v>
      </c>
      <c r="D94" s="83" t="s">
        <v>566</v>
      </c>
      <c r="E94" s="83" t="s">
        <v>143</v>
      </c>
      <c r="F94" s="97">
        <v>43914</v>
      </c>
      <c r="G94" s="77">
        <v>3598500</v>
      </c>
      <c r="H94" s="79">
        <v>3.6831999999999998</v>
      </c>
      <c r="I94" s="77">
        <v>132.53966</v>
      </c>
      <c r="J94" s="78">
        <f t="shared" si="1"/>
        <v>3.0284000635903783E-2</v>
      </c>
      <c r="K94" s="78">
        <f>I94/'סכום נכסי הקרן'!$C$42</f>
        <v>1.0947564474255349E-4</v>
      </c>
    </row>
    <row r="95" spans="2:11">
      <c r="B95" s="76" t="s">
        <v>1342</v>
      </c>
      <c r="C95" s="70" t="s">
        <v>1343</v>
      </c>
      <c r="D95" s="83" t="s">
        <v>566</v>
      </c>
      <c r="E95" s="83" t="s">
        <v>143</v>
      </c>
      <c r="F95" s="97">
        <v>43915</v>
      </c>
      <c r="G95" s="77">
        <v>4347000</v>
      </c>
      <c r="H95" s="79">
        <v>4.3212999999999999</v>
      </c>
      <c r="I95" s="77">
        <v>187.84644</v>
      </c>
      <c r="J95" s="78">
        <f t="shared" si="1"/>
        <v>4.2921052524295462E-2</v>
      </c>
      <c r="K95" s="78">
        <f>I95/'סכום נכסי הקרן'!$C$42</f>
        <v>1.5515816270838018E-4</v>
      </c>
    </row>
    <row r="96" spans="2:11">
      <c r="B96" s="76" t="s">
        <v>1344</v>
      </c>
      <c r="C96" s="70" t="s">
        <v>1345</v>
      </c>
      <c r="D96" s="83" t="s">
        <v>566</v>
      </c>
      <c r="E96" s="83" t="s">
        <v>143</v>
      </c>
      <c r="F96" s="97">
        <v>43909</v>
      </c>
      <c r="G96" s="77">
        <v>2193900</v>
      </c>
      <c r="H96" s="79">
        <v>5.2122999999999999</v>
      </c>
      <c r="I96" s="77">
        <v>114.35289999999999</v>
      </c>
      <c r="J96" s="78">
        <f t="shared" si="1"/>
        <v>2.6128505960536202E-2</v>
      </c>
      <c r="K96" s="78">
        <f>I96/'סכום נכסי הקרן'!$C$42</f>
        <v>9.4453671117616746E-5</v>
      </c>
    </row>
    <row r="97" spans="2:11">
      <c r="B97" s="76" t="s">
        <v>1346</v>
      </c>
      <c r="C97" s="70" t="s">
        <v>1347</v>
      </c>
      <c r="D97" s="83" t="s">
        <v>566</v>
      </c>
      <c r="E97" s="83" t="s">
        <v>143</v>
      </c>
      <c r="F97" s="97">
        <v>43908</v>
      </c>
      <c r="G97" s="77">
        <v>1133730</v>
      </c>
      <c r="H97" s="79">
        <v>8.3794000000000004</v>
      </c>
      <c r="I97" s="77">
        <v>94.999380000000002</v>
      </c>
      <c r="J97" s="78">
        <f t="shared" si="1"/>
        <v>2.1706418171968039E-2</v>
      </c>
      <c r="K97" s="78">
        <f>I97/'סכום נכסי הקרן'!$C$42</f>
        <v>7.8467972346110156E-5</v>
      </c>
    </row>
    <row r="98" spans="2:11">
      <c r="B98" s="76" t="s">
        <v>1348</v>
      </c>
      <c r="C98" s="70" t="s">
        <v>1349</v>
      </c>
      <c r="D98" s="83" t="s">
        <v>566</v>
      </c>
      <c r="E98" s="83" t="s">
        <v>143</v>
      </c>
      <c r="F98" s="97">
        <v>43908</v>
      </c>
      <c r="G98" s="77">
        <v>1762905.7279999999</v>
      </c>
      <c r="H98" s="79">
        <v>8.7894000000000005</v>
      </c>
      <c r="I98" s="77">
        <v>154.94814353599998</v>
      </c>
      <c r="J98" s="78">
        <f t="shared" si="1"/>
        <v>3.5404117359108464E-2</v>
      </c>
      <c r="K98" s="78">
        <f>I98/'סכום נכסי הקרן'!$C$42</f>
        <v>1.2798469465868042E-4</v>
      </c>
    </row>
    <row r="99" spans="2:11">
      <c r="B99" s="76" t="s">
        <v>1350</v>
      </c>
      <c r="C99" s="70" t="s">
        <v>1351</v>
      </c>
      <c r="D99" s="83" t="s">
        <v>566</v>
      </c>
      <c r="E99" s="83" t="s">
        <v>143</v>
      </c>
      <c r="F99" s="97">
        <v>44011</v>
      </c>
      <c r="G99" s="77">
        <v>1542287.78648</v>
      </c>
      <c r="H99" s="79">
        <v>1.0507</v>
      </c>
      <c r="I99" s="77">
        <v>16.205381891000002</v>
      </c>
      <c r="J99" s="78">
        <f t="shared" si="1"/>
        <v>3.7027693861000376E-3</v>
      </c>
      <c r="K99" s="78">
        <f>I99/'סכום נכסי הקרן'!$C$42</f>
        <v>1.3385386916010844E-5</v>
      </c>
    </row>
    <row r="100" spans="2:11">
      <c r="B100" s="76" t="s">
        <v>1352</v>
      </c>
      <c r="C100" s="70" t="s">
        <v>1353</v>
      </c>
      <c r="D100" s="83" t="s">
        <v>566</v>
      </c>
      <c r="E100" s="83" t="s">
        <v>143</v>
      </c>
      <c r="F100" s="97">
        <v>43889</v>
      </c>
      <c r="G100" s="77">
        <v>1927859.7331000001</v>
      </c>
      <c r="H100" s="79">
        <v>0.80030000000000001</v>
      </c>
      <c r="I100" s="77">
        <v>15.428609827000001</v>
      </c>
      <c r="J100" s="78">
        <f t="shared" si="1"/>
        <v>3.5252846567735228E-3</v>
      </c>
      <c r="K100" s="78">
        <f>I100/'סכום נכסי הקרן'!$C$42</f>
        <v>1.2743785583063376E-5</v>
      </c>
    </row>
    <row r="101" spans="2:11">
      <c r="B101" s="76" t="s">
        <v>1354</v>
      </c>
      <c r="C101" s="70" t="s">
        <v>1355</v>
      </c>
      <c r="D101" s="83" t="s">
        <v>566</v>
      </c>
      <c r="E101" s="83" t="s">
        <v>143</v>
      </c>
      <c r="F101" s="97">
        <v>44004</v>
      </c>
      <c r="G101" s="77">
        <v>3855719.4662000001</v>
      </c>
      <c r="H101" s="79">
        <v>0.7661</v>
      </c>
      <c r="I101" s="77">
        <v>29.538180583000003</v>
      </c>
      <c r="J101" s="78">
        <f t="shared" si="1"/>
        <v>6.7491819396474449E-3</v>
      </c>
      <c r="K101" s="78">
        <f>I101/'סכום נכסי הקרן'!$C$42</f>
        <v>2.4398065936232971E-5</v>
      </c>
    </row>
    <row r="102" spans="2:11">
      <c r="B102" s="76" t="s">
        <v>1356</v>
      </c>
      <c r="C102" s="70" t="s">
        <v>1357</v>
      </c>
      <c r="D102" s="83" t="s">
        <v>566</v>
      </c>
      <c r="E102" s="83" t="s">
        <v>143</v>
      </c>
      <c r="F102" s="97">
        <v>44004</v>
      </c>
      <c r="G102" s="77">
        <v>3084575.57296</v>
      </c>
      <c r="H102" s="79">
        <v>0.73719999999999997</v>
      </c>
      <c r="I102" s="77">
        <v>22.740728713999999</v>
      </c>
      <c r="J102" s="78">
        <f t="shared" si="1"/>
        <v>5.1960314583249373E-3</v>
      </c>
      <c r="K102" s="78">
        <f>I102/'סכום נכסי הקרן'!$C$42</f>
        <v>1.8783479132816917E-5</v>
      </c>
    </row>
    <row r="103" spans="2:11">
      <c r="B103" s="76" t="s">
        <v>1358</v>
      </c>
      <c r="C103" s="70" t="s">
        <v>1359</v>
      </c>
      <c r="D103" s="83" t="s">
        <v>566</v>
      </c>
      <c r="E103" s="83" t="s">
        <v>143</v>
      </c>
      <c r="F103" s="97">
        <v>44004</v>
      </c>
      <c r="G103" s="77">
        <v>4852400</v>
      </c>
      <c r="H103" s="79">
        <v>0.6139</v>
      </c>
      <c r="I103" s="77">
        <v>29.788610000000002</v>
      </c>
      <c r="J103" s="78">
        <f t="shared" si="1"/>
        <v>6.8064025830660039E-3</v>
      </c>
      <c r="K103" s="78">
        <f>I103/'סכום נכסי הקרן'!$C$42</f>
        <v>2.4604916639551335E-5</v>
      </c>
    </row>
    <row r="104" spans="2:11">
      <c r="B104" s="76" t="s">
        <v>1360</v>
      </c>
      <c r="C104" s="70" t="s">
        <v>1361</v>
      </c>
      <c r="D104" s="83" t="s">
        <v>566</v>
      </c>
      <c r="E104" s="83" t="s">
        <v>143</v>
      </c>
      <c r="F104" s="97">
        <v>43999</v>
      </c>
      <c r="G104" s="77">
        <v>3855719.4662000001</v>
      </c>
      <c r="H104" s="79">
        <v>0.4405</v>
      </c>
      <c r="I104" s="77">
        <v>16.984615342000001</v>
      </c>
      <c r="J104" s="78">
        <f t="shared" si="1"/>
        <v>3.8808165179970221E-3</v>
      </c>
      <c r="K104" s="78">
        <f>I104/'סכום נכסי הקרן'!$C$42</f>
        <v>1.4029021315353576E-5</v>
      </c>
    </row>
    <row r="105" spans="2:11">
      <c r="B105" s="76" t="s">
        <v>1362</v>
      </c>
      <c r="C105" s="70" t="s">
        <v>1363</v>
      </c>
      <c r="D105" s="83" t="s">
        <v>566</v>
      </c>
      <c r="E105" s="83" t="s">
        <v>143</v>
      </c>
      <c r="F105" s="97">
        <v>43985</v>
      </c>
      <c r="G105" s="77">
        <v>3855719.4662000001</v>
      </c>
      <c r="H105" s="79">
        <v>0.2238</v>
      </c>
      <c r="I105" s="77">
        <v>8.6297617340000006</v>
      </c>
      <c r="J105" s="78">
        <f t="shared" si="1"/>
        <v>1.9718151520846977E-3</v>
      </c>
      <c r="K105" s="78">
        <f>I105/'סכום נכסי הקרן'!$C$42</f>
        <v>7.1280455208974163E-6</v>
      </c>
    </row>
    <row r="106" spans="2:11">
      <c r="B106" s="76" t="s">
        <v>1364</v>
      </c>
      <c r="C106" s="70" t="s">
        <v>1365</v>
      </c>
      <c r="D106" s="83" t="s">
        <v>566</v>
      </c>
      <c r="E106" s="83" t="s">
        <v>143</v>
      </c>
      <c r="F106" s="97">
        <v>43984</v>
      </c>
      <c r="G106" s="77">
        <v>2891789.5996500002</v>
      </c>
      <c r="H106" s="79">
        <v>2.18E-2</v>
      </c>
      <c r="I106" s="77">
        <v>0.63121709699999995</v>
      </c>
      <c r="J106" s="78">
        <f t="shared" si="1"/>
        <v>1.4422685984664016E-4</v>
      </c>
      <c r="K106" s="78">
        <f>I106/'סכום נכסי הקרן'!$C$42</f>
        <v>5.2137525225730861E-7</v>
      </c>
    </row>
    <row r="107" spans="2:11">
      <c r="B107" s="76" t="s">
        <v>1366</v>
      </c>
      <c r="C107" s="70" t="s">
        <v>1367</v>
      </c>
      <c r="D107" s="83" t="s">
        <v>566</v>
      </c>
      <c r="E107" s="83" t="s">
        <v>143</v>
      </c>
      <c r="F107" s="97">
        <v>44012</v>
      </c>
      <c r="G107" s="77">
        <v>1039800</v>
      </c>
      <c r="H107" s="79">
        <v>4.19E-2</v>
      </c>
      <c r="I107" s="77">
        <v>0.43548999999999999</v>
      </c>
      <c r="J107" s="78">
        <f t="shared" si="1"/>
        <v>9.950515518849029E-5</v>
      </c>
      <c r="K107" s="78">
        <f>I107/'סכום נכסי הקרן'!$C$42</f>
        <v>3.5970779258777799E-7</v>
      </c>
    </row>
    <row r="108" spans="2:11">
      <c r="B108" s="76" t="s">
        <v>1368</v>
      </c>
      <c r="C108" s="70" t="s">
        <v>1369</v>
      </c>
      <c r="D108" s="83" t="s">
        <v>566</v>
      </c>
      <c r="E108" s="83" t="s">
        <v>143</v>
      </c>
      <c r="F108" s="97">
        <v>43997</v>
      </c>
      <c r="G108" s="77">
        <v>1542287.78648</v>
      </c>
      <c r="H108" s="79">
        <v>-0.39290000000000003</v>
      </c>
      <c r="I108" s="77">
        <v>-6.05895633</v>
      </c>
      <c r="J108" s="78">
        <f t="shared" si="1"/>
        <v>-1.3844115591562047E-3</v>
      </c>
      <c r="K108" s="78">
        <f>I108/'סכום נכסי הקרן'!$C$42</f>
        <v>-5.0046012694896432E-6</v>
      </c>
    </row>
    <row r="109" spans="2:11">
      <c r="B109" s="76" t="s">
        <v>1370</v>
      </c>
      <c r="C109" s="70" t="s">
        <v>1371</v>
      </c>
      <c r="D109" s="83" t="s">
        <v>566</v>
      </c>
      <c r="E109" s="83" t="s">
        <v>143</v>
      </c>
      <c r="F109" s="97">
        <v>43997</v>
      </c>
      <c r="G109" s="77">
        <v>3855719.4662000001</v>
      </c>
      <c r="H109" s="79">
        <v>-0.38869999999999999</v>
      </c>
      <c r="I109" s="77">
        <v>-14.986797551</v>
      </c>
      <c r="J109" s="78">
        <f t="shared" si="1"/>
        <v>-3.424334924087215E-3</v>
      </c>
      <c r="K109" s="78">
        <f>I109/'סכום נכסי הקרן'!$C$42</f>
        <v>-1.2378855691359452E-5</v>
      </c>
    </row>
    <row r="110" spans="2:11">
      <c r="B110" s="76" t="s">
        <v>1372</v>
      </c>
      <c r="C110" s="70" t="s">
        <v>1373</v>
      </c>
      <c r="D110" s="83" t="s">
        <v>566</v>
      </c>
      <c r="E110" s="83" t="s">
        <v>143</v>
      </c>
      <c r="F110" s="97">
        <v>43978</v>
      </c>
      <c r="G110" s="77">
        <v>1927859.7331000001</v>
      </c>
      <c r="H110" s="79">
        <v>-0.62170000000000003</v>
      </c>
      <c r="I110" s="77">
        <v>-11.985525986999999</v>
      </c>
      <c r="J110" s="78">
        <f t="shared" si="1"/>
        <v>-2.738574073691975E-3</v>
      </c>
      <c r="K110" s="78">
        <f>I110/'סכום נכסי הקרן'!$C$42</f>
        <v>-9.8998532590581164E-6</v>
      </c>
    </row>
    <row r="111" spans="2:11">
      <c r="B111" s="76" t="s">
        <v>1374</v>
      </c>
      <c r="C111" s="70" t="s">
        <v>1375</v>
      </c>
      <c r="D111" s="83" t="s">
        <v>566</v>
      </c>
      <c r="E111" s="83" t="s">
        <v>143</v>
      </c>
      <c r="F111" s="97">
        <v>43978</v>
      </c>
      <c r="G111" s="77">
        <v>3855719.4662000001</v>
      </c>
      <c r="H111" s="79">
        <v>-0.7702</v>
      </c>
      <c r="I111" s="77">
        <v>-29.698333664000003</v>
      </c>
      <c r="J111" s="78">
        <f t="shared" si="1"/>
        <v>-6.7857753337065962E-3</v>
      </c>
      <c r="K111" s="78">
        <f>I111/'סכום נכסי הקרן'!$C$42</f>
        <v>-2.4530349826202068E-5</v>
      </c>
    </row>
    <row r="112" spans="2:11">
      <c r="B112" s="76" t="s">
        <v>1376</v>
      </c>
      <c r="C112" s="70" t="s">
        <v>1377</v>
      </c>
      <c r="D112" s="83" t="s">
        <v>566</v>
      </c>
      <c r="E112" s="83" t="s">
        <v>143</v>
      </c>
      <c r="F112" s="97">
        <v>43976</v>
      </c>
      <c r="G112" s="77">
        <v>2699003.62634</v>
      </c>
      <c r="H112" s="79">
        <v>-1.3576999999999999</v>
      </c>
      <c r="I112" s="77">
        <v>-36.645265191</v>
      </c>
      <c r="J112" s="78">
        <f t="shared" si="1"/>
        <v>-8.3730804375619101E-3</v>
      </c>
      <c r="K112" s="78">
        <f>I112/'סכום נכסי הקרן'!$C$42</f>
        <v>-3.0268404442463317E-5</v>
      </c>
    </row>
    <row r="113" spans="2:11">
      <c r="B113" s="76" t="s">
        <v>1378</v>
      </c>
      <c r="C113" s="70" t="s">
        <v>1379</v>
      </c>
      <c r="D113" s="83" t="s">
        <v>566</v>
      </c>
      <c r="E113" s="83" t="s">
        <v>143</v>
      </c>
      <c r="F113" s="97">
        <v>44012</v>
      </c>
      <c r="G113" s="77">
        <v>1004972.2456</v>
      </c>
      <c r="H113" s="79">
        <v>5.7799999999999997E-2</v>
      </c>
      <c r="I113" s="77">
        <v>0.58037280599999996</v>
      </c>
      <c r="J113" s="78">
        <f t="shared" si="1"/>
        <v>1.3260944253188262E-4</v>
      </c>
      <c r="K113" s="78">
        <f>I113/'סכום נכסי הקרן'!$C$42</f>
        <v>4.793786790149825E-7</v>
      </c>
    </row>
    <row r="114" spans="2:11">
      <c r="B114" s="73"/>
      <c r="C114" s="70"/>
      <c r="D114" s="70"/>
      <c r="E114" s="70"/>
      <c r="F114" s="70"/>
      <c r="G114" s="77"/>
      <c r="H114" s="79"/>
      <c r="I114" s="70"/>
      <c r="J114" s="78"/>
      <c r="K114" s="70"/>
    </row>
    <row r="115" spans="2:11">
      <c r="B115" s="88" t="s">
        <v>208</v>
      </c>
      <c r="C115" s="72"/>
      <c r="D115" s="72"/>
      <c r="E115" s="72"/>
      <c r="F115" s="72"/>
      <c r="G115" s="80"/>
      <c r="H115" s="82"/>
      <c r="I115" s="80">
        <v>-349.84450725400006</v>
      </c>
      <c r="J115" s="81">
        <f t="shared" si="1"/>
        <v>-7.9936007683644159E-2</v>
      </c>
      <c r="K115" s="81">
        <f>I115/'סכום נכסי הקרן'!$C$42</f>
        <v>-2.8896598189004401E-4</v>
      </c>
    </row>
    <row r="116" spans="2:11">
      <c r="B116" s="76" t="s">
        <v>1380</v>
      </c>
      <c r="C116" s="70" t="s">
        <v>1381</v>
      </c>
      <c r="D116" s="83" t="s">
        <v>566</v>
      </c>
      <c r="E116" s="83" t="s">
        <v>145</v>
      </c>
      <c r="F116" s="97">
        <v>43956</v>
      </c>
      <c r="G116" s="77">
        <v>547474.80000000005</v>
      </c>
      <c r="H116" s="79">
        <v>2.7978999999999998</v>
      </c>
      <c r="I116" s="77">
        <v>15.317639999999999</v>
      </c>
      <c r="J116" s="78">
        <f t="shared" si="1"/>
        <v>3.4999291495130228E-3</v>
      </c>
      <c r="K116" s="78">
        <f>I116/'סכום נכסי הקרן'!$C$42</f>
        <v>1.2652126276273282E-5</v>
      </c>
    </row>
    <row r="117" spans="2:11">
      <c r="B117" s="76" t="s">
        <v>1382</v>
      </c>
      <c r="C117" s="70" t="s">
        <v>1383</v>
      </c>
      <c r="D117" s="83" t="s">
        <v>566</v>
      </c>
      <c r="E117" s="83" t="s">
        <v>145</v>
      </c>
      <c r="F117" s="97">
        <v>43899</v>
      </c>
      <c r="G117" s="77">
        <v>803405.56349299999</v>
      </c>
      <c r="H117" s="79">
        <v>-3.0228000000000002</v>
      </c>
      <c r="I117" s="77">
        <v>-24.285631404</v>
      </c>
      <c r="J117" s="78">
        <f t="shared" si="1"/>
        <v>-5.5490264339146554E-3</v>
      </c>
      <c r="K117" s="78">
        <f>I117/'סכום נכסי הקרן'!$C$42</f>
        <v>-2.0059544108781511E-5</v>
      </c>
    </row>
    <row r="118" spans="2:11">
      <c r="B118" s="76" t="s">
        <v>1384</v>
      </c>
      <c r="C118" s="70" t="s">
        <v>1385</v>
      </c>
      <c r="D118" s="83" t="s">
        <v>566</v>
      </c>
      <c r="E118" s="83" t="s">
        <v>146</v>
      </c>
      <c r="F118" s="97">
        <v>43943</v>
      </c>
      <c r="G118" s="77">
        <v>1940297.9325669997</v>
      </c>
      <c r="H118" s="79">
        <v>-0.83030000000000004</v>
      </c>
      <c r="I118" s="77">
        <v>-16.110696056000002</v>
      </c>
      <c r="J118" s="78">
        <f t="shared" si="1"/>
        <v>-3.6811346098575824E-3</v>
      </c>
      <c r="K118" s="78">
        <f>I118/'סכום נכסי הקרן'!$C$42</f>
        <v>-1.3307177926832721E-5</v>
      </c>
    </row>
    <row r="119" spans="2:11">
      <c r="B119" s="76" t="s">
        <v>1386</v>
      </c>
      <c r="C119" s="70" t="s">
        <v>1387</v>
      </c>
      <c r="D119" s="83" t="s">
        <v>566</v>
      </c>
      <c r="E119" s="83" t="s">
        <v>146</v>
      </c>
      <c r="F119" s="97">
        <v>43983</v>
      </c>
      <c r="G119" s="77">
        <v>946486.79637400003</v>
      </c>
      <c r="H119" s="79">
        <v>-1.4549000000000001</v>
      </c>
      <c r="I119" s="77">
        <v>-13.770235070999997</v>
      </c>
      <c r="J119" s="78">
        <f t="shared" si="1"/>
        <v>-3.146362437075125E-3</v>
      </c>
      <c r="K119" s="78">
        <f>I119/'סכום נכסי הקרן'!$C$42</f>
        <v>-1.1373994490813138E-5</v>
      </c>
    </row>
    <row r="120" spans="2:11">
      <c r="B120" s="76" t="s">
        <v>1388</v>
      </c>
      <c r="C120" s="70" t="s">
        <v>1389</v>
      </c>
      <c r="D120" s="83" t="s">
        <v>566</v>
      </c>
      <c r="E120" s="83" t="s">
        <v>147</v>
      </c>
      <c r="F120" s="97">
        <v>44007</v>
      </c>
      <c r="G120" s="77">
        <v>1024502.12</v>
      </c>
      <c r="H120" s="79">
        <v>0.33910000000000001</v>
      </c>
      <c r="I120" s="77">
        <v>3.47363</v>
      </c>
      <c r="J120" s="78">
        <f t="shared" si="1"/>
        <v>7.9369007834254642E-4</v>
      </c>
      <c r="K120" s="78">
        <f>I120/'סכום נכסי הקרן'!$C$42</f>
        <v>2.8691629648595452E-6</v>
      </c>
    </row>
    <row r="121" spans="2:11">
      <c r="B121" s="76" t="s">
        <v>1390</v>
      </c>
      <c r="C121" s="70" t="s">
        <v>1391</v>
      </c>
      <c r="D121" s="83" t="s">
        <v>566</v>
      </c>
      <c r="E121" s="83" t="s">
        <v>143</v>
      </c>
      <c r="F121" s="97">
        <v>43976</v>
      </c>
      <c r="G121" s="77">
        <v>684609.93</v>
      </c>
      <c r="H121" s="79">
        <v>-2.0642999999999998</v>
      </c>
      <c r="I121" s="77">
        <v>-14.13223</v>
      </c>
      <c r="J121" s="78">
        <f t="shared" si="1"/>
        <v>-3.2290746958815084E-3</v>
      </c>
      <c r="K121" s="78">
        <f>I121/'סכום נכסי הקרן'!$C$42</f>
        <v>-1.1672996527228579E-5</v>
      </c>
    </row>
    <row r="122" spans="2:11">
      <c r="B122" s="76" t="s">
        <v>1392</v>
      </c>
      <c r="C122" s="70" t="s">
        <v>1393</v>
      </c>
      <c r="D122" s="83" t="s">
        <v>566</v>
      </c>
      <c r="E122" s="83" t="s">
        <v>145</v>
      </c>
      <c r="F122" s="97">
        <v>43958</v>
      </c>
      <c r="G122" s="77">
        <v>1253081.836479</v>
      </c>
      <c r="H122" s="79">
        <v>-3.5047999999999999</v>
      </c>
      <c r="I122" s="77">
        <v>-43.91796184999999</v>
      </c>
      <c r="J122" s="78">
        <f t="shared" si="1"/>
        <v>-1.003481965015602E-2</v>
      </c>
      <c r="K122" s="78">
        <f>I122/'סכום נכסי הקרן'!$C$42</f>
        <v>-3.6275535860795299E-5</v>
      </c>
    </row>
    <row r="123" spans="2:11">
      <c r="B123" s="76" t="s">
        <v>1394</v>
      </c>
      <c r="C123" s="70" t="s">
        <v>1395</v>
      </c>
      <c r="D123" s="83" t="s">
        <v>566</v>
      </c>
      <c r="E123" s="83" t="s">
        <v>145</v>
      </c>
      <c r="F123" s="97">
        <v>43962</v>
      </c>
      <c r="G123" s="77">
        <v>2506395.0161250001</v>
      </c>
      <c r="H123" s="79">
        <v>-3.4380000000000002</v>
      </c>
      <c r="I123" s="77">
        <v>-86.169249469000007</v>
      </c>
      <c r="J123" s="78">
        <f t="shared" si="1"/>
        <v>-1.9688820732711613E-2</v>
      </c>
      <c r="K123" s="78">
        <f>I123/'סכום נכסי הקרן'!$C$42</f>
        <v>-7.1174425395392678E-5</v>
      </c>
    </row>
    <row r="124" spans="2:11">
      <c r="B124" s="76" t="s">
        <v>1396</v>
      </c>
      <c r="C124" s="70" t="s">
        <v>1397</v>
      </c>
      <c r="D124" s="83" t="s">
        <v>566</v>
      </c>
      <c r="E124" s="83" t="s">
        <v>145</v>
      </c>
      <c r="F124" s="97">
        <v>43948</v>
      </c>
      <c r="G124" s="77">
        <v>2347874.0505679999</v>
      </c>
      <c r="H124" s="79">
        <v>-3.16</v>
      </c>
      <c r="I124" s="77">
        <v>-74.193589940999999</v>
      </c>
      <c r="J124" s="78">
        <f t="shared" si="1"/>
        <v>-1.6952501047258071E-2</v>
      </c>
      <c r="K124" s="78">
        <f>I124/'סכום נכסי הקרן'!$C$42</f>
        <v>-6.1282721674068026E-5</v>
      </c>
    </row>
    <row r="125" spans="2:11">
      <c r="B125" s="76" t="s">
        <v>1398</v>
      </c>
      <c r="C125" s="70" t="s">
        <v>1399</v>
      </c>
      <c r="D125" s="83" t="s">
        <v>566</v>
      </c>
      <c r="E125" s="83" t="s">
        <v>145</v>
      </c>
      <c r="F125" s="97">
        <v>43942</v>
      </c>
      <c r="G125" s="77">
        <v>1257940.0430060001</v>
      </c>
      <c r="H125" s="79">
        <v>-3.1707000000000001</v>
      </c>
      <c r="I125" s="77">
        <v>-39.885693928000002</v>
      </c>
      <c r="J125" s="78">
        <f t="shared" si="1"/>
        <v>-9.1134863351770758E-3</v>
      </c>
      <c r="K125" s="78">
        <f>I125/'סכום נכסי הקרן'!$C$42</f>
        <v>-3.2944946884366164E-5</v>
      </c>
    </row>
    <row r="126" spans="2:11">
      <c r="B126" s="76" t="s">
        <v>1400</v>
      </c>
      <c r="C126" s="70" t="s">
        <v>1401</v>
      </c>
      <c r="D126" s="83" t="s">
        <v>566</v>
      </c>
      <c r="E126" s="83" t="s">
        <v>145</v>
      </c>
      <c r="F126" s="97">
        <v>43881</v>
      </c>
      <c r="G126" s="77">
        <v>533530.11</v>
      </c>
      <c r="H126" s="79">
        <v>-2.7502</v>
      </c>
      <c r="I126" s="77">
        <v>-14.6729</v>
      </c>
      <c r="J126" s="78">
        <f t="shared" si="1"/>
        <v>-3.3526124401598179E-3</v>
      </c>
      <c r="K126" s="78">
        <f>I126/'סכום נכסי הקרן'!$C$42</f>
        <v>-1.2119581321870097E-5</v>
      </c>
    </row>
    <row r="127" spans="2:11">
      <c r="B127" s="76" t="s">
        <v>1402</v>
      </c>
      <c r="C127" s="70" t="s">
        <v>1403</v>
      </c>
      <c r="D127" s="83" t="s">
        <v>566</v>
      </c>
      <c r="E127" s="83" t="s">
        <v>145</v>
      </c>
      <c r="F127" s="97">
        <v>43955</v>
      </c>
      <c r="G127" s="77">
        <v>845937.13944499998</v>
      </c>
      <c r="H127" s="79">
        <v>-2.2568000000000001</v>
      </c>
      <c r="I127" s="77">
        <v>-19.091157190999997</v>
      </c>
      <c r="J127" s="78">
        <f t="shared" si="1"/>
        <v>-4.3621404831760014E-3</v>
      </c>
      <c r="K127" s="78">
        <f>I127/'סכום נכסי הקרן'!$C$42</f>
        <v>-1.5768991276770749E-5</v>
      </c>
    </row>
    <row r="128" spans="2:11">
      <c r="B128" s="76" t="s">
        <v>1404</v>
      </c>
      <c r="C128" s="70" t="s">
        <v>1405</v>
      </c>
      <c r="D128" s="83" t="s">
        <v>566</v>
      </c>
      <c r="E128" s="83" t="s">
        <v>145</v>
      </c>
      <c r="F128" s="97">
        <v>43955</v>
      </c>
      <c r="G128" s="77">
        <v>1270305.3353339999</v>
      </c>
      <c r="H128" s="79">
        <v>-2.0242</v>
      </c>
      <c r="I128" s="77">
        <v>-25.713817928000001</v>
      </c>
      <c r="J128" s="78">
        <f t="shared" si="1"/>
        <v>-5.8753529206508164E-3</v>
      </c>
      <c r="K128" s="78">
        <f>I128/'סכום נכסי הקרן'!$C$42</f>
        <v>-2.1239203393613889E-5</v>
      </c>
    </row>
    <row r="129" spans="2:11">
      <c r="B129" s="76" t="s">
        <v>1406</v>
      </c>
      <c r="C129" s="70" t="s">
        <v>1407</v>
      </c>
      <c r="D129" s="83" t="s">
        <v>566</v>
      </c>
      <c r="E129" s="83" t="s">
        <v>145</v>
      </c>
      <c r="F129" s="97">
        <v>43977</v>
      </c>
      <c r="G129" s="77">
        <v>1061527.765538</v>
      </c>
      <c r="H129" s="79">
        <v>-1.8202</v>
      </c>
      <c r="I129" s="77">
        <v>-19.321952593999999</v>
      </c>
      <c r="J129" s="78">
        <f t="shared" si="1"/>
        <v>-4.4148749487028915E-3</v>
      </c>
      <c r="K129" s="78">
        <f>I129/'סכום נכסי הקרן'!$C$42</f>
        <v>-1.5959624597748357E-5</v>
      </c>
    </row>
    <row r="130" spans="2:11">
      <c r="B130" s="76" t="s">
        <v>1408</v>
      </c>
      <c r="C130" s="70" t="s">
        <v>1409</v>
      </c>
      <c r="D130" s="83" t="s">
        <v>566</v>
      </c>
      <c r="E130" s="83" t="s">
        <v>145</v>
      </c>
      <c r="F130" s="97">
        <v>43986</v>
      </c>
      <c r="G130" s="77">
        <v>650074.30200100003</v>
      </c>
      <c r="H130" s="79">
        <v>0.25030000000000002</v>
      </c>
      <c r="I130" s="77">
        <v>1.626885787</v>
      </c>
      <c r="J130" s="78">
        <f t="shared" si="1"/>
        <v>3.7172730191137375E-4</v>
      </c>
      <c r="K130" s="78">
        <f>I130/'סכום נכסי הקרן'!$C$42</f>
        <v>1.3437817062026684E-6</v>
      </c>
    </row>
    <row r="131" spans="2:11">
      <c r="B131" s="76" t="s">
        <v>1410</v>
      </c>
      <c r="C131" s="70" t="s">
        <v>1411</v>
      </c>
      <c r="D131" s="83" t="s">
        <v>566</v>
      </c>
      <c r="E131" s="83" t="s">
        <v>145</v>
      </c>
      <c r="F131" s="97">
        <v>44004</v>
      </c>
      <c r="G131" s="77">
        <v>2169304.8860729998</v>
      </c>
      <c r="H131" s="79">
        <v>0.41949999999999998</v>
      </c>
      <c r="I131" s="77">
        <v>9.1005309529999998</v>
      </c>
      <c r="J131" s="78">
        <f t="shared" si="1"/>
        <v>2.0793812596751346E-3</v>
      </c>
      <c r="K131" s="78">
        <f>I131/'סכום נכסי הקרן'!$C$42</f>
        <v>7.5168933855665524E-6</v>
      </c>
    </row>
    <row r="132" spans="2:11">
      <c r="B132" s="76" t="s">
        <v>1412</v>
      </c>
      <c r="C132" s="70" t="s">
        <v>1413</v>
      </c>
      <c r="D132" s="83" t="s">
        <v>566</v>
      </c>
      <c r="E132" s="83" t="s">
        <v>145</v>
      </c>
      <c r="F132" s="97">
        <v>43894</v>
      </c>
      <c r="G132" s="77">
        <v>2386786.7425640002</v>
      </c>
      <c r="H132" s="79">
        <v>0.3095</v>
      </c>
      <c r="I132" s="77">
        <v>7.3868772389999995</v>
      </c>
      <c r="J132" s="78">
        <f t="shared" si="1"/>
        <v>1.687828345140007E-3</v>
      </c>
      <c r="K132" s="78">
        <f>I132/'סכום נכסי הקרן'!$C$42</f>
        <v>6.1014427558786433E-6</v>
      </c>
    </row>
    <row r="133" spans="2:11">
      <c r="B133" s="76" t="s">
        <v>1414</v>
      </c>
      <c r="C133" s="70" t="s">
        <v>1415</v>
      </c>
      <c r="D133" s="83" t="s">
        <v>566</v>
      </c>
      <c r="E133" s="83" t="s">
        <v>145</v>
      </c>
      <c r="F133" s="97">
        <v>43894</v>
      </c>
      <c r="G133" s="77">
        <v>807239.59659500001</v>
      </c>
      <c r="H133" s="79">
        <v>0.31830000000000003</v>
      </c>
      <c r="I133" s="77">
        <v>2.5697770639999997</v>
      </c>
      <c r="J133" s="78">
        <f t="shared" si="1"/>
        <v>5.8716862741542376E-4</v>
      </c>
      <c r="K133" s="78">
        <f>I133/'סכום נכסי הקרן'!$C$42</f>
        <v>2.1225948589729753E-6</v>
      </c>
    </row>
    <row r="134" spans="2:11">
      <c r="B134" s="76" t="s">
        <v>1416</v>
      </c>
      <c r="C134" s="70" t="s">
        <v>1417</v>
      </c>
      <c r="D134" s="83" t="s">
        <v>566</v>
      </c>
      <c r="E134" s="83" t="s">
        <v>145</v>
      </c>
      <c r="F134" s="97">
        <v>44004</v>
      </c>
      <c r="G134" s="77">
        <v>1302034.050822</v>
      </c>
      <c r="H134" s="79">
        <v>0.45400000000000001</v>
      </c>
      <c r="I134" s="77">
        <v>5.910775224</v>
      </c>
      <c r="J134" s="78">
        <f t="shared" si="1"/>
        <v>1.3505536429043227E-3</v>
      </c>
      <c r="K134" s="78">
        <f>I134/'סכום נכסי הקרן'!$C$42</f>
        <v>4.8822060398805238E-6</v>
      </c>
    </row>
    <row r="135" spans="2:11">
      <c r="B135" s="76" t="s">
        <v>1418</v>
      </c>
      <c r="C135" s="70" t="s">
        <v>1419</v>
      </c>
      <c r="D135" s="83" t="s">
        <v>566</v>
      </c>
      <c r="E135" s="83" t="s">
        <v>145</v>
      </c>
      <c r="F135" s="97">
        <v>43894</v>
      </c>
      <c r="G135" s="77">
        <v>1454157.6066409999</v>
      </c>
      <c r="H135" s="79">
        <v>0.33600000000000002</v>
      </c>
      <c r="I135" s="77">
        <v>4.8865262640000005</v>
      </c>
      <c r="J135" s="78">
        <f t="shared" si="1"/>
        <v>1.1165228919882287E-3</v>
      </c>
      <c r="K135" s="78">
        <f>I135/'סכום נכסי הקרן'!$C$42</f>
        <v>4.0361927388588534E-6</v>
      </c>
    </row>
    <row r="136" spans="2:11">
      <c r="B136" s="76" t="s">
        <v>1420</v>
      </c>
      <c r="C136" s="70" t="s">
        <v>1421</v>
      </c>
      <c r="D136" s="83" t="s">
        <v>566</v>
      </c>
      <c r="E136" s="83" t="s">
        <v>145</v>
      </c>
      <c r="F136" s="97">
        <v>43895</v>
      </c>
      <c r="G136" s="77">
        <v>1737911.569317</v>
      </c>
      <c r="H136" s="79">
        <v>0.4899</v>
      </c>
      <c r="I136" s="77">
        <v>8.5142423320000002</v>
      </c>
      <c r="J136" s="78">
        <f t="shared" si="1"/>
        <v>1.9454201119614078E-3</v>
      </c>
      <c r="K136" s="78">
        <f>I136/'סכום נכסי הקרן'!$C$42</f>
        <v>7.0326283377371135E-6</v>
      </c>
    </row>
    <row r="137" spans="2:11">
      <c r="B137" s="76" t="s">
        <v>1422</v>
      </c>
      <c r="C137" s="70" t="s">
        <v>1423</v>
      </c>
      <c r="D137" s="83" t="s">
        <v>566</v>
      </c>
      <c r="E137" s="83" t="s">
        <v>145</v>
      </c>
      <c r="F137" s="97">
        <v>43895</v>
      </c>
      <c r="G137" s="77">
        <v>1741088.6821570001</v>
      </c>
      <c r="H137" s="79">
        <v>0.68279999999999996</v>
      </c>
      <c r="I137" s="77">
        <v>11.888171851999999</v>
      </c>
      <c r="J137" s="78">
        <f t="shared" si="1"/>
        <v>2.7163296173062573E-3</v>
      </c>
      <c r="K137" s="78">
        <f>I137/'סכום נכסי הקרן'!$C$42</f>
        <v>9.8194402966476304E-6</v>
      </c>
    </row>
    <row r="138" spans="2:11">
      <c r="B138" s="76" t="s">
        <v>1424</v>
      </c>
      <c r="C138" s="70" t="s">
        <v>1425</v>
      </c>
      <c r="D138" s="83" t="s">
        <v>566</v>
      </c>
      <c r="E138" s="83" t="s">
        <v>145</v>
      </c>
      <c r="F138" s="97">
        <v>43895</v>
      </c>
      <c r="G138" s="77">
        <v>3277454.4691090002</v>
      </c>
      <c r="H138" s="79">
        <v>0.69159999999999999</v>
      </c>
      <c r="I138" s="77">
        <v>22.666524358000004</v>
      </c>
      <c r="J138" s="78">
        <f t="shared" si="1"/>
        <v>5.1790764973397452E-3</v>
      </c>
      <c r="K138" s="78">
        <f>I138/'סכום נכסי הקרן'!$C$42</f>
        <v>1.8722187518549873E-5</v>
      </c>
    </row>
    <row r="139" spans="2:11">
      <c r="B139" s="76" t="s">
        <v>1426</v>
      </c>
      <c r="C139" s="70" t="s">
        <v>1427</v>
      </c>
      <c r="D139" s="83" t="s">
        <v>566</v>
      </c>
      <c r="E139" s="83" t="s">
        <v>145</v>
      </c>
      <c r="F139" s="97">
        <v>43990</v>
      </c>
      <c r="G139" s="77">
        <v>1572073.9905000001</v>
      </c>
      <c r="H139" s="79">
        <v>1.048</v>
      </c>
      <c r="I139" s="77">
        <v>16.47475073</v>
      </c>
      <c r="J139" s="78">
        <f t="shared" si="1"/>
        <v>3.7643175000122704E-3</v>
      </c>
      <c r="K139" s="78">
        <f>I139/'סכום נכסי הקרן'!$C$42</f>
        <v>1.3607881279758857E-5</v>
      </c>
    </row>
    <row r="140" spans="2:11">
      <c r="B140" s="76" t="s">
        <v>1428</v>
      </c>
      <c r="C140" s="70" t="s">
        <v>1429</v>
      </c>
      <c r="D140" s="83" t="s">
        <v>566</v>
      </c>
      <c r="E140" s="83" t="s">
        <v>145</v>
      </c>
      <c r="F140" s="97">
        <v>44005</v>
      </c>
      <c r="G140" s="77">
        <v>656760.11955599999</v>
      </c>
      <c r="H140" s="79">
        <v>1.331</v>
      </c>
      <c r="I140" s="77">
        <v>8.7412665599999997</v>
      </c>
      <c r="J140" s="78">
        <f t="shared" ref="J140:J158" si="2">I140/$I$11</f>
        <v>1.9972929013220985E-3</v>
      </c>
      <c r="K140" s="78">
        <f>I140/'סכום נכסי הקרן'!$C$42</f>
        <v>7.2201467283266199E-6</v>
      </c>
    </row>
    <row r="141" spans="2:11">
      <c r="B141" s="76" t="s">
        <v>1430</v>
      </c>
      <c r="C141" s="70" t="s">
        <v>1431</v>
      </c>
      <c r="D141" s="83" t="s">
        <v>566</v>
      </c>
      <c r="E141" s="83" t="s">
        <v>146</v>
      </c>
      <c r="F141" s="97">
        <v>43908</v>
      </c>
      <c r="G141" s="77">
        <v>1864290.4862609999</v>
      </c>
      <c r="H141" s="79">
        <v>-4.0777000000000001</v>
      </c>
      <c r="I141" s="77">
        <v>-76.019396700000001</v>
      </c>
      <c r="J141" s="78">
        <f t="shared" si="2"/>
        <v>-1.7369679822657021E-2</v>
      </c>
      <c r="K141" s="78">
        <f>I141/'סכום נכסי הקרן'!$C$42</f>
        <v>-6.2790808929738041E-5</v>
      </c>
    </row>
    <row r="142" spans="2:11">
      <c r="B142" s="76" t="s">
        <v>1432</v>
      </c>
      <c r="C142" s="70" t="s">
        <v>1433</v>
      </c>
      <c r="D142" s="83" t="s">
        <v>566</v>
      </c>
      <c r="E142" s="83" t="s">
        <v>146</v>
      </c>
      <c r="F142" s="97">
        <v>43969</v>
      </c>
      <c r="G142" s="77">
        <v>934395.05543900002</v>
      </c>
      <c r="H142" s="79">
        <v>-1.3412999999999999</v>
      </c>
      <c r="I142" s="77">
        <v>-12.532802090999997</v>
      </c>
      <c r="J142" s="78">
        <f t="shared" si="2"/>
        <v>-2.8636212473572074E-3</v>
      </c>
      <c r="K142" s="78">
        <f>I142/'סכום נכסי הקרן'!$C$42</f>
        <v>-1.0351894590215844E-5</v>
      </c>
    </row>
    <row r="143" spans="2:11">
      <c r="B143" s="76" t="s">
        <v>1434</v>
      </c>
      <c r="C143" s="70" t="s">
        <v>1435</v>
      </c>
      <c r="D143" s="83" t="s">
        <v>566</v>
      </c>
      <c r="E143" s="83" t="s">
        <v>143</v>
      </c>
      <c r="F143" s="97">
        <v>43976</v>
      </c>
      <c r="G143" s="77">
        <v>9995069.7400000002</v>
      </c>
      <c r="H143" s="79">
        <v>0.111</v>
      </c>
      <c r="I143" s="77">
        <v>11.094370000000001</v>
      </c>
      <c r="J143" s="78">
        <f t="shared" si="2"/>
        <v>2.5349537499564424E-3</v>
      </c>
      <c r="K143" s="78">
        <f>I143/'סכום נכסי הקרן'!$C$42</f>
        <v>9.1637726304899487E-6</v>
      </c>
    </row>
    <row r="144" spans="2:11">
      <c r="B144" s="76" t="s">
        <v>1436</v>
      </c>
      <c r="C144" s="70" t="s">
        <v>1437</v>
      </c>
      <c r="D144" s="83" t="s">
        <v>566</v>
      </c>
      <c r="E144" s="83" t="s">
        <v>143</v>
      </c>
      <c r="F144" s="97">
        <v>43972</v>
      </c>
      <c r="G144" s="77">
        <v>751888.38973299996</v>
      </c>
      <c r="H144" s="79">
        <v>3.3300000000000003E-2</v>
      </c>
      <c r="I144" s="77">
        <v>0.250488606</v>
      </c>
      <c r="J144" s="78">
        <f t="shared" si="2"/>
        <v>5.7234167519296884E-5</v>
      </c>
      <c r="K144" s="78">
        <f>I144/'סכום נכסי הקרן'!$C$42</f>
        <v>2.0689959248811603E-7</v>
      </c>
    </row>
    <row r="145" spans="2:11">
      <c r="B145" s="76" t="s">
        <v>1438</v>
      </c>
      <c r="C145" s="70" t="s">
        <v>1439</v>
      </c>
      <c r="D145" s="83" t="s">
        <v>566</v>
      </c>
      <c r="E145" s="83" t="s">
        <v>143</v>
      </c>
      <c r="F145" s="97">
        <v>43972</v>
      </c>
      <c r="G145" s="77">
        <v>1287052.4099999999</v>
      </c>
      <c r="H145" s="79">
        <v>5.4999999999999997E-3</v>
      </c>
      <c r="I145" s="77">
        <v>7.0349999999999996E-2</v>
      </c>
      <c r="J145" s="78">
        <f t="shared" si="2"/>
        <v>1.6074278783692602E-5</v>
      </c>
      <c r="K145" s="78">
        <f>I145/'סכום נכסי הקרן'!$C$42</f>
        <v>5.8107977699947604E-8</v>
      </c>
    </row>
    <row r="146" spans="2:11">
      <c r="B146" s="73"/>
      <c r="C146" s="70"/>
      <c r="D146" s="70"/>
      <c r="E146" s="70"/>
      <c r="F146" s="70"/>
      <c r="G146" s="77"/>
      <c r="H146" s="79"/>
      <c r="I146" s="70"/>
      <c r="J146" s="78"/>
      <c r="K146" s="70"/>
    </row>
    <row r="147" spans="2:11">
      <c r="B147" s="71" t="s">
        <v>213</v>
      </c>
      <c r="C147" s="72"/>
      <c r="D147" s="72"/>
      <c r="E147" s="72"/>
      <c r="F147" s="72"/>
      <c r="G147" s="80"/>
      <c r="H147" s="82"/>
      <c r="I147" s="80">
        <v>3671.9427213849999</v>
      </c>
      <c r="J147" s="81">
        <f t="shared" si="2"/>
        <v>0.83900257258412769</v>
      </c>
      <c r="K147" s="81">
        <f>I147/'סכום נכסי הקרן'!$C$42</f>
        <v>3.0329661090223812E-3</v>
      </c>
    </row>
    <row r="148" spans="2:11">
      <c r="B148" s="88" t="s">
        <v>207</v>
      </c>
      <c r="C148" s="72"/>
      <c r="D148" s="72"/>
      <c r="E148" s="72"/>
      <c r="F148" s="72"/>
      <c r="G148" s="80"/>
      <c r="H148" s="82"/>
      <c r="I148" s="80">
        <v>3671.9427213849999</v>
      </c>
      <c r="J148" s="81">
        <f t="shared" si="2"/>
        <v>0.83900257258412769</v>
      </c>
      <c r="K148" s="81">
        <f>I148/'סכום נכסי הקרן'!$C$42</f>
        <v>3.0329661090223812E-3</v>
      </c>
    </row>
    <row r="149" spans="2:11">
      <c r="B149" s="76" t="s">
        <v>1440</v>
      </c>
      <c r="C149" s="70" t="s">
        <v>1441</v>
      </c>
      <c r="D149" s="83" t="s">
        <v>566</v>
      </c>
      <c r="E149" s="83" t="s">
        <v>143</v>
      </c>
      <c r="F149" s="97">
        <v>43916</v>
      </c>
      <c r="G149" s="77">
        <v>1536808.0765760001</v>
      </c>
      <c r="H149" s="79">
        <v>15.3485</v>
      </c>
      <c r="I149" s="77">
        <v>235.87738415500002</v>
      </c>
      <c r="J149" s="78">
        <f t="shared" si="2"/>
        <v>5.3895647927158868E-2</v>
      </c>
      <c r="K149" s="78">
        <f>I149/'סכום נכסי הקרן'!$C$42</f>
        <v>1.9483095633831865E-4</v>
      </c>
    </row>
    <row r="150" spans="2:11">
      <c r="B150" s="76" t="s">
        <v>1440</v>
      </c>
      <c r="C150" s="70" t="s">
        <v>1442</v>
      </c>
      <c r="D150" s="83" t="s">
        <v>566</v>
      </c>
      <c r="E150" s="83" t="s">
        <v>143</v>
      </c>
      <c r="F150" s="97">
        <v>43923</v>
      </c>
      <c r="G150" s="77">
        <v>2150614.6715330002</v>
      </c>
      <c r="H150" s="79">
        <v>19.453700000000001</v>
      </c>
      <c r="I150" s="77">
        <v>418.37441979599998</v>
      </c>
      <c r="J150" s="78">
        <f t="shared" si="2"/>
        <v>9.5594414495615426E-2</v>
      </c>
      <c r="K150" s="78">
        <f>I150/'סכום נכסי הקרן'!$C$42</f>
        <v>3.45570596385707E-4</v>
      </c>
    </row>
    <row r="151" spans="2:11">
      <c r="B151" s="76" t="s">
        <v>1440</v>
      </c>
      <c r="C151" s="70" t="s">
        <v>1443</v>
      </c>
      <c r="D151" s="83" t="s">
        <v>566</v>
      </c>
      <c r="E151" s="83" t="s">
        <v>143</v>
      </c>
      <c r="F151" s="97">
        <v>43937</v>
      </c>
      <c r="G151" s="77">
        <v>2263512.6823229999</v>
      </c>
      <c r="H151" s="79">
        <v>10.391500000000001</v>
      </c>
      <c r="I151" s="77">
        <v>235.21289328899996</v>
      </c>
      <c r="J151" s="78">
        <f t="shared" si="2"/>
        <v>5.3743818340388404E-2</v>
      </c>
      <c r="K151" s="78">
        <f>I151/'סכום נכסי הקרן'!$C$42</f>
        <v>1.9428209748368681E-4</v>
      </c>
    </row>
    <row r="152" spans="2:11">
      <c r="B152" s="76" t="s">
        <v>1440</v>
      </c>
      <c r="C152" s="70" t="s">
        <v>1444</v>
      </c>
      <c r="D152" s="83" t="s">
        <v>566</v>
      </c>
      <c r="E152" s="83" t="s">
        <v>145</v>
      </c>
      <c r="F152" s="97">
        <v>43955</v>
      </c>
      <c r="G152" s="77">
        <v>4319384.7499599997</v>
      </c>
      <c r="H152" s="79">
        <v>10.423299999999999</v>
      </c>
      <c r="I152" s="77">
        <v>450.22331002700003</v>
      </c>
      <c r="J152" s="78">
        <f t="shared" si="2"/>
        <v>0.10287157072197389</v>
      </c>
      <c r="K152" s="78">
        <f>I152/'סכום נכסי הקרן'!$C$42</f>
        <v>3.7187727162822339E-4</v>
      </c>
    </row>
    <row r="153" spans="2:11">
      <c r="B153" s="76" t="s">
        <v>1440</v>
      </c>
      <c r="C153" s="70" t="s">
        <v>1445</v>
      </c>
      <c r="D153" s="83" t="s">
        <v>566</v>
      </c>
      <c r="E153" s="83" t="s">
        <v>143</v>
      </c>
      <c r="F153" s="97">
        <v>43956</v>
      </c>
      <c r="G153" s="77">
        <v>771143.89401899988</v>
      </c>
      <c r="H153" s="79">
        <v>8.4291999999999998</v>
      </c>
      <c r="I153" s="77">
        <v>65.001566413999996</v>
      </c>
      <c r="J153" s="78">
        <f t="shared" si="2"/>
        <v>1.4852214639876984E-2</v>
      </c>
      <c r="K153" s="78">
        <f>I153/'סכום נכסי הקרן'!$C$42</f>
        <v>5.3690256881966954E-5</v>
      </c>
    </row>
    <row r="154" spans="2:11">
      <c r="B154" s="76" t="s">
        <v>1440</v>
      </c>
      <c r="C154" s="70" t="s">
        <v>1446</v>
      </c>
      <c r="D154" s="83" t="s">
        <v>566</v>
      </c>
      <c r="E154" s="83" t="s">
        <v>145</v>
      </c>
      <c r="F154" s="97">
        <v>43962</v>
      </c>
      <c r="G154" s="77">
        <v>6550282.1825430002</v>
      </c>
      <c r="H154" s="79">
        <v>6.5860000000000003</v>
      </c>
      <c r="I154" s="77">
        <v>431.39855190200001</v>
      </c>
      <c r="J154" s="78">
        <f t="shared" si="2"/>
        <v>9.8570299788969876E-2</v>
      </c>
      <c r="K154" s="78">
        <f>I154/'סכום נכסי הקרן'!$C$42</f>
        <v>3.5632832173007969E-4</v>
      </c>
    </row>
    <row r="155" spans="2:11">
      <c r="B155" s="76" t="s">
        <v>1440</v>
      </c>
      <c r="C155" s="70" t="s">
        <v>1447</v>
      </c>
      <c r="D155" s="83" t="s">
        <v>566</v>
      </c>
      <c r="E155" s="83" t="s">
        <v>143</v>
      </c>
      <c r="F155" s="97">
        <v>43969</v>
      </c>
      <c r="G155" s="77">
        <v>7734931.6001650002</v>
      </c>
      <c r="H155" s="79">
        <v>5.1536999999999997</v>
      </c>
      <c r="I155" s="77">
        <v>398.63484806400004</v>
      </c>
      <c r="J155" s="78">
        <f t="shared" si="2"/>
        <v>9.1084117706832696E-2</v>
      </c>
      <c r="K155" s="78">
        <f>I155/'סכום נכסי הקרן'!$C$42</f>
        <v>3.292660250422874E-4</v>
      </c>
    </row>
    <row r="156" spans="2:11">
      <c r="B156" s="76" t="s">
        <v>1440</v>
      </c>
      <c r="C156" s="70" t="s">
        <v>1448</v>
      </c>
      <c r="D156" s="83" t="s">
        <v>566</v>
      </c>
      <c r="E156" s="83" t="s">
        <v>143</v>
      </c>
      <c r="F156" s="97">
        <v>43971</v>
      </c>
      <c r="G156" s="77">
        <v>13495033.670604998</v>
      </c>
      <c r="H156" s="79">
        <v>4.5023</v>
      </c>
      <c r="I156" s="77">
        <v>607.58365619000006</v>
      </c>
      <c r="J156" s="78">
        <f t="shared" si="2"/>
        <v>0.1388268525090732</v>
      </c>
      <c r="K156" s="78">
        <f>I156/'סכום נכסי הקרן'!$C$42</f>
        <v>5.0185440717471445E-4</v>
      </c>
    </row>
    <row r="157" spans="2:11">
      <c r="B157" s="76" t="s">
        <v>1440</v>
      </c>
      <c r="C157" s="70" t="s">
        <v>1449</v>
      </c>
      <c r="D157" s="83" t="s">
        <v>566</v>
      </c>
      <c r="E157" s="83" t="s">
        <v>145</v>
      </c>
      <c r="F157" s="97">
        <v>43956</v>
      </c>
      <c r="G157" s="77">
        <v>6537449.2904510014</v>
      </c>
      <c r="H157" s="79">
        <v>8.0516000000000005</v>
      </c>
      <c r="I157" s="77">
        <v>526.36886440000001</v>
      </c>
      <c r="J157" s="78">
        <f t="shared" si="2"/>
        <v>0.12027007632439643</v>
      </c>
      <c r="K157" s="78">
        <f>I157/'סכום נכסי הקרן'!$C$42</f>
        <v>4.3477228478325442E-4</v>
      </c>
    </row>
    <row r="158" spans="2:11">
      <c r="B158" s="76" t="s">
        <v>1440</v>
      </c>
      <c r="C158" s="70" t="s">
        <v>1450</v>
      </c>
      <c r="D158" s="83" t="s">
        <v>566</v>
      </c>
      <c r="E158" s="83" t="s">
        <v>143</v>
      </c>
      <c r="F158" s="97">
        <v>43983</v>
      </c>
      <c r="G158" s="77">
        <v>19351846.387033999</v>
      </c>
      <c r="H158" s="79">
        <v>1.5670999999999999</v>
      </c>
      <c r="I158" s="77">
        <v>303.26722714799996</v>
      </c>
      <c r="J158" s="78">
        <f t="shared" si="2"/>
        <v>6.9293560129841947E-2</v>
      </c>
      <c r="K158" s="78">
        <f>I158/'סכום נכסי הקרן'!$C$42</f>
        <v>2.5049389157414255E-4</v>
      </c>
    </row>
    <row r="159" spans="2:11">
      <c r="C159" s="1"/>
      <c r="D159" s="1"/>
    </row>
    <row r="160" spans="2:11">
      <c r="C160" s="1"/>
      <c r="D160" s="1"/>
    </row>
    <row r="161" spans="2:4">
      <c r="C161" s="1"/>
      <c r="D161" s="1"/>
    </row>
    <row r="162" spans="2:4">
      <c r="B162" s="85" t="s">
        <v>231</v>
      </c>
      <c r="C162" s="1"/>
      <c r="D162" s="1"/>
    </row>
    <row r="163" spans="2:4">
      <c r="B163" s="85" t="s">
        <v>92</v>
      </c>
      <c r="C163" s="1"/>
      <c r="D163" s="1"/>
    </row>
    <row r="164" spans="2:4">
      <c r="B164" s="85" t="s">
        <v>214</v>
      </c>
      <c r="C164" s="1"/>
      <c r="D164" s="1"/>
    </row>
    <row r="165" spans="2:4">
      <c r="B165" s="85" t="s">
        <v>222</v>
      </c>
      <c r="C165" s="1"/>
      <c r="D165" s="1"/>
    </row>
    <row r="166" spans="2:4">
      <c r="C166" s="1"/>
      <c r="D166" s="1"/>
    </row>
    <row r="167" spans="2:4">
      <c r="C167" s="1"/>
      <c r="D167" s="1"/>
    </row>
    <row r="168" spans="2:4">
      <c r="C168" s="1"/>
      <c r="D168" s="1"/>
    </row>
    <row r="169" spans="2:4">
      <c r="C169" s="1"/>
      <c r="D169" s="1"/>
    </row>
    <row r="170" spans="2:4">
      <c r="C170" s="1"/>
      <c r="D170" s="1"/>
    </row>
    <row r="171" spans="2:4">
      <c r="C171" s="1"/>
      <c r="D171" s="1"/>
    </row>
    <row r="172" spans="2:4">
      <c r="C172" s="1"/>
      <c r="D172" s="1"/>
    </row>
    <row r="173" spans="2:4">
      <c r="C173" s="1"/>
      <c r="D173" s="1"/>
    </row>
    <row r="174" spans="2:4">
      <c r="C174" s="1"/>
      <c r="D174" s="1"/>
    </row>
    <row r="175" spans="2:4">
      <c r="C175" s="1"/>
      <c r="D175" s="1"/>
    </row>
    <row r="176" spans="2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159</v>
      </c>
      <c r="C1" s="68" t="s" vm="1">
        <v>238</v>
      </c>
    </row>
    <row r="2" spans="2:78">
      <c r="B2" s="47" t="s">
        <v>158</v>
      </c>
      <c r="C2" s="68" t="s">
        <v>239</v>
      </c>
    </row>
    <row r="3" spans="2:78">
      <c r="B3" s="47" t="s">
        <v>160</v>
      </c>
      <c r="C3" s="68" t="s">
        <v>240</v>
      </c>
    </row>
    <row r="4" spans="2:78">
      <c r="B4" s="47" t="s">
        <v>161</v>
      </c>
      <c r="C4" s="68">
        <v>2142</v>
      </c>
    </row>
    <row r="6" spans="2:78" ht="26.25" customHeight="1">
      <c r="B6" s="108" t="s">
        <v>190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3" customFormat="1" ht="47.25">
      <c r="B8" s="22" t="s">
        <v>96</v>
      </c>
      <c r="C8" s="30" t="s">
        <v>34</v>
      </c>
      <c r="D8" s="30" t="s">
        <v>39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91</v>
      </c>
      <c r="O8" s="30" t="s">
        <v>45</v>
      </c>
      <c r="P8" s="30" t="s">
        <v>162</v>
      </c>
      <c r="Q8" s="31" t="s">
        <v>164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223</v>
      </c>
      <c r="M9" s="16"/>
      <c r="N9" s="16" t="s">
        <v>219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93</v>
      </c>
      <c r="R10" s="1"/>
      <c r="S10" s="1"/>
      <c r="T10" s="1"/>
      <c r="U10" s="1"/>
      <c r="V10" s="1"/>
    </row>
    <row r="11" spans="2:7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9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>
      <selection activeCell="P10" sqref="P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159</v>
      </c>
      <c r="C1" s="68" t="s" vm="1">
        <v>238</v>
      </c>
    </row>
    <row r="2" spans="2:62">
      <c r="B2" s="47" t="s">
        <v>158</v>
      </c>
      <c r="C2" s="68" t="s">
        <v>239</v>
      </c>
    </row>
    <row r="3" spans="2:62">
      <c r="B3" s="47" t="s">
        <v>160</v>
      </c>
      <c r="C3" s="68" t="s">
        <v>240</v>
      </c>
    </row>
    <row r="4" spans="2:62">
      <c r="B4" s="47" t="s">
        <v>161</v>
      </c>
      <c r="C4" s="68">
        <v>2142</v>
      </c>
    </row>
    <row r="6" spans="2:62" ht="26.25" customHeight="1">
      <c r="B6" s="108" t="s">
        <v>191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62" s="3" customFormat="1" ht="78.75">
      <c r="B7" s="48" t="s">
        <v>96</v>
      </c>
      <c r="C7" s="49" t="s">
        <v>203</v>
      </c>
      <c r="D7" s="49" t="s">
        <v>34</v>
      </c>
      <c r="E7" s="49" t="s">
        <v>97</v>
      </c>
      <c r="F7" s="49" t="s">
        <v>14</v>
      </c>
      <c r="G7" s="49" t="s">
        <v>84</v>
      </c>
      <c r="H7" s="49" t="s">
        <v>50</v>
      </c>
      <c r="I7" s="49" t="s">
        <v>17</v>
      </c>
      <c r="J7" s="49" t="s">
        <v>237</v>
      </c>
      <c r="K7" s="49" t="s">
        <v>83</v>
      </c>
      <c r="L7" s="49" t="s">
        <v>30</v>
      </c>
      <c r="M7" s="49" t="s">
        <v>18</v>
      </c>
      <c r="N7" s="49" t="s">
        <v>216</v>
      </c>
      <c r="O7" s="49" t="s">
        <v>215</v>
      </c>
      <c r="P7" s="49" t="s">
        <v>91</v>
      </c>
      <c r="Q7" s="49" t="s">
        <v>162</v>
      </c>
      <c r="R7" s="51" t="s">
        <v>164</v>
      </c>
      <c r="S7" s="1"/>
      <c r="T7" s="1"/>
      <c r="U7" s="1"/>
      <c r="V7" s="1"/>
      <c r="W7" s="1"/>
      <c r="X7" s="1"/>
      <c r="BI7" s="3" t="s">
        <v>142</v>
      </c>
      <c r="BJ7" s="3" t="s">
        <v>144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223</v>
      </c>
      <c r="O8" s="16"/>
      <c r="P8" s="16" t="s">
        <v>219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140</v>
      </c>
      <c r="BJ8" s="3" t="s">
        <v>143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93</v>
      </c>
      <c r="R9" s="20" t="s">
        <v>94</v>
      </c>
      <c r="S9" s="1"/>
      <c r="T9" s="1"/>
      <c r="U9" s="1"/>
      <c r="V9" s="1"/>
      <c r="W9" s="1"/>
      <c r="X9" s="1"/>
      <c r="BI9" s="4" t="s">
        <v>141</v>
      </c>
      <c r="BJ9" s="4" t="s">
        <v>145</v>
      </c>
    </row>
    <row r="10" spans="2:62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9">
        <v>0</v>
      </c>
      <c r="Q10" s="69"/>
      <c r="R10" s="69"/>
      <c r="S10" s="1"/>
      <c r="T10" s="1"/>
      <c r="U10" s="1"/>
      <c r="V10" s="1"/>
      <c r="W10" s="1"/>
      <c r="X10" s="1"/>
      <c r="BI10" s="1" t="s">
        <v>25</v>
      </c>
      <c r="BJ10" s="4" t="s">
        <v>146</v>
      </c>
    </row>
    <row r="11" spans="2:62" ht="21.7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BJ11" s="1" t="s">
        <v>152</v>
      </c>
    </row>
    <row r="12" spans="2:62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BJ12" s="1" t="s">
        <v>147</v>
      </c>
    </row>
    <row r="13" spans="2:62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BJ13" s="1" t="s">
        <v>148</v>
      </c>
    </row>
    <row r="14" spans="2:62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BJ14" s="1" t="s">
        <v>149</v>
      </c>
    </row>
    <row r="15" spans="2:6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BJ15" s="1" t="s">
        <v>151</v>
      </c>
    </row>
    <row r="16" spans="2:6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BJ16" s="1" t="s">
        <v>150</v>
      </c>
    </row>
    <row r="17" spans="2:6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BJ17" s="1" t="s">
        <v>153</v>
      </c>
    </row>
    <row r="18" spans="2:6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BJ18" s="1" t="s">
        <v>154</v>
      </c>
    </row>
    <row r="19" spans="2:6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BJ19" s="1" t="s">
        <v>155</v>
      </c>
    </row>
    <row r="20" spans="2:6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BJ20" s="1" t="s">
        <v>156</v>
      </c>
    </row>
    <row r="21" spans="2:6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BJ21" s="1" t="s">
        <v>157</v>
      </c>
    </row>
    <row r="22" spans="2:6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BJ22" s="1" t="s">
        <v>25</v>
      </c>
    </row>
    <row r="23" spans="2:6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6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6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6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6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6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6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6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6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6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 P10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159</v>
      </c>
      <c r="C1" s="68" t="s" vm="1">
        <v>238</v>
      </c>
    </row>
    <row r="2" spans="2:64">
      <c r="B2" s="47" t="s">
        <v>158</v>
      </c>
      <c r="C2" s="68" t="s">
        <v>239</v>
      </c>
    </row>
    <row r="3" spans="2:64">
      <c r="B3" s="47" t="s">
        <v>160</v>
      </c>
      <c r="C3" s="68" t="s">
        <v>240</v>
      </c>
    </row>
    <row r="4" spans="2:64">
      <c r="B4" s="47" t="s">
        <v>161</v>
      </c>
      <c r="C4" s="68">
        <v>2142</v>
      </c>
    </row>
    <row r="6" spans="2:64" ht="26.25" customHeight="1">
      <c r="B6" s="108" t="s">
        <v>192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4" s="3" customFormat="1" ht="78.75">
      <c r="B7" s="48" t="s">
        <v>96</v>
      </c>
      <c r="C7" s="49" t="s">
        <v>34</v>
      </c>
      <c r="D7" s="49" t="s">
        <v>97</v>
      </c>
      <c r="E7" s="49" t="s">
        <v>14</v>
      </c>
      <c r="F7" s="49" t="s">
        <v>50</v>
      </c>
      <c r="G7" s="49" t="s">
        <v>17</v>
      </c>
      <c r="H7" s="49" t="s">
        <v>83</v>
      </c>
      <c r="I7" s="49" t="s">
        <v>40</v>
      </c>
      <c r="J7" s="49" t="s">
        <v>18</v>
      </c>
      <c r="K7" s="49" t="s">
        <v>216</v>
      </c>
      <c r="L7" s="49" t="s">
        <v>215</v>
      </c>
      <c r="M7" s="49" t="s">
        <v>91</v>
      </c>
      <c r="N7" s="49" t="s">
        <v>162</v>
      </c>
      <c r="O7" s="51" t="s">
        <v>164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223</v>
      </c>
      <c r="L8" s="32"/>
      <c r="M8" s="32" t="s">
        <v>219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159</v>
      </c>
      <c r="C1" s="68" t="s" vm="1">
        <v>238</v>
      </c>
    </row>
    <row r="2" spans="2:56">
      <c r="B2" s="47" t="s">
        <v>158</v>
      </c>
      <c r="C2" s="68" t="s">
        <v>239</v>
      </c>
    </row>
    <row r="3" spans="2:56">
      <c r="B3" s="47" t="s">
        <v>160</v>
      </c>
      <c r="C3" s="68" t="s">
        <v>240</v>
      </c>
    </row>
    <row r="4" spans="2:56">
      <c r="B4" s="47" t="s">
        <v>161</v>
      </c>
      <c r="C4" s="68">
        <v>2142</v>
      </c>
    </row>
    <row r="6" spans="2:56" ht="26.25" customHeight="1">
      <c r="B6" s="108" t="s">
        <v>193</v>
      </c>
      <c r="C6" s="109"/>
      <c r="D6" s="109"/>
      <c r="E6" s="109"/>
      <c r="F6" s="109"/>
      <c r="G6" s="109"/>
      <c r="H6" s="109"/>
      <c r="I6" s="109"/>
      <c r="J6" s="110"/>
    </row>
    <row r="7" spans="2:56" s="3" customFormat="1" ht="78.75">
      <c r="B7" s="48" t="s">
        <v>96</v>
      </c>
      <c r="C7" s="50" t="s">
        <v>42</v>
      </c>
      <c r="D7" s="50" t="s">
        <v>68</v>
      </c>
      <c r="E7" s="50" t="s">
        <v>43</v>
      </c>
      <c r="F7" s="50" t="s">
        <v>83</v>
      </c>
      <c r="G7" s="50" t="s">
        <v>204</v>
      </c>
      <c r="H7" s="50" t="s">
        <v>162</v>
      </c>
      <c r="I7" s="50" t="s">
        <v>163</v>
      </c>
      <c r="J7" s="65" t="s">
        <v>226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220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69"/>
      <c r="C10" s="69"/>
      <c r="D10" s="69"/>
      <c r="E10" s="69"/>
      <c r="F10" s="69"/>
      <c r="G10" s="79">
        <v>0</v>
      </c>
      <c r="H10" s="69"/>
      <c r="I10" s="69"/>
      <c r="J10" s="6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8"/>
      <c r="C11" s="69"/>
      <c r="D11" s="69"/>
      <c r="E11" s="69"/>
      <c r="F11" s="69"/>
      <c r="G11" s="69"/>
      <c r="H11" s="69"/>
      <c r="I11" s="69"/>
      <c r="J11" s="69"/>
    </row>
    <row r="12" spans="2:56">
      <c r="B12" s="98"/>
      <c r="C12" s="69"/>
      <c r="D12" s="69"/>
      <c r="E12" s="69"/>
      <c r="F12" s="69"/>
      <c r="G12" s="69"/>
      <c r="H12" s="69"/>
      <c r="I12" s="69"/>
      <c r="J12" s="69"/>
    </row>
    <row r="13" spans="2:56">
      <c r="B13" s="69"/>
      <c r="C13" s="69"/>
      <c r="D13" s="69"/>
      <c r="E13" s="69"/>
      <c r="F13" s="69"/>
      <c r="G13" s="69"/>
      <c r="H13" s="69"/>
      <c r="I13" s="69"/>
      <c r="J13" s="69"/>
    </row>
    <row r="14" spans="2:56">
      <c r="B14" s="69"/>
      <c r="C14" s="69"/>
      <c r="D14" s="69"/>
      <c r="E14" s="69"/>
      <c r="F14" s="69"/>
      <c r="G14" s="69"/>
      <c r="H14" s="69"/>
      <c r="I14" s="69"/>
      <c r="J14" s="69"/>
    </row>
    <row r="15" spans="2:56">
      <c r="B15" s="69"/>
      <c r="C15" s="69"/>
      <c r="D15" s="69"/>
      <c r="E15" s="69"/>
      <c r="F15" s="69"/>
      <c r="G15" s="69"/>
      <c r="H15" s="69"/>
      <c r="I15" s="69"/>
      <c r="J15" s="69"/>
    </row>
    <row r="16" spans="2:56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 G10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2142</v>
      </c>
    </row>
    <row r="6" spans="2:60" ht="26.25" customHeight="1">
      <c r="B6" s="108" t="s">
        <v>194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60" s="3" customFormat="1" ht="63">
      <c r="B7" s="48" t="s">
        <v>96</v>
      </c>
      <c r="C7" s="50" t="s">
        <v>97</v>
      </c>
      <c r="D7" s="50" t="s">
        <v>14</v>
      </c>
      <c r="E7" s="50" t="s">
        <v>15</v>
      </c>
      <c r="F7" s="50" t="s">
        <v>44</v>
      </c>
      <c r="G7" s="50" t="s">
        <v>83</v>
      </c>
      <c r="H7" s="50" t="s">
        <v>41</v>
      </c>
      <c r="I7" s="50" t="s">
        <v>91</v>
      </c>
      <c r="J7" s="50" t="s">
        <v>162</v>
      </c>
      <c r="K7" s="65" t="s">
        <v>163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/>
      <c r="C10" s="69"/>
      <c r="D10" s="69"/>
      <c r="E10" s="69"/>
      <c r="F10" s="69"/>
      <c r="G10" s="69"/>
      <c r="H10" s="69"/>
      <c r="I10" s="79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8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98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1"/>
  <sheetViews>
    <sheetView rightToLeft="1" workbookViewId="0">
      <selection activeCell="C22" sqref="C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1" bestFit="1" customWidth="1"/>
    <col min="4" max="4" width="4.5703125" style="1" bestFit="1" customWidth="1"/>
    <col min="5" max="5" width="9" style="1" bestFit="1" customWidth="1"/>
    <col min="6" max="6" width="7.28515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5" width="7.5703125" style="3" bestFit="1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2142</v>
      </c>
    </row>
    <row r="6" spans="2:60" ht="26.25" customHeight="1">
      <c r="B6" s="108" t="s">
        <v>195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60" s="3" customFormat="1" ht="63">
      <c r="B7" s="48" t="s">
        <v>96</v>
      </c>
      <c r="C7" s="50" t="s">
        <v>34</v>
      </c>
      <c r="D7" s="50" t="s">
        <v>14</v>
      </c>
      <c r="E7" s="50" t="s">
        <v>15</v>
      </c>
      <c r="F7" s="50" t="s">
        <v>44</v>
      </c>
      <c r="G7" s="50" t="s">
        <v>83</v>
      </c>
      <c r="H7" s="50" t="s">
        <v>41</v>
      </c>
      <c r="I7" s="50" t="s">
        <v>91</v>
      </c>
      <c r="J7" s="50" t="s">
        <v>162</v>
      </c>
      <c r="K7" s="52" t="s">
        <v>163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 t="s">
        <v>1497</v>
      </c>
      <c r="C10" s="69"/>
      <c r="D10" s="69"/>
      <c r="E10" s="69"/>
      <c r="F10" s="69"/>
      <c r="G10" s="69"/>
      <c r="H10" s="78">
        <v>0</v>
      </c>
      <c r="I10" s="77">
        <v>-184.36478541700001</v>
      </c>
      <c r="J10" s="104">
        <f>I10/$I$10</f>
        <v>1</v>
      </c>
      <c r="K10" s="104">
        <f>I10/'סכום נכסי הקרן'!$C$42</f>
        <v>-1.5228237156597957E-4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3" t="s">
        <v>210</v>
      </c>
      <c r="C11" s="69"/>
      <c r="D11" s="69"/>
      <c r="E11" s="69"/>
      <c r="F11" s="69"/>
      <c r="G11" s="69"/>
      <c r="H11" s="78">
        <v>0</v>
      </c>
      <c r="I11" s="77">
        <v>-184.36478541700001</v>
      </c>
      <c r="J11" s="104">
        <f t="shared" ref="J11:J12" si="0">I11/$I$10</f>
        <v>1</v>
      </c>
      <c r="K11" s="104">
        <f>I11/'סכום נכסי הקרן'!$C$42</f>
        <v>-1.5228237156597957E-4</v>
      </c>
    </row>
    <row r="12" spans="2:60">
      <c r="B12" s="76" t="s">
        <v>564</v>
      </c>
      <c r="C12" s="70" t="s">
        <v>565</v>
      </c>
      <c r="D12" s="70" t="s">
        <v>996</v>
      </c>
      <c r="E12" s="70"/>
      <c r="F12" s="78">
        <v>0</v>
      </c>
      <c r="G12" s="83" t="s">
        <v>144</v>
      </c>
      <c r="H12" s="78">
        <v>0</v>
      </c>
      <c r="I12" s="77">
        <v>-184.36478541700001</v>
      </c>
      <c r="J12" s="104">
        <f t="shared" si="0"/>
        <v>1</v>
      </c>
      <c r="K12" s="104">
        <f>I12/'סכום נכסי הקרן'!$C$42</f>
        <v>-1.5228237156597957E-4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D108" s="3"/>
      <c r="E108" s="3"/>
      <c r="F108" s="3"/>
      <c r="G108" s="3"/>
      <c r="H108" s="3"/>
    </row>
    <row r="109" spans="2:11">
      <c r="D109" s="3"/>
      <c r="E109" s="3"/>
      <c r="F109" s="3"/>
      <c r="G109" s="3"/>
      <c r="H109" s="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E606" s="21"/>
      <c r="G606" s="21"/>
    </row>
    <row r="607" spans="4:8">
      <c r="E607" s="21"/>
      <c r="G607" s="21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AH26:XFD27 D28:XFD1048576 D26:AF27 A14:C1048576 D14:XFD25 A1:A13 H1:K9 C5:C11 I13 H10:H13 B13:G13 D1:G11 J10:K13 L1:XFD13 B1:B11"/>
    <dataValidation type="list" allowBlank="1" showInputMessage="1" showErrorMessage="1" sqref="E12">
      <formula1>$BM$7:$BM$10</formula1>
    </dataValidation>
    <dataValidation type="list" allowBlank="1" showInputMessage="1" showErrorMessage="1" sqref="G12">
      <formula1>$BJ$6:$BJ$17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O30" sqref="O3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159</v>
      </c>
      <c r="C1" s="68" t="s" vm="1">
        <v>238</v>
      </c>
    </row>
    <row r="2" spans="2:47">
      <c r="B2" s="47" t="s">
        <v>158</v>
      </c>
      <c r="C2" s="68" t="s">
        <v>239</v>
      </c>
    </row>
    <row r="3" spans="2:47">
      <c r="B3" s="47" t="s">
        <v>160</v>
      </c>
      <c r="C3" s="68" t="s">
        <v>240</v>
      </c>
    </row>
    <row r="4" spans="2:47">
      <c r="B4" s="47" t="s">
        <v>161</v>
      </c>
      <c r="C4" s="68">
        <v>2142</v>
      </c>
    </row>
    <row r="6" spans="2:47" ht="26.25" customHeight="1">
      <c r="B6" s="108" t="s">
        <v>196</v>
      </c>
      <c r="C6" s="109"/>
      <c r="D6" s="110"/>
    </row>
    <row r="7" spans="2:47" s="3" customFormat="1" ht="33">
      <c r="B7" s="48" t="s">
        <v>96</v>
      </c>
      <c r="C7" s="53" t="s">
        <v>88</v>
      </c>
      <c r="D7" s="54" t="s">
        <v>87</v>
      </c>
    </row>
    <row r="8" spans="2:47" s="3" customFormat="1">
      <c r="B8" s="15"/>
      <c r="C8" s="32" t="s">
        <v>219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69"/>
      <c r="C10" s="79">
        <v>0</v>
      </c>
      <c r="D10" s="6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8"/>
      <c r="C11" s="69"/>
      <c r="D11" s="69"/>
    </row>
    <row r="12" spans="2:47">
      <c r="B12" s="98"/>
      <c r="C12" s="69"/>
      <c r="D12" s="6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69"/>
      <c r="C13" s="69"/>
      <c r="D13" s="6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69"/>
      <c r="C14" s="69"/>
      <c r="D14" s="69"/>
    </row>
    <row r="15" spans="2:47">
      <c r="B15" s="69"/>
      <c r="C15" s="69"/>
      <c r="D15" s="6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69"/>
      <c r="C16" s="69"/>
      <c r="D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2142</v>
      </c>
    </row>
    <row r="6" spans="2:18" ht="26.25" customHeight="1">
      <c r="B6" s="108" t="s">
        <v>199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221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2142</v>
      </c>
    </row>
    <row r="6" spans="2:18" ht="26.25" customHeight="1">
      <c r="B6" s="108" t="s">
        <v>200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216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K18" sqref="K18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4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159</v>
      </c>
      <c r="C1" s="68" t="s" vm="1">
        <v>238</v>
      </c>
    </row>
    <row r="2" spans="2:53">
      <c r="B2" s="47" t="s">
        <v>158</v>
      </c>
      <c r="C2" s="68" t="s">
        <v>239</v>
      </c>
    </row>
    <row r="3" spans="2:53">
      <c r="B3" s="47" t="s">
        <v>160</v>
      </c>
      <c r="C3" s="68" t="s">
        <v>240</v>
      </c>
    </row>
    <row r="4" spans="2:53">
      <c r="B4" s="47" t="s">
        <v>161</v>
      </c>
      <c r="C4" s="68">
        <v>2142</v>
      </c>
    </row>
    <row r="6" spans="2:53" ht="21.75" customHeight="1">
      <c r="B6" s="111" t="s">
        <v>189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53" ht="27.75" customHeight="1">
      <c r="B7" s="114" t="s">
        <v>69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AU7" s="3"/>
      <c r="AV7" s="3"/>
    </row>
    <row r="8" spans="2:53" s="3" customFormat="1" ht="66" customHeight="1">
      <c r="B8" s="22" t="s">
        <v>95</v>
      </c>
      <c r="C8" s="30" t="s">
        <v>34</v>
      </c>
      <c r="D8" s="30" t="s">
        <v>99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230</v>
      </c>
      <c r="O8" s="30" t="s">
        <v>46</v>
      </c>
      <c r="P8" s="30" t="s">
        <v>218</v>
      </c>
      <c r="Q8" s="30" t="s">
        <v>162</v>
      </c>
      <c r="R8" s="60" t="s">
        <v>164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16" t="s">
        <v>219</v>
      </c>
      <c r="O9" s="32" t="s">
        <v>224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20" t="s">
        <v>94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94" t="s">
        <v>24</v>
      </c>
      <c r="C11" s="72"/>
      <c r="D11" s="72"/>
      <c r="E11" s="72"/>
      <c r="F11" s="72"/>
      <c r="G11" s="72"/>
      <c r="H11" s="80">
        <v>0.33327445915225268</v>
      </c>
      <c r="I11" s="72"/>
      <c r="J11" s="72"/>
      <c r="K11" s="81">
        <v>5.5459039988876423E-4</v>
      </c>
      <c r="L11" s="80"/>
      <c r="M11" s="82"/>
      <c r="N11" s="72"/>
      <c r="O11" s="80">
        <v>571.45068883900012</v>
      </c>
      <c r="P11" s="72"/>
      <c r="Q11" s="81">
        <f>O11/$O$11</f>
        <v>1</v>
      </c>
      <c r="R11" s="81">
        <f>O11/'סכום נכסי הקרן'!$C$42</f>
        <v>4.7200915257535633E-4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86"/>
      <c r="AV11" s="86"/>
      <c r="AW11" s="3"/>
      <c r="BA11" s="86"/>
    </row>
    <row r="12" spans="2:53" ht="22.5" customHeight="1">
      <c r="B12" s="71" t="s">
        <v>210</v>
      </c>
      <c r="C12" s="72"/>
      <c r="D12" s="72"/>
      <c r="E12" s="72"/>
      <c r="F12" s="72"/>
      <c r="G12" s="72"/>
      <c r="H12" s="80">
        <v>0.33327445915225268</v>
      </c>
      <c r="I12" s="72"/>
      <c r="J12" s="72"/>
      <c r="K12" s="81">
        <v>5.5459039988876423E-4</v>
      </c>
      <c r="L12" s="80"/>
      <c r="M12" s="82"/>
      <c r="N12" s="72"/>
      <c r="O12" s="80">
        <v>571.45068883900012</v>
      </c>
      <c r="P12" s="72"/>
      <c r="Q12" s="81">
        <f t="shared" ref="Q12:Q21" si="0">O12/$O$11</f>
        <v>1</v>
      </c>
      <c r="R12" s="81">
        <f>O12/'סכום נכסי הקרן'!$C$42</f>
        <v>4.7200915257535633E-4</v>
      </c>
      <c r="AW12" s="4"/>
    </row>
    <row r="13" spans="2:53" s="86" customFormat="1">
      <c r="B13" s="88" t="s">
        <v>35</v>
      </c>
      <c r="C13" s="72"/>
      <c r="D13" s="72"/>
      <c r="E13" s="72"/>
      <c r="F13" s="72"/>
      <c r="G13" s="72"/>
      <c r="H13" s="80">
        <v>0.33327445915225268</v>
      </c>
      <c r="I13" s="72"/>
      <c r="J13" s="72"/>
      <c r="K13" s="81">
        <v>5.5459039988876423E-4</v>
      </c>
      <c r="L13" s="80"/>
      <c r="M13" s="82"/>
      <c r="N13" s="72"/>
      <c r="O13" s="80">
        <v>571.45068883900012</v>
      </c>
      <c r="P13" s="72"/>
      <c r="Q13" s="81">
        <f t="shared" si="0"/>
        <v>1</v>
      </c>
      <c r="R13" s="81">
        <f>O13/'סכום נכסי הקרן'!$C$42</f>
        <v>4.7200915257535633E-4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0.33327445915225268</v>
      </c>
      <c r="I14" s="72"/>
      <c r="J14" s="72"/>
      <c r="K14" s="81">
        <v>5.5459039988876423E-4</v>
      </c>
      <c r="L14" s="80"/>
      <c r="M14" s="82"/>
      <c r="N14" s="72"/>
      <c r="O14" s="80">
        <v>571.45068883900012</v>
      </c>
      <c r="P14" s="72"/>
      <c r="Q14" s="81">
        <f t="shared" si="0"/>
        <v>1</v>
      </c>
      <c r="R14" s="81">
        <f>O14/'סכום נכסי הקרן'!$C$42</f>
        <v>4.7200915257535633E-4</v>
      </c>
    </row>
    <row r="15" spans="2:53">
      <c r="B15" s="75" t="s">
        <v>241</v>
      </c>
      <c r="C15" s="70" t="s">
        <v>242</v>
      </c>
      <c r="D15" s="83" t="s">
        <v>100</v>
      </c>
      <c r="E15" s="70" t="s">
        <v>243</v>
      </c>
      <c r="F15" s="70"/>
      <c r="G15" s="70"/>
      <c r="H15" s="77">
        <v>0.2899999999970469</v>
      </c>
      <c r="I15" s="83" t="s">
        <v>144</v>
      </c>
      <c r="J15" s="84">
        <v>0</v>
      </c>
      <c r="K15" s="84">
        <v>0</v>
      </c>
      <c r="L15" s="77">
        <v>165929.44988100001</v>
      </c>
      <c r="M15" s="79">
        <v>100</v>
      </c>
      <c r="N15" s="70"/>
      <c r="O15" s="77">
        <v>165.92944988100001</v>
      </c>
      <c r="P15" s="78">
        <v>1.8436605542333335E-5</v>
      </c>
      <c r="Q15" s="78">
        <f t="shared" si="0"/>
        <v>0.29036529856690535</v>
      </c>
      <c r="R15" s="78">
        <f>O15/'סכום נכסי הקרן'!$C$42</f>
        <v>1.3705507851385535E-4</v>
      </c>
    </row>
    <row r="16" spans="2:53" ht="20.25">
      <c r="B16" s="75" t="s">
        <v>244</v>
      </c>
      <c r="C16" s="70" t="s">
        <v>245</v>
      </c>
      <c r="D16" s="83" t="s">
        <v>100</v>
      </c>
      <c r="E16" s="70" t="s">
        <v>243</v>
      </c>
      <c r="F16" s="70"/>
      <c r="G16" s="70"/>
      <c r="H16" s="77">
        <v>0.52000000000234592</v>
      </c>
      <c r="I16" s="83" t="s">
        <v>144</v>
      </c>
      <c r="J16" s="84">
        <v>0</v>
      </c>
      <c r="K16" s="84">
        <v>0</v>
      </c>
      <c r="L16" s="77">
        <v>85253.055915000004</v>
      </c>
      <c r="M16" s="79">
        <v>100</v>
      </c>
      <c r="N16" s="70"/>
      <c r="O16" s="77">
        <v>85.253055915000004</v>
      </c>
      <c r="P16" s="78">
        <v>1.0656631989375E-5</v>
      </c>
      <c r="Q16" s="78">
        <f t="shared" si="0"/>
        <v>0.14918707349571347</v>
      </c>
      <c r="R16" s="78">
        <f>O16/'סכום נכסי הקרן'!$C$42</f>
        <v>7.0417664135909123E-5</v>
      </c>
      <c r="AU16" s="4"/>
    </row>
    <row r="17" spans="2:48" ht="20.25">
      <c r="B17" s="75" t="s">
        <v>246</v>
      </c>
      <c r="C17" s="70" t="s">
        <v>247</v>
      </c>
      <c r="D17" s="83" t="s">
        <v>100</v>
      </c>
      <c r="E17" s="70" t="s">
        <v>243</v>
      </c>
      <c r="F17" s="70"/>
      <c r="G17" s="70"/>
      <c r="H17" s="77">
        <v>0.35000000000456039</v>
      </c>
      <c r="I17" s="83" t="s">
        <v>144</v>
      </c>
      <c r="J17" s="84">
        <v>0</v>
      </c>
      <c r="K17" s="78">
        <v>6.0000000002736228E-4</v>
      </c>
      <c r="L17" s="77">
        <v>87729.704238000006</v>
      </c>
      <c r="M17" s="79">
        <v>99.98</v>
      </c>
      <c r="N17" s="70"/>
      <c r="O17" s="77">
        <v>87.712158295999998</v>
      </c>
      <c r="P17" s="78">
        <v>9.747744915333334E-6</v>
      </c>
      <c r="Q17" s="78">
        <f t="shared" si="0"/>
        <v>0.15349033610266927</v>
      </c>
      <c r="R17" s="78">
        <f>O17/'סכום נכסי הקרן'!$C$42</f>
        <v>7.2448843472327541E-5</v>
      </c>
      <c r="AV17" s="4"/>
    </row>
    <row r="18" spans="2:48">
      <c r="B18" s="75" t="s">
        <v>248</v>
      </c>
      <c r="C18" s="70" t="s">
        <v>249</v>
      </c>
      <c r="D18" s="83" t="s">
        <v>100</v>
      </c>
      <c r="E18" s="70" t="s">
        <v>243</v>
      </c>
      <c r="F18" s="70"/>
      <c r="G18" s="70"/>
      <c r="H18" s="77">
        <v>0.42000000000197413</v>
      </c>
      <c r="I18" s="83" t="s">
        <v>144</v>
      </c>
      <c r="J18" s="84">
        <v>0</v>
      </c>
      <c r="K18" s="84">
        <v>0</v>
      </c>
      <c r="L18" s="77">
        <v>60785.778914000002</v>
      </c>
      <c r="M18" s="79">
        <v>100</v>
      </c>
      <c r="N18" s="70"/>
      <c r="O18" s="77">
        <v>60.785778914000005</v>
      </c>
      <c r="P18" s="78">
        <v>6.7539754348888887E-6</v>
      </c>
      <c r="Q18" s="78">
        <f t="shared" si="0"/>
        <v>0.10637099596029312</v>
      </c>
      <c r="R18" s="78">
        <f>O18/'סכום נכסי הקרן'!$C$42</f>
        <v>5.0208083661814609E-5</v>
      </c>
      <c r="AU18" s="3"/>
    </row>
    <row r="19" spans="2:48">
      <c r="B19" s="75" t="s">
        <v>250</v>
      </c>
      <c r="C19" s="70" t="s">
        <v>251</v>
      </c>
      <c r="D19" s="83" t="s">
        <v>100</v>
      </c>
      <c r="E19" s="70" t="s">
        <v>243</v>
      </c>
      <c r="F19" s="70"/>
      <c r="G19" s="70"/>
      <c r="H19" s="77">
        <v>0.58999999997967922</v>
      </c>
      <c r="I19" s="83" t="s">
        <v>144</v>
      </c>
      <c r="J19" s="84">
        <v>0</v>
      </c>
      <c r="K19" s="78">
        <v>2.000000001399128E-4</v>
      </c>
      <c r="L19" s="77">
        <v>30021.692848999999</v>
      </c>
      <c r="M19" s="79">
        <v>99.99</v>
      </c>
      <c r="N19" s="70"/>
      <c r="O19" s="77">
        <v>30.018690679000002</v>
      </c>
      <c r="P19" s="78">
        <v>4.2888132641428574E-6</v>
      </c>
      <c r="Q19" s="78">
        <f t="shared" si="0"/>
        <v>5.2530675463858673E-2</v>
      </c>
      <c r="R19" s="78">
        <f>O19/'סכום נכסי הקרן'!$C$42</f>
        <v>2.4794959609906999E-5</v>
      </c>
      <c r="AV19" s="3"/>
    </row>
    <row r="20" spans="2:48">
      <c r="B20" s="75" t="s">
        <v>252</v>
      </c>
      <c r="C20" s="70" t="s">
        <v>253</v>
      </c>
      <c r="D20" s="83" t="s">
        <v>100</v>
      </c>
      <c r="E20" s="70" t="s">
        <v>243</v>
      </c>
      <c r="F20" s="70"/>
      <c r="G20" s="70"/>
      <c r="H20" s="77">
        <v>0.10000000017818637</v>
      </c>
      <c r="I20" s="83" t="s">
        <v>144</v>
      </c>
      <c r="J20" s="84">
        <v>0</v>
      </c>
      <c r="K20" s="78">
        <v>1.0000000017818637E-3</v>
      </c>
      <c r="L20" s="77">
        <v>561.26627399999995</v>
      </c>
      <c r="M20" s="79">
        <v>99.99</v>
      </c>
      <c r="N20" s="70"/>
      <c r="O20" s="77">
        <v>0.56121014899999999</v>
      </c>
      <c r="P20" s="78">
        <v>6.2362919333333324E-8</v>
      </c>
      <c r="Q20" s="78">
        <f t="shared" si="0"/>
        <v>9.8207974889346012E-4</v>
      </c>
      <c r="R20" s="78">
        <f>O20/'סכום נכסי הקרן'!$C$42</f>
        <v>4.6355063003662083E-7</v>
      </c>
    </row>
    <row r="21" spans="2:48">
      <c r="B21" s="75" t="s">
        <v>254</v>
      </c>
      <c r="C21" s="70" t="s">
        <v>255</v>
      </c>
      <c r="D21" s="83" t="s">
        <v>100</v>
      </c>
      <c r="E21" s="70" t="s">
        <v>243</v>
      </c>
      <c r="F21" s="70"/>
      <c r="G21" s="70"/>
      <c r="H21" s="77">
        <v>0.17000000000106241</v>
      </c>
      <c r="I21" s="83" t="s">
        <v>144</v>
      </c>
      <c r="J21" s="84">
        <v>0</v>
      </c>
      <c r="K21" s="78">
        <v>5.9999999997875208E-4</v>
      </c>
      <c r="L21" s="77">
        <v>141204.465452</v>
      </c>
      <c r="M21" s="79">
        <v>99.99</v>
      </c>
      <c r="N21" s="70"/>
      <c r="O21" s="77">
        <v>141.19034500500001</v>
      </c>
      <c r="P21" s="78">
        <v>1.2836769586545455E-5</v>
      </c>
      <c r="Q21" s="78">
        <f t="shared" si="0"/>
        <v>0.24707354066166648</v>
      </c>
      <c r="R21" s="78">
        <f>O21/'סכום נכסי הקרן'!$C$42</f>
        <v>1.1662097255150604E-4</v>
      </c>
    </row>
    <row r="22" spans="2:48">
      <c r="B22" s="76"/>
      <c r="C22" s="70"/>
      <c r="D22" s="70"/>
      <c r="E22" s="70"/>
      <c r="F22" s="70"/>
      <c r="G22" s="70"/>
      <c r="H22" s="70"/>
      <c r="I22" s="70"/>
      <c r="J22" s="70"/>
      <c r="K22" s="78"/>
      <c r="L22" s="77"/>
      <c r="M22" s="79"/>
      <c r="N22" s="70"/>
      <c r="O22" s="70"/>
      <c r="P22" s="70"/>
      <c r="Q22" s="78"/>
      <c r="R22" s="70"/>
    </row>
    <row r="23" spans="2:48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48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48">
      <c r="B25" s="85" t="s">
        <v>92</v>
      </c>
      <c r="C25" s="86"/>
      <c r="D25" s="86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48">
      <c r="B26" s="85" t="s">
        <v>214</v>
      </c>
      <c r="C26" s="86"/>
      <c r="D26" s="8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48">
      <c r="B27" s="117" t="s">
        <v>222</v>
      </c>
      <c r="C27" s="117"/>
      <c r="D27" s="117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E1:I30 C28:D29 R1:AF1048576 AJ1:XFD1048576 AG1:AI27 AG31:AI1048576 C25:D26 D1:D24 A1:B1048576 C5:C24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2" sqref="M1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2142</v>
      </c>
    </row>
    <row r="6" spans="2:18" ht="26.25" customHeight="1">
      <c r="B6" s="108" t="s">
        <v>202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216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9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159</v>
      </c>
      <c r="C1" s="68" t="s" vm="1">
        <v>238</v>
      </c>
    </row>
    <row r="2" spans="2:67">
      <c r="B2" s="47" t="s">
        <v>158</v>
      </c>
      <c r="C2" s="68" t="s">
        <v>239</v>
      </c>
    </row>
    <row r="3" spans="2:67">
      <c r="B3" s="47" t="s">
        <v>160</v>
      </c>
      <c r="C3" s="68" t="s">
        <v>240</v>
      </c>
    </row>
    <row r="4" spans="2:67">
      <c r="B4" s="47" t="s">
        <v>161</v>
      </c>
      <c r="C4" s="68">
        <v>2142</v>
      </c>
    </row>
    <row r="6" spans="2:67" ht="26.25" customHeight="1">
      <c r="B6" s="114" t="s">
        <v>189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9"/>
      <c r="BO6" s="3"/>
    </row>
    <row r="7" spans="2:67" ht="26.25" customHeight="1">
      <c r="B7" s="114" t="s">
        <v>70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AZ7" s="42"/>
      <c r="BJ7" s="3"/>
      <c r="BO7" s="3"/>
    </row>
    <row r="8" spans="2:67" s="3" customFormat="1" ht="78.75">
      <c r="B8" s="37" t="s">
        <v>95</v>
      </c>
      <c r="C8" s="13" t="s">
        <v>34</v>
      </c>
      <c r="D8" s="13" t="s">
        <v>99</v>
      </c>
      <c r="E8" s="13" t="s">
        <v>205</v>
      </c>
      <c r="F8" s="13" t="s">
        <v>97</v>
      </c>
      <c r="G8" s="13" t="s">
        <v>49</v>
      </c>
      <c r="H8" s="13" t="s">
        <v>14</v>
      </c>
      <c r="I8" s="13" t="s">
        <v>50</v>
      </c>
      <c r="J8" s="13" t="s">
        <v>84</v>
      </c>
      <c r="K8" s="13" t="s">
        <v>17</v>
      </c>
      <c r="L8" s="13" t="s">
        <v>83</v>
      </c>
      <c r="M8" s="13" t="s">
        <v>16</v>
      </c>
      <c r="N8" s="13" t="s">
        <v>18</v>
      </c>
      <c r="O8" s="13" t="s">
        <v>216</v>
      </c>
      <c r="P8" s="13" t="s">
        <v>215</v>
      </c>
      <c r="Q8" s="13" t="s">
        <v>46</v>
      </c>
      <c r="R8" s="13" t="s">
        <v>45</v>
      </c>
      <c r="S8" s="13" t="s">
        <v>162</v>
      </c>
      <c r="T8" s="38" t="s">
        <v>164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223</v>
      </c>
      <c r="P9" s="16"/>
      <c r="Q9" s="16" t="s">
        <v>219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44" t="s">
        <v>165</v>
      </c>
      <c r="T10" s="61" t="s">
        <v>206</v>
      </c>
      <c r="U10" s="5"/>
      <c r="BJ10" s="1"/>
      <c r="BK10" s="3"/>
      <c r="BL10" s="1"/>
      <c r="BO10" s="1"/>
    </row>
    <row r="11" spans="2:67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3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9.42578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159</v>
      </c>
      <c r="C1" s="68" t="s" vm="1">
        <v>238</v>
      </c>
    </row>
    <row r="2" spans="2:66">
      <c r="B2" s="47" t="s">
        <v>158</v>
      </c>
      <c r="C2" s="68" t="s">
        <v>239</v>
      </c>
    </row>
    <row r="3" spans="2:66">
      <c r="B3" s="47" t="s">
        <v>160</v>
      </c>
      <c r="C3" s="68" t="s">
        <v>240</v>
      </c>
    </row>
    <row r="4" spans="2:66">
      <c r="B4" s="47" t="s">
        <v>161</v>
      </c>
      <c r="C4" s="68">
        <v>2142</v>
      </c>
    </row>
    <row r="6" spans="2:66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71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3"/>
    </row>
    <row r="8" spans="2:66" s="3" customFormat="1" ht="78.75">
      <c r="B8" s="22" t="s">
        <v>95</v>
      </c>
      <c r="C8" s="30" t="s">
        <v>34</v>
      </c>
      <c r="D8" s="30" t="s">
        <v>99</v>
      </c>
      <c r="E8" s="30" t="s">
        <v>205</v>
      </c>
      <c r="F8" s="30" t="s">
        <v>97</v>
      </c>
      <c r="G8" s="30" t="s">
        <v>49</v>
      </c>
      <c r="H8" s="30" t="s">
        <v>14</v>
      </c>
      <c r="I8" s="30" t="s">
        <v>50</v>
      </c>
      <c r="J8" s="30" t="s">
        <v>84</v>
      </c>
      <c r="K8" s="30" t="s">
        <v>17</v>
      </c>
      <c r="L8" s="30" t="s">
        <v>83</v>
      </c>
      <c r="M8" s="30" t="s">
        <v>16</v>
      </c>
      <c r="N8" s="30" t="s">
        <v>18</v>
      </c>
      <c r="O8" s="13" t="s">
        <v>216</v>
      </c>
      <c r="P8" s="30" t="s">
        <v>215</v>
      </c>
      <c r="Q8" s="30" t="s">
        <v>230</v>
      </c>
      <c r="R8" s="30" t="s">
        <v>46</v>
      </c>
      <c r="S8" s="13" t="s">
        <v>45</v>
      </c>
      <c r="T8" s="30" t="s">
        <v>162</v>
      </c>
      <c r="U8" s="14" t="s">
        <v>164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223</v>
      </c>
      <c r="P9" s="32"/>
      <c r="Q9" s="16" t="s">
        <v>219</v>
      </c>
      <c r="R9" s="32" t="s">
        <v>219</v>
      </c>
      <c r="S9" s="16" t="s">
        <v>19</v>
      </c>
      <c r="T9" s="32" t="s">
        <v>219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93</v>
      </c>
      <c r="R10" s="19" t="s">
        <v>94</v>
      </c>
      <c r="S10" s="19" t="s">
        <v>165</v>
      </c>
      <c r="T10" s="19" t="s">
        <v>206</v>
      </c>
      <c r="U10" s="20" t="s">
        <v>225</v>
      </c>
      <c r="V10" s="5"/>
      <c r="BI10" s="1"/>
      <c r="BJ10" s="3"/>
      <c r="BK10" s="1"/>
    </row>
    <row r="11" spans="2:66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03">
        <v>0</v>
      </c>
      <c r="S11" s="69"/>
      <c r="T11" s="69"/>
      <c r="U11" s="69"/>
      <c r="V11" s="5"/>
      <c r="BI11" s="1"/>
      <c r="BJ11" s="3"/>
      <c r="BK11" s="1"/>
      <c r="BN11" s="1"/>
    </row>
    <row r="12" spans="2:66">
      <c r="B12" s="85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69"/>
      <c r="M12" s="69"/>
      <c r="N12" s="69"/>
      <c r="O12" s="69"/>
      <c r="P12" s="69"/>
      <c r="Q12" s="69"/>
      <c r="R12" s="69"/>
      <c r="S12" s="69"/>
      <c r="T12" s="69"/>
      <c r="U12" s="69"/>
      <c r="BJ12" s="3"/>
    </row>
    <row r="13" spans="2:66" ht="20.25">
      <c r="B13" s="85" t="s">
        <v>92</v>
      </c>
      <c r="C13" s="86"/>
      <c r="D13" s="86"/>
      <c r="E13" s="86"/>
      <c r="F13" s="86"/>
      <c r="G13" s="86"/>
      <c r="H13" s="86"/>
      <c r="I13" s="86"/>
      <c r="J13" s="86"/>
      <c r="K13" s="86"/>
      <c r="L13" s="69"/>
      <c r="M13" s="69"/>
      <c r="N13" s="69"/>
      <c r="O13" s="69"/>
      <c r="P13" s="69"/>
      <c r="Q13" s="69"/>
      <c r="R13" s="69"/>
      <c r="S13" s="69"/>
      <c r="T13" s="69"/>
      <c r="U13" s="69"/>
      <c r="BJ13" s="4"/>
    </row>
    <row r="14" spans="2:66">
      <c r="B14" s="85" t="s">
        <v>214</v>
      </c>
      <c r="C14" s="86"/>
      <c r="D14" s="86"/>
      <c r="E14" s="86"/>
      <c r="F14" s="86"/>
      <c r="G14" s="86"/>
      <c r="H14" s="86"/>
      <c r="I14" s="86"/>
      <c r="J14" s="86"/>
      <c r="K14" s="86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2:66">
      <c r="B15" s="85" t="s">
        <v>222</v>
      </c>
      <c r="C15" s="86"/>
      <c r="D15" s="86"/>
      <c r="E15" s="86"/>
      <c r="F15" s="86"/>
      <c r="G15" s="86"/>
      <c r="H15" s="86"/>
      <c r="I15" s="86"/>
      <c r="J15" s="86"/>
      <c r="K15" s="86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66">
      <c r="B16" s="117" t="s">
        <v>227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2:61" ht="2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BI17" s="4"/>
    </row>
    <row r="18" spans="2:6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2:61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BI19" s="3"/>
    </row>
    <row r="20" spans="2:6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2:6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2:6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6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6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6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6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6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6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6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6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6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6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2:2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2:2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2:2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2:2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2:2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2:2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2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2:2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2:2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2:2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2:2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2:2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2:2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2:2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2:2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2:2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2:2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2:2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2:2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2:2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2:2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2:2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2:2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2:2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2:2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2:2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2:2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2:2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2:2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2:2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2:2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2:2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2:2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2:2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2:2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2:2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2:2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2:2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2:2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2:2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2:2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2:2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2:2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2:2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2:2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2:2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2:2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2:2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2:2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2:2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2:2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2:2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2:2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2:2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2:2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2:2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2:2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2:2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2:2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2:2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2:2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topLeftCell="A10" workbookViewId="0">
      <selection activeCell="L14" sqref="L14:L42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4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159</v>
      </c>
      <c r="C1" s="68" t="s" vm="1">
        <v>238</v>
      </c>
    </row>
    <row r="2" spans="2:62">
      <c r="B2" s="47" t="s">
        <v>158</v>
      </c>
      <c r="C2" s="68" t="s">
        <v>239</v>
      </c>
    </row>
    <row r="3" spans="2:62">
      <c r="B3" s="47" t="s">
        <v>160</v>
      </c>
      <c r="C3" s="68" t="s">
        <v>240</v>
      </c>
    </row>
    <row r="4" spans="2:62">
      <c r="B4" s="47" t="s">
        <v>161</v>
      </c>
      <c r="C4" s="68">
        <v>2142</v>
      </c>
    </row>
    <row r="6" spans="2:62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3"/>
    </row>
    <row r="7" spans="2:62" ht="26.25" customHeight="1">
      <c r="B7" s="108" t="s">
        <v>72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3"/>
      <c r="BJ7" s="3"/>
    </row>
    <row r="8" spans="2:62" s="3" customFormat="1" ht="78.75">
      <c r="B8" s="22" t="s">
        <v>95</v>
      </c>
      <c r="C8" s="30" t="s">
        <v>34</v>
      </c>
      <c r="D8" s="30" t="s">
        <v>99</v>
      </c>
      <c r="E8" s="30" t="s">
        <v>205</v>
      </c>
      <c r="F8" s="30" t="s">
        <v>97</v>
      </c>
      <c r="G8" s="30" t="s">
        <v>49</v>
      </c>
      <c r="H8" s="30" t="s">
        <v>83</v>
      </c>
      <c r="I8" s="13" t="s">
        <v>216</v>
      </c>
      <c r="J8" s="13" t="s">
        <v>215</v>
      </c>
      <c r="K8" s="30" t="s">
        <v>230</v>
      </c>
      <c r="L8" s="13" t="s">
        <v>46</v>
      </c>
      <c r="M8" s="13" t="s">
        <v>45</v>
      </c>
      <c r="N8" s="13" t="s">
        <v>162</v>
      </c>
      <c r="O8" s="14" t="s">
        <v>164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223</v>
      </c>
      <c r="J9" s="16"/>
      <c r="K9" s="16" t="s">
        <v>219</v>
      </c>
      <c r="L9" s="16" t="s">
        <v>219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87" t="s">
        <v>27</v>
      </c>
      <c r="C11" s="89"/>
      <c r="D11" s="89"/>
      <c r="E11" s="89"/>
      <c r="F11" s="89"/>
      <c r="G11" s="89"/>
      <c r="H11" s="89"/>
      <c r="I11" s="90"/>
      <c r="J11" s="91"/>
      <c r="K11" s="90">
        <v>572.71738268500008</v>
      </c>
      <c r="L11" s="90">
        <f>L12+L131</f>
        <v>372326.07025651797</v>
      </c>
      <c r="M11" s="89"/>
      <c r="N11" s="92">
        <f>L11/$L$11</f>
        <v>1</v>
      </c>
      <c r="O11" s="92">
        <f>L11/'סכום נכסי הקרן'!$C$42</f>
        <v>0.30753539427967125</v>
      </c>
      <c r="BF11" s="1"/>
      <c r="BG11" s="3"/>
      <c r="BH11" s="1"/>
      <c r="BJ11" s="1"/>
    </row>
    <row r="12" spans="2:62" ht="20.25">
      <c r="B12" s="71" t="s">
        <v>210</v>
      </c>
      <c r="C12" s="72"/>
      <c r="D12" s="72"/>
      <c r="E12" s="72"/>
      <c r="F12" s="72"/>
      <c r="G12" s="72"/>
      <c r="H12" s="72"/>
      <c r="I12" s="80"/>
      <c r="J12" s="82"/>
      <c r="K12" s="80">
        <v>523.68048039200005</v>
      </c>
      <c r="L12" s="80">
        <f>L13+L44+L87</f>
        <v>212231.76528890699</v>
      </c>
      <c r="M12" s="72"/>
      <c r="N12" s="81">
        <f t="shared" ref="N12:N42" si="0">L12/$L$11</f>
        <v>0.5700158604061426</v>
      </c>
      <c r="O12" s="81">
        <f>L12/'סכום נכסי הקרן'!$C$42</f>
        <v>0.17530005237566912</v>
      </c>
      <c r="BG12" s="4"/>
    </row>
    <row r="13" spans="2:62">
      <c r="B13" s="88" t="s">
        <v>256</v>
      </c>
      <c r="C13" s="72"/>
      <c r="D13" s="72"/>
      <c r="E13" s="72"/>
      <c r="F13" s="72"/>
      <c r="G13" s="72"/>
      <c r="H13" s="72"/>
      <c r="I13" s="80"/>
      <c r="J13" s="82"/>
      <c r="K13" s="80">
        <v>3.9448456809999999</v>
      </c>
      <c r="L13" s="80">
        <f>SUM(L14:L42)</f>
        <v>129817.18727599501</v>
      </c>
      <c r="M13" s="72"/>
      <c r="N13" s="81">
        <f t="shared" si="0"/>
        <v>0.34866531689966296</v>
      </c>
      <c r="O13" s="81">
        <f>L13/'סכום נכסי הקרן'!$C$42</f>
        <v>0.10722692570438437</v>
      </c>
    </row>
    <row r="14" spans="2:62">
      <c r="B14" s="76" t="s">
        <v>257</v>
      </c>
      <c r="C14" s="70" t="s">
        <v>258</v>
      </c>
      <c r="D14" s="83" t="s">
        <v>100</v>
      </c>
      <c r="E14" s="83" t="s">
        <v>259</v>
      </c>
      <c r="F14" s="70" t="s">
        <v>260</v>
      </c>
      <c r="G14" s="83" t="s">
        <v>170</v>
      </c>
      <c r="H14" s="83" t="s">
        <v>144</v>
      </c>
      <c r="I14" s="77">
        <v>24565.125664999996</v>
      </c>
      <c r="J14" s="79">
        <v>22090</v>
      </c>
      <c r="K14" s="70"/>
      <c r="L14" s="77">
        <v>5426.4362655630002</v>
      </c>
      <c r="M14" s="78">
        <v>4.813320283845129E-4</v>
      </c>
      <c r="N14" s="78">
        <f t="shared" si="0"/>
        <v>1.4574419303554005E-2</v>
      </c>
      <c r="O14" s="78">
        <f>L14/'סכום נכסי הקרן'!$C$42</f>
        <v>4.4821497869157326E-3</v>
      </c>
    </row>
    <row r="15" spans="2:62">
      <c r="B15" s="76" t="s">
        <v>261</v>
      </c>
      <c r="C15" s="70" t="s">
        <v>262</v>
      </c>
      <c r="D15" s="83" t="s">
        <v>100</v>
      </c>
      <c r="E15" s="83" t="s">
        <v>259</v>
      </c>
      <c r="F15" s="70" t="s">
        <v>263</v>
      </c>
      <c r="G15" s="83" t="s">
        <v>264</v>
      </c>
      <c r="H15" s="83" t="s">
        <v>144</v>
      </c>
      <c r="I15" s="77">
        <v>691010.42629199999</v>
      </c>
      <c r="J15" s="79">
        <v>1026</v>
      </c>
      <c r="K15" s="70"/>
      <c r="L15" s="77">
        <v>7089.7669737529995</v>
      </c>
      <c r="M15" s="78">
        <v>5.3961954421801784E-4</v>
      </c>
      <c r="N15" s="78">
        <f t="shared" si="0"/>
        <v>1.9041822585424733E-2</v>
      </c>
      <c r="O15" s="78">
        <f>L15/'סכום נכסי הקרן'!$C$42</f>
        <v>5.8560344166121445E-3</v>
      </c>
    </row>
    <row r="16" spans="2:62" ht="20.25">
      <c r="B16" s="76" t="s">
        <v>265</v>
      </c>
      <c r="C16" s="70" t="s">
        <v>266</v>
      </c>
      <c r="D16" s="83" t="s">
        <v>100</v>
      </c>
      <c r="E16" s="83" t="s">
        <v>259</v>
      </c>
      <c r="F16" s="70">
        <v>1760</v>
      </c>
      <c r="G16" s="83" t="s">
        <v>267</v>
      </c>
      <c r="H16" s="83" t="s">
        <v>144</v>
      </c>
      <c r="I16" s="77">
        <v>1522.812349</v>
      </c>
      <c r="J16" s="79">
        <v>42220</v>
      </c>
      <c r="K16" s="77">
        <v>3.9448456809999999</v>
      </c>
      <c r="L16" s="77">
        <v>646.87621964000004</v>
      </c>
      <c r="M16" s="78">
        <v>1.4256906386689311E-5</v>
      </c>
      <c r="N16" s="78">
        <f t="shared" si="0"/>
        <v>1.737391687867379E-3</v>
      </c>
      <c r="O16" s="78">
        <f>L16/'סכום נכסי הקרן'!$C$42</f>
        <v>5.3430943774651792E-4</v>
      </c>
      <c r="BF16" s="4"/>
    </row>
    <row r="17" spans="2:15">
      <c r="B17" s="76" t="s">
        <v>268</v>
      </c>
      <c r="C17" s="70" t="s">
        <v>269</v>
      </c>
      <c r="D17" s="83" t="s">
        <v>100</v>
      </c>
      <c r="E17" s="83" t="s">
        <v>259</v>
      </c>
      <c r="F17" s="70" t="s">
        <v>270</v>
      </c>
      <c r="G17" s="83" t="s">
        <v>271</v>
      </c>
      <c r="H17" s="83" t="s">
        <v>144</v>
      </c>
      <c r="I17" s="77">
        <v>58913.631205000005</v>
      </c>
      <c r="J17" s="79">
        <v>3713</v>
      </c>
      <c r="K17" s="70"/>
      <c r="L17" s="77">
        <v>2187.4631266299998</v>
      </c>
      <c r="M17" s="78">
        <v>4.6199751196228085E-4</v>
      </c>
      <c r="N17" s="78">
        <f t="shared" si="0"/>
        <v>5.8751274793165144E-3</v>
      </c>
      <c r="O17" s="78">
        <f>L17/'סכום נכסי הקרן'!$C$42</f>
        <v>1.8068096457949353E-3</v>
      </c>
    </row>
    <row r="18" spans="2:15">
      <c r="B18" s="76" t="s">
        <v>272</v>
      </c>
      <c r="C18" s="70" t="s">
        <v>273</v>
      </c>
      <c r="D18" s="83" t="s">
        <v>100</v>
      </c>
      <c r="E18" s="83" t="s">
        <v>259</v>
      </c>
      <c r="F18" s="70" t="s">
        <v>274</v>
      </c>
      <c r="G18" s="83" t="s">
        <v>275</v>
      </c>
      <c r="H18" s="83" t="s">
        <v>144</v>
      </c>
      <c r="I18" s="77">
        <v>16789.674190000002</v>
      </c>
      <c r="J18" s="79">
        <v>47400</v>
      </c>
      <c r="K18" s="70"/>
      <c r="L18" s="77">
        <v>7958.3055658359999</v>
      </c>
      <c r="M18" s="78">
        <v>3.7987123472764698E-4</v>
      </c>
      <c r="N18" s="78">
        <f t="shared" si="0"/>
        <v>2.137455902658936E-2</v>
      </c>
      <c r="O18" s="78">
        <f>L18/'סכום נכסי הקרן'!$C$42</f>
        <v>6.5734334377962646E-3</v>
      </c>
    </row>
    <row r="19" spans="2:15">
      <c r="B19" s="76" t="s">
        <v>276</v>
      </c>
      <c r="C19" s="70" t="s">
        <v>277</v>
      </c>
      <c r="D19" s="83" t="s">
        <v>100</v>
      </c>
      <c r="E19" s="83" t="s">
        <v>259</v>
      </c>
      <c r="F19" s="70" t="s">
        <v>278</v>
      </c>
      <c r="G19" s="83" t="s">
        <v>279</v>
      </c>
      <c r="H19" s="83" t="s">
        <v>144</v>
      </c>
      <c r="I19" s="77">
        <v>4323.9786219999996</v>
      </c>
      <c r="J19" s="79">
        <v>147300</v>
      </c>
      <c r="K19" s="70"/>
      <c r="L19" s="77">
        <v>6369.2205108190001</v>
      </c>
      <c r="M19" s="78">
        <v>1.1509484383729809E-3</v>
      </c>
      <c r="N19" s="78">
        <f t="shared" si="0"/>
        <v>1.7106566044195772E-2</v>
      </c>
      <c r="O19" s="78">
        <f>L19/'סכום נכסי הקרן'!$C$42</f>
        <v>5.2608745331729836E-3</v>
      </c>
    </row>
    <row r="20" spans="2:15">
      <c r="B20" s="76" t="s">
        <v>280</v>
      </c>
      <c r="C20" s="70" t="s">
        <v>281</v>
      </c>
      <c r="D20" s="83" t="s">
        <v>100</v>
      </c>
      <c r="E20" s="83" t="s">
        <v>259</v>
      </c>
      <c r="F20" s="70" t="s">
        <v>282</v>
      </c>
      <c r="G20" s="83" t="s">
        <v>271</v>
      </c>
      <c r="H20" s="83" t="s">
        <v>144</v>
      </c>
      <c r="I20" s="77">
        <v>141991.502152</v>
      </c>
      <c r="J20" s="79">
        <v>1569</v>
      </c>
      <c r="K20" s="70"/>
      <c r="L20" s="77">
        <v>2227.8466687670002</v>
      </c>
      <c r="M20" s="78">
        <v>3.7220232686616155E-4</v>
      </c>
      <c r="N20" s="78">
        <f t="shared" si="0"/>
        <v>5.9835903170360905E-3</v>
      </c>
      <c r="O20" s="78">
        <f>L20/'סכום נכסי הקרן'!$C$42</f>
        <v>1.8401658073577173E-3</v>
      </c>
    </row>
    <row r="21" spans="2:15">
      <c r="B21" s="76" t="s">
        <v>283</v>
      </c>
      <c r="C21" s="70" t="s">
        <v>284</v>
      </c>
      <c r="D21" s="83" t="s">
        <v>100</v>
      </c>
      <c r="E21" s="83" t="s">
        <v>259</v>
      </c>
      <c r="F21" s="70" t="s">
        <v>285</v>
      </c>
      <c r="G21" s="83" t="s">
        <v>126</v>
      </c>
      <c r="H21" s="83" t="s">
        <v>144</v>
      </c>
      <c r="I21" s="77">
        <v>13891.905902</v>
      </c>
      <c r="J21" s="79">
        <v>2644</v>
      </c>
      <c r="K21" s="70"/>
      <c r="L21" s="77">
        <v>367.30199204299998</v>
      </c>
      <c r="M21" s="78">
        <v>7.8445719683536573E-5</v>
      </c>
      <c r="N21" s="78">
        <f t="shared" si="0"/>
        <v>9.865062411287596E-4</v>
      </c>
      <c r="O21" s="78">
        <f>L21/'סכום נכסי הקרן'!$C$42</f>
        <v>3.033855858248895E-4</v>
      </c>
    </row>
    <row r="22" spans="2:15">
      <c r="B22" s="76" t="s">
        <v>286</v>
      </c>
      <c r="C22" s="70" t="s">
        <v>287</v>
      </c>
      <c r="D22" s="83" t="s">
        <v>100</v>
      </c>
      <c r="E22" s="83" t="s">
        <v>259</v>
      </c>
      <c r="F22" s="70" t="s">
        <v>288</v>
      </c>
      <c r="G22" s="83" t="s">
        <v>171</v>
      </c>
      <c r="H22" s="83" t="s">
        <v>144</v>
      </c>
      <c r="I22" s="77">
        <v>1454337.9941710001</v>
      </c>
      <c r="J22" s="79">
        <v>314</v>
      </c>
      <c r="K22" s="70"/>
      <c r="L22" s="77">
        <v>4566.6213017139999</v>
      </c>
      <c r="M22" s="78">
        <v>5.2588880365531934E-4</v>
      </c>
      <c r="N22" s="78">
        <f t="shared" si="0"/>
        <v>1.2265112938687796E-2</v>
      </c>
      <c r="O22" s="78">
        <f>L22/'סכום נכסי הקרן'!$C$42</f>
        <v>3.7719563434840488E-3</v>
      </c>
    </row>
    <row r="23" spans="2:15">
      <c r="B23" s="76" t="s">
        <v>289</v>
      </c>
      <c r="C23" s="70" t="s">
        <v>290</v>
      </c>
      <c r="D23" s="83" t="s">
        <v>100</v>
      </c>
      <c r="E23" s="83" t="s">
        <v>259</v>
      </c>
      <c r="F23" s="70" t="s">
        <v>291</v>
      </c>
      <c r="G23" s="83" t="s">
        <v>292</v>
      </c>
      <c r="H23" s="83" t="s">
        <v>144</v>
      </c>
      <c r="I23" s="77">
        <v>35422.029998999998</v>
      </c>
      <c r="J23" s="79">
        <v>7310</v>
      </c>
      <c r="K23" s="70"/>
      <c r="L23" s="77">
        <v>2589.350392891</v>
      </c>
      <c r="M23" s="78">
        <v>3.5305507701382355E-4</v>
      </c>
      <c r="N23" s="78">
        <f t="shared" si="0"/>
        <v>6.9545234667748078E-3</v>
      </c>
      <c r="O23" s="78">
        <f>L23/'סכום נכסי הקרן'!$C$42</f>
        <v>2.1387621163818167E-3</v>
      </c>
    </row>
    <row r="24" spans="2:15">
      <c r="B24" s="76" t="s">
        <v>293</v>
      </c>
      <c r="C24" s="70" t="s">
        <v>294</v>
      </c>
      <c r="D24" s="83" t="s">
        <v>100</v>
      </c>
      <c r="E24" s="83" t="s">
        <v>259</v>
      </c>
      <c r="F24" s="70" t="s">
        <v>295</v>
      </c>
      <c r="G24" s="83" t="s">
        <v>296</v>
      </c>
      <c r="H24" s="83" t="s">
        <v>144</v>
      </c>
      <c r="I24" s="77">
        <v>1429392.1530090002</v>
      </c>
      <c r="J24" s="79">
        <v>63.9</v>
      </c>
      <c r="K24" s="70"/>
      <c r="L24" s="77">
        <v>913.38158576900003</v>
      </c>
      <c r="M24" s="78">
        <v>4.4588897519587628E-4</v>
      </c>
      <c r="N24" s="78">
        <f t="shared" si="0"/>
        <v>2.4531765533896571E-3</v>
      </c>
      <c r="O24" s="78">
        <f>L24/'סכום נכסי הקרן'!$C$42</f>
        <v>7.5443861858433313E-4</v>
      </c>
    </row>
    <row r="25" spans="2:15">
      <c r="B25" s="76" t="s">
        <v>297</v>
      </c>
      <c r="C25" s="70" t="s">
        <v>298</v>
      </c>
      <c r="D25" s="83" t="s">
        <v>100</v>
      </c>
      <c r="E25" s="83" t="s">
        <v>259</v>
      </c>
      <c r="F25" s="70" t="s">
        <v>299</v>
      </c>
      <c r="G25" s="83" t="s">
        <v>292</v>
      </c>
      <c r="H25" s="83" t="s">
        <v>144</v>
      </c>
      <c r="I25" s="77">
        <v>532422.99874099996</v>
      </c>
      <c r="J25" s="79">
        <v>1050</v>
      </c>
      <c r="K25" s="70"/>
      <c r="L25" s="77">
        <v>5590.4414867770001</v>
      </c>
      <c r="M25" s="78">
        <v>4.5740139700950223E-4</v>
      </c>
      <c r="N25" s="78">
        <f t="shared" si="0"/>
        <v>1.5014907451754336E-2</v>
      </c>
      <c r="O25" s="78">
        <f>L25/'סכום נכסי הקרן'!$C$42</f>
        <v>4.6176154832480434E-3</v>
      </c>
    </row>
    <row r="26" spans="2:15">
      <c r="B26" s="76" t="s">
        <v>300</v>
      </c>
      <c r="C26" s="70" t="s">
        <v>301</v>
      </c>
      <c r="D26" s="83" t="s">
        <v>100</v>
      </c>
      <c r="E26" s="83" t="s">
        <v>259</v>
      </c>
      <c r="F26" s="70" t="s">
        <v>302</v>
      </c>
      <c r="G26" s="83" t="s">
        <v>126</v>
      </c>
      <c r="H26" s="83" t="s">
        <v>144</v>
      </c>
      <c r="I26" s="77">
        <v>745313.45580300002</v>
      </c>
      <c r="J26" s="79">
        <v>252</v>
      </c>
      <c r="K26" s="70"/>
      <c r="L26" s="77">
        <v>1878.18990878</v>
      </c>
      <c r="M26" s="78">
        <v>6.3494984473916425E-4</v>
      </c>
      <c r="N26" s="78">
        <f t="shared" si="0"/>
        <v>5.0444759548693464E-3</v>
      </c>
      <c r="O26" s="78">
        <f>L26/'סכום נכסי הקרן'!$C$42</f>
        <v>1.5513549017150657E-3</v>
      </c>
    </row>
    <row r="27" spans="2:15">
      <c r="B27" s="76" t="s">
        <v>303</v>
      </c>
      <c r="C27" s="70" t="s">
        <v>304</v>
      </c>
      <c r="D27" s="83" t="s">
        <v>100</v>
      </c>
      <c r="E27" s="83" t="s">
        <v>259</v>
      </c>
      <c r="F27" s="70" t="s">
        <v>305</v>
      </c>
      <c r="G27" s="83" t="s">
        <v>306</v>
      </c>
      <c r="H27" s="83" t="s">
        <v>144</v>
      </c>
      <c r="I27" s="77">
        <v>124145.76427299999</v>
      </c>
      <c r="J27" s="79">
        <v>1280</v>
      </c>
      <c r="K27" s="70"/>
      <c r="L27" s="77">
        <v>1589.065782746</v>
      </c>
      <c r="M27" s="78">
        <v>4.8465425607146199E-4</v>
      </c>
      <c r="N27" s="78">
        <f t="shared" si="0"/>
        <v>4.26794122058441E-3</v>
      </c>
      <c r="O27" s="78">
        <f>L27/'סכום נכסי הקרן'!$C$42</f>
        <v>1.3125429860348877E-3</v>
      </c>
    </row>
    <row r="28" spans="2:15">
      <c r="B28" s="76" t="s">
        <v>307</v>
      </c>
      <c r="C28" s="70" t="s">
        <v>308</v>
      </c>
      <c r="D28" s="83" t="s">
        <v>100</v>
      </c>
      <c r="E28" s="83" t="s">
        <v>259</v>
      </c>
      <c r="F28" s="70" t="s">
        <v>309</v>
      </c>
      <c r="G28" s="83" t="s">
        <v>306</v>
      </c>
      <c r="H28" s="83" t="s">
        <v>144</v>
      </c>
      <c r="I28" s="77">
        <v>93594.787544999999</v>
      </c>
      <c r="J28" s="79">
        <v>1870</v>
      </c>
      <c r="K28" s="70"/>
      <c r="L28" s="77">
        <v>1750.222527096</v>
      </c>
      <c r="M28" s="78">
        <v>4.3658607722789794E-4</v>
      </c>
      <c r="N28" s="78">
        <f t="shared" si="0"/>
        <v>4.7007788788202927E-3</v>
      </c>
      <c r="O28" s="78">
        <f>L28/'סכום נכסי הקרן'!$C$42</f>
        <v>1.4456558859195496E-3</v>
      </c>
    </row>
    <row r="29" spans="2:15">
      <c r="B29" s="76" t="s">
        <v>310</v>
      </c>
      <c r="C29" s="70" t="s">
        <v>311</v>
      </c>
      <c r="D29" s="83" t="s">
        <v>100</v>
      </c>
      <c r="E29" s="83" t="s">
        <v>259</v>
      </c>
      <c r="F29" s="70" t="s">
        <v>312</v>
      </c>
      <c r="G29" s="83" t="s">
        <v>313</v>
      </c>
      <c r="H29" s="83" t="s">
        <v>144</v>
      </c>
      <c r="I29" s="77">
        <v>29701.505177999999</v>
      </c>
      <c r="J29" s="79">
        <v>6606</v>
      </c>
      <c r="K29" s="70"/>
      <c r="L29" s="77">
        <v>1962.081431005</v>
      </c>
      <c r="M29" s="78">
        <v>2.7798704430756027E-4</v>
      </c>
      <c r="N29" s="78">
        <f t="shared" si="0"/>
        <v>5.269793301482229E-3</v>
      </c>
      <c r="O29" s="78">
        <f>L29/'סכום נכסי הקרן'!$C$42</f>
        <v>1.6206479607437077E-3</v>
      </c>
    </row>
    <row r="30" spans="2:15">
      <c r="B30" s="76" t="s">
        <v>314</v>
      </c>
      <c r="C30" s="70" t="s">
        <v>315</v>
      </c>
      <c r="D30" s="83" t="s">
        <v>100</v>
      </c>
      <c r="E30" s="83" t="s">
        <v>259</v>
      </c>
      <c r="F30" s="70" t="s">
        <v>316</v>
      </c>
      <c r="G30" s="83" t="s">
        <v>317</v>
      </c>
      <c r="H30" s="83" t="s">
        <v>144</v>
      </c>
      <c r="I30" s="77">
        <v>52526.019724999998</v>
      </c>
      <c r="J30" s="79">
        <v>4166</v>
      </c>
      <c r="K30" s="70"/>
      <c r="L30" s="77">
        <v>2188.2339817479997</v>
      </c>
      <c r="M30" s="78">
        <v>4.7945989746428162E-5</v>
      </c>
      <c r="N30" s="78">
        <f t="shared" si="0"/>
        <v>5.8771978557407836E-3</v>
      </c>
      <c r="O30" s="78">
        <f>L30/'סכום נכסי הקרן'!$C$42</f>
        <v>1.8074463598248803E-3</v>
      </c>
    </row>
    <row r="31" spans="2:15">
      <c r="B31" s="76" t="s">
        <v>318</v>
      </c>
      <c r="C31" s="70" t="s">
        <v>319</v>
      </c>
      <c r="D31" s="83" t="s">
        <v>100</v>
      </c>
      <c r="E31" s="83" t="s">
        <v>259</v>
      </c>
      <c r="F31" s="70" t="s">
        <v>320</v>
      </c>
      <c r="G31" s="83" t="s">
        <v>292</v>
      </c>
      <c r="H31" s="83" t="s">
        <v>144</v>
      </c>
      <c r="I31" s="77">
        <v>769291.710035</v>
      </c>
      <c r="J31" s="79">
        <v>1731</v>
      </c>
      <c r="K31" s="70"/>
      <c r="L31" s="77">
        <v>13316.439500697998</v>
      </c>
      <c r="M31" s="78">
        <v>5.2948848841078029E-4</v>
      </c>
      <c r="N31" s="78">
        <f t="shared" si="0"/>
        <v>3.5765530712161778E-2</v>
      </c>
      <c r="O31" s="78">
        <f>L31/'סכום נכסי הקרן'!$C$42</f>
        <v>1.0999166589186364E-2</v>
      </c>
    </row>
    <row r="32" spans="2:15">
      <c r="B32" s="76" t="s">
        <v>321</v>
      </c>
      <c r="C32" s="70" t="s">
        <v>322</v>
      </c>
      <c r="D32" s="83" t="s">
        <v>100</v>
      </c>
      <c r="E32" s="83" t="s">
        <v>259</v>
      </c>
      <c r="F32" s="70" t="s">
        <v>323</v>
      </c>
      <c r="G32" s="83" t="s">
        <v>271</v>
      </c>
      <c r="H32" s="83" t="s">
        <v>144</v>
      </c>
      <c r="I32" s="77">
        <v>354242.06955100002</v>
      </c>
      <c r="J32" s="79">
        <v>624</v>
      </c>
      <c r="K32" s="70"/>
      <c r="L32" s="77">
        <v>2210.4705140000001</v>
      </c>
      <c r="M32" s="78">
        <v>4.3575926290368653E-4</v>
      </c>
      <c r="N32" s="78">
        <f t="shared" si="0"/>
        <v>5.9369211306559144E-3</v>
      </c>
      <c r="O32" s="78">
        <f>L32/'סכום נכסי הקרן'!$C$42</f>
        <v>1.8258133807235782E-3</v>
      </c>
    </row>
    <row r="33" spans="2:15">
      <c r="B33" s="76" t="s">
        <v>324</v>
      </c>
      <c r="C33" s="70" t="s">
        <v>325</v>
      </c>
      <c r="D33" s="83" t="s">
        <v>100</v>
      </c>
      <c r="E33" s="83" t="s">
        <v>259</v>
      </c>
      <c r="F33" s="70" t="s">
        <v>326</v>
      </c>
      <c r="G33" s="83" t="s">
        <v>292</v>
      </c>
      <c r="H33" s="83" t="s">
        <v>144</v>
      </c>
      <c r="I33" s="77">
        <v>125036.43156700001</v>
      </c>
      <c r="J33" s="79">
        <v>6462</v>
      </c>
      <c r="K33" s="70"/>
      <c r="L33" s="77">
        <v>8079.8542078809996</v>
      </c>
      <c r="M33" s="78">
        <v>5.3189837641341817E-4</v>
      </c>
      <c r="N33" s="78">
        <f t="shared" si="0"/>
        <v>2.1701016537236564E-2</v>
      </c>
      <c r="O33" s="78">
        <f>L33/'סכום נכסי הקרן'!$C$42</f>
        <v>6.6738306770487135E-3</v>
      </c>
    </row>
    <row r="34" spans="2:15">
      <c r="B34" s="76" t="s">
        <v>327</v>
      </c>
      <c r="C34" s="70" t="s">
        <v>328</v>
      </c>
      <c r="D34" s="83" t="s">
        <v>100</v>
      </c>
      <c r="E34" s="83" t="s">
        <v>259</v>
      </c>
      <c r="F34" s="70" t="s">
        <v>329</v>
      </c>
      <c r="G34" s="83" t="s">
        <v>271</v>
      </c>
      <c r="H34" s="83" t="s">
        <v>144</v>
      </c>
      <c r="I34" s="77">
        <v>30219.875080999998</v>
      </c>
      <c r="J34" s="79">
        <v>12950</v>
      </c>
      <c r="K34" s="70"/>
      <c r="L34" s="77">
        <v>3913.473823068</v>
      </c>
      <c r="M34" s="78">
        <v>6.370324444157382E-4</v>
      </c>
      <c r="N34" s="78">
        <f t="shared" si="0"/>
        <v>1.0510877791533027E-2</v>
      </c>
      <c r="O34" s="78">
        <f>L34/'סכום נכסי הקרן'!$C$42</f>
        <v>3.2324669458445496E-3</v>
      </c>
    </row>
    <row r="35" spans="2:15">
      <c r="B35" s="76" t="s">
        <v>330</v>
      </c>
      <c r="C35" s="70" t="s">
        <v>331</v>
      </c>
      <c r="D35" s="83" t="s">
        <v>100</v>
      </c>
      <c r="E35" s="83" t="s">
        <v>259</v>
      </c>
      <c r="F35" s="70" t="s">
        <v>332</v>
      </c>
      <c r="G35" s="83" t="s">
        <v>172</v>
      </c>
      <c r="H35" s="83" t="s">
        <v>144</v>
      </c>
      <c r="I35" s="77">
        <v>5992.464511000001</v>
      </c>
      <c r="J35" s="79">
        <v>64490</v>
      </c>
      <c r="K35" s="70"/>
      <c r="L35" s="77">
        <v>3864.540363397</v>
      </c>
      <c r="M35" s="78">
        <v>9.6035823056557992E-5</v>
      </c>
      <c r="N35" s="78">
        <f t="shared" si="0"/>
        <v>1.0379451432811257E-2</v>
      </c>
      <c r="O35" s="78">
        <f>L35/'סכום נכסי הקרן'!$C$42</f>
        <v>3.1920486887963085E-3</v>
      </c>
    </row>
    <row r="36" spans="2:15">
      <c r="B36" s="76" t="s">
        <v>333</v>
      </c>
      <c r="C36" s="70" t="s">
        <v>334</v>
      </c>
      <c r="D36" s="83" t="s">
        <v>100</v>
      </c>
      <c r="E36" s="83" t="s">
        <v>259</v>
      </c>
      <c r="F36" s="70" t="s">
        <v>335</v>
      </c>
      <c r="G36" s="83" t="s">
        <v>292</v>
      </c>
      <c r="H36" s="83" t="s">
        <v>144</v>
      </c>
      <c r="I36" s="77">
        <v>708289.38905100001</v>
      </c>
      <c r="J36" s="79">
        <v>2058</v>
      </c>
      <c r="K36" s="70"/>
      <c r="L36" s="77">
        <v>14576.595626647</v>
      </c>
      <c r="M36" s="78">
        <v>5.3019716658060114E-4</v>
      </c>
      <c r="N36" s="78">
        <f t="shared" si="0"/>
        <v>3.9150080510355616E-2</v>
      </c>
      <c r="O36" s="78">
        <f>L36/'סכום נכסי הקרן'!$C$42</f>
        <v>1.2040035445833088E-2</v>
      </c>
    </row>
    <row r="37" spans="2:15">
      <c r="B37" s="76" t="s">
        <v>336</v>
      </c>
      <c r="C37" s="70" t="s">
        <v>337</v>
      </c>
      <c r="D37" s="83" t="s">
        <v>100</v>
      </c>
      <c r="E37" s="83" t="s">
        <v>259</v>
      </c>
      <c r="F37" s="70" t="s">
        <v>338</v>
      </c>
      <c r="G37" s="83" t="s">
        <v>317</v>
      </c>
      <c r="H37" s="83" t="s">
        <v>144</v>
      </c>
      <c r="I37" s="77">
        <v>18669.229650000001</v>
      </c>
      <c r="J37" s="79">
        <v>19000</v>
      </c>
      <c r="K37" s="70"/>
      <c r="L37" s="77">
        <v>3547.1536334700004</v>
      </c>
      <c r="M37" s="78">
        <v>1.3714828800468843E-4</v>
      </c>
      <c r="N37" s="78">
        <f t="shared" si="0"/>
        <v>9.5270084929216792E-3</v>
      </c>
      <c r="O37" s="78">
        <f>L37/'סכום נכסי הקרן'!$C$42</f>
        <v>2.9298923131764452E-3</v>
      </c>
    </row>
    <row r="38" spans="2:15">
      <c r="B38" s="76" t="s">
        <v>339</v>
      </c>
      <c r="C38" s="70" t="s">
        <v>340</v>
      </c>
      <c r="D38" s="83" t="s">
        <v>100</v>
      </c>
      <c r="E38" s="83" t="s">
        <v>259</v>
      </c>
      <c r="F38" s="70" t="s">
        <v>341</v>
      </c>
      <c r="G38" s="83" t="s">
        <v>271</v>
      </c>
      <c r="H38" s="83" t="s">
        <v>144</v>
      </c>
      <c r="I38" s="77">
        <v>56025.225222000008</v>
      </c>
      <c r="J38" s="79">
        <v>15670</v>
      </c>
      <c r="K38" s="70"/>
      <c r="L38" s="77">
        <v>8779.1527923329995</v>
      </c>
      <c r="M38" s="78">
        <v>4.6197699485028631E-4</v>
      </c>
      <c r="N38" s="78">
        <f t="shared" si="0"/>
        <v>2.3579205147478688E-2</v>
      </c>
      <c r="O38" s="78">
        <f>L38/'סכום נכסי הקרן'!$C$42</f>
        <v>7.2514401518311115E-3</v>
      </c>
    </row>
    <row r="39" spans="2:15">
      <c r="B39" s="76" t="s">
        <v>342</v>
      </c>
      <c r="C39" s="70" t="s">
        <v>343</v>
      </c>
      <c r="D39" s="83" t="s">
        <v>100</v>
      </c>
      <c r="E39" s="83" t="s">
        <v>259</v>
      </c>
      <c r="F39" s="70" t="s">
        <v>344</v>
      </c>
      <c r="G39" s="83" t="s">
        <v>131</v>
      </c>
      <c r="H39" s="83" t="s">
        <v>144</v>
      </c>
      <c r="I39" s="77">
        <v>195025.732341</v>
      </c>
      <c r="J39" s="79">
        <v>2259</v>
      </c>
      <c r="K39" s="70"/>
      <c r="L39" s="77">
        <v>4405.6312935679998</v>
      </c>
      <c r="M39" s="78">
        <v>8.186310601683447E-4</v>
      </c>
      <c r="N39" s="78">
        <f t="shared" si="0"/>
        <v>1.1832723103522388E-2</v>
      </c>
      <c r="O39" s="78">
        <f>L39/'סכום נכסי הקרן'!$C$42</f>
        <v>3.6389811650439328E-3</v>
      </c>
    </row>
    <row r="40" spans="2:15">
      <c r="B40" s="76" t="s">
        <v>345</v>
      </c>
      <c r="C40" s="70" t="s">
        <v>346</v>
      </c>
      <c r="D40" s="83" t="s">
        <v>100</v>
      </c>
      <c r="E40" s="83" t="s">
        <v>259</v>
      </c>
      <c r="F40" s="70" t="s">
        <v>347</v>
      </c>
      <c r="G40" s="83" t="s">
        <v>267</v>
      </c>
      <c r="H40" s="83" t="s">
        <v>144</v>
      </c>
      <c r="I40" s="77">
        <v>64450.287394000006</v>
      </c>
      <c r="J40" s="79">
        <v>9593</v>
      </c>
      <c r="K40" s="70"/>
      <c r="L40" s="77">
        <v>6182.7160696710007</v>
      </c>
      <c r="M40" s="78">
        <v>5.5606905463367483E-4</v>
      </c>
      <c r="N40" s="78">
        <f t="shared" si="0"/>
        <v>1.6605649089818913E-2</v>
      </c>
      <c r="O40" s="78">
        <f>L40/'סכום נכסי הקרן'!$C$42</f>
        <v>5.1068248401073242E-3</v>
      </c>
    </row>
    <row r="41" spans="2:15">
      <c r="B41" s="76" t="s">
        <v>348</v>
      </c>
      <c r="C41" s="70" t="s">
        <v>349</v>
      </c>
      <c r="D41" s="83" t="s">
        <v>100</v>
      </c>
      <c r="E41" s="83" t="s">
        <v>259</v>
      </c>
      <c r="F41" s="70" t="s">
        <v>350</v>
      </c>
      <c r="G41" s="83" t="s">
        <v>351</v>
      </c>
      <c r="H41" s="83" t="s">
        <v>144</v>
      </c>
      <c r="I41" s="77">
        <v>56575.785320000003</v>
      </c>
      <c r="J41" s="79">
        <v>1230</v>
      </c>
      <c r="K41" s="70"/>
      <c r="L41" s="77">
        <v>695.882159441</v>
      </c>
      <c r="M41" s="78">
        <v>1.3924594456276871E-4</v>
      </c>
      <c r="N41" s="78">
        <f t="shared" si="0"/>
        <v>1.8690127150149992E-3</v>
      </c>
      <c r="O41" s="78">
        <f>L41/'סכום נכסי הקרן'!$C$42</f>
        <v>5.7478756222585669E-4</v>
      </c>
    </row>
    <row r="42" spans="2:15">
      <c r="B42" s="76" t="s">
        <v>352</v>
      </c>
      <c r="C42" s="70" t="s">
        <v>353</v>
      </c>
      <c r="D42" s="83" t="s">
        <v>100</v>
      </c>
      <c r="E42" s="83" t="s">
        <v>259</v>
      </c>
      <c r="F42" s="70" t="s">
        <v>354</v>
      </c>
      <c r="G42" s="83" t="s">
        <v>355</v>
      </c>
      <c r="H42" s="83" t="s">
        <v>144</v>
      </c>
      <c r="I42" s="77">
        <v>235338.960983</v>
      </c>
      <c r="J42" s="79">
        <v>2101</v>
      </c>
      <c r="K42" s="70"/>
      <c r="L42" s="77">
        <v>4944.4715702439998</v>
      </c>
      <c r="M42" s="78">
        <v>6.6055498288149076E-4</v>
      </c>
      <c r="N42" s="78">
        <f t="shared" si="0"/>
        <v>1.3279949928935823E-2</v>
      </c>
      <c r="O42" s="78">
        <f>L42/'סכום נכסי הקרן'!$C$42</f>
        <v>4.0840546374095706E-3</v>
      </c>
    </row>
    <row r="43" spans="2:15">
      <c r="B43" s="73"/>
      <c r="C43" s="70"/>
      <c r="D43" s="70"/>
      <c r="E43" s="70"/>
      <c r="F43" s="70"/>
      <c r="G43" s="70"/>
      <c r="H43" s="70"/>
      <c r="I43" s="77"/>
      <c r="J43" s="79"/>
      <c r="K43" s="70"/>
      <c r="L43" s="70"/>
      <c r="M43" s="70"/>
      <c r="N43" s="78"/>
      <c r="O43" s="70"/>
    </row>
    <row r="44" spans="2:15">
      <c r="B44" s="88" t="s">
        <v>356</v>
      </c>
      <c r="C44" s="72"/>
      <c r="D44" s="72"/>
      <c r="E44" s="72"/>
      <c r="F44" s="72"/>
      <c r="G44" s="72"/>
      <c r="H44" s="72"/>
      <c r="I44" s="80"/>
      <c r="J44" s="82"/>
      <c r="K44" s="80">
        <v>519.73563471099999</v>
      </c>
      <c r="L44" s="80">
        <f>SUM(L45:L85)</f>
        <v>68987.788827390992</v>
      </c>
      <c r="M44" s="72"/>
      <c r="N44" s="81">
        <f t="shared" ref="N44:N85" si="1">L44/$L$11</f>
        <v>0.18528863364271303</v>
      </c>
      <c r="O44" s="81">
        <f>L44/'סכום נכסי הקרן'!$C$42</f>
        <v>5.6982813002853315E-2</v>
      </c>
    </row>
    <row r="45" spans="2:15">
      <c r="B45" s="76" t="s">
        <v>357</v>
      </c>
      <c r="C45" s="70" t="s">
        <v>358</v>
      </c>
      <c r="D45" s="83" t="s">
        <v>100</v>
      </c>
      <c r="E45" s="83" t="s">
        <v>259</v>
      </c>
      <c r="F45" s="70" t="s">
        <v>359</v>
      </c>
      <c r="G45" s="83" t="s">
        <v>296</v>
      </c>
      <c r="H45" s="83" t="s">
        <v>144</v>
      </c>
      <c r="I45" s="77">
        <v>143242.689698</v>
      </c>
      <c r="J45" s="79">
        <v>2818</v>
      </c>
      <c r="K45" s="70"/>
      <c r="L45" s="77">
        <v>4036.5789957010002</v>
      </c>
      <c r="M45" s="78">
        <v>9.9918469829963423E-4</v>
      </c>
      <c r="N45" s="78">
        <f t="shared" si="1"/>
        <v>1.0841515859794499E-2</v>
      </c>
      <c r="O45" s="78">
        <f>L45/'סכום נכסי הקרן'!$C$42</f>
        <v>3.3341498545312103E-3</v>
      </c>
    </row>
    <row r="46" spans="2:15">
      <c r="B46" s="76" t="s">
        <v>360</v>
      </c>
      <c r="C46" s="70" t="s">
        <v>361</v>
      </c>
      <c r="D46" s="83" t="s">
        <v>100</v>
      </c>
      <c r="E46" s="83" t="s">
        <v>259</v>
      </c>
      <c r="F46" s="70" t="s">
        <v>362</v>
      </c>
      <c r="G46" s="83" t="s">
        <v>351</v>
      </c>
      <c r="H46" s="83" t="s">
        <v>144</v>
      </c>
      <c r="I46" s="77">
        <v>120549.876271</v>
      </c>
      <c r="J46" s="79">
        <v>626</v>
      </c>
      <c r="K46" s="70"/>
      <c r="L46" s="77">
        <v>754.642225435</v>
      </c>
      <c r="M46" s="78">
        <v>5.7203041291190558E-4</v>
      </c>
      <c r="N46" s="78">
        <f t="shared" si="1"/>
        <v>2.0268315482584428E-3</v>
      </c>
      <c r="O46" s="78">
        <f>L46/'סכום נכסי הקרן'!$C$42</f>
        <v>6.2332243933213669E-4</v>
      </c>
    </row>
    <row r="47" spans="2:15">
      <c r="B47" s="76" t="s">
        <v>363</v>
      </c>
      <c r="C47" s="70" t="s">
        <v>364</v>
      </c>
      <c r="D47" s="83" t="s">
        <v>100</v>
      </c>
      <c r="E47" s="83" t="s">
        <v>259</v>
      </c>
      <c r="F47" s="70" t="s">
        <v>365</v>
      </c>
      <c r="G47" s="83" t="s">
        <v>306</v>
      </c>
      <c r="H47" s="83" t="s">
        <v>144</v>
      </c>
      <c r="I47" s="77">
        <v>7666.9350009999998</v>
      </c>
      <c r="J47" s="79">
        <v>8049</v>
      </c>
      <c r="K47" s="70"/>
      <c r="L47" s="77">
        <v>617.11159826200003</v>
      </c>
      <c r="M47" s="78">
        <v>5.2245181971436556E-4</v>
      </c>
      <c r="N47" s="78">
        <f t="shared" si="1"/>
        <v>1.6574493369127617E-3</v>
      </c>
      <c r="O47" s="78">
        <f>L47/'סכום נכסי הקרן'!$C$42</f>
        <v>5.0972433532604582E-4</v>
      </c>
    </row>
    <row r="48" spans="2:15">
      <c r="B48" s="76" t="s">
        <v>366</v>
      </c>
      <c r="C48" s="70" t="s">
        <v>367</v>
      </c>
      <c r="D48" s="83" t="s">
        <v>100</v>
      </c>
      <c r="E48" s="83" t="s">
        <v>259</v>
      </c>
      <c r="F48" s="70" t="s">
        <v>368</v>
      </c>
      <c r="G48" s="83" t="s">
        <v>355</v>
      </c>
      <c r="H48" s="83" t="s">
        <v>144</v>
      </c>
      <c r="I48" s="77">
        <v>128475.129965</v>
      </c>
      <c r="J48" s="79">
        <v>1135</v>
      </c>
      <c r="K48" s="70"/>
      <c r="L48" s="77">
        <v>1458.192725098</v>
      </c>
      <c r="M48" s="78">
        <v>1.1806763337746334E-3</v>
      </c>
      <c r="N48" s="78">
        <f t="shared" si="1"/>
        <v>3.91644002820797E-3</v>
      </c>
      <c r="O48" s="78">
        <f>L48/'סכום נכסי הקרן'!$C$42</f>
        <v>1.204443928247625E-3</v>
      </c>
    </row>
    <row r="49" spans="2:15">
      <c r="B49" s="76" t="s">
        <v>369</v>
      </c>
      <c r="C49" s="70" t="s">
        <v>370</v>
      </c>
      <c r="D49" s="83" t="s">
        <v>100</v>
      </c>
      <c r="E49" s="83" t="s">
        <v>259</v>
      </c>
      <c r="F49" s="70" t="s">
        <v>371</v>
      </c>
      <c r="G49" s="83" t="s">
        <v>172</v>
      </c>
      <c r="H49" s="83" t="s">
        <v>144</v>
      </c>
      <c r="I49" s="77">
        <v>1643.0397370000001</v>
      </c>
      <c r="J49" s="79">
        <v>3652</v>
      </c>
      <c r="K49" s="70"/>
      <c r="L49" s="77">
        <v>60.003811178999996</v>
      </c>
      <c r="M49" s="78">
        <v>4.7595744127991743E-5</v>
      </c>
      <c r="N49" s="78">
        <f t="shared" si="1"/>
        <v>1.611593062437442E-4</v>
      </c>
      <c r="O49" s="78">
        <f>L49/'סכום נכסי הקרן'!$C$42</f>
        <v>4.9562190787508158E-5</v>
      </c>
    </row>
    <row r="50" spans="2:15">
      <c r="B50" s="76" t="s">
        <v>372</v>
      </c>
      <c r="C50" s="70" t="s">
        <v>373</v>
      </c>
      <c r="D50" s="83" t="s">
        <v>100</v>
      </c>
      <c r="E50" s="83" t="s">
        <v>259</v>
      </c>
      <c r="F50" s="70" t="s">
        <v>374</v>
      </c>
      <c r="G50" s="83" t="s">
        <v>170</v>
      </c>
      <c r="H50" s="83" t="s">
        <v>144</v>
      </c>
      <c r="I50" s="77">
        <v>866145.54196600011</v>
      </c>
      <c r="J50" s="79">
        <v>525</v>
      </c>
      <c r="K50" s="70"/>
      <c r="L50" s="77">
        <v>4547.2640953200007</v>
      </c>
      <c r="M50" s="78">
        <v>1.1205154407984183E-3</v>
      </c>
      <c r="N50" s="78">
        <f t="shared" si="1"/>
        <v>1.22131230085154E-2</v>
      </c>
      <c r="O50" s="78">
        <f>L50/'סכום נכסי הקרן'!$C$42</f>
        <v>3.7559675998099082E-3</v>
      </c>
    </row>
    <row r="51" spans="2:15">
      <c r="B51" s="76" t="s">
        <v>375</v>
      </c>
      <c r="C51" s="70" t="s">
        <v>376</v>
      </c>
      <c r="D51" s="83" t="s">
        <v>100</v>
      </c>
      <c r="E51" s="83" t="s">
        <v>259</v>
      </c>
      <c r="F51" s="70" t="s">
        <v>377</v>
      </c>
      <c r="G51" s="83" t="s">
        <v>170</v>
      </c>
      <c r="H51" s="83" t="s">
        <v>144</v>
      </c>
      <c r="I51" s="77">
        <v>390428.38888700004</v>
      </c>
      <c r="J51" s="79">
        <v>1294</v>
      </c>
      <c r="K51" s="70"/>
      <c r="L51" s="77">
        <v>5052.1433522070001</v>
      </c>
      <c r="M51" s="78">
        <v>8.2507270802190558E-4</v>
      </c>
      <c r="N51" s="78">
        <f t="shared" si="1"/>
        <v>1.3569136721278402E-2</v>
      </c>
      <c r="O51" s="78">
        <f>L51/'סכום נכסי הקרן'!$C$42</f>
        <v>4.1729898116131189E-3</v>
      </c>
    </row>
    <row r="52" spans="2:15">
      <c r="B52" s="76" t="s">
        <v>378</v>
      </c>
      <c r="C52" s="70" t="s">
        <v>379</v>
      </c>
      <c r="D52" s="83" t="s">
        <v>100</v>
      </c>
      <c r="E52" s="83" t="s">
        <v>259</v>
      </c>
      <c r="F52" s="70" t="s">
        <v>380</v>
      </c>
      <c r="G52" s="83" t="s">
        <v>279</v>
      </c>
      <c r="H52" s="83" t="s">
        <v>144</v>
      </c>
      <c r="I52" s="77">
        <v>7342.9810089999992</v>
      </c>
      <c r="J52" s="79">
        <v>6299</v>
      </c>
      <c r="K52" s="70"/>
      <c r="L52" s="77">
        <v>462.53437380199995</v>
      </c>
      <c r="M52" s="78">
        <v>2.0211316866622879E-4</v>
      </c>
      <c r="N52" s="78">
        <f t="shared" si="1"/>
        <v>1.2422830705444076E-3</v>
      </c>
      <c r="O52" s="78">
        <f>L52/'סכום נכסי הקרן'!$C$42</f>
        <v>3.8204601390683503E-4</v>
      </c>
    </row>
    <row r="53" spans="2:15">
      <c r="B53" s="76" t="s">
        <v>381</v>
      </c>
      <c r="C53" s="70" t="s">
        <v>382</v>
      </c>
      <c r="D53" s="83" t="s">
        <v>100</v>
      </c>
      <c r="E53" s="83" t="s">
        <v>259</v>
      </c>
      <c r="F53" s="70" t="s">
        <v>383</v>
      </c>
      <c r="G53" s="83" t="s">
        <v>384</v>
      </c>
      <c r="H53" s="83" t="s">
        <v>144</v>
      </c>
      <c r="I53" s="77">
        <v>25522.212520000005</v>
      </c>
      <c r="J53" s="79">
        <v>5699</v>
      </c>
      <c r="K53" s="70"/>
      <c r="L53" s="77">
        <v>1454.5108914980001</v>
      </c>
      <c r="M53" s="78">
        <v>1.0320040930457044E-3</v>
      </c>
      <c r="N53" s="78">
        <f t="shared" si="1"/>
        <v>3.9065512938589002E-3</v>
      </c>
      <c r="O53" s="78">
        <f>L53/'סכום נכסי הקרן'!$C$42</f>
        <v>1.2014027924306568E-3</v>
      </c>
    </row>
    <row r="54" spans="2:15">
      <c r="B54" s="76" t="s">
        <v>385</v>
      </c>
      <c r="C54" s="70" t="s">
        <v>386</v>
      </c>
      <c r="D54" s="83" t="s">
        <v>100</v>
      </c>
      <c r="E54" s="83" t="s">
        <v>259</v>
      </c>
      <c r="F54" s="70" t="s">
        <v>387</v>
      </c>
      <c r="G54" s="83" t="s">
        <v>271</v>
      </c>
      <c r="H54" s="83" t="s">
        <v>144</v>
      </c>
      <c r="I54" s="77">
        <v>3918.6378840000002</v>
      </c>
      <c r="J54" s="79">
        <v>179690</v>
      </c>
      <c r="K54" s="70"/>
      <c r="L54" s="77">
        <v>7041.4004131850006</v>
      </c>
      <c r="M54" s="78">
        <v>1.8339200722591032E-3</v>
      </c>
      <c r="N54" s="78">
        <f t="shared" si="1"/>
        <v>1.8911918814424555E-2</v>
      </c>
      <c r="O54" s="78">
        <f>L54/'סכום נכסי הקרן'!$C$42</f>
        <v>5.8160844091791879E-3</v>
      </c>
    </row>
    <row r="55" spans="2:15">
      <c r="B55" s="76" t="s">
        <v>388</v>
      </c>
      <c r="C55" s="70" t="s">
        <v>389</v>
      </c>
      <c r="D55" s="83" t="s">
        <v>100</v>
      </c>
      <c r="E55" s="83" t="s">
        <v>259</v>
      </c>
      <c r="F55" s="70" t="s">
        <v>390</v>
      </c>
      <c r="G55" s="83" t="s">
        <v>351</v>
      </c>
      <c r="H55" s="83" t="s">
        <v>144</v>
      </c>
      <c r="I55" s="77">
        <v>8869.2946979999997</v>
      </c>
      <c r="J55" s="79">
        <v>9053</v>
      </c>
      <c r="K55" s="70"/>
      <c r="L55" s="77">
        <v>802.9372490290001</v>
      </c>
      <c r="M55" s="78">
        <v>4.7409428352376387E-4</v>
      </c>
      <c r="N55" s="78">
        <f t="shared" si="1"/>
        <v>2.1565431839779795E-3</v>
      </c>
      <c r="O55" s="78">
        <f>L55/'סכום נכסי הקרן'!$C$42</f>
        <v>6.6321335836580552E-4</v>
      </c>
    </row>
    <row r="56" spans="2:15">
      <c r="B56" s="76" t="s">
        <v>391</v>
      </c>
      <c r="C56" s="70" t="s">
        <v>392</v>
      </c>
      <c r="D56" s="83" t="s">
        <v>100</v>
      </c>
      <c r="E56" s="83" t="s">
        <v>259</v>
      </c>
      <c r="F56" s="70" t="s">
        <v>393</v>
      </c>
      <c r="G56" s="83" t="s">
        <v>136</v>
      </c>
      <c r="H56" s="83" t="s">
        <v>144</v>
      </c>
      <c r="I56" s="77">
        <v>9116.1246960000008</v>
      </c>
      <c r="J56" s="79">
        <v>32310</v>
      </c>
      <c r="K56" s="70"/>
      <c r="L56" s="77">
        <v>2945.4198893600001</v>
      </c>
      <c r="M56" s="78">
        <v>1.7121132413319821E-3</v>
      </c>
      <c r="N56" s="78">
        <f t="shared" si="1"/>
        <v>7.91086127095726E-3</v>
      </c>
      <c r="O56" s="78">
        <f>L56/'סכום נכסי הקרן'!$C$42</f>
        <v>2.4328698400556226E-3</v>
      </c>
    </row>
    <row r="57" spans="2:15">
      <c r="B57" s="76" t="s">
        <v>394</v>
      </c>
      <c r="C57" s="70" t="s">
        <v>395</v>
      </c>
      <c r="D57" s="83" t="s">
        <v>100</v>
      </c>
      <c r="E57" s="83" t="s">
        <v>259</v>
      </c>
      <c r="F57" s="70" t="s">
        <v>396</v>
      </c>
      <c r="G57" s="83" t="s">
        <v>355</v>
      </c>
      <c r="H57" s="83" t="s">
        <v>144</v>
      </c>
      <c r="I57" s="77">
        <v>16572.705611000001</v>
      </c>
      <c r="J57" s="79">
        <v>5480</v>
      </c>
      <c r="K57" s="70"/>
      <c r="L57" s="77">
        <v>908.18426747600006</v>
      </c>
      <c r="M57" s="78">
        <v>1.1799170612430765E-3</v>
      </c>
      <c r="N57" s="78">
        <f t="shared" si="1"/>
        <v>2.4392175032231745E-3</v>
      </c>
      <c r="O57" s="78">
        <f>L57/'סכום נכסי הקרן'!$C$42</f>
        <v>7.5014571658761425E-4</v>
      </c>
    </row>
    <row r="58" spans="2:15">
      <c r="B58" s="76" t="s">
        <v>397</v>
      </c>
      <c r="C58" s="70" t="s">
        <v>398</v>
      </c>
      <c r="D58" s="83" t="s">
        <v>100</v>
      </c>
      <c r="E58" s="83" t="s">
        <v>259</v>
      </c>
      <c r="F58" s="70" t="s">
        <v>399</v>
      </c>
      <c r="G58" s="83" t="s">
        <v>400</v>
      </c>
      <c r="H58" s="83" t="s">
        <v>144</v>
      </c>
      <c r="I58" s="77">
        <v>8235.5184910000007</v>
      </c>
      <c r="J58" s="79">
        <v>24710</v>
      </c>
      <c r="K58" s="70"/>
      <c r="L58" s="77">
        <v>2034.996619108</v>
      </c>
      <c r="M58" s="78">
        <v>1.2106231914928022E-3</v>
      </c>
      <c r="N58" s="78">
        <f t="shared" si="1"/>
        <v>5.4656302141452727E-3</v>
      </c>
      <c r="O58" s="78">
        <f>L58/'סכום נכסי הקרן'!$C$42</f>
        <v>1.6808747428940503E-3</v>
      </c>
    </row>
    <row r="59" spans="2:15">
      <c r="B59" s="76" t="s">
        <v>401</v>
      </c>
      <c r="C59" s="70" t="s">
        <v>402</v>
      </c>
      <c r="D59" s="83" t="s">
        <v>100</v>
      </c>
      <c r="E59" s="83" t="s">
        <v>259</v>
      </c>
      <c r="F59" s="70" t="s">
        <v>403</v>
      </c>
      <c r="G59" s="83" t="s">
        <v>400</v>
      </c>
      <c r="H59" s="83" t="s">
        <v>144</v>
      </c>
      <c r="I59" s="77">
        <v>23774.279891999999</v>
      </c>
      <c r="J59" s="79">
        <v>13930</v>
      </c>
      <c r="K59" s="70"/>
      <c r="L59" s="77">
        <v>3311.7571890020004</v>
      </c>
      <c r="M59" s="78">
        <v>1.0555707872558842E-3</v>
      </c>
      <c r="N59" s="78">
        <f t="shared" si="1"/>
        <v>8.8947765240299462E-3</v>
      </c>
      <c r="O59" s="78">
        <f>L59/'סכום נכסי הקרן'!$C$42</f>
        <v>2.7354586053471132E-3</v>
      </c>
    </row>
    <row r="60" spans="2:15">
      <c r="B60" s="76" t="s">
        <v>404</v>
      </c>
      <c r="C60" s="70" t="s">
        <v>405</v>
      </c>
      <c r="D60" s="83" t="s">
        <v>100</v>
      </c>
      <c r="E60" s="83" t="s">
        <v>259</v>
      </c>
      <c r="F60" s="70" t="s">
        <v>406</v>
      </c>
      <c r="G60" s="83" t="s">
        <v>137</v>
      </c>
      <c r="H60" s="83" t="s">
        <v>144</v>
      </c>
      <c r="I60" s="77">
        <v>135295.19010599999</v>
      </c>
      <c r="J60" s="79">
        <v>786.2</v>
      </c>
      <c r="K60" s="70"/>
      <c r="L60" s="77">
        <v>1063.69078461</v>
      </c>
      <c r="M60" s="78">
        <v>6.7647595052999993E-4</v>
      </c>
      <c r="N60" s="78">
        <f t="shared" si="1"/>
        <v>2.8568796804294663E-3</v>
      </c>
      <c r="O60" s="78">
        <f>L60/'סכום נכסי הקרן'!$C$42</f>
        <v>8.7859161893045709E-4</v>
      </c>
    </row>
    <row r="61" spans="2:15">
      <c r="B61" s="76" t="s">
        <v>407</v>
      </c>
      <c r="C61" s="70" t="s">
        <v>408</v>
      </c>
      <c r="D61" s="83" t="s">
        <v>100</v>
      </c>
      <c r="E61" s="83" t="s">
        <v>259</v>
      </c>
      <c r="F61" s="70" t="s">
        <v>409</v>
      </c>
      <c r="G61" s="83" t="s">
        <v>126</v>
      </c>
      <c r="H61" s="83" t="s">
        <v>144</v>
      </c>
      <c r="I61" s="77">
        <v>9616186.2535190005</v>
      </c>
      <c r="J61" s="79">
        <v>29.9</v>
      </c>
      <c r="K61" s="77">
        <v>519.73563471099999</v>
      </c>
      <c r="L61" s="77">
        <v>3394.9753245000002</v>
      </c>
      <c r="M61" s="78">
        <v>1.856079102474394E-3</v>
      </c>
      <c r="N61" s="78">
        <f t="shared" si="1"/>
        <v>9.1182852765614719E-3</v>
      </c>
      <c r="O61" s="78">
        <f>L61/'סכום נכסי הקרן'!$C$42</f>
        <v>2.8041954576818536E-3</v>
      </c>
    </row>
    <row r="62" spans="2:15">
      <c r="B62" s="76" t="s">
        <v>410</v>
      </c>
      <c r="C62" s="70" t="s">
        <v>411</v>
      </c>
      <c r="D62" s="83" t="s">
        <v>100</v>
      </c>
      <c r="E62" s="83" t="s">
        <v>259</v>
      </c>
      <c r="F62" s="70" t="s">
        <v>412</v>
      </c>
      <c r="G62" s="83" t="s">
        <v>271</v>
      </c>
      <c r="H62" s="83" t="s">
        <v>144</v>
      </c>
      <c r="I62" s="77">
        <v>1652.9676790000001</v>
      </c>
      <c r="J62" s="79">
        <v>46780</v>
      </c>
      <c r="K62" s="70"/>
      <c r="L62" s="77">
        <v>773.25828039700002</v>
      </c>
      <c r="M62" s="78">
        <v>3.0588443578484856E-4</v>
      </c>
      <c r="N62" s="78">
        <f t="shared" si="1"/>
        <v>2.0768308806962017E-3</v>
      </c>
      <c r="O62" s="78">
        <f>L62/'סכום נכסי הקרן'!$C$42</f>
        <v>6.3869900374710327E-4</v>
      </c>
    </row>
    <row r="63" spans="2:15">
      <c r="B63" s="76" t="s">
        <v>413</v>
      </c>
      <c r="C63" s="70" t="s">
        <v>414</v>
      </c>
      <c r="D63" s="83" t="s">
        <v>100</v>
      </c>
      <c r="E63" s="83" t="s">
        <v>259</v>
      </c>
      <c r="F63" s="70" t="s">
        <v>415</v>
      </c>
      <c r="G63" s="83" t="s">
        <v>306</v>
      </c>
      <c r="H63" s="83" t="s">
        <v>144</v>
      </c>
      <c r="I63" s="77">
        <v>28229.791926999998</v>
      </c>
      <c r="J63" s="79">
        <v>2886</v>
      </c>
      <c r="K63" s="70"/>
      <c r="L63" s="77">
        <v>814.71179497000003</v>
      </c>
      <c r="M63" s="78">
        <v>4.1732348926046373E-4</v>
      </c>
      <c r="N63" s="78">
        <f t="shared" si="1"/>
        <v>2.1881674694675442E-3</v>
      </c>
      <c r="O63" s="78">
        <f>L63/'סכום נכסי הקרן'!$C$42</f>
        <v>6.7293894547265176E-4</v>
      </c>
    </row>
    <row r="64" spans="2:15">
      <c r="B64" s="76" t="s">
        <v>416</v>
      </c>
      <c r="C64" s="70" t="s">
        <v>417</v>
      </c>
      <c r="D64" s="83" t="s">
        <v>100</v>
      </c>
      <c r="E64" s="83" t="s">
        <v>259</v>
      </c>
      <c r="F64" s="70" t="s">
        <v>418</v>
      </c>
      <c r="G64" s="83" t="s">
        <v>131</v>
      </c>
      <c r="H64" s="83" t="s">
        <v>144</v>
      </c>
      <c r="I64" s="77">
        <v>4089.1294240000002</v>
      </c>
      <c r="J64" s="79">
        <v>13790</v>
      </c>
      <c r="K64" s="70"/>
      <c r="L64" s="77">
        <v>563.89094763599996</v>
      </c>
      <c r="M64" s="78">
        <v>3.2221187979426688E-4</v>
      </c>
      <c r="N64" s="78">
        <f t="shared" si="1"/>
        <v>1.5145083642612008E-3</v>
      </c>
      <c r="O64" s="78">
        <f>L64/'סכום נכסי הקרן'!$C$42</f>
        <v>4.6576492694292836E-4</v>
      </c>
    </row>
    <row r="65" spans="2:15">
      <c r="B65" s="76" t="s">
        <v>419</v>
      </c>
      <c r="C65" s="70" t="s">
        <v>420</v>
      </c>
      <c r="D65" s="83" t="s">
        <v>100</v>
      </c>
      <c r="E65" s="83" t="s">
        <v>259</v>
      </c>
      <c r="F65" s="70" t="s">
        <v>421</v>
      </c>
      <c r="G65" s="83" t="s">
        <v>271</v>
      </c>
      <c r="H65" s="83" t="s">
        <v>144</v>
      </c>
      <c r="I65" s="77">
        <v>8644.280659</v>
      </c>
      <c r="J65" s="79">
        <v>7697</v>
      </c>
      <c r="K65" s="70"/>
      <c r="L65" s="77">
        <v>665.35028228800002</v>
      </c>
      <c r="M65" s="78">
        <v>2.379847131722079E-4</v>
      </c>
      <c r="N65" s="78">
        <f t="shared" si="1"/>
        <v>1.787009654815737E-3</v>
      </c>
      <c r="O65" s="78">
        <f>L65/'סכום נכסי הקרן'!$C$42</f>
        <v>5.4956871877533695E-4</v>
      </c>
    </row>
    <row r="66" spans="2:15">
      <c r="B66" s="76" t="s">
        <v>422</v>
      </c>
      <c r="C66" s="70" t="s">
        <v>423</v>
      </c>
      <c r="D66" s="83" t="s">
        <v>100</v>
      </c>
      <c r="E66" s="83" t="s">
        <v>259</v>
      </c>
      <c r="F66" s="70" t="s">
        <v>424</v>
      </c>
      <c r="G66" s="83" t="s">
        <v>400</v>
      </c>
      <c r="H66" s="83" t="s">
        <v>144</v>
      </c>
      <c r="I66" s="77">
        <v>63371.647725000003</v>
      </c>
      <c r="J66" s="79">
        <v>7349</v>
      </c>
      <c r="K66" s="70"/>
      <c r="L66" s="77">
        <v>4657.1823913129992</v>
      </c>
      <c r="M66" s="78">
        <v>1.0198711951622057E-3</v>
      </c>
      <c r="N66" s="78">
        <f t="shared" si="1"/>
        <v>1.2508343528306745E-2</v>
      </c>
      <c r="O66" s="78">
        <f>L66/'סכום נכסי הקרן'!$C$42</f>
        <v>3.8467583587633893E-3</v>
      </c>
    </row>
    <row r="67" spans="2:15">
      <c r="B67" s="76" t="s">
        <v>425</v>
      </c>
      <c r="C67" s="70" t="s">
        <v>426</v>
      </c>
      <c r="D67" s="83" t="s">
        <v>100</v>
      </c>
      <c r="E67" s="83" t="s">
        <v>259</v>
      </c>
      <c r="F67" s="70" t="s">
        <v>427</v>
      </c>
      <c r="G67" s="83" t="s">
        <v>384</v>
      </c>
      <c r="H67" s="83" t="s">
        <v>144</v>
      </c>
      <c r="I67" s="77">
        <v>112425.59713099999</v>
      </c>
      <c r="J67" s="79">
        <v>3920</v>
      </c>
      <c r="K67" s="70"/>
      <c r="L67" s="77">
        <v>4407.0834075990006</v>
      </c>
      <c r="M67" s="78">
        <v>1.0399725503374335E-3</v>
      </c>
      <c r="N67" s="78">
        <f t="shared" si="1"/>
        <v>1.1836623217285574E-2</v>
      </c>
      <c r="O67" s="78">
        <f>L67/'סכום נכסי הקרן'!$C$42</f>
        <v>3.6401805880678299E-3</v>
      </c>
    </row>
    <row r="68" spans="2:15">
      <c r="B68" s="76" t="s">
        <v>428</v>
      </c>
      <c r="C68" s="70" t="s">
        <v>429</v>
      </c>
      <c r="D68" s="83" t="s">
        <v>100</v>
      </c>
      <c r="E68" s="83" t="s">
        <v>259</v>
      </c>
      <c r="F68" s="70" t="s">
        <v>430</v>
      </c>
      <c r="G68" s="83" t="s">
        <v>355</v>
      </c>
      <c r="H68" s="83" t="s">
        <v>144</v>
      </c>
      <c r="I68" s="77">
        <v>7053.1306599999998</v>
      </c>
      <c r="J68" s="79">
        <v>5889</v>
      </c>
      <c r="K68" s="70"/>
      <c r="L68" s="77">
        <v>415.35886458599998</v>
      </c>
      <c r="M68" s="78">
        <v>7.9709163117887131E-4</v>
      </c>
      <c r="N68" s="78">
        <f t="shared" si="1"/>
        <v>1.1155782465080517E-3</v>
      </c>
      <c r="O68" s="78">
        <f>L68/'סכום נכסי הקרן'!$C$42</f>
        <v>3.4307979588967799E-4</v>
      </c>
    </row>
    <row r="69" spans="2:15">
      <c r="B69" s="76" t="s">
        <v>431</v>
      </c>
      <c r="C69" s="70" t="s">
        <v>432</v>
      </c>
      <c r="D69" s="83" t="s">
        <v>100</v>
      </c>
      <c r="E69" s="83" t="s">
        <v>259</v>
      </c>
      <c r="F69" s="70" t="s">
        <v>433</v>
      </c>
      <c r="G69" s="83" t="s">
        <v>306</v>
      </c>
      <c r="H69" s="83" t="s">
        <v>144</v>
      </c>
      <c r="I69" s="77">
        <v>26031.181960000002</v>
      </c>
      <c r="J69" s="79">
        <v>3478</v>
      </c>
      <c r="K69" s="70"/>
      <c r="L69" s="77">
        <v>905.36450857900013</v>
      </c>
      <c r="M69" s="78">
        <v>4.1141753615833222E-4</v>
      </c>
      <c r="N69" s="78">
        <f t="shared" si="1"/>
        <v>2.4316441444866854E-3</v>
      </c>
      <c r="O69" s="78">
        <f>L69/'סכום נכסי הקרן'!$C$42</f>
        <v>7.4781664072256669E-4</v>
      </c>
    </row>
    <row r="70" spans="2:15">
      <c r="B70" s="76" t="s">
        <v>434</v>
      </c>
      <c r="C70" s="70" t="s">
        <v>435</v>
      </c>
      <c r="D70" s="83" t="s">
        <v>100</v>
      </c>
      <c r="E70" s="83" t="s">
        <v>259</v>
      </c>
      <c r="F70" s="70" t="s">
        <v>436</v>
      </c>
      <c r="G70" s="83" t="s">
        <v>313</v>
      </c>
      <c r="H70" s="83" t="s">
        <v>144</v>
      </c>
      <c r="I70" s="77">
        <v>6520.8259149999994</v>
      </c>
      <c r="J70" s="79">
        <v>16660</v>
      </c>
      <c r="K70" s="70"/>
      <c r="L70" s="77">
        <v>1086.3695974349998</v>
      </c>
      <c r="M70" s="78">
        <v>2.3283993046823427E-4</v>
      </c>
      <c r="N70" s="78">
        <f t="shared" si="1"/>
        <v>2.9177908403957157E-3</v>
      </c>
      <c r="O70" s="78">
        <f>L70/'סכום נכסי הקרן'!$C$42</f>
        <v>8.9732395652670973E-4</v>
      </c>
    </row>
    <row r="71" spans="2:15">
      <c r="B71" s="76" t="s">
        <v>437</v>
      </c>
      <c r="C71" s="70" t="s">
        <v>438</v>
      </c>
      <c r="D71" s="83" t="s">
        <v>100</v>
      </c>
      <c r="E71" s="83" t="s">
        <v>259</v>
      </c>
      <c r="F71" s="70" t="s">
        <v>439</v>
      </c>
      <c r="G71" s="83" t="s">
        <v>126</v>
      </c>
      <c r="H71" s="83" t="s">
        <v>144</v>
      </c>
      <c r="I71" s="77">
        <v>75752.280423000004</v>
      </c>
      <c r="J71" s="79">
        <v>1128</v>
      </c>
      <c r="K71" s="70"/>
      <c r="L71" s="77">
        <v>854.48572314599994</v>
      </c>
      <c r="M71" s="78">
        <v>7.8579828611298063E-4</v>
      </c>
      <c r="N71" s="78">
        <f t="shared" si="1"/>
        <v>2.294992995138087E-3</v>
      </c>
      <c r="O71" s="78">
        <f>L71/'סכום נכסי הקרן'!$C$42</f>
        <v>7.0579157562887518E-4</v>
      </c>
    </row>
    <row r="72" spans="2:15">
      <c r="B72" s="76" t="s">
        <v>440</v>
      </c>
      <c r="C72" s="70" t="s">
        <v>441</v>
      </c>
      <c r="D72" s="83" t="s">
        <v>100</v>
      </c>
      <c r="E72" s="83" t="s">
        <v>259</v>
      </c>
      <c r="F72" s="70" t="s">
        <v>442</v>
      </c>
      <c r="G72" s="83" t="s">
        <v>171</v>
      </c>
      <c r="H72" s="83" t="s">
        <v>144</v>
      </c>
      <c r="I72" s="77">
        <v>101161.387695</v>
      </c>
      <c r="J72" s="79">
        <v>1360</v>
      </c>
      <c r="K72" s="70"/>
      <c r="L72" s="77">
        <v>1375.7948726510001</v>
      </c>
      <c r="M72" s="78">
        <v>6.7061125340780829E-4</v>
      </c>
      <c r="N72" s="78">
        <f t="shared" si="1"/>
        <v>3.6951344065247211E-3</v>
      </c>
      <c r="O72" s="78">
        <f>L72/'סכום נכסי הקרן'!$C$42</f>
        <v>1.1363846166269592E-3</v>
      </c>
    </row>
    <row r="73" spans="2:15">
      <c r="B73" s="76" t="s">
        <v>443</v>
      </c>
      <c r="C73" s="70" t="s">
        <v>444</v>
      </c>
      <c r="D73" s="83" t="s">
        <v>100</v>
      </c>
      <c r="E73" s="83" t="s">
        <v>259</v>
      </c>
      <c r="F73" s="70" t="s">
        <v>445</v>
      </c>
      <c r="G73" s="83" t="s">
        <v>131</v>
      </c>
      <c r="H73" s="83" t="s">
        <v>144</v>
      </c>
      <c r="I73" s="77">
        <v>10248.733636000001</v>
      </c>
      <c r="J73" s="79">
        <v>5167</v>
      </c>
      <c r="K73" s="70"/>
      <c r="L73" s="77">
        <v>529.55206698100005</v>
      </c>
      <c r="M73" s="78">
        <v>9.4077970036732586E-4</v>
      </c>
      <c r="N73" s="78">
        <f t="shared" si="1"/>
        <v>1.4222803861576483E-3</v>
      </c>
      <c r="O73" s="78">
        <f>L73/'סכום נכסי הקרן'!$C$42</f>
        <v>4.3740155933323546E-4</v>
      </c>
    </row>
    <row r="74" spans="2:15">
      <c r="B74" s="76" t="s">
        <v>446</v>
      </c>
      <c r="C74" s="70" t="s">
        <v>447</v>
      </c>
      <c r="D74" s="83" t="s">
        <v>100</v>
      </c>
      <c r="E74" s="83" t="s">
        <v>259</v>
      </c>
      <c r="F74" s="70" t="s">
        <v>448</v>
      </c>
      <c r="G74" s="83" t="s">
        <v>279</v>
      </c>
      <c r="H74" s="83" t="s">
        <v>144</v>
      </c>
      <c r="I74" s="77">
        <v>4273.8865839999999</v>
      </c>
      <c r="J74" s="79">
        <v>23610</v>
      </c>
      <c r="K74" s="70"/>
      <c r="L74" s="77">
        <v>1009.064622482</v>
      </c>
      <c r="M74" s="78">
        <v>5.7686763951213574E-4</v>
      </c>
      <c r="N74" s="78">
        <f t="shared" si="1"/>
        <v>2.7101637599182735E-3</v>
      </c>
      <c r="O74" s="78">
        <f>L74/'סכום נכסי הקרן'!$C$42</f>
        <v>8.3347128046894258E-4</v>
      </c>
    </row>
    <row r="75" spans="2:15">
      <c r="B75" s="76" t="s">
        <v>449</v>
      </c>
      <c r="C75" s="70" t="s">
        <v>450</v>
      </c>
      <c r="D75" s="83" t="s">
        <v>100</v>
      </c>
      <c r="E75" s="83" t="s">
        <v>259</v>
      </c>
      <c r="F75" s="70" t="s">
        <v>451</v>
      </c>
      <c r="G75" s="83" t="s">
        <v>167</v>
      </c>
      <c r="H75" s="83" t="s">
        <v>144</v>
      </c>
      <c r="I75" s="77">
        <v>1487.0225800000001</v>
      </c>
      <c r="J75" s="79">
        <v>12690</v>
      </c>
      <c r="K75" s="70"/>
      <c r="L75" s="77">
        <v>188.70316535500001</v>
      </c>
      <c r="M75" s="78">
        <v>1.0965183085912565E-4</v>
      </c>
      <c r="N75" s="78">
        <f t="shared" si="1"/>
        <v>5.068223270666783E-4</v>
      </c>
      <c r="O75" s="78">
        <f>L75/'סכום נכסי הקרן'!$C$42</f>
        <v>1.5586580418419142E-4</v>
      </c>
    </row>
    <row r="76" spans="2:15">
      <c r="B76" s="76" t="s">
        <v>452</v>
      </c>
      <c r="C76" s="70" t="s">
        <v>453</v>
      </c>
      <c r="D76" s="83" t="s">
        <v>100</v>
      </c>
      <c r="E76" s="83" t="s">
        <v>259</v>
      </c>
      <c r="F76" s="70" t="s">
        <v>454</v>
      </c>
      <c r="G76" s="83" t="s">
        <v>296</v>
      </c>
      <c r="H76" s="83" t="s">
        <v>144</v>
      </c>
      <c r="I76" s="77">
        <v>11025.050049999998</v>
      </c>
      <c r="J76" s="79">
        <v>27500</v>
      </c>
      <c r="K76" s="70"/>
      <c r="L76" s="77">
        <v>3031.8887637540001</v>
      </c>
      <c r="M76" s="78">
        <v>1.0895330248066519E-3</v>
      </c>
      <c r="N76" s="78">
        <f t="shared" si="1"/>
        <v>8.1431009159932E-3</v>
      </c>
      <c r="O76" s="78">
        <f>L76/'סכום נכסי הקרן'!$C$42</f>
        <v>2.504291750859121E-3</v>
      </c>
    </row>
    <row r="77" spans="2:15">
      <c r="B77" s="76" t="s">
        <v>455</v>
      </c>
      <c r="C77" s="70" t="s">
        <v>456</v>
      </c>
      <c r="D77" s="83" t="s">
        <v>100</v>
      </c>
      <c r="E77" s="83" t="s">
        <v>259</v>
      </c>
      <c r="F77" s="70" t="s">
        <v>457</v>
      </c>
      <c r="G77" s="83" t="s">
        <v>264</v>
      </c>
      <c r="H77" s="83" t="s">
        <v>144</v>
      </c>
      <c r="I77" s="77">
        <v>6205.6137320000007</v>
      </c>
      <c r="J77" s="79">
        <v>11980</v>
      </c>
      <c r="K77" s="70"/>
      <c r="L77" s="77">
        <v>743.43252504400004</v>
      </c>
      <c r="M77" s="78">
        <v>6.499416610153693E-4</v>
      </c>
      <c r="N77" s="78">
        <f t="shared" si="1"/>
        <v>1.9967243350211936E-3</v>
      </c>
      <c r="O77" s="78">
        <f>L77/'סכום נכסי הקרן'!$C$42</f>
        <v>6.1406340563855712E-4</v>
      </c>
    </row>
    <row r="78" spans="2:15">
      <c r="B78" s="76" t="s">
        <v>458</v>
      </c>
      <c r="C78" s="70" t="s">
        <v>459</v>
      </c>
      <c r="D78" s="83" t="s">
        <v>100</v>
      </c>
      <c r="E78" s="83" t="s">
        <v>259</v>
      </c>
      <c r="F78" s="70" t="s">
        <v>460</v>
      </c>
      <c r="G78" s="83" t="s">
        <v>171</v>
      </c>
      <c r="H78" s="83" t="s">
        <v>144</v>
      </c>
      <c r="I78" s="77">
        <v>87924.343280999994</v>
      </c>
      <c r="J78" s="79">
        <v>1536</v>
      </c>
      <c r="K78" s="70"/>
      <c r="L78" s="77">
        <v>1350.5179127930001</v>
      </c>
      <c r="M78" s="78">
        <v>4.788327379579447E-4</v>
      </c>
      <c r="N78" s="78">
        <f t="shared" si="1"/>
        <v>3.6272450969188014E-3</v>
      </c>
      <c r="O78" s="78">
        <f>L78/'סכום נכסי הקרן'!$C$42</f>
        <v>1.115506251029928E-3</v>
      </c>
    </row>
    <row r="79" spans="2:15">
      <c r="B79" s="76" t="s">
        <v>461</v>
      </c>
      <c r="C79" s="70" t="s">
        <v>462</v>
      </c>
      <c r="D79" s="83" t="s">
        <v>100</v>
      </c>
      <c r="E79" s="83" t="s">
        <v>259</v>
      </c>
      <c r="F79" s="70" t="s">
        <v>463</v>
      </c>
      <c r="G79" s="83" t="s">
        <v>464</v>
      </c>
      <c r="H79" s="83" t="s">
        <v>144</v>
      </c>
      <c r="I79" s="77">
        <v>7697.3451249999998</v>
      </c>
      <c r="J79" s="79">
        <v>2647</v>
      </c>
      <c r="K79" s="70"/>
      <c r="L79" s="77">
        <v>203.74872546399999</v>
      </c>
      <c r="M79" s="78">
        <v>1.7289724252381549E-4</v>
      </c>
      <c r="N79" s="78">
        <f t="shared" si="1"/>
        <v>5.4723196074780674E-4</v>
      </c>
      <c r="O79" s="78">
        <f>L79/'סכום נכסי הקרן'!$C$42</f>
        <v>1.6829319681101434E-4</v>
      </c>
    </row>
    <row r="80" spans="2:15">
      <c r="B80" s="76" t="s">
        <v>465</v>
      </c>
      <c r="C80" s="70" t="s">
        <v>466</v>
      </c>
      <c r="D80" s="83" t="s">
        <v>100</v>
      </c>
      <c r="E80" s="83" t="s">
        <v>259</v>
      </c>
      <c r="F80" s="70" t="s">
        <v>467</v>
      </c>
      <c r="G80" s="83" t="s">
        <v>313</v>
      </c>
      <c r="H80" s="83" t="s">
        <v>144</v>
      </c>
      <c r="I80" s="77">
        <v>8021.8241619999999</v>
      </c>
      <c r="J80" s="79">
        <v>4281</v>
      </c>
      <c r="K80" s="70"/>
      <c r="L80" s="77">
        <v>343.414292364</v>
      </c>
      <c r="M80" s="78">
        <v>2.0716374509540961E-4</v>
      </c>
      <c r="N80" s="78">
        <f t="shared" si="1"/>
        <v>9.2234823128931347E-4</v>
      </c>
      <c r="O80" s="78">
        <f>L80/'סכום נכסי הקרן'!$C$42</f>
        <v>2.8365472697271645E-4</v>
      </c>
    </row>
    <row r="81" spans="2:15">
      <c r="B81" s="76" t="s">
        <v>468</v>
      </c>
      <c r="C81" s="70" t="s">
        <v>469</v>
      </c>
      <c r="D81" s="83" t="s">
        <v>100</v>
      </c>
      <c r="E81" s="83" t="s">
        <v>259</v>
      </c>
      <c r="F81" s="70" t="s">
        <v>470</v>
      </c>
      <c r="G81" s="83" t="s">
        <v>267</v>
      </c>
      <c r="H81" s="83" t="s">
        <v>144</v>
      </c>
      <c r="I81" s="77">
        <v>10044.132189</v>
      </c>
      <c r="J81" s="79">
        <v>9394</v>
      </c>
      <c r="K81" s="70"/>
      <c r="L81" s="77">
        <v>943.54577784899993</v>
      </c>
      <c r="M81" s="78">
        <v>7.9857722419991077E-4</v>
      </c>
      <c r="N81" s="78">
        <f t="shared" si="1"/>
        <v>2.5341920784621237E-3</v>
      </c>
      <c r="O81" s="78">
        <f>L81/'סכום נכסי הקרן'!$C$42</f>
        <v>7.7935376003026875E-4</v>
      </c>
    </row>
    <row r="82" spans="2:15">
      <c r="B82" s="76" t="s">
        <v>471</v>
      </c>
      <c r="C82" s="70" t="s">
        <v>472</v>
      </c>
      <c r="D82" s="83" t="s">
        <v>100</v>
      </c>
      <c r="E82" s="83" t="s">
        <v>259</v>
      </c>
      <c r="F82" s="70" t="s">
        <v>473</v>
      </c>
      <c r="G82" s="83" t="s">
        <v>271</v>
      </c>
      <c r="H82" s="83" t="s">
        <v>144</v>
      </c>
      <c r="I82" s="77">
        <v>137854.21756600001</v>
      </c>
      <c r="J82" s="79">
        <v>1264</v>
      </c>
      <c r="K82" s="70"/>
      <c r="L82" s="77">
        <v>1742.4773100340001</v>
      </c>
      <c r="M82" s="78">
        <v>7.7234229845812082E-4</v>
      </c>
      <c r="N82" s="78">
        <f t="shared" si="1"/>
        <v>4.6799766366977793E-3</v>
      </c>
      <c r="O82" s="78">
        <f>L82/'סכום נכסי הקרן'!$C$42</f>
        <v>1.4392584601865014E-3</v>
      </c>
    </row>
    <row r="83" spans="2:15">
      <c r="B83" s="76" t="s">
        <v>474</v>
      </c>
      <c r="C83" s="70" t="s">
        <v>475</v>
      </c>
      <c r="D83" s="83" t="s">
        <v>100</v>
      </c>
      <c r="E83" s="83" t="s">
        <v>259</v>
      </c>
      <c r="F83" s="70" t="s">
        <v>476</v>
      </c>
      <c r="G83" s="83" t="s">
        <v>131</v>
      </c>
      <c r="H83" s="83" t="s">
        <v>144</v>
      </c>
      <c r="I83" s="77">
        <v>6648.7757570000003</v>
      </c>
      <c r="J83" s="79">
        <v>19180</v>
      </c>
      <c r="K83" s="70"/>
      <c r="L83" s="77">
        <v>1275.2351901970001</v>
      </c>
      <c r="M83" s="78">
        <v>4.826493192338938E-4</v>
      </c>
      <c r="N83" s="78">
        <f t="shared" si="1"/>
        <v>3.4250494178890384E-3</v>
      </c>
      <c r="O83" s="78">
        <f>L83/'סכום נכסי הקרן'!$C$42</f>
        <v>1.0533239231578638E-3</v>
      </c>
    </row>
    <row r="84" spans="2:15">
      <c r="B84" s="76" t="s">
        <v>477</v>
      </c>
      <c r="C84" s="70" t="s">
        <v>478</v>
      </c>
      <c r="D84" s="83" t="s">
        <v>100</v>
      </c>
      <c r="E84" s="83" t="s">
        <v>259</v>
      </c>
      <c r="F84" s="70" t="s">
        <v>479</v>
      </c>
      <c r="G84" s="83" t="s">
        <v>126</v>
      </c>
      <c r="H84" s="83" t="s">
        <v>144</v>
      </c>
      <c r="I84" s="77">
        <v>722439.16224800004</v>
      </c>
      <c r="J84" s="79">
        <v>83.7</v>
      </c>
      <c r="K84" s="70"/>
      <c r="L84" s="77">
        <v>604.68157880400008</v>
      </c>
      <c r="M84" s="78">
        <v>6.4284353621058042E-4</v>
      </c>
      <c r="N84" s="78">
        <f t="shared" si="1"/>
        <v>1.6240645689607454E-3</v>
      </c>
      <c r="O84" s="78">
        <f>L84/'סכום נכסי הקרן'!$C$42</f>
        <v>4.9945733755098719E-4</v>
      </c>
    </row>
    <row r="85" spans="2:15">
      <c r="B85" s="76" t="s">
        <v>480</v>
      </c>
      <c r="C85" s="70" t="s">
        <v>481</v>
      </c>
      <c r="D85" s="83" t="s">
        <v>100</v>
      </c>
      <c r="E85" s="83" t="s">
        <v>259</v>
      </c>
      <c r="F85" s="70" t="s">
        <v>482</v>
      </c>
      <c r="G85" s="83" t="s">
        <v>131</v>
      </c>
      <c r="H85" s="83" t="s">
        <v>144</v>
      </c>
      <c r="I85" s="77">
        <v>3274.4698109999999</v>
      </c>
      <c r="J85" s="79">
        <v>16990</v>
      </c>
      <c r="K85" s="70"/>
      <c r="L85" s="77">
        <v>556.33242089800001</v>
      </c>
      <c r="M85" s="78">
        <v>3.841096001657276E-4</v>
      </c>
      <c r="N85" s="78">
        <f t="shared" si="1"/>
        <v>1.4942075383405436E-3</v>
      </c>
      <c r="O85" s="78">
        <f>L85/'סכום נכסי הקרן'!$C$42</f>
        <v>4.5952170443921611E-4</v>
      </c>
    </row>
    <row r="86" spans="2:15">
      <c r="B86" s="73"/>
      <c r="C86" s="70"/>
      <c r="D86" s="70"/>
      <c r="E86" s="70"/>
      <c r="F86" s="70"/>
      <c r="G86" s="70"/>
      <c r="H86" s="70"/>
      <c r="I86" s="77"/>
      <c r="J86" s="79"/>
      <c r="K86" s="70"/>
      <c r="L86" s="70"/>
      <c r="M86" s="70"/>
      <c r="N86" s="78"/>
      <c r="O86" s="70"/>
    </row>
    <row r="87" spans="2:15">
      <c r="B87" s="88" t="s">
        <v>26</v>
      </c>
      <c r="C87" s="72"/>
      <c r="D87" s="72"/>
      <c r="E87" s="72"/>
      <c r="F87" s="72"/>
      <c r="G87" s="72"/>
      <c r="H87" s="72"/>
      <c r="I87" s="80"/>
      <c r="J87" s="82"/>
      <c r="K87" s="72"/>
      <c r="L87" s="80">
        <f>SUM(L88:L129)</f>
        <v>13426.789185521002</v>
      </c>
      <c r="M87" s="72"/>
      <c r="N87" s="81">
        <f t="shared" ref="N87:N129" si="2">L87/$L$11</f>
        <v>3.6061909863766652E-2</v>
      </c>
      <c r="O87" s="81">
        <f>L87/'סכום נכסי הקרן'!$C$42</f>
        <v>1.1090313668431445E-2</v>
      </c>
    </row>
    <row r="88" spans="2:15">
      <c r="B88" s="76" t="s">
        <v>483</v>
      </c>
      <c r="C88" s="70" t="s">
        <v>484</v>
      </c>
      <c r="D88" s="83" t="s">
        <v>100</v>
      </c>
      <c r="E88" s="83" t="s">
        <v>259</v>
      </c>
      <c r="F88" s="70" t="s">
        <v>485</v>
      </c>
      <c r="G88" s="83" t="s">
        <v>486</v>
      </c>
      <c r="H88" s="83" t="s">
        <v>144</v>
      </c>
      <c r="I88" s="77">
        <v>280547.78532600001</v>
      </c>
      <c r="J88" s="79">
        <v>357.5</v>
      </c>
      <c r="K88" s="70"/>
      <c r="L88" s="77">
        <v>1002.9583325989998</v>
      </c>
      <c r="M88" s="78">
        <v>9.4507279243915047E-4</v>
      </c>
      <c r="N88" s="78">
        <f t="shared" si="2"/>
        <v>2.6937633776436907E-3</v>
      </c>
      <c r="O88" s="78">
        <f>L88/'סכום נכסי הקרן'!$C$42</f>
        <v>8.2842758243979134E-4</v>
      </c>
    </row>
    <row r="89" spans="2:15">
      <c r="B89" s="76" t="s">
        <v>487</v>
      </c>
      <c r="C89" s="70" t="s">
        <v>488</v>
      </c>
      <c r="D89" s="83" t="s">
        <v>100</v>
      </c>
      <c r="E89" s="83" t="s">
        <v>259</v>
      </c>
      <c r="F89" s="70" t="s">
        <v>489</v>
      </c>
      <c r="G89" s="83" t="s">
        <v>384</v>
      </c>
      <c r="H89" s="83" t="s">
        <v>144</v>
      </c>
      <c r="I89" s="77">
        <v>3873.1734729999998</v>
      </c>
      <c r="J89" s="79">
        <v>2871</v>
      </c>
      <c r="K89" s="70"/>
      <c r="L89" s="77">
        <v>111.198810404</v>
      </c>
      <c r="M89" s="78">
        <v>8.3864457743019019E-4</v>
      </c>
      <c r="N89" s="78">
        <f t="shared" si="2"/>
        <v>2.986597482346278E-4</v>
      </c>
      <c r="O89" s="78">
        <f>L89/'סכום נכסי הקרן'!$C$42</f>
        <v>9.184844342880361E-5</v>
      </c>
    </row>
    <row r="90" spans="2:15">
      <c r="B90" s="76" t="s">
        <v>490</v>
      </c>
      <c r="C90" s="70" t="s">
        <v>491</v>
      </c>
      <c r="D90" s="83" t="s">
        <v>100</v>
      </c>
      <c r="E90" s="83" t="s">
        <v>259</v>
      </c>
      <c r="F90" s="70" t="s">
        <v>492</v>
      </c>
      <c r="G90" s="83" t="s">
        <v>136</v>
      </c>
      <c r="H90" s="83" t="s">
        <v>144</v>
      </c>
      <c r="I90" s="77">
        <v>50626.523596999999</v>
      </c>
      <c r="J90" s="79">
        <v>232</v>
      </c>
      <c r="K90" s="70"/>
      <c r="L90" s="77">
        <v>117.453534746</v>
      </c>
      <c r="M90" s="78">
        <v>9.2323371870486892E-4</v>
      </c>
      <c r="N90" s="78">
        <f t="shared" si="2"/>
        <v>3.1545879842654896E-4</v>
      </c>
      <c r="O90" s="78">
        <f>L90/'סכום נכסי הקרן'!$C$42</f>
        <v>9.7014745953100074E-5</v>
      </c>
    </row>
    <row r="91" spans="2:15">
      <c r="B91" s="76" t="s">
        <v>493</v>
      </c>
      <c r="C91" s="70" t="s">
        <v>494</v>
      </c>
      <c r="D91" s="83" t="s">
        <v>100</v>
      </c>
      <c r="E91" s="83" t="s">
        <v>259</v>
      </c>
      <c r="F91" s="70" t="s">
        <v>495</v>
      </c>
      <c r="G91" s="83" t="s">
        <v>136</v>
      </c>
      <c r="H91" s="83" t="s">
        <v>144</v>
      </c>
      <c r="I91" s="77">
        <v>16115.069202000001</v>
      </c>
      <c r="J91" s="79">
        <v>1779</v>
      </c>
      <c r="K91" s="70"/>
      <c r="L91" s="77">
        <v>286.68708109599999</v>
      </c>
      <c r="M91" s="78">
        <v>1.2139642275695178E-3</v>
      </c>
      <c r="N91" s="78">
        <f t="shared" si="2"/>
        <v>7.6998927552530472E-4</v>
      </c>
      <c r="O91" s="78">
        <f>L91/'סכום נכסי הקרן'!$C$42</f>
        <v>2.3679895543979302E-4</v>
      </c>
    </row>
    <row r="92" spans="2:15">
      <c r="B92" s="76" t="s">
        <v>496</v>
      </c>
      <c r="C92" s="70" t="s">
        <v>497</v>
      </c>
      <c r="D92" s="83" t="s">
        <v>100</v>
      </c>
      <c r="E92" s="83" t="s">
        <v>259</v>
      </c>
      <c r="F92" s="70" t="s">
        <v>498</v>
      </c>
      <c r="G92" s="83" t="s">
        <v>131</v>
      </c>
      <c r="H92" s="83" t="s">
        <v>144</v>
      </c>
      <c r="I92" s="77">
        <v>4427.4152599999998</v>
      </c>
      <c r="J92" s="79">
        <v>9430</v>
      </c>
      <c r="K92" s="70"/>
      <c r="L92" s="77">
        <v>417.50526296800001</v>
      </c>
      <c r="M92" s="78">
        <v>3.9247971078190544E-4</v>
      </c>
      <c r="N92" s="78">
        <f t="shared" si="2"/>
        <v>1.1213430815638437E-3</v>
      </c>
      <c r="O92" s="78">
        <f>L92/'סכום נכסי הקרן'!$C$42</f>
        <v>3.448526867115182E-4</v>
      </c>
    </row>
    <row r="93" spans="2:15">
      <c r="B93" s="76" t="s">
        <v>499</v>
      </c>
      <c r="C93" s="70" t="s">
        <v>500</v>
      </c>
      <c r="D93" s="83" t="s">
        <v>100</v>
      </c>
      <c r="E93" s="83" t="s">
        <v>259</v>
      </c>
      <c r="F93" s="70" t="s">
        <v>501</v>
      </c>
      <c r="G93" s="83" t="s">
        <v>502</v>
      </c>
      <c r="H93" s="83" t="s">
        <v>144</v>
      </c>
      <c r="I93" s="77">
        <v>237709.72124499999</v>
      </c>
      <c r="J93" s="79">
        <v>222.7</v>
      </c>
      <c r="K93" s="70"/>
      <c r="L93" s="77">
        <v>529.37954925899999</v>
      </c>
      <c r="M93" s="78">
        <v>5.6182469768573681E-4</v>
      </c>
      <c r="N93" s="78">
        <f t="shared" si="2"/>
        <v>1.4218170349830147E-3</v>
      </c>
      <c r="O93" s="78">
        <f>L93/'סכום נכסי הקרן'!$C$42</f>
        <v>4.3725906244705454E-4</v>
      </c>
    </row>
    <row r="94" spans="2:15">
      <c r="B94" s="76" t="s">
        <v>503</v>
      </c>
      <c r="C94" s="70" t="s">
        <v>504</v>
      </c>
      <c r="D94" s="83" t="s">
        <v>100</v>
      </c>
      <c r="E94" s="83" t="s">
        <v>259</v>
      </c>
      <c r="F94" s="70" t="s">
        <v>505</v>
      </c>
      <c r="G94" s="83" t="s">
        <v>506</v>
      </c>
      <c r="H94" s="83" t="s">
        <v>144</v>
      </c>
      <c r="I94" s="77">
        <v>25365.511076999999</v>
      </c>
      <c r="J94" s="79">
        <v>416</v>
      </c>
      <c r="K94" s="70"/>
      <c r="L94" s="77">
        <v>105.52052608</v>
      </c>
      <c r="M94" s="78">
        <v>1.3140480524713447E-3</v>
      </c>
      <c r="N94" s="78">
        <f t="shared" si="2"/>
        <v>2.8340891092396649E-4</v>
      </c>
      <c r="O94" s="78">
        <f>L94/'סכום נכסי הקרן'!$C$42</f>
        <v>8.7158271163374274E-5</v>
      </c>
    </row>
    <row r="95" spans="2:15">
      <c r="B95" s="76" t="s">
        <v>507</v>
      </c>
      <c r="C95" s="70" t="s">
        <v>508</v>
      </c>
      <c r="D95" s="83" t="s">
        <v>100</v>
      </c>
      <c r="E95" s="83" t="s">
        <v>259</v>
      </c>
      <c r="F95" s="70" t="s">
        <v>509</v>
      </c>
      <c r="G95" s="83" t="s">
        <v>170</v>
      </c>
      <c r="H95" s="83" t="s">
        <v>144</v>
      </c>
      <c r="I95" s="77">
        <v>2957.50632</v>
      </c>
      <c r="J95" s="79">
        <v>17450</v>
      </c>
      <c r="K95" s="70"/>
      <c r="L95" s="77">
        <v>516.08485284000005</v>
      </c>
      <c r="M95" s="78">
        <v>3.4895244522815185E-4</v>
      </c>
      <c r="N95" s="78">
        <f t="shared" si="2"/>
        <v>1.3861099022274696E-3</v>
      </c>
      <c r="O95" s="78">
        <f>L95/'סכום נכסי הקרן'!$C$42</f>
        <v>4.262778552964814E-4</v>
      </c>
    </row>
    <row r="96" spans="2:15">
      <c r="B96" s="76" t="s">
        <v>510</v>
      </c>
      <c r="C96" s="70" t="s">
        <v>511</v>
      </c>
      <c r="D96" s="83" t="s">
        <v>100</v>
      </c>
      <c r="E96" s="83" t="s">
        <v>259</v>
      </c>
      <c r="F96" s="70" t="s">
        <v>512</v>
      </c>
      <c r="G96" s="83" t="s">
        <v>169</v>
      </c>
      <c r="H96" s="83" t="s">
        <v>144</v>
      </c>
      <c r="I96" s="77">
        <v>15224.310979</v>
      </c>
      <c r="J96" s="79">
        <v>614</v>
      </c>
      <c r="K96" s="70"/>
      <c r="L96" s="77">
        <v>93.477269465999996</v>
      </c>
      <c r="M96" s="78">
        <v>3.5351552042846767E-4</v>
      </c>
      <c r="N96" s="78">
        <f t="shared" si="2"/>
        <v>2.5106291751635291E-4</v>
      </c>
      <c r="O96" s="78">
        <f>L96/'סכום נכסי הקרן'!$C$42</f>
        <v>7.7210733327396177E-5</v>
      </c>
    </row>
    <row r="97" spans="2:15">
      <c r="B97" s="76" t="s">
        <v>513</v>
      </c>
      <c r="C97" s="70" t="s">
        <v>514</v>
      </c>
      <c r="D97" s="83" t="s">
        <v>100</v>
      </c>
      <c r="E97" s="83" t="s">
        <v>259</v>
      </c>
      <c r="F97" s="70" t="s">
        <v>515</v>
      </c>
      <c r="G97" s="83" t="s">
        <v>279</v>
      </c>
      <c r="H97" s="83" t="s">
        <v>144</v>
      </c>
      <c r="I97" s="77">
        <v>15959.620349999999</v>
      </c>
      <c r="J97" s="79">
        <v>1331</v>
      </c>
      <c r="K97" s="70"/>
      <c r="L97" s="77">
        <v>212.422546856</v>
      </c>
      <c r="M97" s="78">
        <v>5.7011320981586837E-4</v>
      </c>
      <c r="N97" s="78">
        <f t="shared" si="2"/>
        <v>5.7052826494166588E-4</v>
      </c>
      <c r="O97" s="78">
        <f>L97/'סכום נכסי הקרן'!$C$42</f>
        <v>1.7545763490653196E-4</v>
      </c>
    </row>
    <row r="98" spans="2:15">
      <c r="B98" s="76" t="s">
        <v>516</v>
      </c>
      <c r="C98" s="70" t="s">
        <v>517</v>
      </c>
      <c r="D98" s="83" t="s">
        <v>100</v>
      </c>
      <c r="E98" s="83" t="s">
        <v>259</v>
      </c>
      <c r="F98" s="70" t="s">
        <v>518</v>
      </c>
      <c r="G98" s="83" t="s">
        <v>136</v>
      </c>
      <c r="H98" s="83" t="s">
        <v>144</v>
      </c>
      <c r="I98" s="77">
        <v>8519.8914220000006</v>
      </c>
      <c r="J98" s="79">
        <v>1535</v>
      </c>
      <c r="K98" s="70"/>
      <c r="L98" s="77">
        <v>130.78033332999999</v>
      </c>
      <c r="M98" s="78">
        <v>1.2819244130419115E-3</v>
      </c>
      <c r="N98" s="78">
        <f t="shared" si="2"/>
        <v>3.5125215174939937E-4</v>
      </c>
      <c r="O98" s="78">
        <f>L98/'סכום נכסי הקרן'!$C$42</f>
        <v>1.0802246897983446E-4</v>
      </c>
    </row>
    <row r="99" spans="2:15">
      <c r="B99" s="76" t="s">
        <v>519</v>
      </c>
      <c r="C99" s="70" t="s">
        <v>520</v>
      </c>
      <c r="D99" s="83" t="s">
        <v>100</v>
      </c>
      <c r="E99" s="83" t="s">
        <v>259</v>
      </c>
      <c r="F99" s="70" t="s">
        <v>521</v>
      </c>
      <c r="G99" s="83" t="s">
        <v>506</v>
      </c>
      <c r="H99" s="83" t="s">
        <v>144</v>
      </c>
      <c r="I99" s="77">
        <v>3714.3734760000002</v>
      </c>
      <c r="J99" s="79">
        <v>9180</v>
      </c>
      <c r="K99" s="70"/>
      <c r="L99" s="77">
        <v>340.97948515600001</v>
      </c>
      <c r="M99" s="78">
        <v>7.3444357671672276E-4</v>
      </c>
      <c r="N99" s="78">
        <f t="shared" si="2"/>
        <v>9.1580878266482547E-4</v>
      </c>
      <c r="O99" s="78">
        <f>L99/'סכום נכסי הקרן'!$C$42</f>
        <v>2.8164361506161285E-4</v>
      </c>
    </row>
    <row r="100" spans="2:15">
      <c r="B100" s="76" t="s">
        <v>522</v>
      </c>
      <c r="C100" s="70" t="s">
        <v>523</v>
      </c>
      <c r="D100" s="83" t="s">
        <v>100</v>
      </c>
      <c r="E100" s="83" t="s">
        <v>259</v>
      </c>
      <c r="F100" s="70" t="s">
        <v>524</v>
      </c>
      <c r="G100" s="83" t="s">
        <v>351</v>
      </c>
      <c r="H100" s="83" t="s">
        <v>144</v>
      </c>
      <c r="I100" s="77">
        <v>9826.4249299999992</v>
      </c>
      <c r="J100" s="79">
        <v>8510</v>
      </c>
      <c r="K100" s="70"/>
      <c r="L100" s="77">
        <v>836.22876152700007</v>
      </c>
      <c r="M100" s="78">
        <v>7.7718961926473732E-4</v>
      </c>
      <c r="N100" s="78">
        <f t="shared" si="2"/>
        <v>2.2459581220054545E-3</v>
      </c>
      <c r="O100" s="78">
        <f>L100/'סכום נכסי הקרן'!$C$42</f>
        <v>6.9071161658657747E-4</v>
      </c>
    </row>
    <row r="101" spans="2:15">
      <c r="B101" s="76" t="s">
        <v>525</v>
      </c>
      <c r="C101" s="70" t="s">
        <v>526</v>
      </c>
      <c r="D101" s="83" t="s">
        <v>100</v>
      </c>
      <c r="E101" s="83" t="s">
        <v>259</v>
      </c>
      <c r="F101" s="70" t="s">
        <v>527</v>
      </c>
      <c r="G101" s="83" t="s">
        <v>355</v>
      </c>
      <c r="H101" s="83" t="s">
        <v>144</v>
      </c>
      <c r="I101" s="77">
        <v>1416.0192320000001</v>
      </c>
      <c r="J101" s="79">
        <v>0</v>
      </c>
      <c r="K101" s="70"/>
      <c r="L101" s="77">
        <v>1.392E-6</v>
      </c>
      <c r="M101" s="78">
        <v>8.9568692877804289E-4</v>
      </c>
      <c r="N101" s="78">
        <f t="shared" si="2"/>
        <v>3.7386584265801396E-12</v>
      </c>
      <c r="O101" s="78">
        <f>L101/'סכום נכסי הקרן'!$C$42</f>
        <v>1.1497697932953386E-12</v>
      </c>
    </row>
    <row r="102" spans="2:15">
      <c r="B102" s="76" t="s">
        <v>528</v>
      </c>
      <c r="C102" s="70" t="s">
        <v>529</v>
      </c>
      <c r="D102" s="83" t="s">
        <v>100</v>
      </c>
      <c r="E102" s="83" t="s">
        <v>259</v>
      </c>
      <c r="F102" s="70" t="s">
        <v>530</v>
      </c>
      <c r="G102" s="83" t="s">
        <v>167</v>
      </c>
      <c r="H102" s="83" t="s">
        <v>144</v>
      </c>
      <c r="I102" s="77">
        <v>9813.7598440000002</v>
      </c>
      <c r="J102" s="79">
        <v>508.5</v>
      </c>
      <c r="K102" s="70"/>
      <c r="L102" s="77">
        <v>49.902968864000002</v>
      </c>
      <c r="M102" s="78">
        <v>1.6268028619434852E-3</v>
      </c>
      <c r="N102" s="78">
        <f t="shared" si="2"/>
        <v>1.3403028380370687E-4</v>
      </c>
      <c r="O102" s="78">
        <f>L102/'סכום נכסי הקרן'!$C$42</f>
        <v>4.1219056174989227E-5</v>
      </c>
    </row>
    <row r="103" spans="2:15">
      <c r="B103" s="76" t="s">
        <v>531</v>
      </c>
      <c r="C103" s="70" t="s">
        <v>532</v>
      </c>
      <c r="D103" s="83" t="s">
        <v>100</v>
      </c>
      <c r="E103" s="83" t="s">
        <v>259</v>
      </c>
      <c r="F103" s="70" t="s">
        <v>533</v>
      </c>
      <c r="G103" s="83" t="s">
        <v>170</v>
      </c>
      <c r="H103" s="83" t="s">
        <v>144</v>
      </c>
      <c r="I103" s="77">
        <v>22424.280551999997</v>
      </c>
      <c r="J103" s="79">
        <v>1214</v>
      </c>
      <c r="K103" s="70"/>
      <c r="L103" s="77">
        <v>272.23076584800003</v>
      </c>
      <c r="M103" s="78">
        <v>1.3772933546549891E-3</v>
      </c>
      <c r="N103" s="78">
        <f t="shared" si="2"/>
        <v>7.3116224620114242E-4</v>
      </c>
      <c r="O103" s="78">
        <f>L103/'סכום נכסי הקרן'!$C$42</f>
        <v>2.2485826966787839E-4</v>
      </c>
    </row>
    <row r="104" spans="2:15">
      <c r="B104" s="76" t="s">
        <v>534</v>
      </c>
      <c r="C104" s="70" t="s">
        <v>535</v>
      </c>
      <c r="D104" s="83" t="s">
        <v>100</v>
      </c>
      <c r="E104" s="83" t="s">
        <v>259</v>
      </c>
      <c r="F104" s="70" t="s">
        <v>536</v>
      </c>
      <c r="G104" s="83" t="s">
        <v>264</v>
      </c>
      <c r="H104" s="83" t="s">
        <v>144</v>
      </c>
      <c r="I104" s="77">
        <v>31392.302842000001</v>
      </c>
      <c r="J104" s="79">
        <v>586.29999999999995</v>
      </c>
      <c r="K104" s="70"/>
      <c r="L104" s="77">
        <v>184.05307167300001</v>
      </c>
      <c r="M104" s="78">
        <v>9.1704987742697317E-4</v>
      </c>
      <c r="N104" s="78">
        <f t="shared" si="2"/>
        <v>4.9433302252027288E-4</v>
      </c>
      <c r="O104" s="78">
        <f>L104/'סכום נכסי הקרן'!$C$42</f>
        <v>1.5202490098623373E-4</v>
      </c>
    </row>
    <row r="105" spans="2:15">
      <c r="B105" s="76" t="s">
        <v>537</v>
      </c>
      <c r="C105" s="70" t="s">
        <v>538</v>
      </c>
      <c r="D105" s="83" t="s">
        <v>100</v>
      </c>
      <c r="E105" s="83" t="s">
        <v>259</v>
      </c>
      <c r="F105" s="70" t="s">
        <v>539</v>
      </c>
      <c r="G105" s="83" t="s">
        <v>264</v>
      </c>
      <c r="H105" s="83" t="s">
        <v>144</v>
      </c>
      <c r="I105" s="77">
        <v>19598.976852</v>
      </c>
      <c r="J105" s="79">
        <v>1114</v>
      </c>
      <c r="K105" s="70"/>
      <c r="L105" s="77">
        <v>218.332602135</v>
      </c>
      <c r="M105" s="78">
        <v>1.2911250121296328E-3</v>
      </c>
      <c r="N105" s="78">
        <f t="shared" si="2"/>
        <v>5.8640159681694446E-4</v>
      </c>
      <c r="O105" s="78">
        <f>L105/'סכום נכסי הקרן'!$C$42</f>
        <v>1.8033924628332783E-4</v>
      </c>
    </row>
    <row r="106" spans="2:15">
      <c r="B106" s="76" t="s">
        <v>540</v>
      </c>
      <c r="C106" s="70" t="s">
        <v>541</v>
      </c>
      <c r="D106" s="83" t="s">
        <v>100</v>
      </c>
      <c r="E106" s="83" t="s">
        <v>259</v>
      </c>
      <c r="F106" s="70" t="s">
        <v>542</v>
      </c>
      <c r="G106" s="83" t="s">
        <v>296</v>
      </c>
      <c r="H106" s="83" t="s">
        <v>144</v>
      </c>
      <c r="I106" s="77">
        <v>1055524.5879800001</v>
      </c>
      <c r="J106" s="79">
        <v>75</v>
      </c>
      <c r="K106" s="70"/>
      <c r="L106" s="77">
        <v>791.64344098499998</v>
      </c>
      <c r="M106" s="78">
        <v>1.1188959439997982E-3</v>
      </c>
      <c r="N106" s="78">
        <f t="shared" si="2"/>
        <v>2.126210072906227E-3</v>
      </c>
      <c r="O106" s="78">
        <f>L106/'סכום נכסי הקרן'!$C$42</f>
        <v>6.5388485309262505E-4</v>
      </c>
    </row>
    <row r="107" spans="2:15">
      <c r="B107" s="76" t="s">
        <v>543</v>
      </c>
      <c r="C107" s="70" t="s">
        <v>544</v>
      </c>
      <c r="D107" s="83" t="s">
        <v>100</v>
      </c>
      <c r="E107" s="83" t="s">
        <v>259</v>
      </c>
      <c r="F107" s="70" t="s">
        <v>545</v>
      </c>
      <c r="G107" s="83" t="s">
        <v>126</v>
      </c>
      <c r="H107" s="83" t="s">
        <v>144</v>
      </c>
      <c r="I107" s="77">
        <v>18446.720792</v>
      </c>
      <c r="J107" s="79">
        <v>468.6</v>
      </c>
      <c r="K107" s="70"/>
      <c r="L107" s="77">
        <v>86.441333631000006</v>
      </c>
      <c r="M107" s="78">
        <v>9.2228992510374477E-4</v>
      </c>
      <c r="N107" s="78">
        <f t="shared" si="2"/>
        <v>2.3216567556347945E-4</v>
      </c>
      <c r="O107" s="78">
        <f>L107/'סכום נכסי הקרן'!$C$42</f>
        <v>7.1399162572620891E-5</v>
      </c>
    </row>
    <row r="108" spans="2:15">
      <c r="B108" s="76" t="s">
        <v>546</v>
      </c>
      <c r="C108" s="70" t="s">
        <v>547</v>
      </c>
      <c r="D108" s="83" t="s">
        <v>100</v>
      </c>
      <c r="E108" s="83" t="s">
        <v>259</v>
      </c>
      <c r="F108" s="70" t="s">
        <v>548</v>
      </c>
      <c r="G108" s="83" t="s">
        <v>267</v>
      </c>
      <c r="H108" s="83" t="s">
        <v>144</v>
      </c>
      <c r="I108" s="77">
        <v>13595.772534</v>
      </c>
      <c r="J108" s="79">
        <v>1813</v>
      </c>
      <c r="K108" s="70"/>
      <c r="L108" s="77">
        <v>246.49135603600004</v>
      </c>
      <c r="M108" s="78">
        <v>9.3722225960787798E-4</v>
      </c>
      <c r="N108" s="78">
        <f t="shared" si="2"/>
        <v>6.6203088026088857E-4</v>
      </c>
      <c r="O108" s="78">
        <f>L108/'סכום נכסי הקרן'!$C$42</f>
        <v>2.0359792778635021E-4</v>
      </c>
    </row>
    <row r="109" spans="2:15">
      <c r="B109" s="76" t="s">
        <v>549</v>
      </c>
      <c r="C109" s="70" t="s">
        <v>550</v>
      </c>
      <c r="D109" s="83" t="s">
        <v>100</v>
      </c>
      <c r="E109" s="83" t="s">
        <v>259</v>
      </c>
      <c r="F109" s="70" t="s">
        <v>551</v>
      </c>
      <c r="G109" s="83" t="s">
        <v>136</v>
      </c>
      <c r="H109" s="83" t="s">
        <v>144</v>
      </c>
      <c r="I109" s="77">
        <v>13607.045851999999</v>
      </c>
      <c r="J109" s="79">
        <v>418.2</v>
      </c>
      <c r="K109" s="70"/>
      <c r="L109" s="77">
        <v>56.904665706000003</v>
      </c>
      <c r="M109" s="78">
        <v>1.1806879301422442E-3</v>
      </c>
      <c r="N109" s="78">
        <f t="shared" si="2"/>
        <v>1.5283556605852214E-4</v>
      </c>
      <c r="O109" s="78">
        <f>L109/'סכום נכסי הקרן'!$C$42</f>
        <v>4.7002346067764345E-5</v>
      </c>
    </row>
    <row r="110" spans="2:15">
      <c r="B110" s="76" t="s">
        <v>552</v>
      </c>
      <c r="C110" s="70" t="s">
        <v>553</v>
      </c>
      <c r="D110" s="83" t="s">
        <v>100</v>
      </c>
      <c r="E110" s="83" t="s">
        <v>259</v>
      </c>
      <c r="F110" s="70" t="s">
        <v>554</v>
      </c>
      <c r="G110" s="83" t="s">
        <v>351</v>
      </c>
      <c r="H110" s="83" t="s">
        <v>144</v>
      </c>
      <c r="I110" s="77">
        <v>5707.755236</v>
      </c>
      <c r="J110" s="79">
        <v>12980</v>
      </c>
      <c r="K110" s="70"/>
      <c r="L110" s="77">
        <v>740.86662967400002</v>
      </c>
      <c r="M110" s="78">
        <v>1.5636863036245765E-3</v>
      </c>
      <c r="N110" s="78">
        <f t="shared" si="2"/>
        <v>1.9898328074732241E-3</v>
      </c>
      <c r="O110" s="78">
        <f>L110/'סכום נכסי הקרן'!$C$42</f>
        <v>6.1194401699690313E-4</v>
      </c>
    </row>
    <row r="111" spans="2:15">
      <c r="B111" s="76" t="s">
        <v>555</v>
      </c>
      <c r="C111" s="70" t="s">
        <v>556</v>
      </c>
      <c r="D111" s="83" t="s">
        <v>100</v>
      </c>
      <c r="E111" s="83" t="s">
        <v>259</v>
      </c>
      <c r="F111" s="70" t="s">
        <v>557</v>
      </c>
      <c r="G111" s="83" t="s">
        <v>267</v>
      </c>
      <c r="H111" s="83" t="s">
        <v>144</v>
      </c>
      <c r="I111" s="77">
        <v>573.36386400000004</v>
      </c>
      <c r="J111" s="79">
        <v>11700</v>
      </c>
      <c r="K111" s="70"/>
      <c r="L111" s="77">
        <v>67.083572038</v>
      </c>
      <c r="M111" s="78">
        <v>1.7244938799768048E-4</v>
      </c>
      <c r="N111" s="78">
        <f t="shared" si="2"/>
        <v>1.8017425422770441E-4</v>
      </c>
      <c r="O111" s="78">
        <f>L111/'סכום נכסי הקרן'!$C$42</f>
        <v>5.5409960312962801E-5</v>
      </c>
    </row>
    <row r="112" spans="2:15">
      <c r="B112" s="76" t="s">
        <v>558</v>
      </c>
      <c r="C112" s="70" t="s">
        <v>559</v>
      </c>
      <c r="D112" s="83" t="s">
        <v>100</v>
      </c>
      <c r="E112" s="83" t="s">
        <v>259</v>
      </c>
      <c r="F112" s="70" t="s">
        <v>560</v>
      </c>
      <c r="G112" s="83" t="s">
        <v>131</v>
      </c>
      <c r="H112" s="83" t="s">
        <v>144</v>
      </c>
      <c r="I112" s="77">
        <v>36873.295746999996</v>
      </c>
      <c r="J112" s="79">
        <v>606.6</v>
      </c>
      <c r="K112" s="70"/>
      <c r="L112" s="77">
        <v>223.67341202300003</v>
      </c>
      <c r="M112" s="78">
        <v>9.3067128130168843E-4</v>
      </c>
      <c r="N112" s="78">
        <f t="shared" si="2"/>
        <v>6.0074603926847745E-4</v>
      </c>
      <c r="O112" s="78">
        <f>L112/'סכום נכסי הקרן'!$C$42</f>
        <v>1.8475067004838209E-4</v>
      </c>
    </row>
    <row r="113" spans="2:15">
      <c r="B113" s="76" t="s">
        <v>561</v>
      </c>
      <c r="C113" s="70" t="s">
        <v>562</v>
      </c>
      <c r="D113" s="83" t="s">
        <v>100</v>
      </c>
      <c r="E113" s="83" t="s">
        <v>259</v>
      </c>
      <c r="F113" s="70" t="s">
        <v>563</v>
      </c>
      <c r="G113" s="83" t="s">
        <v>271</v>
      </c>
      <c r="H113" s="83" t="s">
        <v>144</v>
      </c>
      <c r="I113" s="77">
        <v>193300.293462</v>
      </c>
      <c r="J113" s="79">
        <v>150.19999999999999</v>
      </c>
      <c r="K113" s="70"/>
      <c r="L113" s="77">
        <v>290.33704078099998</v>
      </c>
      <c r="M113" s="78">
        <v>3.7046024955578904E-4</v>
      </c>
      <c r="N113" s="78">
        <f t="shared" si="2"/>
        <v>7.7979240234499084E-4</v>
      </c>
      <c r="O113" s="78">
        <f>L113/'סכום נכסי הקרן'!$C$42</f>
        <v>2.3981376391145879E-4</v>
      </c>
    </row>
    <row r="114" spans="2:15">
      <c r="B114" s="76" t="s">
        <v>567</v>
      </c>
      <c r="C114" s="70" t="s">
        <v>568</v>
      </c>
      <c r="D114" s="83" t="s">
        <v>100</v>
      </c>
      <c r="E114" s="83" t="s">
        <v>259</v>
      </c>
      <c r="F114" s="70" t="s">
        <v>569</v>
      </c>
      <c r="G114" s="83" t="s">
        <v>131</v>
      </c>
      <c r="H114" s="83" t="s">
        <v>144</v>
      </c>
      <c r="I114" s="77">
        <v>60318.770525</v>
      </c>
      <c r="J114" s="79">
        <v>37.4</v>
      </c>
      <c r="K114" s="70"/>
      <c r="L114" s="77">
        <v>22.559220198999995</v>
      </c>
      <c r="M114" s="78">
        <v>3.4498468224207024E-4</v>
      </c>
      <c r="N114" s="78">
        <f t="shared" si="2"/>
        <v>6.0589955958382345E-5</v>
      </c>
      <c r="O114" s="78">
        <f>L114/'סכום נכסי הקרן'!$C$42</f>
        <v>1.8633555995049032E-5</v>
      </c>
    </row>
    <row r="115" spans="2:15">
      <c r="B115" s="76" t="s">
        <v>570</v>
      </c>
      <c r="C115" s="70" t="s">
        <v>571</v>
      </c>
      <c r="D115" s="83" t="s">
        <v>100</v>
      </c>
      <c r="E115" s="83" t="s">
        <v>259</v>
      </c>
      <c r="F115" s="70" t="s">
        <v>572</v>
      </c>
      <c r="G115" s="83" t="s">
        <v>170</v>
      </c>
      <c r="H115" s="83" t="s">
        <v>144</v>
      </c>
      <c r="I115" s="77">
        <v>74954.808212999997</v>
      </c>
      <c r="J115" s="79">
        <v>284.3</v>
      </c>
      <c r="K115" s="70"/>
      <c r="L115" s="77">
        <v>213.09651974900001</v>
      </c>
      <c r="M115" s="78">
        <v>5.8558443916406243E-4</v>
      </c>
      <c r="N115" s="78">
        <f t="shared" si="2"/>
        <v>5.7233843335811787E-4</v>
      </c>
      <c r="O115" s="78">
        <f>L115/'סכום נכסי הקרן'!$C$42</f>
        <v>1.7601432576419811E-4</v>
      </c>
    </row>
    <row r="116" spans="2:15">
      <c r="B116" s="76" t="s">
        <v>573</v>
      </c>
      <c r="C116" s="70" t="s">
        <v>574</v>
      </c>
      <c r="D116" s="83" t="s">
        <v>100</v>
      </c>
      <c r="E116" s="83" t="s">
        <v>259</v>
      </c>
      <c r="F116" s="70" t="s">
        <v>575</v>
      </c>
      <c r="G116" s="83" t="s">
        <v>136</v>
      </c>
      <c r="H116" s="83" t="s">
        <v>144</v>
      </c>
      <c r="I116" s="77">
        <v>454406.45287100004</v>
      </c>
      <c r="J116" s="79">
        <v>257.2</v>
      </c>
      <c r="K116" s="70"/>
      <c r="L116" s="77">
        <v>1168.733396806</v>
      </c>
      <c r="M116" s="78">
        <v>9.8041051291820956E-4</v>
      </c>
      <c r="N116" s="78">
        <f t="shared" si="2"/>
        <v>3.1390050017201018E-3</v>
      </c>
      <c r="O116" s="78">
        <f>L116/'סכום נכסי הקרן'!$C$42</f>
        <v>9.6535514084985174E-4</v>
      </c>
    </row>
    <row r="117" spans="2:15">
      <c r="B117" s="76" t="s">
        <v>576</v>
      </c>
      <c r="C117" s="70" t="s">
        <v>577</v>
      </c>
      <c r="D117" s="83" t="s">
        <v>100</v>
      </c>
      <c r="E117" s="83" t="s">
        <v>259</v>
      </c>
      <c r="F117" s="70" t="s">
        <v>578</v>
      </c>
      <c r="G117" s="83" t="s">
        <v>296</v>
      </c>
      <c r="H117" s="83" t="s">
        <v>144</v>
      </c>
      <c r="I117" s="77">
        <v>8357.8664680000002</v>
      </c>
      <c r="J117" s="79">
        <v>7627</v>
      </c>
      <c r="K117" s="70"/>
      <c r="L117" s="77">
        <v>637.45447551899997</v>
      </c>
      <c r="M117" s="78">
        <v>6.1910121985185183E-4</v>
      </c>
      <c r="N117" s="78">
        <f t="shared" si="2"/>
        <v>1.7120865994686297E-3</v>
      </c>
      <c r="O117" s="78">
        <f>L117/'סכום נכסי הקרן'!$C$42</f>
        <v>5.2652722740852663E-4</v>
      </c>
    </row>
    <row r="118" spans="2:15">
      <c r="B118" s="76" t="s">
        <v>579</v>
      </c>
      <c r="C118" s="70" t="s">
        <v>580</v>
      </c>
      <c r="D118" s="83" t="s">
        <v>100</v>
      </c>
      <c r="E118" s="83" t="s">
        <v>259</v>
      </c>
      <c r="F118" s="70" t="s">
        <v>581</v>
      </c>
      <c r="G118" s="83" t="s">
        <v>486</v>
      </c>
      <c r="H118" s="83" t="s">
        <v>144</v>
      </c>
      <c r="I118" s="77">
        <v>6772.9522850000012</v>
      </c>
      <c r="J118" s="79">
        <v>5203</v>
      </c>
      <c r="K118" s="70"/>
      <c r="L118" s="77">
        <v>352.39670738699999</v>
      </c>
      <c r="M118" s="78">
        <v>6.4315990256718812E-4</v>
      </c>
      <c r="N118" s="78">
        <f t="shared" si="2"/>
        <v>9.4647336176113741E-4</v>
      </c>
      <c r="O118" s="78">
        <f>L118/'סכום נכסי הקרן'!$C$42</f>
        <v>2.9107405848441734E-4</v>
      </c>
    </row>
    <row r="119" spans="2:15">
      <c r="B119" s="76" t="s">
        <v>582</v>
      </c>
      <c r="C119" s="70" t="s">
        <v>583</v>
      </c>
      <c r="D119" s="83" t="s">
        <v>100</v>
      </c>
      <c r="E119" s="83" t="s">
        <v>259</v>
      </c>
      <c r="F119" s="70" t="s">
        <v>584</v>
      </c>
      <c r="G119" s="83" t="s">
        <v>351</v>
      </c>
      <c r="H119" s="83" t="s">
        <v>144</v>
      </c>
      <c r="I119" s="77">
        <v>177.369541</v>
      </c>
      <c r="J119" s="79">
        <v>243.7</v>
      </c>
      <c r="K119" s="70"/>
      <c r="L119" s="77">
        <v>0.43224963900000002</v>
      </c>
      <c r="M119" s="78">
        <v>2.5872201322042715E-5</v>
      </c>
      <c r="N119" s="78">
        <f t="shared" si="2"/>
        <v>1.1609437896792913E-6</v>
      </c>
      <c r="O119" s="78">
        <f>L119/'סכום נכסי הקרן'!$C$42</f>
        <v>3.5703130609555658E-7</v>
      </c>
    </row>
    <row r="120" spans="2:15">
      <c r="B120" s="76" t="s">
        <v>585</v>
      </c>
      <c r="C120" s="70" t="s">
        <v>586</v>
      </c>
      <c r="D120" s="83" t="s">
        <v>100</v>
      </c>
      <c r="E120" s="83" t="s">
        <v>259</v>
      </c>
      <c r="F120" s="70" t="s">
        <v>587</v>
      </c>
      <c r="G120" s="83" t="s">
        <v>264</v>
      </c>
      <c r="H120" s="83" t="s">
        <v>144</v>
      </c>
      <c r="I120" s="77">
        <v>8562.9318380000004</v>
      </c>
      <c r="J120" s="79">
        <v>617.9</v>
      </c>
      <c r="K120" s="70"/>
      <c r="L120" s="77">
        <v>52.910355790000004</v>
      </c>
      <c r="M120" s="78">
        <v>6.5239531387031825E-4</v>
      </c>
      <c r="N120" s="78">
        <f t="shared" si="2"/>
        <v>1.4210757724686553E-4</v>
      </c>
      <c r="O120" s="78">
        <f>L120/'סכום נכסי הקרן'!$C$42</f>
        <v>4.3703109798743629E-5</v>
      </c>
    </row>
    <row r="121" spans="2:15">
      <c r="B121" s="76" t="s">
        <v>588</v>
      </c>
      <c r="C121" s="70" t="s">
        <v>589</v>
      </c>
      <c r="D121" s="83" t="s">
        <v>100</v>
      </c>
      <c r="E121" s="83" t="s">
        <v>259</v>
      </c>
      <c r="F121" s="70" t="s">
        <v>590</v>
      </c>
      <c r="G121" s="83" t="s">
        <v>264</v>
      </c>
      <c r="H121" s="83" t="s">
        <v>144</v>
      </c>
      <c r="I121" s="77">
        <v>18786.741234000001</v>
      </c>
      <c r="J121" s="79">
        <v>2224</v>
      </c>
      <c r="K121" s="70"/>
      <c r="L121" s="77">
        <v>417.817125051</v>
      </c>
      <c r="M121" s="78">
        <v>7.3027737954970502E-4</v>
      </c>
      <c r="N121" s="78">
        <f t="shared" si="2"/>
        <v>1.1221806863084835E-3</v>
      </c>
      <c r="O121" s="78">
        <f>L121/'סכום נכסי הקרן'!$C$42</f>
        <v>3.4511027981691159E-4</v>
      </c>
    </row>
    <row r="122" spans="2:15">
      <c r="B122" s="76" t="s">
        <v>591</v>
      </c>
      <c r="C122" s="70" t="s">
        <v>592</v>
      </c>
      <c r="D122" s="83" t="s">
        <v>100</v>
      </c>
      <c r="E122" s="83" t="s">
        <v>259</v>
      </c>
      <c r="F122" s="70" t="s">
        <v>593</v>
      </c>
      <c r="G122" s="83" t="s">
        <v>137</v>
      </c>
      <c r="H122" s="83" t="s">
        <v>144</v>
      </c>
      <c r="I122" s="77">
        <v>264733.87145400001</v>
      </c>
      <c r="J122" s="79">
        <v>219.5</v>
      </c>
      <c r="K122" s="70"/>
      <c r="L122" s="77">
        <v>581.09084790099996</v>
      </c>
      <c r="M122" s="78">
        <v>1.130828384345301E-3</v>
      </c>
      <c r="N122" s="78">
        <f t="shared" si="2"/>
        <v>1.5607041631563734E-3</v>
      </c>
      <c r="O122" s="78">
        <f>L122/'סכום נכסי הקרן'!$C$42</f>
        <v>4.7997177017021969E-4</v>
      </c>
    </row>
    <row r="123" spans="2:15">
      <c r="B123" s="76" t="s">
        <v>594</v>
      </c>
      <c r="C123" s="70" t="s">
        <v>595</v>
      </c>
      <c r="D123" s="83" t="s">
        <v>100</v>
      </c>
      <c r="E123" s="83" t="s">
        <v>259</v>
      </c>
      <c r="F123" s="70" t="s">
        <v>596</v>
      </c>
      <c r="G123" s="83" t="s">
        <v>355</v>
      </c>
      <c r="H123" s="83" t="s">
        <v>144</v>
      </c>
      <c r="I123" s="77">
        <v>1541.3479110000001</v>
      </c>
      <c r="J123" s="79">
        <v>22630</v>
      </c>
      <c r="K123" s="70"/>
      <c r="L123" s="77">
        <v>348.80703235200002</v>
      </c>
      <c r="M123" s="78">
        <v>6.7051246780330798E-4</v>
      </c>
      <c r="N123" s="78">
        <f t="shared" si="2"/>
        <v>9.3683214852960937E-4</v>
      </c>
      <c r="O123" s="78">
        <f>L123/'סכום נכסי הקרן'!$C$42</f>
        <v>2.8810904417192495E-4</v>
      </c>
    </row>
    <row r="124" spans="2:15">
      <c r="B124" s="76" t="s">
        <v>597</v>
      </c>
      <c r="C124" s="70" t="s">
        <v>598</v>
      </c>
      <c r="D124" s="83" t="s">
        <v>100</v>
      </c>
      <c r="E124" s="83" t="s">
        <v>259</v>
      </c>
      <c r="F124" s="70" t="s">
        <v>599</v>
      </c>
      <c r="G124" s="83" t="s">
        <v>167</v>
      </c>
      <c r="H124" s="83" t="s">
        <v>144</v>
      </c>
      <c r="I124" s="77">
        <v>4361.0805970000001</v>
      </c>
      <c r="J124" s="79">
        <v>2673</v>
      </c>
      <c r="K124" s="70"/>
      <c r="L124" s="77">
        <v>116.57168441600001</v>
      </c>
      <c r="M124" s="78">
        <v>5.2876773048742486E-4</v>
      </c>
      <c r="N124" s="78">
        <f t="shared" si="2"/>
        <v>3.1309030908226952E-4</v>
      </c>
      <c r="O124" s="78">
        <f>L124/'סכום נכסי הקרן'!$C$42</f>
        <v>9.6286351648759895E-5</v>
      </c>
    </row>
    <row r="125" spans="2:15">
      <c r="B125" s="76" t="s">
        <v>600</v>
      </c>
      <c r="C125" s="70" t="s">
        <v>601</v>
      </c>
      <c r="D125" s="83" t="s">
        <v>100</v>
      </c>
      <c r="E125" s="83" t="s">
        <v>259</v>
      </c>
      <c r="F125" s="70" t="s">
        <v>602</v>
      </c>
      <c r="G125" s="83" t="s">
        <v>264</v>
      </c>
      <c r="H125" s="83" t="s">
        <v>144</v>
      </c>
      <c r="I125" s="77">
        <v>96028.977618999998</v>
      </c>
      <c r="J125" s="79">
        <v>541.29999999999995</v>
      </c>
      <c r="K125" s="70"/>
      <c r="L125" s="77">
        <v>519.804855901</v>
      </c>
      <c r="M125" s="78">
        <v>1.1313465321750756E-3</v>
      </c>
      <c r="N125" s="78">
        <f t="shared" si="2"/>
        <v>1.3961011527956529E-3</v>
      </c>
      <c r="O125" s="78">
        <f>L125/'סכום נכסי הקרן'!$C$42</f>
        <v>4.2935051847931466E-4</v>
      </c>
    </row>
    <row r="126" spans="2:15">
      <c r="B126" s="76" t="s">
        <v>603</v>
      </c>
      <c r="C126" s="70" t="s">
        <v>604</v>
      </c>
      <c r="D126" s="83" t="s">
        <v>100</v>
      </c>
      <c r="E126" s="83" t="s">
        <v>259</v>
      </c>
      <c r="F126" s="70" t="s">
        <v>605</v>
      </c>
      <c r="G126" s="83" t="s">
        <v>271</v>
      </c>
      <c r="H126" s="83" t="s">
        <v>144</v>
      </c>
      <c r="I126" s="77">
        <v>98583.54399999998</v>
      </c>
      <c r="J126" s="79">
        <v>779.7</v>
      </c>
      <c r="K126" s="70"/>
      <c r="L126" s="77">
        <v>768.65589256800001</v>
      </c>
      <c r="M126" s="78">
        <v>1.5874966827697258E-3</v>
      </c>
      <c r="N126" s="78">
        <f t="shared" si="2"/>
        <v>2.0644697053806265E-3</v>
      </c>
      <c r="O126" s="78">
        <f>L126/'סכום נכסי הקרן'!$C$42</f>
        <v>6.3489750482266765E-4</v>
      </c>
    </row>
    <row r="127" spans="2:15">
      <c r="B127" s="76" t="s">
        <v>606</v>
      </c>
      <c r="C127" s="70" t="s">
        <v>607</v>
      </c>
      <c r="D127" s="83" t="s">
        <v>100</v>
      </c>
      <c r="E127" s="83" t="s">
        <v>259</v>
      </c>
      <c r="F127" s="70" t="s">
        <v>608</v>
      </c>
      <c r="G127" s="83" t="s">
        <v>264</v>
      </c>
      <c r="H127" s="83" t="s">
        <v>144</v>
      </c>
      <c r="I127" s="77">
        <v>22739.071494</v>
      </c>
      <c r="J127" s="79">
        <v>610.9</v>
      </c>
      <c r="K127" s="70"/>
      <c r="L127" s="77">
        <v>138.91298777899999</v>
      </c>
      <c r="M127" s="78">
        <v>1.3687500222114943E-3</v>
      </c>
      <c r="N127" s="78">
        <f t="shared" si="2"/>
        <v>3.7309498011593554E-4</v>
      </c>
      <c r="O127" s="78">
        <f>L127/'סכום נכסי הקרן'!$C$42</f>
        <v>1.1473991181372034E-4</v>
      </c>
    </row>
    <row r="128" spans="2:15">
      <c r="B128" s="76" t="s">
        <v>609</v>
      </c>
      <c r="C128" s="70" t="s">
        <v>610</v>
      </c>
      <c r="D128" s="83" t="s">
        <v>100</v>
      </c>
      <c r="E128" s="83" t="s">
        <v>259</v>
      </c>
      <c r="F128" s="70" t="s">
        <v>611</v>
      </c>
      <c r="G128" s="83" t="s">
        <v>355</v>
      </c>
      <c r="H128" s="83" t="s">
        <v>144</v>
      </c>
      <c r="I128" s="77">
        <v>117528.32045399999</v>
      </c>
      <c r="J128" s="79">
        <v>10.7</v>
      </c>
      <c r="K128" s="70"/>
      <c r="L128" s="77">
        <v>12.575530277</v>
      </c>
      <c r="M128" s="78">
        <v>2.8543305953873357E-4</v>
      </c>
      <c r="N128" s="78">
        <f t="shared" si="2"/>
        <v>3.3775583504899232E-5</v>
      </c>
      <c r="O128" s="78">
        <f>L128/'סכום נכסי הקרן'!$C$42</f>
        <v>1.0387187390205145E-5</v>
      </c>
    </row>
    <row r="129" spans="2:15">
      <c r="B129" s="76" t="s">
        <v>612</v>
      </c>
      <c r="C129" s="70" t="s">
        <v>613</v>
      </c>
      <c r="D129" s="83" t="s">
        <v>100</v>
      </c>
      <c r="E129" s="83" t="s">
        <v>259</v>
      </c>
      <c r="F129" s="70" t="s">
        <v>614</v>
      </c>
      <c r="G129" s="83" t="s">
        <v>126</v>
      </c>
      <c r="H129" s="83" t="s">
        <v>144</v>
      </c>
      <c r="I129" s="77">
        <v>77017.419513000001</v>
      </c>
      <c r="J129" s="79">
        <v>190</v>
      </c>
      <c r="K129" s="70"/>
      <c r="L129" s="77">
        <v>146.33309707399999</v>
      </c>
      <c r="M129" s="78">
        <v>8.7029683283828792E-4</v>
      </c>
      <c r="N129" s="78">
        <f t="shared" si="2"/>
        <v>3.9302404199948252E-4</v>
      </c>
      <c r="O129" s="78">
        <f>L129/'סכום נכסי הקרן'!$C$42</f>
        <v>1.2086880371770094E-4</v>
      </c>
    </row>
    <row r="130" spans="2:15">
      <c r="B130" s="73"/>
      <c r="C130" s="70"/>
      <c r="D130" s="70"/>
      <c r="E130" s="70"/>
      <c r="F130" s="70"/>
      <c r="G130" s="70"/>
      <c r="H130" s="70"/>
      <c r="I130" s="77"/>
      <c r="J130" s="79"/>
      <c r="K130" s="70"/>
      <c r="L130" s="70"/>
      <c r="M130" s="70"/>
      <c r="N130" s="78"/>
      <c r="O130" s="70"/>
    </row>
    <row r="131" spans="2:15">
      <c r="B131" s="71" t="s">
        <v>209</v>
      </c>
      <c r="C131" s="72"/>
      <c r="D131" s="72"/>
      <c r="E131" s="72"/>
      <c r="F131" s="72"/>
      <c r="G131" s="72"/>
      <c r="H131" s="72"/>
      <c r="I131" s="80"/>
      <c r="J131" s="82"/>
      <c r="K131" s="80">
        <v>49.036902292999997</v>
      </c>
      <c r="L131" s="80">
        <f>L132+L158</f>
        <v>160094.30496761098</v>
      </c>
      <c r="M131" s="72"/>
      <c r="N131" s="81">
        <f t="shared" ref="N131:N156" si="3">L131/$L$11</f>
        <v>0.4299841395938574</v>
      </c>
      <c r="O131" s="81">
        <f>L131/'סכום נכסי הקרן'!$C$42</f>
        <v>0.13223534190400213</v>
      </c>
    </row>
    <row r="132" spans="2:15">
      <c r="B132" s="88" t="s">
        <v>48</v>
      </c>
      <c r="C132" s="72"/>
      <c r="D132" s="72"/>
      <c r="E132" s="72"/>
      <c r="F132" s="72"/>
      <c r="G132" s="72"/>
      <c r="H132" s="72"/>
      <c r="I132" s="80"/>
      <c r="J132" s="82"/>
      <c r="K132" s="80">
        <v>10.039672734</v>
      </c>
      <c r="L132" s="80">
        <f>SUM(L133:L156)</f>
        <v>46862.92136624999</v>
      </c>
      <c r="M132" s="72"/>
      <c r="N132" s="81">
        <f t="shared" si="3"/>
        <v>0.12586527001443462</v>
      </c>
      <c r="O132" s="81">
        <f>L132/'סכום נכסי הקרן'!$C$42</f>
        <v>3.8708025440006434E-2</v>
      </c>
    </row>
    <row r="133" spans="2:15">
      <c r="B133" s="76" t="s">
        <v>615</v>
      </c>
      <c r="C133" s="70" t="s">
        <v>616</v>
      </c>
      <c r="D133" s="83" t="s">
        <v>617</v>
      </c>
      <c r="E133" s="83" t="s">
        <v>618</v>
      </c>
      <c r="F133" s="70" t="s">
        <v>371</v>
      </c>
      <c r="G133" s="83" t="s">
        <v>172</v>
      </c>
      <c r="H133" s="83" t="s">
        <v>143</v>
      </c>
      <c r="I133" s="77">
        <v>23375.004940999999</v>
      </c>
      <c r="J133" s="79">
        <v>1047</v>
      </c>
      <c r="K133" s="70"/>
      <c r="L133" s="77">
        <v>848.25602185899993</v>
      </c>
      <c r="M133" s="78">
        <v>6.7712954781834261E-4</v>
      </c>
      <c r="N133" s="78">
        <f t="shared" si="3"/>
        <v>2.2782611523135756E-3</v>
      </c>
      <c r="O133" s="78">
        <f>L133/'סכום נכסי הקרן'!$C$42</f>
        <v>7.0064594174881365E-4</v>
      </c>
    </row>
    <row r="134" spans="2:15">
      <c r="B134" s="76" t="s">
        <v>619</v>
      </c>
      <c r="C134" s="70" t="s">
        <v>620</v>
      </c>
      <c r="D134" s="83" t="s">
        <v>621</v>
      </c>
      <c r="E134" s="83" t="s">
        <v>618</v>
      </c>
      <c r="F134" s="70" t="s">
        <v>622</v>
      </c>
      <c r="G134" s="83" t="s">
        <v>623</v>
      </c>
      <c r="H134" s="83" t="s">
        <v>143</v>
      </c>
      <c r="I134" s="77">
        <v>1789.581275</v>
      </c>
      <c r="J134" s="79">
        <v>3179</v>
      </c>
      <c r="K134" s="70"/>
      <c r="L134" s="77">
        <v>197.18347374499999</v>
      </c>
      <c r="M134" s="78">
        <v>5.5293590999137467E-5</v>
      </c>
      <c r="N134" s="78">
        <f t="shared" si="3"/>
        <v>5.2959889058842521E-4</v>
      </c>
      <c r="O134" s="78">
        <f>L134/'סכום נכסי הקרן'!$C$42</f>
        <v>1.6287040362718784E-4</v>
      </c>
    </row>
    <row r="135" spans="2:15">
      <c r="B135" s="76" t="s">
        <v>624</v>
      </c>
      <c r="C135" s="70" t="s">
        <v>625</v>
      </c>
      <c r="D135" s="83" t="s">
        <v>617</v>
      </c>
      <c r="E135" s="83" t="s">
        <v>618</v>
      </c>
      <c r="F135" s="70" t="s">
        <v>626</v>
      </c>
      <c r="G135" s="83" t="s">
        <v>627</v>
      </c>
      <c r="H135" s="83" t="s">
        <v>143</v>
      </c>
      <c r="I135" s="77">
        <v>11546.348233000001</v>
      </c>
      <c r="J135" s="79">
        <v>1185</v>
      </c>
      <c r="K135" s="70"/>
      <c r="L135" s="77">
        <v>474.23276929000002</v>
      </c>
      <c r="M135" s="78">
        <v>3.3563878870317978E-4</v>
      </c>
      <c r="N135" s="78">
        <f t="shared" si="3"/>
        <v>1.2737028297891478E-3</v>
      </c>
      <c r="O135" s="78">
        <f>L135/'סכום נכסי הקרן'!$C$42</f>
        <v>3.9170870195433862E-4</v>
      </c>
    </row>
    <row r="136" spans="2:15">
      <c r="B136" s="76" t="s">
        <v>628</v>
      </c>
      <c r="C136" s="70" t="s">
        <v>629</v>
      </c>
      <c r="D136" s="83" t="s">
        <v>617</v>
      </c>
      <c r="E136" s="83" t="s">
        <v>618</v>
      </c>
      <c r="F136" s="70" t="s">
        <v>467</v>
      </c>
      <c r="G136" s="83" t="s">
        <v>313</v>
      </c>
      <c r="H136" s="83" t="s">
        <v>143</v>
      </c>
      <c r="I136" s="77">
        <v>11783.980965999997</v>
      </c>
      <c r="J136" s="79">
        <v>1258</v>
      </c>
      <c r="K136" s="70"/>
      <c r="L136" s="77">
        <v>513.80843760899995</v>
      </c>
      <c r="M136" s="78">
        <v>3.0432150839378901E-4</v>
      </c>
      <c r="N136" s="78">
        <f t="shared" si="3"/>
        <v>1.3799958655997583E-3</v>
      </c>
      <c r="O136" s="78">
        <f>L136/'סכום נכסי הקרן'!$C$42</f>
        <v>4.2439757263153791E-4</v>
      </c>
    </row>
    <row r="137" spans="2:15">
      <c r="B137" s="76" t="s">
        <v>630</v>
      </c>
      <c r="C137" s="70" t="s">
        <v>631</v>
      </c>
      <c r="D137" s="83" t="s">
        <v>617</v>
      </c>
      <c r="E137" s="83" t="s">
        <v>618</v>
      </c>
      <c r="F137" s="70" t="s">
        <v>632</v>
      </c>
      <c r="G137" s="83" t="s">
        <v>633</v>
      </c>
      <c r="H137" s="83" t="s">
        <v>143</v>
      </c>
      <c r="I137" s="77">
        <v>3568.2487719999999</v>
      </c>
      <c r="J137" s="79">
        <v>10743</v>
      </c>
      <c r="K137" s="70"/>
      <c r="L137" s="77">
        <v>1328.64592277</v>
      </c>
      <c r="M137" s="78">
        <v>2.4955251855803808E-5</v>
      </c>
      <c r="N137" s="78">
        <f t="shared" si="3"/>
        <v>3.5685009160239985E-3</v>
      </c>
      <c r="O137" s="78">
        <f>L137/'סכום נכסי הקרן'!$C$42</f>
        <v>1.0974403361968083E-3</v>
      </c>
    </row>
    <row r="138" spans="2:15">
      <c r="B138" s="76" t="s">
        <v>634</v>
      </c>
      <c r="C138" s="70" t="s">
        <v>635</v>
      </c>
      <c r="D138" s="83" t="s">
        <v>617</v>
      </c>
      <c r="E138" s="83" t="s">
        <v>618</v>
      </c>
      <c r="F138" s="70" t="s">
        <v>636</v>
      </c>
      <c r="G138" s="83" t="s">
        <v>633</v>
      </c>
      <c r="H138" s="83" t="s">
        <v>143</v>
      </c>
      <c r="I138" s="77">
        <v>3699.782416</v>
      </c>
      <c r="J138" s="79">
        <v>9927</v>
      </c>
      <c r="K138" s="70"/>
      <c r="L138" s="77">
        <v>1272.9834699119999</v>
      </c>
      <c r="M138" s="78">
        <v>9.552419378971022E-5</v>
      </c>
      <c r="N138" s="78">
        <f t="shared" si="3"/>
        <v>3.4190017073877331E-3</v>
      </c>
      <c r="O138" s="78">
        <f>L138/'סכום נכסי הקרן'!$C$42</f>
        <v>1.0514640381243557E-3</v>
      </c>
    </row>
    <row r="139" spans="2:15">
      <c r="B139" s="76" t="s">
        <v>637</v>
      </c>
      <c r="C139" s="70" t="s">
        <v>638</v>
      </c>
      <c r="D139" s="83" t="s">
        <v>617</v>
      </c>
      <c r="E139" s="83" t="s">
        <v>618</v>
      </c>
      <c r="F139" s="70" t="s">
        <v>274</v>
      </c>
      <c r="G139" s="83" t="s">
        <v>275</v>
      </c>
      <c r="H139" s="83" t="s">
        <v>143</v>
      </c>
      <c r="I139" s="77">
        <v>81.186447999999999</v>
      </c>
      <c r="J139" s="79">
        <v>13705</v>
      </c>
      <c r="K139" s="70"/>
      <c r="L139" s="77">
        <v>38.564804952999999</v>
      </c>
      <c r="M139" s="78">
        <v>1.8368668680468244E-6</v>
      </c>
      <c r="N139" s="78">
        <f t="shared" si="3"/>
        <v>1.0357804095327081E-4</v>
      </c>
      <c r="O139" s="78">
        <f>L139/'סכום נכסי הקרן'!$C$42</f>
        <v>3.1853913663280072E-5</v>
      </c>
    </row>
    <row r="140" spans="2:15">
      <c r="B140" s="76" t="s">
        <v>641</v>
      </c>
      <c r="C140" s="70" t="s">
        <v>642</v>
      </c>
      <c r="D140" s="83" t="s">
        <v>621</v>
      </c>
      <c r="E140" s="83" t="s">
        <v>618</v>
      </c>
      <c r="F140" s="70" t="s">
        <v>643</v>
      </c>
      <c r="G140" s="83" t="s">
        <v>644</v>
      </c>
      <c r="H140" s="83" t="s">
        <v>143</v>
      </c>
      <c r="I140" s="77">
        <v>5443.9340750000001</v>
      </c>
      <c r="J140" s="79">
        <v>7382</v>
      </c>
      <c r="K140" s="70"/>
      <c r="L140" s="77">
        <v>1392.885625508</v>
      </c>
      <c r="M140" s="78">
        <v>1.5771319343331556E-4</v>
      </c>
      <c r="N140" s="78">
        <f t="shared" si="3"/>
        <v>3.7410370553648225E-3</v>
      </c>
      <c r="O140" s="78">
        <f>L140/'סכום נכסי הקרן'!$C$42</f>
        <v>1.1505013058364811E-3</v>
      </c>
    </row>
    <row r="141" spans="2:15">
      <c r="B141" s="76" t="s">
        <v>647</v>
      </c>
      <c r="C141" s="70" t="s">
        <v>648</v>
      </c>
      <c r="D141" s="83" t="s">
        <v>617</v>
      </c>
      <c r="E141" s="83" t="s">
        <v>618</v>
      </c>
      <c r="F141" s="70" t="s">
        <v>649</v>
      </c>
      <c r="G141" s="83" t="s">
        <v>650</v>
      </c>
      <c r="H141" s="83" t="s">
        <v>143</v>
      </c>
      <c r="I141" s="77">
        <v>4269.1661720000002</v>
      </c>
      <c r="J141" s="79">
        <v>1602</v>
      </c>
      <c r="K141" s="70"/>
      <c r="L141" s="77">
        <v>237.04681789199998</v>
      </c>
      <c r="M141" s="78">
        <v>2.0511715784123869E-4</v>
      </c>
      <c r="N141" s="78">
        <f t="shared" si="3"/>
        <v>6.3666457126863038E-4</v>
      </c>
      <c r="O141" s="78">
        <f>L141/'סכום נכסי הקרן'!$C$42</f>
        <v>1.9579688994899612E-4</v>
      </c>
    </row>
    <row r="142" spans="2:15">
      <c r="B142" s="76" t="s">
        <v>651</v>
      </c>
      <c r="C142" s="70" t="s">
        <v>652</v>
      </c>
      <c r="D142" s="83" t="s">
        <v>617</v>
      </c>
      <c r="E142" s="83" t="s">
        <v>618</v>
      </c>
      <c r="F142" s="70" t="s">
        <v>463</v>
      </c>
      <c r="G142" s="83" t="s">
        <v>464</v>
      </c>
      <c r="H142" s="83" t="s">
        <v>143</v>
      </c>
      <c r="I142" s="77">
        <v>5354.5245990000003</v>
      </c>
      <c r="J142" s="79">
        <v>776</v>
      </c>
      <c r="K142" s="70"/>
      <c r="L142" s="77">
        <v>144.016150321</v>
      </c>
      <c r="M142" s="78">
        <v>1.2027296725805041E-4</v>
      </c>
      <c r="N142" s="78">
        <f t="shared" si="3"/>
        <v>3.8680114508709678E-4</v>
      </c>
      <c r="O142" s="78">
        <f>L142/'סכום נכסי הקרן'!$C$42</f>
        <v>1.1895504266218863E-4</v>
      </c>
    </row>
    <row r="143" spans="2:15">
      <c r="B143" s="76" t="s">
        <v>653</v>
      </c>
      <c r="C143" s="70" t="s">
        <v>654</v>
      </c>
      <c r="D143" s="83" t="s">
        <v>617</v>
      </c>
      <c r="E143" s="83" t="s">
        <v>618</v>
      </c>
      <c r="F143" s="70" t="s">
        <v>655</v>
      </c>
      <c r="G143" s="83" t="s">
        <v>627</v>
      </c>
      <c r="H143" s="83" t="s">
        <v>143</v>
      </c>
      <c r="I143" s="77">
        <v>16965.091312</v>
      </c>
      <c r="J143" s="79">
        <v>5338</v>
      </c>
      <c r="K143" s="70"/>
      <c r="L143" s="77">
        <v>3138.797726319</v>
      </c>
      <c r="M143" s="78">
        <v>4.1579237129389825E-4</v>
      </c>
      <c r="N143" s="78">
        <f t="shared" si="3"/>
        <v>8.4302389143916037E-3</v>
      </c>
      <c r="O143" s="78">
        <f>L143/'סכום נכסי הקרן'!$C$42</f>
        <v>2.5925968484092495E-3</v>
      </c>
    </row>
    <row r="144" spans="2:15">
      <c r="B144" s="76" t="s">
        <v>658</v>
      </c>
      <c r="C144" s="70" t="s">
        <v>659</v>
      </c>
      <c r="D144" s="83" t="s">
        <v>617</v>
      </c>
      <c r="E144" s="83" t="s">
        <v>618</v>
      </c>
      <c r="F144" s="70" t="s">
        <v>660</v>
      </c>
      <c r="G144" s="83" t="s">
        <v>661</v>
      </c>
      <c r="H144" s="83" t="s">
        <v>143</v>
      </c>
      <c r="I144" s="77">
        <v>22142.003159</v>
      </c>
      <c r="J144" s="79">
        <v>297</v>
      </c>
      <c r="K144" s="70"/>
      <c r="L144" s="77">
        <v>227.93022335799998</v>
      </c>
      <c r="M144" s="78">
        <v>8.1371133012200011E-4</v>
      </c>
      <c r="N144" s="78">
        <f t="shared" si="3"/>
        <v>6.1217905907304596E-4</v>
      </c>
      <c r="O144" s="78">
        <f>L144/'סכום נכסי הקרן'!$C$42</f>
        <v>1.8826672830178734E-4</v>
      </c>
    </row>
    <row r="145" spans="2:15">
      <c r="B145" s="76" t="s">
        <v>662</v>
      </c>
      <c r="C145" s="70" t="s">
        <v>663</v>
      </c>
      <c r="D145" s="83" t="s">
        <v>617</v>
      </c>
      <c r="E145" s="83" t="s">
        <v>618</v>
      </c>
      <c r="F145" s="70" t="s">
        <v>332</v>
      </c>
      <c r="G145" s="83" t="s">
        <v>172</v>
      </c>
      <c r="H145" s="83" t="s">
        <v>143</v>
      </c>
      <c r="I145" s="77">
        <v>16561.687450000001</v>
      </c>
      <c r="J145" s="79">
        <v>18924</v>
      </c>
      <c r="K145" s="70"/>
      <c r="L145" s="77">
        <v>10862.907518706999</v>
      </c>
      <c r="M145" s="78">
        <v>2.6541922485258038E-4</v>
      </c>
      <c r="N145" s="78">
        <f t="shared" si="3"/>
        <v>2.9175790755728938E-2</v>
      </c>
      <c r="O145" s="78">
        <f>L145/'סכום נכסי הקרן'!$C$42</f>
        <v>8.9725883134842855E-3</v>
      </c>
    </row>
    <row r="146" spans="2:15">
      <c r="B146" s="76" t="s">
        <v>664</v>
      </c>
      <c r="C146" s="70" t="s">
        <v>665</v>
      </c>
      <c r="D146" s="83" t="s">
        <v>617</v>
      </c>
      <c r="E146" s="83" t="s">
        <v>618</v>
      </c>
      <c r="F146" s="70" t="s">
        <v>436</v>
      </c>
      <c r="G146" s="83" t="s">
        <v>313</v>
      </c>
      <c r="H146" s="83" t="s">
        <v>143</v>
      </c>
      <c r="I146" s="77">
        <v>11586.616711000002</v>
      </c>
      <c r="J146" s="79">
        <v>4819</v>
      </c>
      <c r="K146" s="70"/>
      <c r="L146" s="77">
        <v>1935.2724994580001</v>
      </c>
      <c r="M146" s="78">
        <v>4.1372474353984067E-4</v>
      </c>
      <c r="N146" s="78">
        <f t="shared" si="3"/>
        <v>5.1977893949909917E-3</v>
      </c>
      <c r="O146" s="78">
        <f>L146/'סכום נכסי הקרן'!$C$42</f>
        <v>1.5985042109712487E-3</v>
      </c>
    </row>
    <row r="147" spans="2:15">
      <c r="B147" s="76" t="s">
        <v>668</v>
      </c>
      <c r="C147" s="70" t="s">
        <v>669</v>
      </c>
      <c r="D147" s="83" t="s">
        <v>617</v>
      </c>
      <c r="E147" s="83" t="s">
        <v>618</v>
      </c>
      <c r="F147" s="70" t="s">
        <v>460</v>
      </c>
      <c r="G147" s="83" t="s">
        <v>171</v>
      </c>
      <c r="H147" s="83" t="s">
        <v>143</v>
      </c>
      <c r="I147" s="77">
        <v>857.7580190000001</v>
      </c>
      <c r="J147" s="79">
        <v>431.38</v>
      </c>
      <c r="K147" s="70"/>
      <c r="L147" s="77">
        <v>12.824881346</v>
      </c>
      <c r="M147" s="78">
        <v>4.6713186066174222E-6</v>
      </c>
      <c r="N147" s="78">
        <f t="shared" si="3"/>
        <v>3.4445295053242343E-5</v>
      </c>
      <c r="O147" s="78">
        <f>L147/'סכום נכסי הקרן'!$C$42</f>
        <v>1.0593147395278495E-5</v>
      </c>
    </row>
    <row r="148" spans="2:15">
      <c r="B148" s="76" t="s">
        <v>672</v>
      </c>
      <c r="C148" s="70" t="s">
        <v>673</v>
      </c>
      <c r="D148" s="83" t="s">
        <v>617</v>
      </c>
      <c r="E148" s="83" t="s">
        <v>618</v>
      </c>
      <c r="F148" s="70" t="s">
        <v>674</v>
      </c>
      <c r="G148" s="83" t="s">
        <v>661</v>
      </c>
      <c r="H148" s="83" t="s">
        <v>143</v>
      </c>
      <c r="I148" s="77">
        <v>10326.202905</v>
      </c>
      <c r="J148" s="79">
        <v>670</v>
      </c>
      <c r="K148" s="70"/>
      <c r="L148" s="77">
        <v>239.79714903800001</v>
      </c>
      <c r="M148" s="78">
        <v>2.9277940681834855E-4</v>
      </c>
      <c r="N148" s="78">
        <f t="shared" si="3"/>
        <v>6.4405145971322731E-4</v>
      </c>
      <c r="O148" s="78">
        <f>L148/'סכום נכסי הקרן'!$C$42</f>
        <v>1.9806861959930516E-4</v>
      </c>
    </row>
    <row r="149" spans="2:15">
      <c r="B149" s="76" t="s">
        <v>675</v>
      </c>
      <c r="C149" s="70" t="s">
        <v>676</v>
      </c>
      <c r="D149" s="83" t="s">
        <v>617</v>
      </c>
      <c r="E149" s="83" t="s">
        <v>618</v>
      </c>
      <c r="F149" s="70" t="s">
        <v>677</v>
      </c>
      <c r="G149" s="83" t="s">
        <v>661</v>
      </c>
      <c r="H149" s="83" t="s">
        <v>143</v>
      </c>
      <c r="I149" s="77">
        <v>14365.779601</v>
      </c>
      <c r="J149" s="79">
        <v>895.31</v>
      </c>
      <c r="K149" s="70"/>
      <c r="L149" s="77">
        <v>445.79089377399993</v>
      </c>
      <c r="M149" s="78">
        <v>6.2526657155934453E-4</v>
      </c>
      <c r="N149" s="78">
        <f t="shared" si="3"/>
        <v>1.1973131332621097E-3</v>
      </c>
      <c r="O149" s="78">
        <f>L149/'סכום נכסי הקרן'!$C$42</f>
        <v>3.6821616651399149E-4</v>
      </c>
    </row>
    <row r="150" spans="2:15">
      <c r="B150" s="76" t="s">
        <v>678</v>
      </c>
      <c r="C150" s="70" t="s">
        <v>679</v>
      </c>
      <c r="D150" s="83" t="s">
        <v>617</v>
      </c>
      <c r="E150" s="83" t="s">
        <v>618</v>
      </c>
      <c r="F150" s="70" t="s">
        <v>680</v>
      </c>
      <c r="G150" s="83" t="s">
        <v>681</v>
      </c>
      <c r="H150" s="83" t="s">
        <v>143</v>
      </c>
      <c r="I150" s="77">
        <v>12242.695995</v>
      </c>
      <c r="J150" s="79">
        <v>13878</v>
      </c>
      <c r="K150" s="70"/>
      <c r="L150" s="77">
        <v>5888.877319835</v>
      </c>
      <c r="M150" s="78">
        <v>2.4667656866407653E-4</v>
      </c>
      <c r="N150" s="78">
        <f t="shared" si="3"/>
        <v>1.5816451734840368E-2</v>
      </c>
      <c r="O150" s="78">
        <f>L150/'סכום נכסי הקרן'!$C$42</f>
        <v>4.8641187203795231E-3</v>
      </c>
    </row>
    <row r="151" spans="2:15">
      <c r="B151" s="76" t="s">
        <v>682</v>
      </c>
      <c r="C151" s="70" t="s">
        <v>683</v>
      </c>
      <c r="D151" s="83" t="s">
        <v>617</v>
      </c>
      <c r="E151" s="83" t="s">
        <v>618</v>
      </c>
      <c r="F151" s="70" t="s">
        <v>316</v>
      </c>
      <c r="G151" s="83" t="s">
        <v>317</v>
      </c>
      <c r="H151" s="83" t="s">
        <v>143</v>
      </c>
      <c r="I151" s="77">
        <v>253566.15361899999</v>
      </c>
      <c r="J151" s="79">
        <v>1233</v>
      </c>
      <c r="K151" s="70"/>
      <c r="L151" s="77">
        <v>10836.34735647</v>
      </c>
      <c r="M151" s="78">
        <v>2.3150040943198996E-4</v>
      </c>
      <c r="N151" s="78">
        <f t="shared" si="3"/>
        <v>2.9104454998287347E-2</v>
      </c>
      <c r="O151" s="78">
        <f>L151/'סכום נכסי הקרן'!$C$42</f>
        <v>8.9506500431932468E-3</v>
      </c>
    </row>
    <row r="152" spans="2:15">
      <c r="B152" s="76" t="s">
        <v>684</v>
      </c>
      <c r="C152" s="70" t="s">
        <v>685</v>
      </c>
      <c r="D152" s="83" t="s">
        <v>617</v>
      </c>
      <c r="E152" s="83" t="s">
        <v>618</v>
      </c>
      <c r="F152" s="70" t="s">
        <v>312</v>
      </c>
      <c r="G152" s="83" t="s">
        <v>313</v>
      </c>
      <c r="H152" s="83" t="s">
        <v>143</v>
      </c>
      <c r="I152" s="77">
        <v>17142.866437000001</v>
      </c>
      <c r="J152" s="79">
        <v>1909</v>
      </c>
      <c r="K152" s="70"/>
      <c r="L152" s="77">
        <v>1134.2738721620001</v>
      </c>
      <c r="M152" s="78">
        <v>1.604462381021257E-4</v>
      </c>
      <c r="N152" s="78">
        <f t="shared" si="3"/>
        <v>3.0464529958391853E-3</v>
      </c>
      <c r="O152" s="78">
        <f>L152/'סכום נכסי הקרן'!$C$42</f>
        <v>9.3689212322988955E-4</v>
      </c>
    </row>
    <row r="153" spans="2:15">
      <c r="B153" s="76" t="s">
        <v>686</v>
      </c>
      <c r="C153" s="70" t="s">
        <v>687</v>
      </c>
      <c r="D153" s="83" t="s">
        <v>621</v>
      </c>
      <c r="E153" s="83" t="s">
        <v>618</v>
      </c>
      <c r="F153" s="70" t="s">
        <v>688</v>
      </c>
      <c r="G153" s="83" t="s">
        <v>633</v>
      </c>
      <c r="H153" s="83" t="s">
        <v>143</v>
      </c>
      <c r="I153" s="77">
        <v>12044.543072000002</v>
      </c>
      <c r="J153" s="79">
        <v>955</v>
      </c>
      <c r="K153" s="70"/>
      <c r="L153" s="77">
        <v>398.67798905199999</v>
      </c>
      <c r="M153" s="78">
        <v>3.3826314011882268E-4</v>
      </c>
      <c r="N153" s="78">
        <f t="shared" si="3"/>
        <v>1.0707764534923019E-3</v>
      </c>
      <c r="O153" s="78">
        <f>L153/'סכום נכסי הקרן'!$C$42</f>
        <v>3.2930165881014315E-4</v>
      </c>
    </row>
    <row r="154" spans="2:15">
      <c r="B154" s="76" t="s">
        <v>689</v>
      </c>
      <c r="C154" s="70" t="s">
        <v>690</v>
      </c>
      <c r="D154" s="83" t="s">
        <v>617</v>
      </c>
      <c r="E154" s="83" t="s">
        <v>618</v>
      </c>
      <c r="F154" s="70" t="s">
        <v>691</v>
      </c>
      <c r="G154" s="83" t="s">
        <v>661</v>
      </c>
      <c r="H154" s="83" t="s">
        <v>143</v>
      </c>
      <c r="I154" s="77">
        <v>8562.8738470000008</v>
      </c>
      <c r="J154" s="79">
        <v>2612</v>
      </c>
      <c r="K154" s="70"/>
      <c r="L154" s="77">
        <v>775.21341011800007</v>
      </c>
      <c r="M154" s="78">
        <v>3.9037258756284614E-4</v>
      </c>
      <c r="N154" s="78">
        <f t="shared" si="3"/>
        <v>2.0820820029709675E-3</v>
      </c>
      <c r="O154" s="78">
        <f>L154/'סכום נכסי הקרן'!$C$42</f>
        <v>6.4031390970628415E-4</v>
      </c>
    </row>
    <row r="155" spans="2:15">
      <c r="B155" s="76" t="s">
        <v>692</v>
      </c>
      <c r="C155" s="70" t="s">
        <v>693</v>
      </c>
      <c r="D155" s="83" t="s">
        <v>617</v>
      </c>
      <c r="E155" s="83" t="s">
        <v>618</v>
      </c>
      <c r="F155" s="70" t="s">
        <v>694</v>
      </c>
      <c r="G155" s="83" t="s">
        <v>633</v>
      </c>
      <c r="H155" s="83" t="s">
        <v>143</v>
      </c>
      <c r="I155" s="77">
        <v>15367.434799999999</v>
      </c>
      <c r="J155" s="79">
        <v>4518</v>
      </c>
      <c r="K155" s="70"/>
      <c r="L155" s="77">
        <v>2406.4462409789999</v>
      </c>
      <c r="M155" s="78">
        <v>2.3816005601492491E-4</v>
      </c>
      <c r="N155" s="78">
        <f t="shared" si="3"/>
        <v>6.4632762334398269E-3</v>
      </c>
      <c r="O155" s="78">
        <f>L155/'סכום נכסי הקרן'!$C$42</f>
        <v>1.9876862047893459E-3</v>
      </c>
    </row>
    <row r="156" spans="2:15">
      <c r="B156" s="76" t="s">
        <v>695</v>
      </c>
      <c r="C156" s="70" t="s">
        <v>696</v>
      </c>
      <c r="D156" s="83" t="s">
        <v>617</v>
      </c>
      <c r="E156" s="83" t="s">
        <v>618</v>
      </c>
      <c r="F156" s="70" t="s">
        <v>697</v>
      </c>
      <c r="G156" s="83" t="s">
        <v>633</v>
      </c>
      <c r="H156" s="83" t="s">
        <v>143</v>
      </c>
      <c r="I156" s="77">
        <v>2378.3801899999999</v>
      </c>
      <c r="J156" s="79">
        <v>25622</v>
      </c>
      <c r="K156" s="70"/>
      <c r="L156" s="77">
        <v>2112.1407917749998</v>
      </c>
      <c r="M156" s="78">
        <v>4.5662971136342212E-5</v>
      </c>
      <c r="N156" s="78">
        <f t="shared" si="3"/>
        <v>5.6728254089750364E-3</v>
      </c>
      <c r="O156" s="78">
        <f>L156/'סכום נכסי הקרן'!$C$42</f>
        <v>1.7445945988288753E-3</v>
      </c>
    </row>
    <row r="157" spans="2:15">
      <c r="B157" s="73"/>
      <c r="C157" s="70"/>
      <c r="D157" s="70"/>
      <c r="E157" s="70"/>
      <c r="F157" s="70"/>
      <c r="G157" s="70"/>
      <c r="H157" s="70"/>
      <c r="I157" s="77"/>
      <c r="J157" s="79"/>
      <c r="K157" s="70"/>
      <c r="L157" s="70"/>
      <c r="M157" s="70"/>
      <c r="N157" s="78"/>
      <c r="O157" s="70"/>
    </row>
    <row r="158" spans="2:15">
      <c r="B158" s="88" t="s">
        <v>47</v>
      </c>
      <c r="C158" s="72"/>
      <c r="D158" s="72"/>
      <c r="E158" s="72"/>
      <c r="F158" s="72"/>
      <c r="G158" s="72"/>
      <c r="H158" s="72"/>
      <c r="I158" s="80"/>
      <c r="J158" s="82"/>
      <c r="K158" s="80">
        <v>38.997229558999997</v>
      </c>
      <c r="L158" s="80">
        <f>SUM(L159:L246)</f>
        <v>113231.38360136098</v>
      </c>
      <c r="M158" s="72"/>
      <c r="N158" s="81">
        <f t="shared" ref="N158:N226" si="4">L158/$L$11</f>
        <v>0.30411886957942275</v>
      </c>
      <c r="O158" s="81">
        <f>L158/'סכום נכסי הקרן'!$C$42</f>
        <v>9.3527316463995702E-2</v>
      </c>
    </row>
    <row r="159" spans="2:15">
      <c r="B159" s="76" t="s">
        <v>698</v>
      </c>
      <c r="C159" s="70" t="s">
        <v>699</v>
      </c>
      <c r="D159" s="83" t="s">
        <v>119</v>
      </c>
      <c r="E159" s="83" t="s">
        <v>618</v>
      </c>
      <c r="F159" s="70"/>
      <c r="G159" s="83" t="s">
        <v>627</v>
      </c>
      <c r="H159" s="83" t="s">
        <v>700</v>
      </c>
      <c r="I159" s="77">
        <v>14367.505373</v>
      </c>
      <c r="J159" s="79">
        <v>2133</v>
      </c>
      <c r="K159" s="70"/>
      <c r="L159" s="77">
        <v>1116.3990888429998</v>
      </c>
      <c r="M159" s="78">
        <v>6.6266249460696471E-6</v>
      </c>
      <c r="N159" s="78">
        <f t="shared" si="4"/>
        <v>2.9984445840009134E-3</v>
      </c>
      <c r="O159" s="78">
        <f>L159/'סכום נכסי הקרן'!$C$42</f>
        <v>9.2212783736646579E-4</v>
      </c>
    </row>
    <row r="160" spans="2:15">
      <c r="B160" s="76" t="s">
        <v>701</v>
      </c>
      <c r="C160" s="70" t="s">
        <v>702</v>
      </c>
      <c r="D160" s="83" t="s">
        <v>25</v>
      </c>
      <c r="E160" s="83" t="s">
        <v>618</v>
      </c>
      <c r="F160" s="70"/>
      <c r="G160" s="83" t="s">
        <v>703</v>
      </c>
      <c r="H160" s="83" t="s">
        <v>145</v>
      </c>
      <c r="I160" s="77">
        <v>978.94781599999999</v>
      </c>
      <c r="J160" s="79">
        <v>23350</v>
      </c>
      <c r="K160" s="70"/>
      <c r="L160" s="77">
        <v>887.54717842199989</v>
      </c>
      <c r="M160" s="78">
        <v>4.8845746221315674E-6</v>
      </c>
      <c r="N160" s="78">
        <f t="shared" si="4"/>
        <v>2.3837900413756011E-3</v>
      </c>
      <c r="O160" s="78">
        <f>L160/'סכום נכסי הקרן'!$C$42</f>
        <v>7.3309981025439935E-4</v>
      </c>
    </row>
    <row r="161" spans="2:15">
      <c r="B161" s="76" t="s">
        <v>704</v>
      </c>
      <c r="C161" s="70" t="s">
        <v>705</v>
      </c>
      <c r="D161" s="83" t="s">
        <v>25</v>
      </c>
      <c r="E161" s="83" t="s">
        <v>618</v>
      </c>
      <c r="F161" s="70"/>
      <c r="G161" s="83" t="s">
        <v>627</v>
      </c>
      <c r="H161" s="83" t="s">
        <v>145</v>
      </c>
      <c r="I161" s="77">
        <v>2620.9659109999998</v>
      </c>
      <c r="J161" s="79">
        <v>6352</v>
      </c>
      <c r="K161" s="70"/>
      <c r="L161" s="77">
        <v>646.42312266800002</v>
      </c>
      <c r="M161" s="78">
        <v>3.342792693697281E-6</v>
      </c>
      <c r="N161" s="78">
        <f t="shared" si="4"/>
        <v>1.736174751938912E-3</v>
      </c>
      <c r="O161" s="78">
        <f>L161/'סכום נכסי הקרן'!$C$42</f>
        <v>5.3393518687594379E-4</v>
      </c>
    </row>
    <row r="162" spans="2:15">
      <c r="B162" s="76" t="s">
        <v>706</v>
      </c>
      <c r="C162" s="70" t="s">
        <v>707</v>
      </c>
      <c r="D162" s="83" t="s">
        <v>621</v>
      </c>
      <c r="E162" s="83" t="s">
        <v>618</v>
      </c>
      <c r="F162" s="70"/>
      <c r="G162" s="83" t="s">
        <v>644</v>
      </c>
      <c r="H162" s="83" t="s">
        <v>143</v>
      </c>
      <c r="I162" s="77">
        <v>1658.281978</v>
      </c>
      <c r="J162" s="79">
        <v>21570</v>
      </c>
      <c r="K162" s="70"/>
      <c r="L162" s="77">
        <v>1239.7584710619999</v>
      </c>
      <c r="M162" s="78">
        <v>6.1813387278581587E-7</v>
      </c>
      <c r="N162" s="78">
        <f t="shared" si="4"/>
        <v>3.3297654129023392E-3</v>
      </c>
      <c r="O162" s="78">
        <f>L162/'סכום נכסי הקרן'!$C$42</f>
        <v>1.0240207191157332E-3</v>
      </c>
    </row>
    <row r="163" spans="2:15">
      <c r="B163" s="76" t="s">
        <v>708</v>
      </c>
      <c r="C163" s="70" t="s">
        <v>709</v>
      </c>
      <c r="D163" s="83" t="s">
        <v>617</v>
      </c>
      <c r="E163" s="83" t="s">
        <v>618</v>
      </c>
      <c r="F163" s="70"/>
      <c r="G163" s="83" t="s">
        <v>710</v>
      </c>
      <c r="H163" s="83" t="s">
        <v>143</v>
      </c>
      <c r="I163" s="77">
        <v>1240.167359</v>
      </c>
      <c r="J163" s="79">
        <v>141361</v>
      </c>
      <c r="K163" s="70"/>
      <c r="L163" s="77">
        <v>6076.2895891400003</v>
      </c>
      <c r="M163" s="78">
        <v>3.6891925125519289E-6</v>
      </c>
      <c r="N163" s="78">
        <f t="shared" si="4"/>
        <v>1.6319806950272586E-2</v>
      </c>
      <c r="O163" s="78">
        <f>L163/'סכום נכסי הקרן'!$C$42</f>
        <v>5.0189182650201983E-3</v>
      </c>
    </row>
    <row r="164" spans="2:15">
      <c r="B164" s="76" t="s">
        <v>711</v>
      </c>
      <c r="C164" s="70" t="s">
        <v>712</v>
      </c>
      <c r="D164" s="83" t="s">
        <v>617</v>
      </c>
      <c r="E164" s="83" t="s">
        <v>618</v>
      </c>
      <c r="F164" s="70"/>
      <c r="G164" s="83" t="s">
        <v>644</v>
      </c>
      <c r="H164" s="83" t="s">
        <v>143</v>
      </c>
      <c r="I164" s="77">
        <v>640.142876</v>
      </c>
      <c r="J164" s="79">
        <v>275882</v>
      </c>
      <c r="K164" s="70"/>
      <c r="L164" s="77">
        <v>6121.0910709729997</v>
      </c>
      <c r="M164" s="78">
        <v>1.283427500381574E-6</v>
      </c>
      <c r="N164" s="78">
        <f t="shared" si="4"/>
        <v>1.6440135569222455E-2</v>
      </c>
      <c r="O164" s="78">
        <f>L164/'סכום נכסי הקרן'!$C$42</f>
        <v>5.0559235742920752E-3</v>
      </c>
    </row>
    <row r="165" spans="2:15">
      <c r="B165" s="76" t="s">
        <v>713</v>
      </c>
      <c r="C165" s="70" t="s">
        <v>714</v>
      </c>
      <c r="D165" s="83" t="s">
        <v>621</v>
      </c>
      <c r="E165" s="83" t="s">
        <v>618</v>
      </c>
      <c r="F165" s="70"/>
      <c r="G165" s="83" t="s">
        <v>715</v>
      </c>
      <c r="H165" s="83" t="s">
        <v>143</v>
      </c>
      <c r="I165" s="77">
        <v>1473.9839280000001</v>
      </c>
      <c r="J165" s="79">
        <v>9520</v>
      </c>
      <c r="K165" s="70"/>
      <c r="L165" s="77">
        <v>486.36045346599997</v>
      </c>
      <c r="M165" s="78">
        <v>1.8311007654694617E-6</v>
      </c>
      <c r="N165" s="78">
        <f t="shared" si="4"/>
        <v>1.3062755802485623E-3</v>
      </c>
      <c r="O165" s="78">
        <f>L165/'סכום נכסי הקרן'!$C$42</f>
        <v>4.0172597560964794E-4</v>
      </c>
    </row>
    <row r="166" spans="2:15">
      <c r="B166" s="76" t="s">
        <v>716</v>
      </c>
      <c r="C166" s="70" t="s">
        <v>717</v>
      </c>
      <c r="D166" s="83" t="s">
        <v>621</v>
      </c>
      <c r="E166" s="83" t="s">
        <v>618</v>
      </c>
      <c r="F166" s="70"/>
      <c r="G166" s="83" t="s">
        <v>718</v>
      </c>
      <c r="H166" s="83" t="s">
        <v>143</v>
      </c>
      <c r="I166" s="77">
        <v>1213.672804</v>
      </c>
      <c r="J166" s="79">
        <v>25854</v>
      </c>
      <c r="K166" s="77">
        <v>4.6272489310000005</v>
      </c>
      <c r="L166" s="77">
        <v>1092.19901136</v>
      </c>
      <c r="M166" s="78">
        <v>2.7377739249926571E-6</v>
      </c>
      <c r="N166" s="78">
        <f t="shared" si="4"/>
        <v>2.933447584284168E-3</v>
      </c>
      <c r="O166" s="78">
        <f>L166/'סכום נכסי הקרן'!$C$42</f>
        <v>9.0213895943158076E-4</v>
      </c>
    </row>
    <row r="167" spans="2:15">
      <c r="B167" s="76" t="s">
        <v>719</v>
      </c>
      <c r="C167" s="70" t="s">
        <v>720</v>
      </c>
      <c r="D167" s="83" t="s">
        <v>617</v>
      </c>
      <c r="E167" s="83" t="s">
        <v>618</v>
      </c>
      <c r="F167" s="70"/>
      <c r="G167" s="83" t="s">
        <v>650</v>
      </c>
      <c r="H167" s="83" t="s">
        <v>143</v>
      </c>
      <c r="I167" s="77">
        <v>3590.95858</v>
      </c>
      <c r="J167" s="79">
        <v>36480</v>
      </c>
      <c r="K167" s="70"/>
      <c r="L167" s="77">
        <v>4540.3965369790003</v>
      </c>
      <c r="M167" s="78">
        <v>8.2849124029407044E-7</v>
      </c>
      <c r="N167" s="78">
        <f t="shared" si="4"/>
        <v>1.2194677997838955E-2</v>
      </c>
      <c r="O167" s="78">
        <f>L167/'סכום נכסי הקרן'!$C$42</f>
        <v>3.750295106179035E-3</v>
      </c>
    </row>
    <row r="168" spans="2:15">
      <c r="B168" s="76" t="s">
        <v>721</v>
      </c>
      <c r="C168" s="70" t="s">
        <v>722</v>
      </c>
      <c r="D168" s="83" t="s">
        <v>25</v>
      </c>
      <c r="E168" s="83" t="s">
        <v>618</v>
      </c>
      <c r="F168" s="70"/>
      <c r="G168" s="83" t="s">
        <v>718</v>
      </c>
      <c r="H168" s="83" t="s">
        <v>145</v>
      </c>
      <c r="I168" s="77">
        <v>88377.247679999986</v>
      </c>
      <c r="J168" s="79">
        <v>508.4</v>
      </c>
      <c r="K168" s="70"/>
      <c r="L168" s="77">
        <v>1744.580585422</v>
      </c>
      <c r="M168" s="78">
        <v>5.7522373341440027E-5</v>
      </c>
      <c r="N168" s="78">
        <f t="shared" si="4"/>
        <v>4.6856256512471791E-3</v>
      </c>
      <c r="O168" s="78">
        <f>L168/'סכום נכסי הקרן'!$C$42</f>
        <v>1.4409957321032426E-3</v>
      </c>
    </row>
    <row r="169" spans="2:15">
      <c r="B169" s="76" t="s">
        <v>723</v>
      </c>
      <c r="C169" s="70" t="s">
        <v>724</v>
      </c>
      <c r="D169" s="83" t="s">
        <v>25</v>
      </c>
      <c r="E169" s="83" t="s">
        <v>618</v>
      </c>
      <c r="F169" s="70"/>
      <c r="G169" s="83" t="s">
        <v>681</v>
      </c>
      <c r="H169" s="83" t="s">
        <v>145</v>
      </c>
      <c r="I169" s="77">
        <v>2129.478486</v>
      </c>
      <c r="J169" s="79">
        <v>32690</v>
      </c>
      <c r="K169" s="70"/>
      <c r="L169" s="77">
        <v>2702.9200399030001</v>
      </c>
      <c r="M169" s="78">
        <v>5.0027720876298874E-6</v>
      </c>
      <c r="N169" s="78">
        <f t="shared" si="4"/>
        <v>7.2595508502555162E-3</v>
      </c>
      <c r="O169" s="78">
        <f>L169/'סכום נכסי הקרן'!$C$42</f>
        <v>2.2325688330266527E-3</v>
      </c>
    </row>
    <row r="170" spans="2:15">
      <c r="B170" s="76" t="s">
        <v>725</v>
      </c>
      <c r="C170" s="70" t="s">
        <v>726</v>
      </c>
      <c r="D170" s="83" t="s">
        <v>621</v>
      </c>
      <c r="E170" s="83" t="s">
        <v>618</v>
      </c>
      <c r="F170" s="70"/>
      <c r="G170" s="83" t="s">
        <v>727</v>
      </c>
      <c r="H170" s="83" t="s">
        <v>143</v>
      </c>
      <c r="I170" s="77">
        <v>2224.8814000000002</v>
      </c>
      <c r="J170" s="79">
        <v>6451</v>
      </c>
      <c r="K170" s="70"/>
      <c r="L170" s="77">
        <v>497.46492552900003</v>
      </c>
      <c r="M170" s="78">
        <v>2.5480897699221426E-5</v>
      </c>
      <c r="N170" s="78">
        <f t="shared" si="4"/>
        <v>1.3361001693657022E-3</v>
      </c>
      <c r="O170" s="78">
        <f>L170/'סכום נכסי הקרן'!$C$42</f>
        <v>4.108980923830168E-4</v>
      </c>
    </row>
    <row r="171" spans="2:15">
      <c r="B171" s="76" t="s">
        <v>728</v>
      </c>
      <c r="C171" s="70" t="s">
        <v>729</v>
      </c>
      <c r="D171" s="83" t="s">
        <v>621</v>
      </c>
      <c r="E171" s="83" t="s">
        <v>618</v>
      </c>
      <c r="F171" s="70"/>
      <c r="G171" s="83" t="s">
        <v>730</v>
      </c>
      <c r="H171" s="83" t="s">
        <v>143</v>
      </c>
      <c r="I171" s="77">
        <v>22371.182476999998</v>
      </c>
      <c r="J171" s="79">
        <v>2375</v>
      </c>
      <c r="K171" s="70"/>
      <c r="L171" s="77">
        <v>1841.5398135500002</v>
      </c>
      <c r="M171" s="78">
        <v>2.5786290569146898E-6</v>
      </c>
      <c r="N171" s="78">
        <f t="shared" si="4"/>
        <v>4.946040475439316E-3</v>
      </c>
      <c r="O171" s="78">
        <f>L171/'סכום נכסי הקרן'!$C$42</f>
        <v>1.5210825077374426E-3</v>
      </c>
    </row>
    <row r="172" spans="2:15">
      <c r="B172" s="76" t="s">
        <v>731</v>
      </c>
      <c r="C172" s="70" t="s">
        <v>732</v>
      </c>
      <c r="D172" s="83" t="s">
        <v>25</v>
      </c>
      <c r="E172" s="83" t="s">
        <v>618</v>
      </c>
      <c r="F172" s="70"/>
      <c r="G172" s="83" t="s">
        <v>727</v>
      </c>
      <c r="H172" s="83" t="s">
        <v>145</v>
      </c>
      <c r="I172" s="77">
        <v>2391.7475049999998</v>
      </c>
      <c r="J172" s="79">
        <v>5698</v>
      </c>
      <c r="K172" s="70"/>
      <c r="L172" s="77">
        <v>529.15486756299993</v>
      </c>
      <c r="M172" s="78">
        <v>3.9730342050769455E-6</v>
      </c>
      <c r="N172" s="78">
        <f t="shared" si="4"/>
        <v>1.4212135808766577E-3</v>
      </c>
      <c r="O172" s="78">
        <f>L172/'סכום נכסי הקרן'!$C$42</f>
        <v>4.3707347895052638E-4</v>
      </c>
    </row>
    <row r="173" spans="2:15">
      <c r="B173" s="76" t="s">
        <v>733</v>
      </c>
      <c r="C173" s="70" t="s">
        <v>734</v>
      </c>
      <c r="D173" s="83" t="s">
        <v>621</v>
      </c>
      <c r="E173" s="83" t="s">
        <v>618</v>
      </c>
      <c r="F173" s="70"/>
      <c r="G173" s="83" t="s">
        <v>715</v>
      </c>
      <c r="H173" s="83" t="s">
        <v>143</v>
      </c>
      <c r="I173" s="77">
        <v>911.22242599999993</v>
      </c>
      <c r="J173" s="79">
        <v>54409</v>
      </c>
      <c r="K173" s="70"/>
      <c r="L173" s="77">
        <v>1718.397776214</v>
      </c>
      <c r="M173" s="78">
        <v>5.9777789278494132E-6</v>
      </c>
      <c r="N173" s="78">
        <f t="shared" si="4"/>
        <v>4.6153033953010379E-3</v>
      </c>
      <c r="O173" s="78">
        <f>L173/'סכום נכסי הקרן'!$C$42</f>
        <v>1.4193691493942101E-3</v>
      </c>
    </row>
    <row r="174" spans="2:15">
      <c r="B174" s="76" t="s">
        <v>735</v>
      </c>
      <c r="C174" s="70" t="s">
        <v>736</v>
      </c>
      <c r="D174" s="83" t="s">
        <v>617</v>
      </c>
      <c r="E174" s="83" t="s">
        <v>618</v>
      </c>
      <c r="F174" s="70"/>
      <c r="G174" s="83" t="s">
        <v>644</v>
      </c>
      <c r="H174" s="83" t="s">
        <v>143</v>
      </c>
      <c r="I174" s="77">
        <v>94.557460000000006</v>
      </c>
      <c r="J174" s="79">
        <v>159234</v>
      </c>
      <c r="K174" s="70"/>
      <c r="L174" s="77">
        <v>521.86738845899993</v>
      </c>
      <c r="M174" s="78">
        <v>2.3101723780347816E-6</v>
      </c>
      <c r="N174" s="78">
        <f t="shared" si="4"/>
        <v>1.4016407395255827E-3</v>
      </c>
      <c r="O174" s="78">
        <f>L174/'סכום נכסי הקרן'!$C$42</f>
        <v>4.3105413746845009E-4</v>
      </c>
    </row>
    <row r="175" spans="2:15">
      <c r="B175" s="76" t="s">
        <v>737</v>
      </c>
      <c r="C175" s="70" t="s">
        <v>738</v>
      </c>
      <c r="D175" s="83" t="s">
        <v>621</v>
      </c>
      <c r="E175" s="83" t="s">
        <v>618</v>
      </c>
      <c r="F175" s="70"/>
      <c r="G175" s="83" t="s">
        <v>627</v>
      </c>
      <c r="H175" s="83" t="s">
        <v>143</v>
      </c>
      <c r="I175" s="77">
        <v>2058.237783</v>
      </c>
      <c r="J175" s="79">
        <v>12650</v>
      </c>
      <c r="K175" s="70"/>
      <c r="L175" s="77">
        <v>902.43229778</v>
      </c>
      <c r="M175" s="78">
        <v>3.8028238706251851E-6</v>
      </c>
      <c r="N175" s="78">
        <f t="shared" si="4"/>
        <v>2.4237687604262031E-3</v>
      </c>
      <c r="O175" s="78">
        <f>L175/'סכום נכסי הקרן'!$C$42</f>
        <v>7.4539468138042249E-4</v>
      </c>
    </row>
    <row r="176" spans="2:15">
      <c r="B176" s="76" t="s">
        <v>739</v>
      </c>
      <c r="C176" s="70" t="s">
        <v>740</v>
      </c>
      <c r="D176" s="83" t="s">
        <v>741</v>
      </c>
      <c r="E176" s="83" t="s">
        <v>618</v>
      </c>
      <c r="F176" s="70"/>
      <c r="G176" s="83" t="s">
        <v>742</v>
      </c>
      <c r="H176" s="83" t="s">
        <v>145</v>
      </c>
      <c r="I176" s="77">
        <v>5150.6004409999996</v>
      </c>
      <c r="J176" s="79">
        <v>5424</v>
      </c>
      <c r="K176" s="70"/>
      <c r="L176" s="77">
        <v>1084.732275564</v>
      </c>
      <c r="M176" s="78">
        <v>1.3366846176843432E-5</v>
      </c>
      <c r="N176" s="78">
        <f t="shared" si="4"/>
        <v>2.9133932921126429E-3</v>
      </c>
      <c r="O176" s="78">
        <f>L176/'סכום נכסי הקרן'!$C$42</f>
        <v>8.9597155478161102E-4</v>
      </c>
    </row>
    <row r="177" spans="2:15">
      <c r="B177" s="76" t="s">
        <v>743</v>
      </c>
      <c r="C177" s="70" t="s">
        <v>744</v>
      </c>
      <c r="D177" s="83" t="s">
        <v>621</v>
      </c>
      <c r="E177" s="83" t="s">
        <v>618</v>
      </c>
      <c r="F177" s="70"/>
      <c r="G177" s="83" t="s">
        <v>745</v>
      </c>
      <c r="H177" s="83" t="s">
        <v>143</v>
      </c>
      <c r="I177" s="77">
        <v>2558.6136099999999</v>
      </c>
      <c r="J177" s="79">
        <v>6355</v>
      </c>
      <c r="K177" s="70"/>
      <c r="L177" s="77">
        <v>563.57123577699997</v>
      </c>
      <c r="M177" s="78">
        <v>4.4180342605217131E-6</v>
      </c>
      <c r="N177" s="78">
        <f t="shared" si="4"/>
        <v>1.5136496764481778E-3</v>
      </c>
      <c r="O177" s="78">
        <f>L177/'סכום נכסי הקרן'!$C$42</f>
        <v>4.6550085004778719E-4</v>
      </c>
    </row>
    <row r="178" spans="2:15">
      <c r="B178" s="76" t="s">
        <v>746</v>
      </c>
      <c r="C178" s="70" t="s">
        <v>747</v>
      </c>
      <c r="D178" s="83" t="s">
        <v>617</v>
      </c>
      <c r="E178" s="83" t="s">
        <v>618</v>
      </c>
      <c r="F178" s="70"/>
      <c r="G178" s="83" t="s">
        <v>650</v>
      </c>
      <c r="H178" s="83" t="s">
        <v>143</v>
      </c>
      <c r="I178" s="77">
        <v>6251.9167340000013</v>
      </c>
      <c r="J178" s="79">
        <v>4664</v>
      </c>
      <c r="K178" s="70"/>
      <c r="L178" s="77">
        <v>1010.648848178</v>
      </c>
      <c r="M178" s="78">
        <v>1.480691177241099E-6</v>
      </c>
      <c r="N178" s="78">
        <f t="shared" si="4"/>
        <v>2.7144187015475515E-3</v>
      </c>
      <c r="O178" s="78">
        <f>L178/'סכום נכסי הקרן'!$C$42</f>
        <v>8.3477982562053961E-4</v>
      </c>
    </row>
    <row r="179" spans="2:15">
      <c r="B179" s="76" t="s">
        <v>748</v>
      </c>
      <c r="C179" s="70" t="s">
        <v>749</v>
      </c>
      <c r="D179" s="83" t="s">
        <v>621</v>
      </c>
      <c r="E179" s="83" t="s">
        <v>618</v>
      </c>
      <c r="F179" s="70"/>
      <c r="G179" s="83" t="s">
        <v>730</v>
      </c>
      <c r="H179" s="83" t="s">
        <v>143</v>
      </c>
      <c r="I179" s="77">
        <v>9622.6120549999996</v>
      </c>
      <c r="J179" s="79">
        <v>5110</v>
      </c>
      <c r="K179" s="70"/>
      <c r="L179" s="77">
        <v>1704.285839852</v>
      </c>
      <c r="M179" s="78">
        <v>4.6222557666442503E-6</v>
      </c>
      <c r="N179" s="78">
        <f t="shared" si="4"/>
        <v>4.5774013049309555E-3</v>
      </c>
      <c r="O179" s="78">
        <f>L179/'סכום נכסי הקרן'!$C$42</f>
        <v>1.4077129150882231E-3</v>
      </c>
    </row>
    <row r="180" spans="2:15">
      <c r="B180" s="76" t="s">
        <v>750</v>
      </c>
      <c r="C180" s="70" t="s">
        <v>751</v>
      </c>
      <c r="D180" s="83" t="s">
        <v>25</v>
      </c>
      <c r="E180" s="83" t="s">
        <v>618</v>
      </c>
      <c r="F180" s="70"/>
      <c r="G180" s="83" t="s">
        <v>627</v>
      </c>
      <c r="H180" s="83" t="s">
        <v>145</v>
      </c>
      <c r="I180" s="77">
        <v>6674.6441999999988</v>
      </c>
      <c r="J180" s="79">
        <v>3205</v>
      </c>
      <c r="K180" s="70"/>
      <c r="L180" s="77">
        <v>830.61768741699996</v>
      </c>
      <c r="M180" s="78">
        <v>1.225416510844586E-5</v>
      </c>
      <c r="N180" s="78">
        <f t="shared" si="4"/>
        <v>2.2308877990862611E-3</v>
      </c>
      <c r="O180" s="78">
        <f>L180/'סכום נכסי הקרן'!$C$42</f>
        <v>6.8607695888570129E-4</v>
      </c>
    </row>
    <row r="181" spans="2:15">
      <c r="B181" s="76" t="s">
        <v>752</v>
      </c>
      <c r="C181" s="70" t="s">
        <v>753</v>
      </c>
      <c r="D181" s="83" t="s">
        <v>621</v>
      </c>
      <c r="E181" s="83" t="s">
        <v>618</v>
      </c>
      <c r="F181" s="70"/>
      <c r="G181" s="83" t="s">
        <v>718</v>
      </c>
      <c r="H181" s="83" t="s">
        <v>143</v>
      </c>
      <c r="I181" s="77">
        <v>1334.9288399999998</v>
      </c>
      <c r="J181" s="79">
        <v>16735</v>
      </c>
      <c r="K181" s="70"/>
      <c r="L181" s="77">
        <v>774.30558320199998</v>
      </c>
      <c r="M181" s="78">
        <v>3.2031791243903464E-6</v>
      </c>
      <c r="N181" s="78">
        <f t="shared" si="4"/>
        <v>2.0796437452487116E-3</v>
      </c>
      <c r="O181" s="78">
        <f>L181/'סכום נכסי הקרן'!$C$42</f>
        <v>6.3956405915631474E-4</v>
      </c>
    </row>
    <row r="182" spans="2:15">
      <c r="B182" s="76" t="s">
        <v>754</v>
      </c>
      <c r="C182" s="70" t="s">
        <v>755</v>
      </c>
      <c r="D182" s="83" t="s">
        <v>25</v>
      </c>
      <c r="E182" s="83" t="s">
        <v>618</v>
      </c>
      <c r="F182" s="70"/>
      <c r="G182" s="83" t="s">
        <v>756</v>
      </c>
      <c r="H182" s="83" t="s">
        <v>145</v>
      </c>
      <c r="I182" s="77">
        <v>7144.5614000000005</v>
      </c>
      <c r="J182" s="79">
        <v>3270</v>
      </c>
      <c r="K182" s="70"/>
      <c r="L182" s="77">
        <v>907.12752829599981</v>
      </c>
      <c r="M182" s="78">
        <v>5.7780204984710486E-6</v>
      </c>
      <c r="N182" s="78">
        <f t="shared" si="4"/>
        <v>2.4363792942863893E-3</v>
      </c>
      <c r="O182" s="78">
        <f>L182/'סכום נכסי הקרן'!$C$42</f>
        <v>7.492728668831919E-4</v>
      </c>
    </row>
    <row r="183" spans="2:15">
      <c r="B183" s="76" t="s">
        <v>757</v>
      </c>
      <c r="C183" s="70" t="s">
        <v>758</v>
      </c>
      <c r="D183" s="83" t="s">
        <v>621</v>
      </c>
      <c r="E183" s="83" t="s">
        <v>618</v>
      </c>
      <c r="F183" s="70"/>
      <c r="G183" s="83" t="s">
        <v>644</v>
      </c>
      <c r="H183" s="83" t="s">
        <v>143</v>
      </c>
      <c r="I183" s="77">
        <v>500.59831500000001</v>
      </c>
      <c r="J183" s="79">
        <v>19051</v>
      </c>
      <c r="K183" s="70"/>
      <c r="L183" s="77">
        <v>330.548901978</v>
      </c>
      <c r="M183" s="78">
        <v>1.9886964868219534E-6</v>
      </c>
      <c r="N183" s="78">
        <f t="shared" si="4"/>
        <v>8.8779413633395283E-4</v>
      </c>
      <c r="O183" s="78">
        <f>L183/'סכום נכסי הקרן'!$C$42</f>
        <v>2.730281197566424E-4</v>
      </c>
    </row>
    <row r="184" spans="2:15">
      <c r="B184" s="76" t="s">
        <v>759</v>
      </c>
      <c r="C184" s="70" t="s">
        <v>760</v>
      </c>
      <c r="D184" s="83" t="s">
        <v>25</v>
      </c>
      <c r="E184" s="83" t="s">
        <v>618</v>
      </c>
      <c r="F184" s="70"/>
      <c r="G184" s="83" t="s">
        <v>627</v>
      </c>
      <c r="H184" s="83" t="s">
        <v>145</v>
      </c>
      <c r="I184" s="77">
        <v>3392.7216469999998</v>
      </c>
      <c r="J184" s="79">
        <v>8140</v>
      </c>
      <c r="K184" s="70"/>
      <c r="L184" s="77">
        <v>1072.3033322709998</v>
      </c>
      <c r="M184" s="78">
        <v>3.4062826030479504E-5</v>
      </c>
      <c r="N184" s="78">
        <f t="shared" si="4"/>
        <v>2.8800114145437765E-3</v>
      </c>
      <c r="O184" s="78">
        <f>L184/'סכום נכסי הקרן'!$C$42</f>
        <v>8.8570544590167407E-4</v>
      </c>
    </row>
    <row r="185" spans="2:15">
      <c r="B185" s="76" t="s">
        <v>639</v>
      </c>
      <c r="C185" s="70" t="s">
        <v>640</v>
      </c>
      <c r="D185" s="83" t="s">
        <v>103</v>
      </c>
      <c r="E185" s="83" t="s">
        <v>618</v>
      </c>
      <c r="F185" s="70"/>
      <c r="G185" s="83" t="s">
        <v>126</v>
      </c>
      <c r="H185" s="83" t="s">
        <v>146</v>
      </c>
      <c r="I185" s="77">
        <v>44284.806584999998</v>
      </c>
      <c r="J185" s="79">
        <v>615</v>
      </c>
      <c r="K185" s="70"/>
      <c r="L185" s="77">
        <v>1158.610773443</v>
      </c>
      <c r="M185" s="78">
        <v>2.5007033218576611E-4</v>
      </c>
      <c r="N185" s="78">
        <f>L185/$L$11</f>
        <v>3.1118174793528771E-3</v>
      </c>
      <c r="O185" s="78">
        <f>L185/'סכום נכסי הקרן'!$C$42</f>
        <v>9.5699401543915979E-4</v>
      </c>
    </row>
    <row r="186" spans="2:15">
      <c r="B186" s="76" t="s">
        <v>761</v>
      </c>
      <c r="C186" s="70" t="s">
        <v>762</v>
      </c>
      <c r="D186" s="83" t="s">
        <v>617</v>
      </c>
      <c r="E186" s="83" t="s">
        <v>618</v>
      </c>
      <c r="F186" s="70"/>
      <c r="G186" s="83" t="s">
        <v>718</v>
      </c>
      <c r="H186" s="83" t="s">
        <v>143</v>
      </c>
      <c r="I186" s="77">
        <v>636.31608000000006</v>
      </c>
      <c r="J186" s="79">
        <v>70230</v>
      </c>
      <c r="K186" s="70"/>
      <c r="L186" s="77">
        <v>1548.9026587960002</v>
      </c>
      <c r="M186" s="78">
        <v>7.1888294987852848E-6</v>
      </c>
      <c r="N186" s="78">
        <f t="shared" si="4"/>
        <v>4.1600703859626786E-3</v>
      </c>
      <c r="O186" s="78">
        <f>L186/'סכום נכסי הקרן'!$C$42</f>
        <v>1.2793688863782166E-3</v>
      </c>
    </row>
    <row r="187" spans="2:15">
      <c r="B187" s="76" t="s">
        <v>763</v>
      </c>
      <c r="C187" s="70" t="s">
        <v>764</v>
      </c>
      <c r="D187" s="83" t="s">
        <v>25</v>
      </c>
      <c r="E187" s="83" t="s">
        <v>618</v>
      </c>
      <c r="F187" s="70"/>
      <c r="G187" s="83" t="s">
        <v>650</v>
      </c>
      <c r="H187" s="83" t="s">
        <v>150</v>
      </c>
      <c r="I187" s="77">
        <v>36355.685640999996</v>
      </c>
      <c r="J187" s="79">
        <v>8616</v>
      </c>
      <c r="K187" s="70"/>
      <c r="L187" s="77">
        <v>1157.737211381</v>
      </c>
      <c r="M187" s="78">
        <v>1.1833008692755151E-5</v>
      </c>
      <c r="N187" s="78">
        <f t="shared" si="4"/>
        <v>3.1094712507866149E-3</v>
      </c>
      <c r="O187" s="78">
        <f>L187/'סכום נכסי הקרן'!$C$42</f>
        <v>9.5627246711196411E-4</v>
      </c>
    </row>
    <row r="188" spans="2:15">
      <c r="B188" s="76" t="s">
        <v>765</v>
      </c>
      <c r="C188" s="70" t="s">
        <v>766</v>
      </c>
      <c r="D188" s="83" t="s">
        <v>621</v>
      </c>
      <c r="E188" s="83" t="s">
        <v>618</v>
      </c>
      <c r="F188" s="70"/>
      <c r="G188" s="83" t="s">
        <v>767</v>
      </c>
      <c r="H188" s="83" t="s">
        <v>143</v>
      </c>
      <c r="I188" s="77">
        <v>1279.3068049999999</v>
      </c>
      <c r="J188" s="79">
        <v>18868</v>
      </c>
      <c r="K188" s="70"/>
      <c r="L188" s="77">
        <v>836.62172121499998</v>
      </c>
      <c r="M188" s="78">
        <v>5.691798399717548E-6</v>
      </c>
      <c r="N188" s="78">
        <f t="shared" si="4"/>
        <v>2.2470135401439942E-3</v>
      </c>
      <c r="O188" s="78">
        <f>L188/'סכום נכסי הקרן'!$C$42</f>
        <v>6.9103619501994324E-4</v>
      </c>
    </row>
    <row r="189" spans="2:15">
      <c r="B189" s="76" t="s">
        <v>768</v>
      </c>
      <c r="C189" s="70" t="s">
        <v>769</v>
      </c>
      <c r="D189" s="83" t="s">
        <v>617</v>
      </c>
      <c r="E189" s="83" t="s">
        <v>618</v>
      </c>
      <c r="F189" s="70"/>
      <c r="G189" s="83" t="s">
        <v>710</v>
      </c>
      <c r="H189" s="83" t="s">
        <v>143</v>
      </c>
      <c r="I189" s="77">
        <v>6264.1535819999999</v>
      </c>
      <c r="J189" s="79">
        <v>22707</v>
      </c>
      <c r="K189" s="70"/>
      <c r="L189" s="77">
        <v>4930.0430922370006</v>
      </c>
      <c r="M189" s="78">
        <v>2.6026874232713715E-6</v>
      </c>
      <c r="N189" s="78">
        <f t="shared" si="4"/>
        <v>1.3241197665370023E-2</v>
      </c>
      <c r="O189" s="78">
        <f>L189/'סכום נכסי הקרן'!$C$42</f>
        <v>4.0721369447546327E-3</v>
      </c>
    </row>
    <row r="190" spans="2:15">
      <c r="B190" s="76" t="s">
        <v>770</v>
      </c>
      <c r="C190" s="70" t="s">
        <v>771</v>
      </c>
      <c r="D190" s="83" t="s">
        <v>621</v>
      </c>
      <c r="E190" s="83" t="s">
        <v>618</v>
      </c>
      <c r="F190" s="70"/>
      <c r="G190" s="83" t="s">
        <v>756</v>
      </c>
      <c r="H190" s="83" t="s">
        <v>143</v>
      </c>
      <c r="I190" s="77">
        <v>1112.4407000000001</v>
      </c>
      <c r="J190" s="79">
        <v>14022</v>
      </c>
      <c r="K190" s="77">
        <v>2.5062176530000002</v>
      </c>
      <c r="L190" s="77">
        <v>543.15520120400004</v>
      </c>
      <c r="M190" s="78">
        <v>4.2581498222052086E-6</v>
      </c>
      <c r="N190" s="78">
        <f t="shared" si="4"/>
        <v>1.4588159266682226E-3</v>
      </c>
      <c r="O190" s="78">
        <f>L190/'סכום נכסי הקרן'!$C$42</f>
        <v>4.4863753118937585E-4</v>
      </c>
    </row>
    <row r="191" spans="2:15">
      <c r="B191" s="76" t="s">
        <v>772</v>
      </c>
      <c r="C191" s="70" t="s">
        <v>773</v>
      </c>
      <c r="D191" s="83" t="s">
        <v>25</v>
      </c>
      <c r="E191" s="83" t="s">
        <v>618</v>
      </c>
      <c r="F191" s="70"/>
      <c r="G191" s="83" t="s">
        <v>727</v>
      </c>
      <c r="H191" s="83" t="s">
        <v>145</v>
      </c>
      <c r="I191" s="77">
        <v>834.33052499999985</v>
      </c>
      <c r="J191" s="79">
        <v>15185</v>
      </c>
      <c r="K191" s="70"/>
      <c r="L191" s="77">
        <v>491.92393071099997</v>
      </c>
      <c r="M191" s="78">
        <v>4.5160490060265364E-6</v>
      </c>
      <c r="N191" s="78">
        <f t="shared" si="4"/>
        <v>1.3212180666588396E-3</v>
      </c>
      <c r="O191" s="78">
        <f>L191/'סכום נכסי הקרן'!$C$42</f>
        <v>4.0632131905935122E-4</v>
      </c>
    </row>
    <row r="192" spans="2:15">
      <c r="B192" s="76" t="s">
        <v>774</v>
      </c>
      <c r="C192" s="70" t="s">
        <v>775</v>
      </c>
      <c r="D192" s="83" t="s">
        <v>741</v>
      </c>
      <c r="E192" s="83" t="s">
        <v>618</v>
      </c>
      <c r="F192" s="70"/>
      <c r="G192" s="83" t="s">
        <v>627</v>
      </c>
      <c r="H192" s="83" t="s">
        <v>145</v>
      </c>
      <c r="I192" s="77">
        <v>12014.359560000001</v>
      </c>
      <c r="J192" s="79">
        <v>2370</v>
      </c>
      <c r="K192" s="70"/>
      <c r="L192" s="77">
        <v>1105.5897206</v>
      </c>
      <c r="M192" s="78">
        <v>1.6206046481402739E-5</v>
      </c>
      <c r="N192" s="78">
        <f t="shared" si="4"/>
        <v>2.9694125899867615E-3</v>
      </c>
      <c r="O192" s="78">
        <f>L192/'סכום נכסי הקרן'!$C$42</f>
        <v>9.1319947164059849E-4</v>
      </c>
    </row>
    <row r="193" spans="2:15">
      <c r="B193" s="76" t="s">
        <v>776</v>
      </c>
      <c r="C193" s="70" t="s">
        <v>777</v>
      </c>
      <c r="D193" s="83" t="s">
        <v>621</v>
      </c>
      <c r="E193" s="83" t="s">
        <v>618</v>
      </c>
      <c r="F193" s="70"/>
      <c r="G193" s="83" t="s">
        <v>727</v>
      </c>
      <c r="H193" s="83" t="s">
        <v>143</v>
      </c>
      <c r="I193" s="77">
        <v>5562.2034999999996</v>
      </c>
      <c r="J193" s="79">
        <v>2530</v>
      </c>
      <c r="K193" s="70"/>
      <c r="L193" s="77">
        <v>487.74851247399999</v>
      </c>
      <c r="M193" s="78">
        <v>3.8867269452621476E-6</v>
      </c>
      <c r="N193" s="78">
        <f t="shared" si="4"/>
        <v>1.3100036538885404E-3</v>
      </c>
      <c r="O193" s="78">
        <f>L193/'סכום נכסי הקרן'!$C$42</f>
        <v>4.028724902064223E-4</v>
      </c>
    </row>
    <row r="194" spans="2:15">
      <c r="B194" s="76" t="s">
        <v>778</v>
      </c>
      <c r="C194" s="70" t="s">
        <v>779</v>
      </c>
      <c r="D194" s="83" t="s">
        <v>621</v>
      </c>
      <c r="E194" s="83" t="s">
        <v>618</v>
      </c>
      <c r="F194" s="70"/>
      <c r="G194" s="83" t="s">
        <v>715</v>
      </c>
      <c r="H194" s="83" t="s">
        <v>143</v>
      </c>
      <c r="I194" s="77">
        <v>1005.646393</v>
      </c>
      <c r="J194" s="79">
        <v>19762</v>
      </c>
      <c r="K194" s="70"/>
      <c r="L194" s="77">
        <v>688.81842196499997</v>
      </c>
      <c r="M194" s="78">
        <v>2.9243547877931349E-6</v>
      </c>
      <c r="N194" s="78">
        <f t="shared" si="4"/>
        <v>1.8500408029188803E-3</v>
      </c>
      <c r="O194" s="78">
        <f>L194/'סכום נכסי הקרן'!$C$42</f>
        <v>5.6895302775913752E-4</v>
      </c>
    </row>
    <row r="195" spans="2:15">
      <c r="B195" s="76" t="s">
        <v>780</v>
      </c>
      <c r="C195" s="70" t="s">
        <v>781</v>
      </c>
      <c r="D195" s="83" t="s">
        <v>621</v>
      </c>
      <c r="E195" s="83" t="s">
        <v>618</v>
      </c>
      <c r="F195" s="70"/>
      <c r="G195" s="83" t="s">
        <v>644</v>
      </c>
      <c r="H195" s="83" t="s">
        <v>143</v>
      </c>
      <c r="I195" s="77">
        <v>1279.3068049999999</v>
      </c>
      <c r="J195" s="79">
        <v>25051</v>
      </c>
      <c r="K195" s="70"/>
      <c r="L195" s="77">
        <v>1110.780725999</v>
      </c>
      <c r="M195" s="78">
        <v>1.1894742981591562E-6</v>
      </c>
      <c r="N195" s="78">
        <f t="shared" si="4"/>
        <v>2.9833546848699473E-3</v>
      </c>
      <c r="O195" s="78">
        <f>L195/'סכום נכסי הקרן'!$C$42</f>
        <v>9.1748715928758359E-4</v>
      </c>
    </row>
    <row r="196" spans="2:15">
      <c r="B196" s="76" t="s">
        <v>782</v>
      </c>
      <c r="C196" s="70" t="s">
        <v>783</v>
      </c>
      <c r="D196" s="83" t="s">
        <v>741</v>
      </c>
      <c r="E196" s="83" t="s">
        <v>618</v>
      </c>
      <c r="F196" s="70"/>
      <c r="G196" s="83" t="s">
        <v>644</v>
      </c>
      <c r="H196" s="83" t="s">
        <v>145</v>
      </c>
      <c r="I196" s="77">
        <v>7787.0848999999998</v>
      </c>
      <c r="J196" s="79">
        <v>2357</v>
      </c>
      <c r="K196" s="70"/>
      <c r="L196" s="77">
        <v>712.65528989599977</v>
      </c>
      <c r="M196" s="78">
        <v>2.4985416722816663E-6</v>
      </c>
      <c r="N196" s="78">
        <f t="shared" si="4"/>
        <v>1.9140622879429538E-3</v>
      </c>
      <c r="O196" s="78">
        <f>L196/'סכום נכסי הקרן'!$C$42</f>
        <v>5.8864190039838594E-4</v>
      </c>
    </row>
    <row r="197" spans="2:15">
      <c r="B197" s="76" t="s">
        <v>784</v>
      </c>
      <c r="C197" s="70" t="s">
        <v>785</v>
      </c>
      <c r="D197" s="83" t="s">
        <v>25</v>
      </c>
      <c r="E197" s="83" t="s">
        <v>618</v>
      </c>
      <c r="F197" s="70"/>
      <c r="G197" s="83" t="s">
        <v>681</v>
      </c>
      <c r="H197" s="83" t="s">
        <v>145</v>
      </c>
      <c r="I197" s="77">
        <v>6674.6441999999988</v>
      </c>
      <c r="J197" s="79">
        <v>2097</v>
      </c>
      <c r="K197" s="70"/>
      <c r="L197" s="77">
        <v>543.46498924000002</v>
      </c>
      <c r="M197" s="78">
        <v>5.1110622310112731E-6</v>
      </c>
      <c r="N197" s="78">
        <f t="shared" si="4"/>
        <v>1.459647960900439E-3</v>
      </c>
      <c r="O197" s="78">
        <f>L197/'סכום נכסי הקרן'!$C$42</f>
        <v>4.4889341116503465E-4</v>
      </c>
    </row>
    <row r="198" spans="2:15">
      <c r="B198" s="76" t="s">
        <v>786</v>
      </c>
      <c r="C198" s="70" t="s">
        <v>787</v>
      </c>
      <c r="D198" s="83" t="s">
        <v>617</v>
      </c>
      <c r="E198" s="83" t="s">
        <v>618</v>
      </c>
      <c r="F198" s="70"/>
      <c r="G198" s="83" t="s">
        <v>681</v>
      </c>
      <c r="H198" s="83" t="s">
        <v>143</v>
      </c>
      <c r="I198" s="77">
        <v>2447.3695400000001</v>
      </c>
      <c r="J198" s="79">
        <v>5983</v>
      </c>
      <c r="K198" s="70"/>
      <c r="L198" s="77">
        <v>507.51293045799997</v>
      </c>
      <c r="M198" s="78">
        <v>5.7802776098252245E-7</v>
      </c>
      <c r="N198" s="78">
        <f t="shared" si="4"/>
        <v>1.3630872802120561E-3</v>
      </c>
      <c r="O198" s="78">
        <f>L198/'סכום נכסי הקרן'!$C$42</f>
        <v>4.1919758415761936E-4</v>
      </c>
    </row>
    <row r="199" spans="2:15">
      <c r="B199" s="76" t="s">
        <v>645</v>
      </c>
      <c r="C199" s="70" t="s">
        <v>646</v>
      </c>
      <c r="D199" s="83" t="s">
        <v>621</v>
      </c>
      <c r="E199" s="83" t="s">
        <v>618</v>
      </c>
      <c r="F199" s="70"/>
      <c r="G199" s="83" t="s">
        <v>267</v>
      </c>
      <c r="H199" s="83" t="s">
        <v>143</v>
      </c>
      <c r="I199" s="77">
        <v>3862.1553119999999</v>
      </c>
      <c r="J199" s="79">
        <v>12246</v>
      </c>
      <c r="K199" s="77">
        <v>10.039672734</v>
      </c>
      <c r="L199" s="77">
        <v>1649.317436667</v>
      </c>
      <c r="M199" s="78">
        <v>3.614519384088204E-5</v>
      </c>
      <c r="N199" s="78">
        <f>L199/$L$11</f>
        <v>4.4297661872849392E-3</v>
      </c>
      <c r="O199" s="78">
        <f>L199/'סכום נכסי הקרן'!$C$42</f>
        <v>1.3623098909734299E-3</v>
      </c>
    </row>
    <row r="200" spans="2:15">
      <c r="B200" s="76" t="s">
        <v>788</v>
      </c>
      <c r="C200" s="70" t="s">
        <v>789</v>
      </c>
      <c r="D200" s="83" t="s">
        <v>621</v>
      </c>
      <c r="E200" s="83" t="s">
        <v>618</v>
      </c>
      <c r="F200" s="70"/>
      <c r="G200" s="83" t="s">
        <v>137</v>
      </c>
      <c r="H200" s="83" t="s">
        <v>143</v>
      </c>
      <c r="I200" s="77">
        <v>1673.6670329999999</v>
      </c>
      <c r="J200" s="79">
        <v>9160</v>
      </c>
      <c r="K200" s="70"/>
      <c r="L200" s="77">
        <v>531.36518221999995</v>
      </c>
      <c r="M200" s="78">
        <v>3.0584801139862456E-6</v>
      </c>
      <c r="N200" s="78">
        <f t="shared" si="4"/>
        <v>1.4271500834038033E-3</v>
      </c>
      <c r="O200" s="78">
        <f>L200/'סכום נכסי הקרן'!$C$42</f>
        <v>4.3889916359585439E-4</v>
      </c>
    </row>
    <row r="201" spans="2:15">
      <c r="B201" s="76" t="s">
        <v>790</v>
      </c>
      <c r="C201" s="70" t="s">
        <v>791</v>
      </c>
      <c r="D201" s="83" t="s">
        <v>621</v>
      </c>
      <c r="E201" s="83" t="s">
        <v>618</v>
      </c>
      <c r="F201" s="70"/>
      <c r="G201" s="83" t="s">
        <v>730</v>
      </c>
      <c r="H201" s="83" t="s">
        <v>143</v>
      </c>
      <c r="I201" s="77">
        <v>6246.3545310000009</v>
      </c>
      <c r="J201" s="79">
        <v>9406</v>
      </c>
      <c r="K201" s="70"/>
      <c r="L201" s="77">
        <v>2036.3862833430001</v>
      </c>
      <c r="M201" s="78">
        <v>2.0499860956573974E-6</v>
      </c>
      <c r="N201" s="78">
        <f t="shared" si="4"/>
        <v>5.4693625991325571E-3</v>
      </c>
      <c r="O201" s="78">
        <f>L201/'סכום נכסי הקרן'!$C$42</f>
        <v>1.6820225833827185E-3</v>
      </c>
    </row>
    <row r="202" spans="2:15">
      <c r="B202" s="76" t="s">
        <v>792</v>
      </c>
      <c r="C202" s="70" t="s">
        <v>793</v>
      </c>
      <c r="D202" s="83" t="s">
        <v>621</v>
      </c>
      <c r="E202" s="83" t="s">
        <v>618</v>
      </c>
      <c r="F202" s="70"/>
      <c r="G202" s="83" t="s">
        <v>627</v>
      </c>
      <c r="H202" s="83" t="s">
        <v>143</v>
      </c>
      <c r="I202" s="77">
        <v>778.70848999999998</v>
      </c>
      <c r="J202" s="79">
        <v>16967</v>
      </c>
      <c r="K202" s="70"/>
      <c r="L202" s="77">
        <v>457.93994528100001</v>
      </c>
      <c r="M202" s="78">
        <v>3.6072972785422953E-6</v>
      </c>
      <c r="N202" s="78">
        <f t="shared" si="4"/>
        <v>1.2299432724802147E-3</v>
      </c>
      <c r="O202" s="78">
        <f>L202/'סכום נכסי הקרן'!$C$42</f>
        <v>3.7825108924383191E-4</v>
      </c>
    </row>
    <row r="203" spans="2:15">
      <c r="B203" s="76" t="s">
        <v>794</v>
      </c>
      <c r="C203" s="70" t="s">
        <v>795</v>
      </c>
      <c r="D203" s="83" t="s">
        <v>25</v>
      </c>
      <c r="E203" s="83" t="s">
        <v>618</v>
      </c>
      <c r="F203" s="70"/>
      <c r="G203" s="83" t="s">
        <v>718</v>
      </c>
      <c r="H203" s="83" t="s">
        <v>145</v>
      </c>
      <c r="I203" s="77">
        <v>1668.6610499999997</v>
      </c>
      <c r="J203" s="79">
        <v>11358</v>
      </c>
      <c r="K203" s="70"/>
      <c r="L203" s="77">
        <v>735.89357985100003</v>
      </c>
      <c r="M203" s="78">
        <v>2.337720487337628E-5</v>
      </c>
      <c r="N203" s="78">
        <f t="shared" si="4"/>
        <v>1.9764761015633376E-3</v>
      </c>
      <c r="O203" s="78">
        <f>L203/'סכום נכסי הקרן'!$C$42</f>
        <v>6.0783635717862863E-4</v>
      </c>
    </row>
    <row r="204" spans="2:15">
      <c r="B204" s="76" t="s">
        <v>796</v>
      </c>
      <c r="C204" s="70" t="s">
        <v>797</v>
      </c>
      <c r="D204" s="83" t="s">
        <v>621</v>
      </c>
      <c r="E204" s="83" t="s">
        <v>618</v>
      </c>
      <c r="F204" s="70"/>
      <c r="G204" s="83" t="s">
        <v>703</v>
      </c>
      <c r="H204" s="83" t="s">
        <v>143</v>
      </c>
      <c r="I204" s="77">
        <v>11724.134905999999</v>
      </c>
      <c r="J204" s="79">
        <v>1340</v>
      </c>
      <c r="K204" s="70"/>
      <c r="L204" s="77">
        <v>544.52041112400002</v>
      </c>
      <c r="M204" s="78">
        <v>1.8996112543121318E-4</v>
      </c>
      <c r="N204" s="78">
        <f t="shared" si="4"/>
        <v>1.4624826318201326E-3</v>
      </c>
      <c r="O204" s="78">
        <f>L204/'סכום נכסי הקרן'!$C$42</f>
        <v>4.497651728039758E-4</v>
      </c>
    </row>
    <row r="205" spans="2:15">
      <c r="B205" s="76" t="s">
        <v>656</v>
      </c>
      <c r="C205" s="70" t="s">
        <v>657</v>
      </c>
      <c r="D205" s="83" t="s">
        <v>617</v>
      </c>
      <c r="E205" s="83" t="s">
        <v>618</v>
      </c>
      <c r="F205" s="70"/>
      <c r="G205" s="83" t="s">
        <v>172</v>
      </c>
      <c r="H205" s="83" t="s">
        <v>143</v>
      </c>
      <c r="I205" s="77">
        <v>3885.3514399999999</v>
      </c>
      <c r="J205" s="79">
        <v>4143</v>
      </c>
      <c r="K205" s="70"/>
      <c r="L205" s="77">
        <v>557.92240181199998</v>
      </c>
      <c r="M205" s="78">
        <v>5.8692606824968692E-5</v>
      </c>
      <c r="N205" s="78">
        <f>L205/$L$11</f>
        <v>1.4984779374369714E-3</v>
      </c>
      <c r="O205" s="78">
        <f>L205/'סכום נכסי הקרן'!$C$42</f>
        <v>4.6083500330906758E-4</v>
      </c>
    </row>
    <row r="206" spans="2:15">
      <c r="B206" s="76" t="s">
        <v>798</v>
      </c>
      <c r="C206" s="70" t="s">
        <v>799</v>
      </c>
      <c r="D206" s="83" t="s">
        <v>621</v>
      </c>
      <c r="E206" s="83" t="s">
        <v>618</v>
      </c>
      <c r="F206" s="70"/>
      <c r="G206" s="83" t="s">
        <v>627</v>
      </c>
      <c r="H206" s="83" t="s">
        <v>143</v>
      </c>
      <c r="I206" s="77">
        <v>1038.2409050000001</v>
      </c>
      <c r="J206" s="79">
        <v>36492</v>
      </c>
      <c r="K206" s="70"/>
      <c r="L206" s="77">
        <v>1313.1803034869999</v>
      </c>
      <c r="M206" s="78">
        <v>3.7022473745942E-6</v>
      </c>
      <c r="N206" s="78">
        <f t="shared" si="4"/>
        <v>3.5269630799215066E-3</v>
      </c>
      <c r="O206" s="78">
        <f>L206/'סכום נכסי הקרן'!$C$42</f>
        <v>1.0846659813935043E-3</v>
      </c>
    </row>
    <row r="207" spans="2:15">
      <c r="B207" s="76" t="s">
        <v>800</v>
      </c>
      <c r="C207" s="70" t="s">
        <v>801</v>
      </c>
      <c r="D207" s="83" t="s">
        <v>25</v>
      </c>
      <c r="E207" s="83" t="s">
        <v>618</v>
      </c>
      <c r="F207" s="70"/>
      <c r="G207" s="83" t="s">
        <v>767</v>
      </c>
      <c r="H207" s="83" t="s">
        <v>145</v>
      </c>
      <c r="I207" s="77">
        <v>561.782554</v>
      </c>
      <c r="J207" s="79">
        <v>28570</v>
      </c>
      <c r="K207" s="70"/>
      <c r="L207" s="77">
        <v>623.19435264699996</v>
      </c>
      <c r="M207" s="78">
        <v>1.0044563163973307E-6</v>
      </c>
      <c r="N207" s="78">
        <f t="shared" si="4"/>
        <v>1.6737865071270557E-3</v>
      </c>
      <c r="O207" s="78">
        <f>L207/'סכום נכסי הקרן'!$C$42</f>
        <v>5.1474859340931288E-4</v>
      </c>
    </row>
    <row r="208" spans="2:15">
      <c r="B208" s="76" t="s">
        <v>802</v>
      </c>
      <c r="C208" s="70" t="s">
        <v>803</v>
      </c>
      <c r="D208" s="83" t="s">
        <v>621</v>
      </c>
      <c r="E208" s="83" t="s">
        <v>618</v>
      </c>
      <c r="F208" s="70"/>
      <c r="G208" s="83" t="s">
        <v>804</v>
      </c>
      <c r="H208" s="83" t="s">
        <v>143</v>
      </c>
      <c r="I208" s="77">
        <v>1056.818665</v>
      </c>
      <c r="J208" s="79">
        <v>20657</v>
      </c>
      <c r="K208" s="70"/>
      <c r="L208" s="77">
        <v>756.65217162599993</v>
      </c>
      <c r="M208" s="78">
        <v>1.7006045069149882E-5</v>
      </c>
      <c r="N208" s="78">
        <f t="shared" si="4"/>
        <v>2.0322298975859964E-3</v>
      </c>
      <c r="O208" s="78">
        <f>L208/'סכום נכסי הקרן'!$C$42</f>
        <v>6.2498262282104523E-4</v>
      </c>
    </row>
    <row r="209" spans="2:15">
      <c r="B209" s="76" t="s">
        <v>805</v>
      </c>
      <c r="C209" s="70" t="s">
        <v>806</v>
      </c>
      <c r="D209" s="83" t="s">
        <v>621</v>
      </c>
      <c r="E209" s="83" t="s">
        <v>618</v>
      </c>
      <c r="F209" s="70"/>
      <c r="G209" s="83" t="s">
        <v>633</v>
      </c>
      <c r="H209" s="83" t="s">
        <v>143</v>
      </c>
      <c r="I209" s="77">
        <v>1121.440345</v>
      </c>
      <c r="J209" s="79">
        <v>29570</v>
      </c>
      <c r="K209" s="70"/>
      <c r="L209" s="77">
        <v>1149.359948322</v>
      </c>
      <c r="M209" s="78">
        <v>1.1292994345119209E-6</v>
      </c>
      <c r="N209" s="78">
        <f t="shared" si="4"/>
        <v>3.0869714482527006E-3</v>
      </c>
      <c r="O209" s="78">
        <f>L209/'סכום נכסי הקרן'!$C$42</f>
        <v>9.493529814684821E-4</v>
      </c>
    </row>
    <row r="210" spans="2:15">
      <c r="B210" s="76" t="s">
        <v>807</v>
      </c>
      <c r="C210" s="70" t="s">
        <v>808</v>
      </c>
      <c r="D210" s="83" t="s">
        <v>621</v>
      </c>
      <c r="E210" s="83" t="s">
        <v>618</v>
      </c>
      <c r="F210" s="70"/>
      <c r="G210" s="83" t="s">
        <v>809</v>
      </c>
      <c r="H210" s="83" t="s">
        <v>143</v>
      </c>
      <c r="I210" s="77">
        <v>2637.1407989999993</v>
      </c>
      <c r="J210" s="79">
        <v>18447</v>
      </c>
      <c r="K210" s="70"/>
      <c r="L210" s="77">
        <v>1686.116676739</v>
      </c>
      <c r="M210" s="78">
        <v>3.5466597721058275E-6</v>
      </c>
      <c r="N210" s="78">
        <f t="shared" si="4"/>
        <v>4.5286022425916408E-3</v>
      </c>
      <c r="O210" s="78">
        <f>L210/'סכום נכסי הקרן'!$C$42</f>
        <v>1.3927054762112236E-3</v>
      </c>
    </row>
    <row r="211" spans="2:15">
      <c r="B211" s="76" t="s">
        <v>810</v>
      </c>
      <c r="C211" s="70" t="s">
        <v>811</v>
      </c>
      <c r="D211" s="83" t="s">
        <v>617</v>
      </c>
      <c r="E211" s="83" t="s">
        <v>618</v>
      </c>
      <c r="F211" s="70"/>
      <c r="G211" s="83" t="s">
        <v>633</v>
      </c>
      <c r="H211" s="83" t="s">
        <v>143</v>
      </c>
      <c r="I211" s="77">
        <v>5088.9378530000004</v>
      </c>
      <c r="J211" s="79">
        <v>20351</v>
      </c>
      <c r="K211" s="70"/>
      <c r="L211" s="77">
        <v>3589.5620074169997</v>
      </c>
      <c r="M211" s="78">
        <v>6.7105926693536987E-7</v>
      </c>
      <c r="N211" s="78">
        <f t="shared" si="4"/>
        <v>9.6409096600298047E-3</v>
      </c>
      <c r="O211" s="78">
        <f>L211/'סכום נכסי הקרן'!$C$42</f>
        <v>2.9649209535119571E-3</v>
      </c>
    </row>
    <row r="212" spans="2:15">
      <c r="B212" s="76" t="s">
        <v>812</v>
      </c>
      <c r="C212" s="70" t="s">
        <v>813</v>
      </c>
      <c r="D212" s="83" t="s">
        <v>621</v>
      </c>
      <c r="E212" s="83" t="s">
        <v>618</v>
      </c>
      <c r="F212" s="70"/>
      <c r="G212" s="83" t="s">
        <v>715</v>
      </c>
      <c r="H212" s="83" t="s">
        <v>143</v>
      </c>
      <c r="I212" s="77">
        <v>418.95629200000002</v>
      </c>
      <c r="J212" s="79">
        <v>27473</v>
      </c>
      <c r="K212" s="70"/>
      <c r="L212" s="77">
        <v>398.936122146</v>
      </c>
      <c r="M212" s="78">
        <v>2.2344335573333335E-6</v>
      </c>
      <c r="N212" s="78">
        <f t="shared" si="4"/>
        <v>1.0714697519600192E-3</v>
      </c>
      <c r="O212" s="78">
        <f>L212/'סכום נכסי הקרן'!$C$42</f>
        <v>3.295148726277661E-4</v>
      </c>
    </row>
    <row r="213" spans="2:15">
      <c r="B213" s="76" t="s">
        <v>814</v>
      </c>
      <c r="C213" s="70" t="s">
        <v>815</v>
      </c>
      <c r="D213" s="83" t="s">
        <v>621</v>
      </c>
      <c r="E213" s="83" t="s">
        <v>618</v>
      </c>
      <c r="F213" s="70"/>
      <c r="G213" s="83" t="s">
        <v>715</v>
      </c>
      <c r="H213" s="83" t="s">
        <v>143</v>
      </c>
      <c r="I213" s="77">
        <v>3315.0732860000003</v>
      </c>
      <c r="J213" s="79">
        <v>4830</v>
      </c>
      <c r="K213" s="70"/>
      <c r="L213" s="77">
        <v>554.96912564800004</v>
      </c>
      <c r="M213" s="78">
        <v>2.103931623721157E-6</v>
      </c>
      <c r="N213" s="78">
        <f t="shared" si="4"/>
        <v>1.4905459756434682E-3</v>
      </c>
      <c r="O213" s="78">
        <f>L213/'סכום נכסי הקרן'!$C$42</f>
        <v>4.5839564431149126E-4</v>
      </c>
    </row>
    <row r="214" spans="2:15">
      <c r="B214" s="76" t="s">
        <v>816</v>
      </c>
      <c r="C214" s="70" t="s">
        <v>817</v>
      </c>
      <c r="D214" s="83" t="s">
        <v>617</v>
      </c>
      <c r="E214" s="83" t="s">
        <v>618</v>
      </c>
      <c r="F214" s="70"/>
      <c r="G214" s="83" t="s">
        <v>715</v>
      </c>
      <c r="H214" s="83" t="s">
        <v>143</v>
      </c>
      <c r="I214" s="77">
        <v>1306.0053820000001</v>
      </c>
      <c r="J214" s="79">
        <v>11947</v>
      </c>
      <c r="K214" s="70"/>
      <c r="L214" s="77">
        <v>540.79465265399995</v>
      </c>
      <c r="M214" s="78">
        <v>7.9600091155747112E-6</v>
      </c>
      <c r="N214" s="78">
        <f t="shared" si="4"/>
        <v>1.4524759232718079E-3</v>
      </c>
      <c r="O214" s="78">
        <f>L214/'סכום נכסי הקרן'!$C$42</f>
        <v>4.4668775574512498E-4</v>
      </c>
    </row>
    <row r="215" spans="2:15">
      <c r="B215" s="76" t="s">
        <v>818</v>
      </c>
      <c r="C215" s="70" t="s">
        <v>819</v>
      </c>
      <c r="D215" s="83" t="s">
        <v>119</v>
      </c>
      <c r="E215" s="83" t="s">
        <v>618</v>
      </c>
      <c r="F215" s="70"/>
      <c r="G215" s="83" t="s">
        <v>820</v>
      </c>
      <c r="H215" s="83" t="s">
        <v>700</v>
      </c>
      <c r="I215" s="77">
        <v>4227.27466</v>
      </c>
      <c r="J215" s="79">
        <v>10474</v>
      </c>
      <c r="K215" s="70"/>
      <c r="L215" s="77">
        <v>1612.9477000829997</v>
      </c>
      <c r="M215" s="78">
        <v>1.4204551948924732E-6</v>
      </c>
      <c r="N215" s="78">
        <f t="shared" si="4"/>
        <v>4.3320837001065825E-3</v>
      </c>
      <c r="O215" s="78">
        <f>L215/'סכום נכסי הקרן'!$C$42</f>
        <v>1.3322690687648149E-3</v>
      </c>
    </row>
    <row r="216" spans="2:15">
      <c r="B216" s="76" t="s">
        <v>821</v>
      </c>
      <c r="C216" s="70" t="s">
        <v>822</v>
      </c>
      <c r="D216" s="83" t="s">
        <v>617</v>
      </c>
      <c r="E216" s="83" t="s">
        <v>618</v>
      </c>
      <c r="F216" s="70"/>
      <c r="G216" s="83" t="s">
        <v>710</v>
      </c>
      <c r="H216" s="83" t="s">
        <v>143</v>
      </c>
      <c r="I216" s="77">
        <v>1248.258585</v>
      </c>
      <c r="J216" s="79">
        <v>45504</v>
      </c>
      <c r="K216" s="70"/>
      <c r="L216" s="77">
        <v>1968.7142949079998</v>
      </c>
      <c r="M216" s="78">
        <v>2.8382153997291089E-6</v>
      </c>
      <c r="N216" s="78">
        <f t="shared" si="4"/>
        <v>5.2876079656512731E-3</v>
      </c>
      <c r="O216" s="78">
        <f>L216/'סכום נכסי הקרן'!$C$42</f>
        <v>1.6261266005128945E-3</v>
      </c>
    </row>
    <row r="217" spans="2:15">
      <c r="B217" s="76" t="s">
        <v>823</v>
      </c>
      <c r="C217" s="70" t="s">
        <v>824</v>
      </c>
      <c r="D217" s="83" t="s">
        <v>621</v>
      </c>
      <c r="E217" s="83" t="s">
        <v>618</v>
      </c>
      <c r="F217" s="70"/>
      <c r="G217" s="83" t="s">
        <v>703</v>
      </c>
      <c r="H217" s="83" t="s">
        <v>143</v>
      </c>
      <c r="I217" s="77">
        <v>5272.9689179999996</v>
      </c>
      <c r="J217" s="79">
        <v>9805</v>
      </c>
      <c r="K217" s="77">
        <v>3.6274608739999996</v>
      </c>
      <c r="L217" s="77">
        <v>1795.6000728269998</v>
      </c>
      <c r="M217" s="78">
        <v>4.2523343376541198E-6</v>
      </c>
      <c r="N217" s="78">
        <f t="shared" si="4"/>
        <v>4.8226547004616201E-3</v>
      </c>
      <c r="O217" s="78">
        <f>L217/'סכום נכסי הקרן'!$C$42</f>
        <v>1.4831370147811744E-3</v>
      </c>
    </row>
    <row r="218" spans="2:15">
      <c r="B218" s="76" t="s">
        <v>825</v>
      </c>
      <c r="C218" s="70" t="s">
        <v>826</v>
      </c>
      <c r="D218" s="83" t="s">
        <v>25</v>
      </c>
      <c r="E218" s="83" t="s">
        <v>618</v>
      </c>
      <c r="F218" s="70"/>
      <c r="G218" s="83" t="s">
        <v>650</v>
      </c>
      <c r="H218" s="83" t="s">
        <v>145</v>
      </c>
      <c r="I218" s="77">
        <v>37389.131927000002</v>
      </c>
      <c r="J218" s="79">
        <v>388.85</v>
      </c>
      <c r="K218" s="70"/>
      <c r="L218" s="77">
        <v>564.51112657900001</v>
      </c>
      <c r="M218" s="78">
        <v>6.6129969503335381E-6</v>
      </c>
      <c r="N218" s="78">
        <f t="shared" si="4"/>
        <v>1.5161740519273176E-3</v>
      </c>
      <c r="O218" s="78">
        <f>L218/'סכום נכסי הקרן'!$C$42</f>
        <v>4.6627718485607443E-4</v>
      </c>
    </row>
    <row r="219" spans="2:15">
      <c r="B219" s="76" t="s">
        <v>827</v>
      </c>
      <c r="C219" s="70" t="s">
        <v>828</v>
      </c>
      <c r="D219" s="83" t="s">
        <v>621</v>
      </c>
      <c r="E219" s="83" t="s">
        <v>618</v>
      </c>
      <c r="F219" s="70"/>
      <c r="G219" s="83" t="s">
        <v>804</v>
      </c>
      <c r="H219" s="83" t="s">
        <v>143</v>
      </c>
      <c r="I219" s="77">
        <v>3606.9979039999998</v>
      </c>
      <c r="J219" s="79">
        <v>3210</v>
      </c>
      <c r="K219" s="77">
        <v>5.625834631</v>
      </c>
      <c r="L219" s="77">
        <v>406.93537163299999</v>
      </c>
      <c r="M219" s="78">
        <v>6.329725730350396E-6</v>
      </c>
      <c r="N219" s="78">
        <f t="shared" si="4"/>
        <v>1.0929542789003134E-3</v>
      </c>
      <c r="O219" s="78">
        <f>L219/'סכום נכסי הקרן'!$C$42</f>
        <v>3.3612212509126163E-4</v>
      </c>
    </row>
    <row r="220" spans="2:15">
      <c r="B220" s="76" t="s">
        <v>829</v>
      </c>
      <c r="C220" s="70" t="s">
        <v>830</v>
      </c>
      <c r="D220" s="83" t="s">
        <v>617</v>
      </c>
      <c r="E220" s="83" t="s">
        <v>618</v>
      </c>
      <c r="F220" s="70"/>
      <c r="G220" s="83" t="s">
        <v>681</v>
      </c>
      <c r="H220" s="83" t="s">
        <v>143</v>
      </c>
      <c r="I220" s="77">
        <v>1425.036537</v>
      </c>
      <c r="J220" s="79">
        <v>37991</v>
      </c>
      <c r="K220" s="70"/>
      <c r="L220" s="77">
        <v>1876.4425959040002</v>
      </c>
      <c r="M220" s="78">
        <v>2.3171325804878048E-6</v>
      </c>
      <c r="N220" s="78">
        <f t="shared" si="4"/>
        <v>5.0397829907833352E-3</v>
      </c>
      <c r="O220" s="78">
        <f>L220/'סכום נכסי הקרן'!$C$42</f>
        <v>1.5499116491545337E-3</v>
      </c>
    </row>
    <row r="221" spans="2:15">
      <c r="B221" s="76" t="s">
        <v>666</v>
      </c>
      <c r="C221" s="70" t="s">
        <v>667</v>
      </c>
      <c r="D221" s="83" t="s">
        <v>621</v>
      </c>
      <c r="E221" s="83" t="s">
        <v>618</v>
      </c>
      <c r="F221" s="70"/>
      <c r="G221" s="83" t="s">
        <v>170</v>
      </c>
      <c r="H221" s="83" t="s">
        <v>143</v>
      </c>
      <c r="I221" s="77">
        <v>11393.439357000001</v>
      </c>
      <c r="J221" s="79">
        <v>6349</v>
      </c>
      <c r="K221" s="70"/>
      <c r="L221" s="77">
        <v>2507.1985649569997</v>
      </c>
      <c r="M221" s="78">
        <v>2.2324442181846058E-4</v>
      </c>
      <c r="N221" s="78">
        <f>L221/$L$11</f>
        <v>6.7338786221164655E-3</v>
      </c>
      <c r="O221" s="78">
        <f>L221/'סכום נכסי הקרן'!$C$42</f>
        <v>2.0709060170840368E-3</v>
      </c>
    </row>
    <row r="222" spans="2:15">
      <c r="B222" s="76" t="s">
        <v>831</v>
      </c>
      <c r="C222" s="70" t="s">
        <v>832</v>
      </c>
      <c r="D222" s="83" t="s">
        <v>621</v>
      </c>
      <c r="E222" s="83" t="s">
        <v>618</v>
      </c>
      <c r="F222" s="70"/>
      <c r="G222" s="83" t="s">
        <v>633</v>
      </c>
      <c r="H222" s="83" t="s">
        <v>143</v>
      </c>
      <c r="I222" s="77">
        <v>1674.760442</v>
      </c>
      <c r="J222" s="79">
        <v>22967</v>
      </c>
      <c r="K222" s="70"/>
      <c r="L222" s="77">
        <v>1333.1699713600001</v>
      </c>
      <c r="M222" s="78">
        <v>1.7361167524835308E-5</v>
      </c>
      <c r="N222" s="78">
        <f t="shared" si="4"/>
        <v>3.5806516864142729E-3</v>
      </c>
      <c r="O222" s="78">
        <f>L222/'סכום נכסי הקרן'!$C$42</f>
        <v>1.1011771281595833E-3</v>
      </c>
    </row>
    <row r="223" spans="2:15">
      <c r="B223" s="76" t="s">
        <v>833</v>
      </c>
      <c r="C223" s="70" t="s">
        <v>834</v>
      </c>
      <c r="D223" s="83" t="s">
        <v>617</v>
      </c>
      <c r="E223" s="83" t="s">
        <v>618</v>
      </c>
      <c r="F223" s="70"/>
      <c r="G223" s="83" t="s">
        <v>633</v>
      </c>
      <c r="H223" s="83" t="s">
        <v>143</v>
      </c>
      <c r="I223" s="77">
        <v>2859.9404220000001</v>
      </c>
      <c r="J223" s="79">
        <v>17423</v>
      </c>
      <c r="K223" s="70"/>
      <c r="L223" s="77">
        <v>1727.064197096</v>
      </c>
      <c r="M223" s="78">
        <v>2.4357313172207396E-6</v>
      </c>
      <c r="N223" s="78">
        <f t="shared" si="4"/>
        <v>4.638579823073149E-3</v>
      </c>
      <c r="O223" s="78">
        <f>L223/'סכום נכסי הקרן'!$C$42</f>
        <v>1.4265274747865286E-3</v>
      </c>
    </row>
    <row r="224" spans="2:15">
      <c r="B224" s="76" t="s">
        <v>670</v>
      </c>
      <c r="C224" s="70" t="s">
        <v>671</v>
      </c>
      <c r="D224" s="83" t="s">
        <v>617</v>
      </c>
      <c r="E224" s="83" t="s">
        <v>618</v>
      </c>
      <c r="F224" s="70"/>
      <c r="G224" s="83" t="s">
        <v>317</v>
      </c>
      <c r="H224" s="83" t="s">
        <v>143</v>
      </c>
      <c r="I224" s="77">
        <v>12480.317129999999</v>
      </c>
      <c r="J224" s="79">
        <v>5527</v>
      </c>
      <c r="K224" s="70"/>
      <c r="L224" s="77">
        <v>2390.8021849299998</v>
      </c>
      <c r="M224" s="78">
        <v>9.155607905032701E-5</v>
      </c>
      <c r="N224" s="78">
        <f>L224/$L$11</f>
        <v>6.4212591486887596E-3</v>
      </c>
      <c r="O224" s="78">
        <f>L224/'סכום נכסי הקרן'!$C$42</f>
        <v>1.9747644640639439E-3</v>
      </c>
    </row>
    <row r="225" spans="2:15">
      <c r="B225" s="76" t="s">
        <v>835</v>
      </c>
      <c r="C225" s="70" t="s">
        <v>836</v>
      </c>
      <c r="D225" s="83" t="s">
        <v>621</v>
      </c>
      <c r="E225" s="83" t="s">
        <v>618</v>
      </c>
      <c r="F225" s="70"/>
      <c r="G225" s="83" t="s">
        <v>718</v>
      </c>
      <c r="H225" s="83" t="s">
        <v>143</v>
      </c>
      <c r="I225" s="77">
        <v>5654.4470830000009</v>
      </c>
      <c r="J225" s="79">
        <v>9333</v>
      </c>
      <c r="K225" s="70"/>
      <c r="L225" s="77">
        <v>1829.1106072769999</v>
      </c>
      <c r="M225" s="78">
        <v>7.6558149034230464E-6</v>
      </c>
      <c r="N225" s="78">
        <f t="shared" si="4"/>
        <v>4.9126578915540745E-3</v>
      </c>
      <c r="O225" s="78">
        <f>L225/'סכום נכסי הקרן'!$C$42</f>
        <v>1.5108161816402208E-3</v>
      </c>
    </row>
    <row r="226" spans="2:15">
      <c r="B226" s="76" t="s">
        <v>837</v>
      </c>
      <c r="C226" s="70" t="s">
        <v>838</v>
      </c>
      <c r="D226" s="83" t="s">
        <v>103</v>
      </c>
      <c r="E226" s="83" t="s">
        <v>618</v>
      </c>
      <c r="F226" s="70"/>
      <c r="G226" s="83" t="s">
        <v>767</v>
      </c>
      <c r="H226" s="83" t="s">
        <v>146</v>
      </c>
      <c r="I226" s="77">
        <v>1724.283085</v>
      </c>
      <c r="J226" s="79">
        <v>7432</v>
      </c>
      <c r="K226" s="70"/>
      <c r="L226" s="77">
        <v>545.15746497500004</v>
      </c>
      <c r="M226" s="78">
        <v>2.4251399608020233E-6</v>
      </c>
      <c r="N226" s="78">
        <f t="shared" si="4"/>
        <v>1.464193642415123E-3</v>
      </c>
      <c r="O226" s="78">
        <f>L226/'סכום נכסי הקרן'!$C$42</f>
        <v>4.5029136912192282E-4</v>
      </c>
    </row>
    <row r="227" spans="2:15">
      <c r="B227" s="76" t="s">
        <v>839</v>
      </c>
      <c r="C227" s="70" t="s">
        <v>840</v>
      </c>
      <c r="D227" s="83" t="s">
        <v>617</v>
      </c>
      <c r="E227" s="83" t="s">
        <v>618</v>
      </c>
      <c r="F227" s="70"/>
      <c r="G227" s="83" t="s">
        <v>644</v>
      </c>
      <c r="H227" s="83" t="s">
        <v>143</v>
      </c>
      <c r="I227" s="77">
        <v>889.95255999999995</v>
      </c>
      <c r="J227" s="79">
        <v>8524</v>
      </c>
      <c r="K227" s="70"/>
      <c r="L227" s="77">
        <v>262.92922183899998</v>
      </c>
      <c r="M227" s="78">
        <v>2.5004173180144433E-6</v>
      </c>
      <c r="N227" s="78">
        <f t="shared" ref="N227:N246" si="5">L227/$L$11</f>
        <v>7.0617999340699439E-4</v>
      </c>
      <c r="O227" s="78">
        <f>L227/'סכום נכסי הקרן'!$C$42</f>
        <v>2.1717534270483565E-4</v>
      </c>
    </row>
    <row r="228" spans="2:15">
      <c r="B228" s="76" t="s">
        <v>841</v>
      </c>
      <c r="C228" s="70" t="s">
        <v>842</v>
      </c>
      <c r="D228" s="83" t="s">
        <v>621</v>
      </c>
      <c r="E228" s="83" t="s">
        <v>618</v>
      </c>
      <c r="F228" s="70"/>
      <c r="G228" s="83" t="s">
        <v>715</v>
      </c>
      <c r="H228" s="83" t="s">
        <v>143</v>
      </c>
      <c r="I228" s="77">
        <v>355.82528200000002</v>
      </c>
      <c r="J228" s="79">
        <v>32948</v>
      </c>
      <c r="K228" s="70"/>
      <c r="L228" s="77">
        <v>406.34453034100005</v>
      </c>
      <c r="M228" s="78">
        <v>1.4770663428808635E-6</v>
      </c>
      <c r="N228" s="78">
        <f t="shared" si="5"/>
        <v>1.0913673868204951E-3</v>
      </c>
      <c r="O228" s="78">
        <f>L228/'סכום נכסי הקרן'!$C$42</f>
        <v>3.3563409960981542E-4</v>
      </c>
    </row>
    <row r="229" spans="2:15">
      <c r="B229" s="76" t="s">
        <v>843</v>
      </c>
      <c r="C229" s="70" t="s">
        <v>844</v>
      </c>
      <c r="D229" s="83" t="s">
        <v>25</v>
      </c>
      <c r="E229" s="83" t="s">
        <v>618</v>
      </c>
      <c r="F229" s="70"/>
      <c r="G229" s="83" t="s">
        <v>650</v>
      </c>
      <c r="H229" s="83" t="s">
        <v>143</v>
      </c>
      <c r="I229" s="77">
        <v>518.79784500000005</v>
      </c>
      <c r="J229" s="79">
        <v>110300</v>
      </c>
      <c r="K229" s="70"/>
      <c r="L229" s="77">
        <v>1983.3631232960001</v>
      </c>
      <c r="M229" s="78">
        <v>2.1725994232402989E-6</v>
      </c>
      <c r="N229" s="78">
        <f t="shared" si="5"/>
        <v>5.3269520502003563E-3</v>
      </c>
      <c r="O229" s="78">
        <f>L229/'סכום נכסי הקרן'!$C$42</f>
        <v>1.6382262990672697E-3</v>
      </c>
    </row>
    <row r="230" spans="2:15">
      <c r="B230" s="76" t="s">
        <v>845</v>
      </c>
      <c r="C230" s="70" t="s">
        <v>846</v>
      </c>
      <c r="D230" s="83" t="s">
        <v>25</v>
      </c>
      <c r="E230" s="83" t="s">
        <v>618</v>
      </c>
      <c r="F230" s="70"/>
      <c r="G230" s="83" t="s">
        <v>633</v>
      </c>
      <c r="H230" s="83" t="s">
        <v>145</v>
      </c>
      <c r="I230" s="77">
        <v>1112.4407000000001</v>
      </c>
      <c r="J230" s="79">
        <v>12468</v>
      </c>
      <c r="K230" s="70"/>
      <c r="L230" s="77">
        <v>538.54089062499997</v>
      </c>
      <c r="M230" s="78">
        <v>9.0552451593019839E-7</v>
      </c>
      <c r="N230" s="78">
        <f t="shared" si="5"/>
        <v>1.4464227290180529E-3</v>
      </c>
      <c r="O230" s="78">
        <f>L230/'סכום נכסי הקרן'!$C$42</f>
        <v>4.4482618426364498E-4</v>
      </c>
    </row>
    <row r="231" spans="2:15">
      <c r="B231" s="76" t="s">
        <v>847</v>
      </c>
      <c r="C231" s="70" t="s">
        <v>848</v>
      </c>
      <c r="D231" s="83" t="s">
        <v>103</v>
      </c>
      <c r="E231" s="83" t="s">
        <v>618</v>
      </c>
      <c r="F231" s="70"/>
      <c r="G231" s="83" t="s">
        <v>718</v>
      </c>
      <c r="H231" s="83" t="s">
        <v>146</v>
      </c>
      <c r="I231" s="77">
        <v>53216.103876000001</v>
      </c>
      <c r="J231" s="79">
        <v>895</v>
      </c>
      <c r="K231" s="70"/>
      <c r="L231" s="77">
        <v>2026.1603161579999</v>
      </c>
      <c r="M231" s="78">
        <v>4.4684020321207554E-5</v>
      </c>
      <c r="N231" s="78">
        <f t="shared" si="5"/>
        <v>5.4418975140850473E-3</v>
      </c>
      <c r="O231" s="78">
        <f>L231/'סכום נכסי הקרן'!$C$42</f>
        <v>1.6735760976237079E-3</v>
      </c>
    </row>
    <row r="232" spans="2:15">
      <c r="B232" s="76" t="s">
        <v>849</v>
      </c>
      <c r="C232" s="70" t="s">
        <v>850</v>
      </c>
      <c r="D232" s="83" t="s">
        <v>25</v>
      </c>
      <c r="E232" s="83" t="s">
        <v>618</v>
      </c>
      <c r="F232" s="70"/>
      <c r="G232" s="83" t="s">
        <v>627</v>
      </c>
      <c r="H232" s="83" t="s">
        <v>145</v>
      </c>
      <c r="I232" s="77">
        <v>2237.6744680000002</v>
      </c>
      <c r="J232" s="79">
        <v>10488</v>
      </c>
      <c r="K232" s="70"/>
      <c r="L232" s="77">
        <v>911.24384144600003</v>
      </c>
      <c r="M232" s="78">
        <v>2.6325581976470589E-6</v>
      </c>
      <c r="N232" s="78">
        <f t="shared" si="5"/>
        <v>2.4474349615598739E-3</v>
      </c>
      <c r="O232" s="78">
        <f>L232/'סכום נכסי הקרן'!$C$42</f>
        <v>7.5267287587716791E-4</v>
      </c>
    </row>
    <row r="233" spans="2:15">
      <c r="B233" s="76" t="s">
        <v>851</v>
      </c>
      <c r="C233" s="70" t="s">
        <v>852</v>
      </c>
      <c r="D233" s="83" t="s">
        <v>617</v>
      </c>
      <c r="E233" s="83" t="s">
        <v>618</v>
      </c>
      <c r="F233" s="70"/>
      <c r="G233" s="83" t="s">
        <v>809</v>
      </c>
      <c r="H233" s="83" t="s">
        <v>143</v>
      </c>
      <c r="I233" s="77">
        <v>2391.7475049999998</v>
      </c>
      <c r="J233" s="79">
        <v>7359</v>
      </c>
      <c r="K233" s="70"/>
      <c r="L233" s="77">
        <v>610.04615036300004</v>
      </c>
      <c r="M233" s="78">
        <v>2.0472032055122827E-6</v>
      </c>
      <c r="N233" s="78">
        <f t="shared" si="5"/>
        <v>1.6384728309320438E-3</v>
      </c>
      <c r="O233" s="78">
        <f>L233/'סכום נכסי הקרן'!$C$42</f>
        <v>5.0388838807721519E-4</v>
      </c>
    </row>
    <row r="234" spans="2:15">
      <c r="B234" s="76" t="s">
        <v>853</v>
      </c>
      <c r="C234" s="70" t="s">
        <v>854</v>
      </c>
      <c r="D234" s="83" t="s">
        <v>25</v>
      </c>
      <c r="E234" s="83" t="s">
        <v>618</v>
      </c>
      <c r="F234" s="70"/>
      <c r="G234" s="83" t="s">
        <v>681</v>
      </c>
      <c r="H234" s="83" t="s">
        <v>145</v>
      </c>
      <c r="I234" s="77">
        <v>5784.69164</v>
      </c>
      <c r="J234" s="79">
        <v>2422</v>
      </c>
      <c r="K234" s="70"/>
      <c r="L234" s="77">
        <v>544.00059294899995</v>
      </c>
      <c r="M234" s="78">
        <v>6.1042323508769956E-6</v>
      </c>
      <c r="N234" s="78">
        <f t="shared" si="5"/>
        <v>1.4610864948946631E-3</v>
      </c>
      <c r="O234" s="78">
        <f>L234/'סכום נכסי הקרן'!$C$42</f>
        <v>4.4933581128413311E-4</v>
      </c>
    </row>
    <row r="235" spans="2:15">
      <c r="B235" s="76" t="s">
        <v>855</v>
      </c>
      <c r="C235" s="70" t="s">
        <v>856</v>
      </c>
      <c r="D235" s="83" t="s">
        <v>621</v>
      </c>
      <c r="E235" s="83" t="s">
        <v>618</v>
      </c>
      <c r="F235" s="70"/>
      <c r="G235" s="83" t="s">
        <v>644</v>
      </c>
      <c r="H235" s="83" t="s">
        <v>143</v>
      </c>
      <c r="I235" s="77">
        <v>1223.6847700000001</v>
      </c>
      <c r="J235" s="79">
        <v>11993</v>
      </c>
      <c r="K235" s="70"/>
      <c r="L235" s="77">
        <v>508.65807913999998</v>
      </c>
      <c r="M235" s="78">
        <v>2.4472937717848258E-6</v>
      </c>
      <c r="N235" s="78">
        <f t="shared" si="5"/>
        <v>1.3661629409661125E-3</v>
      </c>
      <c r="O235" s="78">
        <f>L235/'סכום נכסי הקרן'!$C$42</f>
        <v>4.2014345870028863E-4</v>
      </c>
    </row>
    <row r="236" spans="2:15">
      <c r="B236" s="76" t="s">
        <v>857</v>
      </c>
      <c r="C236" s="70" t="s">
        <v>858</v>
      </c>
      <c r="D236" s="83" t="s">
        <v>859</v>
      </c>
      <c r="E236" s="83" t="s">
        <v>618</v>
      </c>
      <c r="F236" s="70"/>
      <c r="G236" s="83" t="s">
        <v>710</v>
      </c>
      <c r="H236" s="83" t="s">
        <v>148</v>
      </c>
      <c r="I236" s="77">
        <v>2525.2403890000001</v>
      </c>
      <c r="J236" s="79">
        <v>49860</v>
      </c>
      <c r="K236" s="70"/>
      <c r="L236" s="77">
        <v>563.05015765099995</v>
      </c>
      <c r="M236" s="78">
        <v>2.6432211289469E-7</v>
      </c>
      <c r="N236" s="78">
        <f t="shared" si="5"/>
        <v>1.5122501555238413E-3</v>
      </c>
      <c r="O236" s="78">
        <f>L236/'סכום נכסי הקרן'!$C$42</f>
        <v>4.6507044782851873E-4</v>
      </c>
    </row>
    <row r="237" spans="2:15">
      <c r="B237" s="76" t="s">
        <v>860</v>
      </c>
      <c r="C237" s="70" t="s">
        <v>861</v>
      </c>
      <c r="D237" s="83" t="s">
        <v>621</v>
      </c>
      <c r="E237" s="83" t="s">
        <v>618</v>
      </c>
      <c r="F237" s="70"/>
      <c r="G237" s="83" t="s">
        <v>644</v>
      </c>
      <c r="H237" s="83" t="s">
        <v>143</v>
      </c>
      <c r="I237" s="77">
        <v>1446.17291</v>
      </c>
      <c r="J237" s="79">
        <v>5056</v>
      </c>
      <c r="K237" s="70"/>
      <c r="L237" s="77">
        <v>253.42872907399999</v>
      </c>
      <c r="M237" s="78">
        <v>1.2072798764110936E-6</v>
      </c>
      <c r="N237" s="78">
        <f t="shared" si="5"/>
        <v>6.8066340049569344E-4</v>
      </c>
      <c r="O237" s="78">
        <f>L237/'סכום נכסי הקרן'!$C$42</f>
        <v>2.0932808724318487E-4</v>
      </c>
    </row>
    <row r="238" spans="2:15">
      <c r="B238" s="76" t="s">
        <v>862</v>
      </c>
      <c r="C238" s="70" t="s">
        <v>863</v>
      </c>
      <c r="D238" s="83" t="s">
        <v>621</v>
      </c>
      <c r="E238" s="83" t="s">
        <v>618</v>
      </c>
      <c r="F238" s="70"/>
      <c r="G238" s="83" t="s">
        <v>756</v>
      </c>
      <c r="H238" s="83" t="s">
        <v>143</v>
      </c>
      <c r="I238" s="77">
        <v>4933.0737870000003</v>
      </c>
      <c r="J238" s="79">
        <v>11118</v>
      </c>
      <c r="K238" s="70"/>
      <c r="L238" s="77">
        <v>1900.9593917070001</v>
      </c>
      <c r="M238" s="78">
        <v>7.0060440307388806E-6</v>
      </c>
      <c r="N238" s="78">
        <f t="shared" si="5"/>
        <v>5.1056306382126666E-3</v>
      </c>
      <c r="O238" s="78">
        <f>L238/'סכום נכסי הקרן'!$C$42</f>
        <v>1.5701621313691022E-3</v>
      </c>
    </row>
    <row r="239" spans="2:15">
      <c r="B239" s="76" t="s">
        <v>864</v>
      </c>
      <c r="C239" s="70" t="s">
        <v>865</v>
      </c>
      <c r="D239" s="83" t="s">
        <v>617</v>
      </c>
      <c r="E239" s="83" t="s">
        <v>618</v>
      </c>
      <c r="F239" s="70"/>
      <c r="G239" s="83" t="s">
        <v>633</v>
      </c>
      <c r="H239" s="83" t="s">
        <v>143</v>
      </c>
      <c r="I239" s="77">
        <v>3409.8308160000001</v>
      </c>
      <c r="J239" s="79">
        <v>8848</v>
      </c>
      <c r="K239" s="70"/>
      <c r="L239" s="77">
        <v>1045.6985448580001</v>
      </c>
      <c r="M239" s="78">
        <v>1.0835857268472161E-4</v>
      </c>
      <c r="N239" s="78">
        <f t="shared" si="5"/>
        <v>2.8085558020085862E-3</v>
      </c>
      <c r="O239" s="78">
        <f>L239/'סכום נכסי הקרן'!$C$42</f>
        <v>8.6373031592716892E-4</v>
      </c>
    </row>
    <row r="240" spans="2:15">
      <c r="B240" s="76" t="s">
        <v>866</v>
      </c>
      <c r="C240" s="70" t="s">
        <v>867</v>
      </c>
      <c r="D240" s="83" t="s">
        <v>25</v>
      </c>
      <c r="E240" s="83" t="s">
        <v>618</v>
      </c>
      <c r="F240" s="70"/>
      <c r="G240" s="83" t="s">
        <v>627</v>
      </c>
      <c r="H240" s="83" t="s">
        <v>145</v>
      </c>
      <c r="I240" s="77">
        <v>4658.5901679999997</v>
      </c>
      <c r="J240" s="79">
        <v>8200</v>
      </c>
      <c r="K240" s="77">
        <v>22.61046747</v>
      </c>
      <c r="L240" s="77">
        <v>1505.8571276750001</v>
      </c>
      <c r="M240" s="78">
        <v>7.6847450744822219E-6</v>
      </c>
      <c r="N240" s="78">
        <f t="shared" si="5"/>
        <v>4.0444579307528051E-3</v>
      </c>
      <c r="O240" s="78">
        <f>L240/'סכום נכסי הקרן'!$C$42</f>
        <v>1.2438139643816072E-3</v>
      </c>
    </row>
    <row r="241" spans="2:15">
      <c r="B241" s="76" t="s">
        <v>868</v>
      </c>
      <c r="C241" s="70" t="s">
        <v>869</v>
      </c>
      <c r="D241" s="83" t="s">
        <v>621</v>
      </c>
      <c r="E241" s="83" t="s">
        <v>618</v>
      </c>
      <c r="F241" s="70"/>
      <c r="G241" s="83" t="s">
        <v>633</v>
      </c>
      <c r="H241" s="83" t="s">
        <v>143</v>
      </c>
      <c r="I241" s="77">
        <v>2054.4777340000001</v>
      </c>
      <c r="J241" s="79">
        <v>19317</v>
      </c>
      <c r="K241" s="70"/>
      <c r="L241" s="77">
        <v>1375.5287654669999</v>
      </c>
      <c r="M241" s="78">
        <v>1.2177479632911983E-6</v>
      </c>
      <c r="N241" s="78">
        <f t="shared" si="5"/>
        <v>3.6944196911038616E-3</v>
      </c>
      <c r="O241" s="78">
        <f>L241/'סכום נכסי הקרן'!$C$42</f>
        <v>1.1361648163382074E-3</v>
      </c>
    </row>
    <row r="242" spans="2:15">
      <c r="B242" s="76" t="s">
        <v>870</v>
      </c>
      <c r="C242" s="70" t="s">
        <v>871</v>
      </c>
      <c r="D242" s="83" t="s">
        <v>25</v>
      </c>
      <c r="E242" s="83" t="s">
        <v>618</v>
      </c>
      <c r="F242" s="70"/>
      <c r="G242" s="83" t="s">
        <v>727</v>
      </c>
      <c r="H242" s="83" t="s">
        <v>145</v>
      </c>
      <c r="I242" s="77">
        <v>2614.2356450000002</v>
      </c>
      <c r="J242" s="79">
        <v>13554</v>
      </c>
      <c r="K242" s="70"/>
      <c r="L242" s="77">
        <v>1375.8061111729999</v>
      </c>
      <c r="M242" s="78">
        <v>1.267782063174908E-5</v>
      </c>
      <c r="N242" s="78">
        <f t="shared" si="5"/>
        <v>3.6951645911475492E-3</v>
      </c>
      <c r="O242" s="78">
        <f>L242/'סכום נכסי הקרן'!$C$42</f>
        <v>1.1363938994668418E-3</v>
      </c>
    </row>
    <row r="243" spans="2:15">
      <c r="B243" s="76" t="s">
        <v>872</v>
      </c>
      <c r="C243" s="70" t="s">
        <v>873</v>
      </c>
      <c r="D243" s="83" t="s">
        <v>25</v>
      </c>
      <c r="E243" s="83" t="s">
        <v>618</v>
      </c>
      <c r="F243" s="70"/>
      <c r="G243" s="83" t="s">
        <v>627</v>
      </c>
      <c r="H243" s="83" t="s">
        <v>150</v>
      </c>
      <c r="I243" s="77">
        <v>21581.349579999995</v>
      </c>
      <c r="J243" s="79">
        <v>14590</v>
      </c>
      <c r="K243" s="70"/>
      <c r="L243" s="77">
        <v>1163.7665068159999</v>
      </c>
      <c r="M243" s="78">
        <v>1.305261157349468E-5</v>
      </c>
      <c r="N243" s="78">
        <f t="shared" si="5"/>
        <v>3.1256648399995489E-3</v>
      </c>
      <c r="O243" s="78">
        <f>L243/'סכום נכסי הקרן'!$C$42</f>
        <v>9.6125256895536677E-4</v>
      </c>
    </row>
    <row r="244" spans="2:15">
      <c r="B244" s="76" t="s">
        <v>874</v>
      </c>
      <c r="C244" s="70" t="s">
        <v>875</v>
      </c>
      <c r="D244" s="83" t="s">
        <v>25</v>
      </c>
      <c r="E244" s="83" t="s">
        <v>618</v>
      </c>
      <c r="F244" s="70"/>
      <c r="G244" s="83" t="s">
        <v>718</v>
      </c>
      <c r="H244" s="83" t="s">
        <v>145</v>
      </c>
      <c r="I244" s="77">
        <v>2224.8814000000002</v>
      </c>
      <c r="J244" s="79">
        <v>5516</v>
      </c>
      <c r="K244" s="70"/>
      <c r="L244" s="77">
        <v>476.51452561600001</v>
      </c>
      <c r="M244" s="78">
        <v>4.102876029495745E-6</v>
      </c>
      <c r="N244" s="78">
        <f t="shared" si="5"/>
        <v>1.2798312116250692E-3</v>
      </c>
      <c r="O244" s="78">
        <f>L244/'סכום נכסי הקרן'!$C$42</f>
        <v>3.9359339627854505E-4</v>
      </c>
    </row>
    <row r="245" spans="2:15">
      <c r="B245" s="76" t="s">
        <v>876</v>
      </c>
      <c r="C245" s="70" t="s">
        <v>877</v>
      </c>
      <c r="D245" s="83" t="s">
        <v>621</v>
      </c>
      <c r="E245" s="83" t="s">
        <v>618</v>
      </c>
      <c r="F245" s="70"/>
      <c r="G245" s="83" t="s">
        <v>804</v>
      </c>
      <c r="H245" s="83" t="s">
        <v>143</v>
      </c>
      <c r="I245" s="77">
        <v>1835.527155</v>
      </c>
      <c r="J245" s="79">
        <v>11585</v>
      </c>
      <c r="K245" s="70"/>
      <c r="L245" s="77">
        <v>737.0304152629999</v>
      </c>
      <c r="M245" s="78">
        <v>1.3859905251751883E-5</v>
      </c>
      <c r="N245" s="78">
        <f t="shared" si="5"/>
        <v>1.9795294343885588E-3</v>
      </c>
      <c r="O245" s="78">
        <f>L245/'סכום נכסי הקרן'!$C$42</f>
        <v>6.0877536509290012E-4</v>
      </c>
    </row>
    <row r="246" spans="2:15">
      <c r="B246" s="76" t="s">
        <v>878</v>
      </c>
      <c r="C246" s="70" t="s">
        <v>879</v>
      </c>
      <c r="D246" s="83" t="s">
        <v>621</v>
      </c>
      <c r="E246" s="83" t="s">
        <v>618</v>
      </c>
      <c r="F246" s="70"/>
      <c r="G246" s="83" t="s">
        <v>880</v>
      </c>
      <c r="H246" s="83" t="s">
        <v>143</v>
      </c>
      <c r="I246" s="77">
        <v>6243.807041</v>
      </c>
      <c r="J246" s="79">
        <v>11978</v>
      </c>
      <c r="K246" s="70"/>
      <c r="L246" s="77">
        <v>2592.163196904</v>
      </c>
      <c r="M246" s="78">
        <v>2.2047703647812432E-6</v>
      </c>
      <c r="N246" s="78">
        <f t="shared" si="5"/>
        <v>6.9620781459598085E-3</v>
      </c>
      <c r="O246" s="78">
        <f>L246/'סכום נכסי הקרן'!$C$42</f>
        <v>2.1410854476236322E-3</v>
      </c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B250" s="85" t="s">
        <v>231</v>
      </c>
      <c r="E250" s="1"/>
      <c r="F250" s="1"/>
      <c r="G250" s="1"/>
    </row>
    <row r="251" spans="2:15">
      <c r="B251" s="85" t="s">
        <v>92</v>
      </c>
      <c r="E251" s="1"/>
      <c r="F251" s="1"/>
      <c r="G251" s="1"/>
    </row>
    <row r="252" spans="2:15">
      <c r="B252" s="85" t="s">
        <v>214</v>
      </c>
      <c r="E252" s="1"/>
      <c r="F252" s="1"/>
      <c r="G252" s="1"/>
    </row>
    <row r="253" spans="2:15">
      <c r="B253" s="85" t="s">
        <v>222</v>
      </c>
      <c r="E253" s="1"/>
      <c r="F253" s="1"/>
      <c r="G253" s="1"/>
    </row>
    <row r="254" spans="2:15">
      <c r="B254" s="85" t="s">
        <v>228</v>
      </c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5" workbookViewId="0">
      <selection activeCell="I45" sqref="I45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1.855468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159</v>
      </c>
      <c r="C1" s="68" t="s" vm="1">
        <v>238</v>
      </c>
    </row>
    <row r="2" spans="2:63">
      <c r="B2" s="47" t="s">
        <v>158</v>
      </c>
      <c r="C2" s="68" t="s">
        <v>239</v>
      </c>
    </row>
    <row r="3" spans="2:63">
      <c r="B3" s="47" t="s">
        <v>160</v>
      </c>
      <c r="C3" s="68" t="s">
        <v>240</v>
      </c>
    </row>
    <row r="4" spans="2:63">
      <c r="B4" s="47" t="s">
        <v>161</v>
      </c>
      <c r="C4" s="68">
        <v>2142</v>
      </c>
    </row>
    <row r="6" spans="2:63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3"/>
    </row>
    <row r="7" spans="2:63" ht="26.25" customHeight="1">
      <c r="B7" s="108" t="s">
        <v>236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3"/>
      <c r="BK7" s="3"/>
    </row>
    <row r="8" spans="2:63" s="3" customFormat="1" ht="74.25" customHeight="1">
      <c r="B8" s="22" t="s">
        <v>95</v>
      </c>
      <c r="C8" s="30" t="s">
        <v>34</v>
      </c>
      <c r="D8" s="30" t="s">
        <v>99</v>
      </c>
      <c r="E8" s="30" t="s">
        <v>97</v>
      </c>
      <c r="F8" s="30" t="s">
        <v>49</v>
      </c>
      <c r="G8" s="30" t="s">
        <v>83</v>
      </c>
      <c r="H8" s="30" t="s">
        <v>216</v>
      </c>
      <c r="I8" s="30" t="s">
        <v>215</v>
      </c>
      <c r="J8" s="30" t="s">
        <v>230</v>
      </c>
      <c r="K8" s="30" t="s">
        <v>46</v>
      </c>
      <c r="L8" s="30" t="s">
        <v>45</v>
      </c>
      <c r="M8" s="30" t="s">
        <v>162</v>
      </c>
      <c r="N8" s="14" t="s">
        <v>164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223</v>
      </c>
      <c r="I9" s="32"/>
      <c r="J9" s="16" t="s">
        <v>219</v>
      </c>
      <c r="K9" s="16" t="s">
        <v>219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87" t="s">
        <v>233</v>
      </c>
      <c r="C11" s="89"/>
      <c r="D11" s="89"/>
      <c r="E11" s="89"/>
      <c r="F11" s="89"/>
      <c r="G11" s="89"/>
      <c r="H11" s="90"/>
      <c r="I11" s="91"/>
      <c r="J11" s="89"/>
      <c r="K11" s="90">
        <v>226630.44048773803</v>
      </c>
      <c r="L11" s="89"/>
      <c r="M11" s="92">
        <f>K11/$K$11</f>
        <v>1</v>
      </c>
      <c r="N11" s="92">
        <f>K11/'סכום נכסי הקרן'!$C$42</f>
        <v>0.18719312838650726</v>
      </c>
      <c r="O11" s="5"/>
      <c r="BH11" s="1"/>
      <c r="BI11" s="3"/>
      <c r="BK11" s="1"/>
    </row>
    <row r="12" spans="2:63" ht="20.25">
      <c r="B12" s="71" t="s">
        <v>210</v>
      </c>
      <c r="C12" s="72"/>
      <c r="D12" s="72"/>
      <c r="E12" s="72"/>
      <c r="F12" s="72"/>
      <c r="G12" s="72"/>
      <c r="H12" s="80"/>
      <c r="I12" s="82"/>
      <c r="J12" s="72"/>
      <c r="K12" s="80">
        <v>17810.965132932</v>
      </c>
      <c r="L12" s="72"/>
      <c r="M12" s="81">
        <f t="shared" ref="M12:M23" si="0">K12/$K$11</f>
        <v>7.8590347768819138E-2</v>
      </c>
      <c r="N12" s="81">
        <f>K12/'סכום נכסי הקרן'!$C$42</f>
        <v>1.4711573059828814E-2</v>
      </c>
      <c r="BI12" s="4"/>
    </row>
    <row r="13" spans="2:63">
      <c r="B13" s="88" t="s">
        <v>234</v>
      </c>
      <c r="C13" s="72"/>
      <c r="D13" s="72"/>
      <c r="E13" s="72"/>
      <c r="F13" s="72"/>
      <c r="G13" s="72"/>
      <c r="H13" s="80"/>
      <c r="I13" s="82"/>
      <c r="J13" s="72"/>
      <c r="K13" s="80">
        <v>17810.965132932</v>
      </c>
      <c r="L13" s="72"/>
      <c r="M13" s="81">
        <f t="shared" si="0"/>
        <v>7.8590347768819138E-2</v>
      </c>
      <c r="N13" s="81">
        <f>K13/'סכום נכסי הקרן'!$C$42</f>
        <v>1.4711573059828814E-2</v>
      </c>
    </row>
    <row r="14" spans="2:63">
      <c r="B14" s="76" t="s">
        <v>881</v>
      </c>
      <c r="C14" s="70" t="s">
        <v>882</v>
      </c>
      <c r="D14" s="83" t="s">
        <v>100</v>
      </c>
      <c r="E14" s="70" t="s">
        <v>883</v>
      </c>
      <c r="F14" s="83" t="s">
        <v>884</v>
      </c>
      <c r="G14" s="83" t="s">
        <v>144</v>
      </c>
      <c r="H14" s="77">
        <v>144395.89679999999</v>
      </c>
      <c r="I14" s="79">
        <v>1308</v>
      </c>
      <c r="J14" s="70"/>
      <c r="K14" s="77">
        <v>1888.698330144</v>
      </c>
      <c r="L14" s="78">
        <v>2.0087572452082993E-3</v>
      </c>
      <c r="M14" s="78">
        <f t="shared" si="0"/>
        <v>8.3338245563097206E-3</v>
      </c>
      <c r="N14" s="78">
        <f>K14/'סכום נכסי הקרן'!$C$42</f>
        <v>1.5600346901199125E-3</v>
      </c>
    </row>
    <row r="15" spans="2:63">
      <c r="B15" s="76" t="s">
        <v>885</v>
      </c>
      <c r="C15" s="70" t="s">
        <v>886</v>
      </c>
      <c r="D15" s="83" t="s">
        <v>100</v>
      </c>
      <c r="E15" s="70" t="s">
        <v>883</v>
      </c>
      <c r="F15" s="83" t="s">
        <v>884</v>
      </c>
      <c r="G15" s="83" t="s">
        <v>144</v>
      </c>
      <c r="H15" s="77">
        <v>88260.663941000006</v>
      </c>
      <c r="I15" s="79">
        <v>1735</v>
      </c>
      <c r="J15" s="70"/>
      <c r="K15" s="77">
        <v>1531.322519371</v>
      </c>
      <c r="L15" s="78">
        <v>2.1448046178370148E-3</v>
      </c>
      <c r="M15" s="78">
        <f t="shared" si="0"/>
        <v>6.7569145436746974E-3</v>
      </c>
      <c r="N15" s="78">
        <f>K15/'סכום נכסי הקרן'!$C$42</f>
        <v>1.2648479716707557E-3</v>
      </c>
    </row>
    <row r="16" spans="2:63" ht="20.25">
      <c r="B16" s="76" t="s">
        <v>887</v>
      </c>
      <c r="C16" s="70" t="s">
        <v>888</v>
      </c>
      <c r="D16" s="83" t="s">
        <v>100</v>
      </c>
      <c r="E16" s="70" t="s">
        <v>889</v>
      </c>
      <c r="F16" s="83" t="s">
        <v>884</v>
      </c>
      <c r="G16" s="83" t="s">
        <v>144</v>
      </c>
      <c r="H16" s="77">
        <v>92.784512000000007</v>
      </c>
      <c r="I16" s="79">
        <v>1105</v>
      </c>
      <c r="J16" s="70"/>
      <c r="K16" s="77">
        <v>1.025268858</v>
      </c>
      <c r="L16" s="78">
        <v>1.8554935576828858E-4</v>
      </c>
      <c r="M16" s="78">
        <f t="shared" si="0"/>
        <v>4.5239679885609752E-6</v>
      </c>
      <c r="N16" s="78">
        <f>K16/'סכום נכסי הקרן'!$C$42</f>
        <v>8.4685572049914359E-7</v>
      </c>
      <c r="BH16" s="4"/>
    </row>
    <row r="17" spans="2:14">
      <c r="B17" s="76" t="s">
        <v>890</v>
      </c>
      <c r="C17" s="70" t="s">
        <v>891</v>
      </c>
      <c r="D17" s="83" t="s">
        <v>100</v>
      </c>
      <c r="E17" s="70" t="s">
        <v>889</v>
      </c>
      <c r="F17" s="83" t="s">
        <v>884</v>
      </c>
      <c r="G17" s="83" t="s">
        <v>144</v>
      </c>
      <c r="H17" s="77">
        <v>239731.98288</v>
      </c>
      <c r="I17" s="79">
        <v>1306</v>
      </c>
      <c r="J17" s="70"/>
      <c r="K17" s="77">
        <v>3130.8996964130001</v>
      </c>
      <c r="L17" s="78">
        <v>2.2271309864554433E-3</v>
      </c>
      <c r="M17" s="78">
        <f t="shared" si="0"/>
        <v>1.3815000710738146E-2</v>
      </c>
      <c r="N17" s="78">
        <f>K17/'סכום נכסי הקרן'!$C$42</f>
        <v>2.5860732017048949E-3</v>
      </c>
    </row>
    <row r="18" spans="2:14">
      <c r="B18" s="76" t="s">
        <v>892</v>
      </c>
      <c r="C18" s="70" t="s">
        <v>893</v>
      </c>
      <c r="D18" s="83" t="s">
        <v>100</v>
      </c>
      <c r="E18" s="70" t="s">
        <v>889</v>
      </c>
      <c r="F18" s="83" t="s">
        <v>884</v>
      </c>
      <c r="G18" s="83" t="s">
        <v>144</v>
      </c>
      <c r="H18" s="77">
        <v>53351.094400000002</v>
      </c>
      <c r="I18" s="79">
        <v>1714</v>
      </c>
      <c r="J18" s="70"/>
      <c r="K18" s="77">
        <v>914.43775801600009</v>
      </c>
      <c r="L18" s="78">
        <v>7.570832110755355E-4</v>
      </c>
      <c r="M18" s="78">
        <f t="shared" si="0"/>
        <v>4.0349290944676789E-3</v>
      </c>
      <c r="N18" s="78">
        <f>K18/'סכום נכסי הקרן'!$C$42</f>
        <v>7.5531100001114174E-4</v>
      </c>
    </row>
    <row r="19" spans="2:14">
      <c r="B19" s="76" t="s">
        <v>894</v>
      </c>
      <c r="C19" s="70" t="s">
        <v>895</v>
      </c>
      <c r="D19" s="83" t="s">
        <v>100</v>
      </c>
      <c r="E19" s="70" t="s">
        <v>896</v>
      </c>
      <c r="F19" s="83" t="s">
        <v>884</v>
      </c>
      <c r="G19" s="83" t="s">
        <v>144</v>
      </c>
      <c r="H19" s="77">
        <v>3067.6879279999998</v>
      </c>
      <c r="I19" s="79">
        <v>16820</v>
      </c>
      <c r="J19" s="70"/>
      <c r="K19" s="77">
        <v>515.98510949000001</v>
      </c>
      <c r="L19" s="78">
        <v>3.35928163630741E-4</v>
      </c>
      <c r="M19" s="78">
        <f t="shared" si="0"/>
        <v>2.2767687711303625E-3</v>
      </c>
      <c r="N19" s="78">
        <f>K19/'סכום נכסי הקרן'!$C$42</f>
        <v>4.2619546888059628E-4</v>
      </c>
    </row>
    <row r="20" spans="2:14">
      <c r="B20" s="76" t="s">
        <v>897</v>
      </c>
      <c r="C20" s="70" t="s">
        <v>898</v>
      </c>
      <c r="D20" s="83" t="s">
        <v>100</v>
      </c>
      <c r="E20" s="70" t="s">
        <v>896</v>
      </c>
      <c r="F20" s="83" t="s">
        <v>884</v>
      </c>
      <c r="G20" s="83" t="s">
        <v>144</v>
      </c>
      <c r="H20" s="77">
        <v>37229.78544</v>
      </c>
      <c r="I20" s="79">
        <v>13170</v>
      </c>
      <c r="J20" s="70"/>
      <c r="K20" s="77">
        <v>4903.1627424480002</v>
      </c>
      <c r="L20" s="78">
        <v>2.71218077346334E-3</v>
      </c>
      <c r="M20" s="78">
        <f t="shared" si="0"/>
        <v>2.1635058079116642E-2</v>
      </c>
      <c r="N20" s="78">
        <f>K20/'סכום נכסי הקרן'!$C$42</f>
        <v>4.0499342046536229E-3</v>
      </c>
    </row>
    <row r="21" spans="2:14">
      <c r="B21" s="76" t="s">
        <v>899</v>
      </c>
      <c r="C21" s="70" t="s">
        <v>900</v>
      </c>
      <c r="D21" s="83" t="s">
        <v>100</v>
      </c>
      <c r="E21" s="70" t="s">
        <v>901</v>
      </c>
      <c r="F21" s="83" t="s">
        <v>884</v>
      </c>
      <c r="G21" s="83" t="s">
        <v>144</v>
      </c>
      <c r="H21" s="77">
        <v>180929.7984</v>
      </c>
      <c r="I21" s="79">
        <v>1311</v>
      </c>
      <c r="J21" s="70"/>
      <c r="K21" s="77">
        <v>2371.9896570239998</v>
      </c>
      <c r="L21" s="78">
        <v>9.3956938967071693E-4</v>
      </c>
      <c r="M21" s="78">
        <f t="shared" si="0"/>
        <v>1.046633299533448E-2</v>
      </c>
      <c r="N21" s="78">
        <f>K21/'סכום נכסי הקרן'!$C$42</f>
        <v>1.9592256161315843E-3</v>
      </c>
    </row>
    <row r="22" spans="2:14">
      <c r="B22" s="76" t="s">
        <v>902</v>
      </c>
      <c r="C22" s="70" t="s">
        <v>903</v>
      </c>
      <c r="D22" s="83" t="s">
        <v>100</v>
      </c>
      <c r="E22" s="70" t="s">
        <v>901</v>
      </c>
      <c r="F22" s="83" t="s">
        <v>884</v>
      </c>
      <c r="G22" s="83" t="s">
        <v>144</v>
      </c>
      <c r="H22" s="77">
        <v>2.7370999999999999E-2</v>
      </c>
      <c r="I22" s="79">
        <v>1327</v>
      </c>
      <c r="J22" s="70"/>
      <c r="K22" s="77">
        <v>3.6325099999999998E-4</v>
      </c>
      <c r="L22" s="78">
        <v>2.9450080880933467E-10</v>
      </c>
      <c r="M22" s="78">
        <f t="shared" si="0"/>
        <v>1.6028341083317705E-9</v>
      </c>
      <c r="N22" s="78">
        <f>K22/'סכום נכסי הקרן'!$C$42</f>
        <v>3.0003953102322201E-10</v>
      </c>
    </row>
    <row r="23" spans="2:14">
      <c r="B23" s="76" t="s">
        <v>904</v>
      </c>
      <c r="C23" s="70" t="s">
        <v>905</v>
      </c>
      <c r="D23" s="83" t="s">
        <v>100</v>
      </c>
      <c r="E23" s="70" t="s">
        <v>901</v>
      </c>
      <c r="F23" s="83" t="s">
        <v>884</v>
      </c>
      <c r="G23" s="83" t="s">
        <v>144</v>
      </c>
      <c r="H23" s="77">
        <v>149499.04496</v>
      </c>
      <c r="I23" s="79">
        <v>1708</v>
      </c>
      <c r="J23" s="70"/>
      <c r="K23" s="77">
        <v>2553.4436879170003</v>
      </c>
      <c r="L23" s="78">
        <v>1.5818823618841751E-3</v>
      </c>
      <c r="M23" s="78">
        <f t="shared" si="0"/>
        <v>1.1266993447224738E-2</v>
      </c>
      <c r="N23" s="78">
        <f>K23/'סכום נכסי הקרן'!$C$42</f>
        <v>2.1091037508962763E-3</v>
      </c>
    </row>
    <row r="24" spans="2:14">
      <c r="B24" s="73"/>
      <c r="C24" s="70"/>
      <c r="D24" s="70"/>
      <c r="E24" s="70"/>
      <c r="F24" s="70"/>
      <c r="G24" s="70"/>
      <c r="H24" s="77"/>
      <c r="I24" s="79"/>
      <c r="J24" s="70"/>
      <c r="K24" s="70"/>
      <c r="L24" s="70"/>
      <c r="M24" s="78"/>
      <c r="N24" s="70"/>
    </row>
    <row r="25" spans="2:14">
      <c r="B25" s="71" t="s">
        <v>209</v>
      </c>
      <c r="C25" s="72"/>
      <c r="D25" s="72"/>
      <c r="E25" s="72"/>
      <c r="F25" s="72"/>
      <c r="G25" s="72"/>
      <c r="H25" s="80"/>
      <c r="I25" s="82"/>
      <c r="J25" s="72"/>
      <c r="K25" s="80">
        <v>208819.47535480597</v>
      </c>
      <c r="L25" s="72"/>
      <c r="M25" s="81">
        <f t="shared" ref="M25:M70" si="1">K25/$K$11</f>
        <v>0.92140965223118054</v>
      </c>
      <c r="N25" s="81">
        <f>K25/'סכום נכסי הקרן'!$C$42</f>
        <v>0.17248155532667839</v>
      </c>
    </row>
    <row r="26" spans="2:14">
      <c r="B26" s="88" t="s">
        <v>235</v>
      </c>
      <c r="C26" s="72"/>
      <c r="D26" s="72"/>
      <c r="E26" s="72"/>
      <c r="F26" s="72"/>
      <c r="G26" s="72"/>
      <c r="H26" s="80"/>
      <c r="I26" s="82"/>
      <c r="J26" s="72"/>
      <c r="K26" s="80">
        <v>208819.47535480597</v>
      </c>
      <c r="L26" s="72"/>
      <c r="M26" s="81">
        <f t="shared" si="1"/>
        <v>0.92140965223118054</v>
      </c>
      <c r="N26" s="81">
        <f>K26/'סכום נכסי הקרן'!$C$42</f>
        <v>0.17248155532667839</v>
      </c>
    </row>
    <row r="27" spans="2:14">
      <c r="B27" s="76" t="s">
        <v>906</v>
      </c>
      <c r="C27" s="70" t="s">
        <v>907</v>
      </c>
      <c r="D27" s="83" t="s">
        <v>25</v>
      </c>
      <c r="E27" s="70"/>
      <c r="F27" s="83" t="s">
        <v>884</v>
      </c>
      <c r="G27" s="83" t="s">
        <v>143</v>
      </c>
      <c r="H27" s="77">
        <v>21403.359069000002</v>
      </c>
      <c r="I27" s="79">
        <v>3371.14</v>
      </c>
      <c r="J27" s="70"/>
      <c r="K27" s="77">
        <v>2500.8479313620001</v>
      </c>
      <c r="L27" s="78">
        <v>1.0765853711891212E-3</v>
      </c>
      <c r="M27" s="78">
        <f t="shared" si="1"/>
        <v>1.1034916253879451E-2</v>
      </c>
      <c r="N27" s="78">
        <f>K27/'סכום נכסי הקרן'!$C$42</f>
        <v>2.0656604950468117E-3</v>
      </c>
    </row>
    <row r="28" spans="2:14">
      <c r="B28" s="76" t="s">
        <v>908</v>
      </c>
      <c r="C28" s="70" t="s">
        <v>909</v>
      </c>
      <c r="D28" s="83" t="s">
        <v>25</v>
      </c>
      <c r="E28" s="70"/>
      <c r="F28" s="83" t="s">
        <v>884</v>
      </c>
      <c r="G28" s="83" t="s">
        <v>143</v>
      </c>
      <c r="H28" s="77">
        <v>889.440833</v>
      </c>
      <c r="I28" s="79">
        <v>449.32</v>
      </c>
      <c r="J28" s="70"/>
      <c r="K28" s="77">
        <v>13.851645595999999</v>
      </c>
      <c r="L28" s="78">
        <v>2.0256222135849645E-6</v>
      </c>
      <c r="M28" s="78">
        <f t="shared" si="1"/>
        <v>6.1119969436539354E-5</v>
      </c>
      <c r="N28" s="78">
        <f>K28/'סכום נכסי הקרן'!$C$42</f>
        <v>1.1441238285713511E-5</v>
      </c>
    </row>
    <row r="29" spans="2:14">
      <c r="B29" s="76" t="s">
        <v>910</v>
      </c>
      <c r="C29" s="70" t="s">
        <v>911</v>
      </c>
      <c r="D29" s="83" t="s">
        <v>25</v>
      </c>
      <c r="E29" s="70"/>
      <c r="F29" s="83" t="s">
        <v>884</v>
      </c>
      <c r="G29" s="83" t="s">
        <v>143</v>
      </c>
      <c r="H29" s="77">
        <v>36317.662416000006</v>
      </c>
      <c r="I29" s="79">
        <v>5940.9</v>
      </c>
      <c r="J29" s="70"/>
      <c r="K29" s="77">
        <v>7478.2277588999987</v>
      </c>
      <c r="L29" s="78">
        <v>1.2704834891233388E-3</v>
      </c>
      <c r="M29" s="78">
        <f t="shared" si="1"/>
        <v>3.2997454987979041E-2</v>
      </c>
      <c r="N29" s="78">
        <f>K29/'סכום נכסי הקרן'!$C$42</f>
        <v>6.1768968279927545E-3</v>
      </c>
    </row>
    <row r="30" spans="2:14">
      <c r="B30" s="76" t="s">
        <v>912</v>
      </c>
      <c r="C30" s="70" t="s">
        <v>913</v>
      </c>
      <c r="D30" s="83" t="s">
        <v>25</v>
      </c>
      <c r="E30" s="70"/>
      <c r="F30" s="83" t="s">
        <v>884</v>
      </c>
      <c r="G30" s="83" t="s">
        <v>145</v>
      </c>
      <c r="H30" s="77">
        <v>7787.0849019999996</v>
      </c>
      <c r="I30" s="79">
        <v>5500.1</v>
      </c>
      <c r="J30" s="70"/>
      <c r="K30" s="77">
        <v>1662.9933644279999</v>
      </c>
      <c r="L30" s="78">
        <v>5.1877301639603312E-4</v>
      </c>
      <c r="M30" s="78">
        <f t="shared" si="1"/>
        <v>7.3379081858951653E-3</v>
      </c>
      <c r="N30" s="78">
        <f>K30/'סכום נכסי הקרן'!$C$42</f>
        <v>1.3736059891306762E-3</v>
      </c>
    </row>
    <row r="31" spans="2:14">
      <c r="B31" s="76" t="s">
        <v>914</v>
      </c>
      <c r="C31" s="70" t="s">
        <v>915</v>
      </c>
      <c r="D31" s="83" t="s">
        <v>621</v>
      </c>
      <c r="E31" s="70"/>
      <c r="F31" s="83" t="s">
        <v>884</v>
      </c>
      <c r="G31" s="83" t="s">
        <v>143</v>
      </c>
      <c r="H31" s="77">
        <v>19968.310565</v>
      </c>
      <c r="I31" s="79">
        <v>5404</v>
      </c>
      <c r="J31" s="70"/>
      <c r="K31" s="77">
        <v>3740.1172851639999</v>
      </c>
      <c r="L31" s="78">
        <v>1.1752978555032372E-4</v>
      </c>
      <c r="M31" s="78">
        <f t="shared" si="1"/>
        <v>1.6503154991512982E-2</v>
      </c>
      <c r="N31" s="78">
        <f>K31/'סכום נכסי הקרן'!$C$42</f>
        <v>3.0892772111087178E-3</v>
      </c>
    </row>
    <row r="32" spans="2:14">
      <c r="B32" s="76" t="s">
        <v>916</v>
      </c>
      <c r="C32" s="70" t="s">
        <v>917</v>
      </c>
      <c r="D32" s="83" t="s">
        <v>621</v>
      </c>
      <c r="E32" s="70"/>
      <c r="F32" s="83" t="s">
        <v>884</v>
      </c>
      <c r="G32" s="83" t="s">
        <v>143</v>
      </c>
      <c r="H32" s="77">
        <v>10234.45444</v>
      </c>
      <c r="I32" s="79">
        <v>12771</v>
      </c>
      <c r="J32" s="70"/>
      <c r="K32" s="77">
        <v>4530.2081838610002</v>
      </c>
      <c r="L32" s="78">
        <v>9.9942670180044665E-5</v>
      </c>
      <c r="M32" s="78">
        <f t="shared" si="1"/>
        <v>1.9989407310471649E-2</v>
      </c>
      <c r="N32" s="78">
        <f>K32/'סכום נכסי הקרן'!$C$42</f>
        <v>3.7418796890393057E-3</v>
      </c>
    </row>
    <row r="33" spans="2:14">
      <c r="B33" s="76" t="s">
        <v>918</v>
      </c>
      <c r="C33" s="70" t="s">
        <v>919</v>
      </c>
      <c r="D33" s="83" t="s">
        <v>621</v>
      </c>
      <c r="E33" s="70"/>
      <c r="F33" s="83" t="s">
        <v>884</v>
      </c>
      <c r="G33" s="83" t="s">
        <v>143</v>
      </c>
      <c r="H33" s="77">
        <v>15516.100394999999</v>
      </c>
      <c r="I33" s="79">
        <v>5864</v>
      </c>
      <c r="J33" s="70"/>
      <c r="K33" s="77">
        <v>3153.5890648710001</v>
      </c>
      <c r="L33" s="78">
        <v>6.9246106702338446E-5</v>
      </c>
      <c r="M33" s="78">
        <f t="shared" si="1"/>
        <v>1.3915116866401832E-2</v>
      </c>
      <c r="N33" s="78">
        <f>K33/'סכום נכסי הקרן'!$C$42</f>
        <v>2.6048142580856106E-3</v>
      </c>
    </row>
    <row r="34" spans="2:14">
      <c r="B34" s="76" t="s">
        <v>920</v>
      </c>
      <c r="C34" s="70" t="s">
        <v>921</v>
      </c>
      <c r="D34" s="83" t="s">
        <v>104</v>
      </c>
      <c r="E34" s="70"/>
      <c r="F34" s="83" t="s">
        <v>884</v>
      </c>
      <c r="G34" s="83" t="s">
        <v>153</v>
      </c>
      <c r="H34" s="77">
        <v>332980.266833</v>
      </c>
      <c r="I34" s="79">
        <v>1653</v>
      </c>
      <c r="J34" s="70"/>
      <c r="K34" s="77">
        <v>17708.546228365998</v>
      </c>
      <c r="L34" s="78">
        <v>9.8585914837700161E-5</v>
      </c>
      <c r="M34" s="78">
        <f t="shared" si="1"/>
        <v>7.8138427433909211E-2</v>
      </c>
      <c r="N34" s="78">
        <f>K34/'סכום נכסי הקרן'!$C$42</f>
        <v>1.4626976678555547E-2</v>
      </c>
    </row>
    <row r="35" spans="2:14">
      <c r="B35" s="76" t="s">
        <v>922</v>
      </c>
      <c r="C35" s="70" t="s">
        <v>923</v>
      </c>
      <c r="D35" s="83" t="s">
        <v>621</v>
      </c>
      <c r="E35" s="70"/>
      <c r="F35" s="83" t="s">
        <v>884</v>
      </c>
      <c r="G35" s="83" t="s">
        <v>143</v>
      </c>
      <c r="H35" s="77">
        <v>6474.4048739999998</v>
      </c>
      <c r="I35" s="79">
        <v>10007</v>
      </c>
      <c r="J35" s="70"/>
      <c r="K35" s="77">
        <v>2245.5995494389999</v>
      </c>
      <c r="L35" s="78">
        <v>2.7917106823005794E-5</v>
      </c>
      <c r="M35" s="78">
        <f t="shared" si="1"/>
        <v>9.9086404483271495E-3</v>
      </c>
      <c r="N35" s="78">
        <f>K35/'סכום נכסי הקרן'!$C$42</f>
        <v>1.854829403579443E-3</v>
      </c>
    </row>
    <row r="36" spans="2:14">
      <c r="B36" s="76" t="s">
        <v>924</v>
      </c>
      <c r="C36" s="70" t="s">
        <v>925</v>
      </c>
      <c r="D36" s="83" t="s">
        <v>25</v>
      </c>
      <c r="E36" s="70"/>
      <c r="F36" s="83" t="s">
        <v>884</v>
      </c>
      <c r="G36" s="83" t="s">
        <v>152</v>
      </c>
      <c r="H36" s="77">
        <v>47616.722607999996</v>
      </c>
      <c r="I36" s="79">
        <v>3530</v>
      </c>
      <c r="J36" s="70"/>
      <c r="K36" s="77">
        <v>4253.9465756010004</v>
      </c>
      <c r="L36" s="78">
        <v>8.4146703083031436E-4</v>
      </c>
      <c r="M36" s="78">
        <f t="shared" si="1"/>
        <v>1.8770411275934321E-2</v>
      </c>
      <c r="N36" s="78">
        <f>K36/'סכום נכסי הקרן'!$C$42</f>
        <v>3.5136920078435172E-3</v>
      </c>
    </row>
    <row r="37" spans="2:14">
      <c r="B37" s="76" t="s">
        <v>926</v>
      </c>
      <c r="C37" s="70" t="s">
        <v>927</v>
      </c>
      <c r="D37" s="83" t="s">
        <v>103</v>
      </c>
      <c r="E37" s="70"/>
      <c r="F37" s="83" t="s">
        <v>884</v>
      </c>
      <c r="G37" s="83" t="s">
        <v>143</v>
      </c>
      <c r="H37" s="77">
        <v>143826.08980099999</v>
      </c>
      <c r="I37" s="79">
        <v>459.5</v>
      </c>
      <c r="J37" s="70"/>
      <c r="K37" s="77">
        <v>2290.6131394500003</v>
      </c>
      <c r="L37" s="78">
        <v>7.1733710623940147E-4</v>
      </c>
      <c r="M37" s="78">
        <f t="shared" si="1"/>
        <v>1.010726155992242E-2</v>
      </c>
      <c r="N37" s="78">
        <f>K37/'סכום נכסי הקרן'!$C$42</f>
        <v>1.8920099108225672E-3</v>
      </c>
    </row>
    <row r="38" spans="2:14">
      <c r="B38" s="76" t="s">
        <v>928</v>
      </c>
      <c r="C38" s="70" t="s">
        <v>929</v>
      </c>
      <c r="D38" s="83" t="s">
        <v>621</v>
      </c>
      <c r="E38" s="70"/>
      <c r="F38" s="83" t="s">
        <v>884</v>
      </c>
      <c r="G38" s="83" t="s">
        <v>143</v>
      </c>
      <c r="H38" s="77">
        <v>27270.115458</v>
      </c>
      <c r="I38" s="79">
        <v>6870</v>
      </c>
      <c r="J38" s="70"/>
      <c r="K38" s="77">
        <v>6493.4017263669994</v>
      </c>
      <c r="L38" s="78">
        <v>2.0608282165258528E-4</v>
      </c>
      <c r="M38" s="78">
        <f t="shared" si="1"/>
        <v>2.8651939749983975E-2</v>
      </c>
      <c r="N38" s="78">
        <f>K38/'סכום נכסי הקרן'!$C$42</f>
        <v>5.3634462361412212E-3</v>
      </c>
    </row>
    <row r="39" spans="2:14">
      <c r="B39" s="76" t="s">
        <v>930</v>
      </c>
      <c r="C39" s="70" t="s">
        <v>931</v>
      </c>
      <c r="D39" s="83" t="s">
        <v>621</v>
      </c>
      <c r="E39" s="70"/>
      <c r="F39" s="83" t="s">
        <v>884</v>
      </c>
      <c r="G39" s="83" t="s">
        <v>143</v>
      </c>
      <c r="H39" s="77">
        <v>8521.2957619999997</v>
      </c>
      <c r="I39" s="79">
        <v>6348</v>
      </c>
      <c r="J39" s="70"/>
      <c r="K39" s="77">
        <v>1874.8698093320002</v>
      </c>
      <c r="L39" s="78">
        <v>7.3777452484848484E-4</v>
      </c>
      <c r="M39" s="78">
        <f t="shared" si="1"/>
        <v>8.2728066242868242E-3</v>
      </c>
      <c r="N39" s="78">
        <f>K39/'סכום נכסי הקרן'!$C$42</f>
        <v>1.5486125525368713E-3</v>
      </c>
    </row>
    <row r="40" spans="2:14">
      <c r="B40" s="76" t="s">
        <v>932</v>
      </c>
      <c r="C40" s="70" t="s">
        <v>933</v>
      </c>
      <c r="D40" s="83" t="s">
        <v>103</v>
      </c>
      <c r="E40" s="70"/>
      <c r="F40" s="83" t="s">
        <v>884</v>
      </c>
      <c r="G40" s="83" t="s">
        <v>143</v>
      </c>
      <c r="H40" s="77">
        <v>105681.8665</v>
      </c>
      <c r="I40" s="79">
        <v>569.70000000000005</v>
      </c>
      <c r="J40" s="70"/>
      <c r="K40" s="77">
        <v>2086.7732108989999</v>
      </c>
      <c r="L40" s="78">
        <v>3.4417456409260362E-3</v>
      </c>
      <c r="M40" s="78">
        <f t="shared" si="1"/>
        <v>9.207824008142922E-3</v>
      </c>
      <c r="N40" s="78">
        <f>K40/'סכום נכסי הקרן'!$C$42</f>
        <v>1.7236413817166617E-3</v>
      </c>
    </row>
    <row r="41" spans="2:14">
      <c r="B41" s="76" t="s">
        <v>934</v>
      </c>
      <c r="C41" s="70" t="s">
        <v>935</v>
      </c>
      <c r="D41" s="83" t="s">
        <v>25</v>
      </c>
      <c r="E41" s="70"/>
      <c r="F41" s="83" t="s">
        <v>884</v>
      </c>
      <c r="G41" s="83" t="s">
        <v>145</v>
      </c>
      <c r="H41" s="77">
        <v>21136.373299999999</v>
      </c>
      <c r="I41" s="79">
        <v>3691</v>
      </c>
      <c r="J41" s="70"/>
      <c r="K41" s="77">
        <v>3029.1413312999998</v>
      </c>
      <c r="L41" s="78">
        <v>3.7081356666666667E-3</v>
      </c>
      <c r="M41" s="78">
        <f t="shared" si="1"/>
        <v>1.3365994986290878E-2</v>
      </c>
      <c r="N41" s="78">
        <f>K41/'סכום נכסי הקרן'!$C$42</f>
        <v>2.5020224154821608E-3</v>
      </c>
    </row>
    <row r="42" spans="2:14">
      <c r="B42" s="76" t="s">
        <v>936</v>
      </c>
      <c r="C42" s="70" t="s">
        <v>937</v>
      </c>
      <c r="D42" s="83" t="s">
        <v>103</v>
      </c>
      <c r="E42" s="70"/>
      <c r="F42" s="83" t="s">
        <v>884</v>
      </c>
      <c r="G42" s="83" t="s">
        <v>143</v>
      </c>
      <c r="H42" s="77">
        <v>133090.75893500002</v>
      </c>
      <c r="I42" s="79">
        <v>2703</v>
      </c>
      <c r="J42" s="70"/>
      <c r="K42" s="77">
        <v>12468.738179786</v>
      </c>
      <c r="L42" s="78">
        <v>2.7420208967543096E-4</v>
      </c>
      <c r="M42" s="78">
        <f t="shared" si="1"/>
        <v>5.5017932070165254E-2</v>
      </c>
      <c r="N42" s="78">
        <f>K42/'סכום נכסי הקרן'!$C$42</f>
        <v>1.0298978821570579E-2</v>
      </c>
    </row>
    <row r="43" spans="2:14">
      <c r="B43" s="76" t="s">
        <v>938</v>
      </c>
      <c r="C43" s="70" t="s">
        <v>939</v>
      </c>
      <c r="D43" s="83" t="s">
        <v>859</v>
      </c>
      <c r="E43" s="70"/>
      <c r="F43" s="83" t="s">
        <v>884</v>
      </c>
      <c r="G43" s="83" t="s">
        <v>148</v>
      </c>
      <c r="H43" s="77">
        <v>444502.94760700001</v>
      </c>
      <c r="I43" s="79">
        <v>2778</v>
      </c>
      <c r="J43" s="70"/>
      <c r="K43" s="77">
        <v>5522.0326478059997</v>
      </c>
      <c r="L43" s="78">
        <v>2.8276502950383832E-3</v>
      </c>
      <c r="M43" s="78">
        <f t="shared" si="1"/>
        <v>2.4365802916509676E-2</v>
      </c>
      <c r="N43" s="78">
        <f>K43/'סכום נכסי הקרן'!$C$42</f>
        <v>4.5611108735905282E-3</v>
      </c>
    </row>
    <row r="44" spans="2:14">
      <c r="B44" s="76" t="s">
        <v>940</v>
      </c>
      <c r="C44" s="70" t="s">
        <v>941</v>
      </c>
      <c r="D44" s="83" t="s">
        <v>25</v>
      </c>
      <c r="E44" s="70"/>
      <c r="F44" s="83" t="s">
        <v>884</v>
      </c>
      <c r="G44" s="83" t="s">
        <v>145</v>
      </c>
      <c r="H44" s="77">
        <v>118268.07620100003</v>
      </c>
      <c r="I44" s="79">
        <v>2227</v>
      </c>
      <c r="J44" s="70"/>
      <c r="K44" s="77">
        <v>10226.635345286</v>
      </c>
      <c r="L44" s="78">
        <v>4.6459994203071776E-4</v>
      </c>
      <c r="M44" s="78">
        <f t="shared" si="1"/>
        <v>4.512472077130044E-2</v>
      </c>
      <c r="N44" s="78">
        <f>K44/'סכום נכסי הקרן'!$C$42</f>
        <v>8.4470376487473329E-3</v>
      </c>
    </row>
    <row r="45" spans="2:14">
      <c r="B45" s="76" t="s">
        <v>942</v>
      </c>
      <c r="C45" s="70" t="s">
        <v>943</v>
      </c>
      <c r="D45" s="83" t="s">
        <v>104</v>
      </c>
      <c r="E45" s="70"/>
      <c r="F45" s="83" t="s">
        <v>884</v>
      </c>
      <c r="G45" s="83" t="s">
        <v>153</v>
      </c>
      <c r="H45" s="77">
        <v>2747.728529</v>
      </c>
      <c r="I45" s="79">
        <v>23090</v>
      </c>
      <c r="J45" s="70"/>
      <c r="K45" s="77">
        <v>2041.2176494579999</v>
      </c>
      <c r="L45" s="78">
        <v>1.2349614227442053E-4</v>
      </c>
      <c r="M45" s="78">
        <f t="shared" si="1"/>
        <v>9.0068114639191253E-3</v>
      </c>
      <c r="N45" s="78">
        <f>K45/'סכום נכסי הקרן'!$C$42</f>
        <v>1.6860132147184781E-3</v>
      </c>
    </row>
    <row r="46" spans="2:14">
      <c r="B46" s="76" t="s">
        <v>944</v>
      </c>
      <c r="C46" s="70" t="s">
        <v>945</v>
      </c>
      <c r="D46" s="83" t="s">
        <v>103</v>
      </c>
      <c r="E46" s="70"/>
      <c r="F46" s="83" t="s">
        <v>884</v>
      </c>
      <c r="G46" s="83" t="s">
        <v>143</v>
      </c>
      <c r="H46" s="77">
        <v>582.67418999999995</v>
      </c>
      <c r="I46" s="79">
        <v>30830</v>
      </c>
      <c r="J46" s="70"/>
      <c r="K46" s="77">
        <v>622.62687717800009</v>
      </c>
      <c r="L46" s="78">
        <v>5.1284778453277798E-6</v>
      </c>
      <c r="M46" s="78">
        <f t="shared" si="1"/>
        <v>2.7473223625124076E-3</v>
      </c>
      <c r="N46" s="78">
        <f>K46/'סכום נכסי הקרן'!$C$42</f>
        <v>5.1427986772490753E-4</v>
      </c>
    </row>
    <row r="47" spans="2:14">
      <c r="B47" s="76" t="s">
        <v>946</v>
      </c>
      <c r="C47" s="70" t="s">
        <v>947</v>
      </c>
      <c r="D47" s="83" t="s">
        <v>621</v>
      </c>
      <c r="E47" s="70"/>
      <c r="F47" s="83" t="s">
        <v>884</v>
      </c>
      <c r="G47" s="83" t="s">
        <v>143</v>
      </c>
      <c r="H47" s="77">
        <v>23305.632664999997</v>
      </c>
      <c r="I47" s="79">
        <v>4415</v>
      </c>
      <c r="J47" s="70"/>
      <c r="K47" s="77">
        <v>3566.3188023660005</v>
      </c>
      <c r="L47" s="78">
        <v>6.9465373070044703E-4</v>
      </c>
      <c r="M47" s="78">
        <f t="shared" si="1"/>
        <v>1.5736274415258697E-2</v>
      </c>
      <c r="N47" s="78">
        <f>K47/'סכום נכסי הקרן'!$C$42</f>
        <v>2.9457224369408303E-3</v>
      </c>
    </row>
    <row r="48" spans="2:14">
      <c r="B48" s="76" t="s">
        <v>948</v>
      </c>
      <c r="C48" s="70" t="s">
        <v>949</v>
      </c>
      <c r="D48" s="83" t="s">
        <v>25</v>
      </c>
      <c r="E48" s="70"/>
      <c r="F48" s="83" t="s">
        <v>884</v>
      </c>
      <c r="G48" s="83" t="s">
        <v>145</v>
      </c>
      <c r="H48" s="77">
        <v>21238.717844999999</v>
      </c>
      <c r="I48" s="79">
        <v>2557</v>
      </c>
      <c r="J48" s="70"/>
      <c r="K48" s="77">
        <v>2108.6477865009997</v>
      </c>
      <c r="L48" s="78">
        <v>3.0125840914893617E-3</v>
      </c>
      <c r="M48" s="78">
        <f t="shared" si="1"/>
        <v>9.3043449148442585E-3</v>
      </c>
      <c r="N48" s="78">
        <f>K48/'סכום נכסי הקרן'!$C$42</f>
        <v>1.7417094321967872E-3</v>
      </c>
    </row>
    <row r="49" spans="2:14">
      <c r="B49" s="76" t="s">
        <v>950</v>
      </c>
      <c r="C49" s="70" t="s">
        <v>951</v>
      </c>
      <c r="D49" s="83" t="s">
        <v>621</v>
      </c>
      <c r="E49" s="70"/>
      <c r="F49" s="83" t="s">
        <v>884</v>
      </c>
      <c r="G49" s="83" t="s">
        <v>143</v>
      </c>
      <c r="H49" s="77">
        <v>14189.181129000001</v>
      </c>
      <c r="I49" s="79">
        <v>14318</v>
      </c>
      <c r="J49" s="70"/>
      <c r="K49" s="77">
        <v>7041.5497024899987</v>
      </c>
      <c r="L49" s="78">
        <v>5.5415665413005272E-5</v>
      </c>
      <c r="M49" s="78">
        <f t="shared" si="1"/>
        <v>3.1070626202445148E-2</v>
      </c>
      <c r="N49" s="78">
        <f>K49/'סכום נכסי הקרן'!$C$42</f>
        <v>5.8162077197634904E-3</v>
      </c>
    </row>
    <row r="50" spans="2:14">
      <c r="B50" s="76" t="s">
        <v>952</v>
      </c>
      <c r="C50" s="70" t="s">
        <v>953</v>
      </c>
      <c r="D50" s="83" t="s">
        <v>103</v>
      </c>
      <c r="E50" s="70"/>
      <c r="F50" s="83" t="s">
        <v>884</v>
      </c>
      <c r="G50" s="83" t="s">
        <v>143</v>
      </c>
      <c r="H50" s="77">
        <v>544614.28954999999</v>
      </c>
      <c r="I50" s="79">
        <v>737.5</v>
      </c>
      <c r="J50" s="70"/>
      <c r="K50" s="77">
        <v>13921.294316015999</v>
      </c>
      <c r="L50" s="78">
        <v>2.5568745988262909E-3</v>
      </c>
      <c r="M50" s="78">
        <f t="shared" si="1"/>
        <v>6.1427292318082131E-2</v>
      </c>
      <c r="N50" s="78">
        <f>K50/'סכום נכסי הקרן'!$C$42</f>
        <v>1.1498767017334259E-2</v>
      </c>
    </row>
    <row r="51" spans="2:14">
      <c r="B51" s="76" t="s">
        <v>954</v>
      </c>
      <c r="C51" s="70" t="s">
        <v>955</v>
      </c>
      <c r="D51" s="83" t="s">
        <v>621</v>
      </c>
      <c r="E51" s="70"/>
      <c r="F51" s="83" t="s">
        <v>884</v>
      </c>
      <c r="G51" s="83" t="s">
        <v>143</v>
      </c>
      <c r="H51" s="77">
        <v>7692.1158370000012</v>
      </c>
      <c r="I51" s="79">
        <v>28425</v>
      </c>
      <c r="J51" s="70"/>
      <c r="K51" s="77">
        <v>7578.3532902459983</v>
      </c>
      <c r="L51" s="78">
        <v>4.5650539091988138E-4</v>
      </c>
      <c r="M51" s="78">
        <f t="shared" si="1"/>
        <v>3.3439255882556647E-2</v>
      </c>
      <c r="N51" s="78">
        <f>K51/'סכום נכסי הקרן'!$C$42</f>
        <v>6.2595989195726948E-3</v>
      </c>
    </row>
    <row r="52" spans="2:14">
      <c r="B52" s="76" t="s">
        <v>956</v>
      </c>
      <c r="C52" s="70" t="s">
        <v>957</v>
      </c>
      <c r="D52" s="83" t="s">
        <v>25</v>
      </c>
      <c r="E52" s="70"/>
      <c r="F52" s="83" t="s">
        <v>884</v>
      </c>
      <c r="G52" s="83" t="s">
        <v>145</v>
      </c>
      <c r="H52" s="77">
        <v>31927.048089000004</v>
      </c>
      <c r="I52" s="79">
        <v>3494.5</v>
      </c>
      <c r="J52" s="70"/>
      <c r="K52" s="77">
        <v>4332.0038325080004</v>
      </c>
      <c r="L52" s="78">
        <v>2.8254024857522126E-3</v>
      </c>
      <c r="M52" s="78">
        <f t="shared" si="1"/>
        <v>1.9114836573520165E-2</v>
      </c>
      <c r="N52" s="78">
        <f>K52/'סכום נכסי הקרן'!$C$42</f>
        <v>3.5781660567940649E-3</v>
      </c>
    </row>
    <row r="53" spans="2:14">
      <c r="B53" s="76" t="s">
        <v>958</v>
      </c>
      <c r="C53" s="70" t="s">
        <v>959</v>
      </c>
      <c r="D53" s="83" t="s">
        <v>621</v>
      </c>
      <c r="E53" s="70"/>
      <c r="F53" s="83" t="s">
        <v>884</v>
      </c>
      <c r="G53" s="83" t="s">
        <v>143</v>
      </c>
      <c r="H53" s="77">
        <v>867.70374599999991</v>
      </c>
      <c r="I53" s="79">
        <v>16472</v>
      </c>
      <c r="J53" s="70"/>
      <c r="K53" s="77">
        <v>495.38900616899997</v>
      </c>
      <c r="L53" s="78">
        <v>4.6650739032258061E-5</v>
      </c>
      <c r="M53" s="78">
        <f t="shared" si="1"/>
        <v>2.1858890849034171E-3</v>
      </c>
      <c r="N53" s="78">
        <f>K53/'סכום נכסי הקרן'!$C$42</f>
        <v>4.0918341610899018E-4</v>
      </c>
    </row>
    <row r="54" spans="2:14">
      <c r="B54" s="76" t="s">
        <v>960</v>
      </c>
      <c r="C54" s="70" t="s">
        <v>961</v>
      </c>
      <c r="D54" s="83" t="s">
        <v>25</v>
      </c>
      <c r="E54" s="70"/>
      <c r="F54" s="83" t="s">
        <v>884</v>
      </c>
      <c r="G54" s="83" t="s">
        <v>145</v>
      </c>
      <c r="H54" s="77">
        <v>24533.411213999996</v>
      </c>
      <c r="I54" s="79">
        <v>5170</v>
      </c>
      <c r="J54" s="70"/>
      <c r="K54" s="77">
        <v>4924.8556130510005</v>
      </c>
      <c r="L54" s="78">
        <v>4.4994793606602471E-3</v>
      </c>
      <c r="M54" s="78">
        <f t="shared" si="1"/>
        <v>2.1730777217976869E-2</v>
      </c>
      <c r="N54" s="78">
        <f>K54/'סכום נכסי הקרן'!$C$42</f>
        <v>4.0678521697033315E-3</v>
      </c>
    </row>
    <row r="55" spans="2:14">
      <c r="B55" s="76" t="s">
        <v>962</v>
      </c>
      <c r="C55" s="70" t="s">
        <v>963</v>
      </c>
      <c r="D55" s="83" t="s">
        <v>617</v>
      </c>
      <c r="E55" s="70"/>
      <c r="F55" s="83" t="s">
        <v>884</v>
      </c>
      <c r="G55" s="83" t="s">
        <v>143</v>
      </c>
      <c r="H55" s="77">
        <v>17738.100574</v>
      </c>
      <c r="I55" s="79">
        <v>6194</v>
      </c>
      <c r="J55" s="70"/>
      <c r="K55" s="77">
        <v>3808.0870931089994</v>
      </c>
      <c r="L55" s="78">
        <v>4.8398637309686221E-4</v>
      </c>
      <c r="M55" s="78">
        <f t="shared" si="1"/>
        <v>1.6803069724056059E-2</v>
      </c>
      <c r="N55" s="78">
        <f>K55/'סכום נכסי הקרן'!$C$42</f>
        <v>3.145419188142659E-3</v>
      </c>
    </row>
    <row r="56" spans="2:14">
      <c r="B56" s="76" t="s">
        <v>964</v>
      </c>
      <c r="C56" s="70" t="s">
        <v>965</v>
      </c>
      <c r="D56" s="83" t="s">
        <v>25</v>
      </c>
      <c r="E56" s="70"/>
      <c r="F56" s="83" t="s">
        <v>884</v>
      </c>
      <c r="G56" s="83" t="s">
        <v>145</v>
      </c>
      <c r="H56" s="77">
        <v>11313.521919999997</v>
      </c>
      <c r="I56" s="79">
        <v>11129.4</v>
      </c>
      <c r="J56" s="70"/>
      <c r="K56" s="77">
        <v>4888.938736653</v>
      </c>
      <c r="L56" s="78">
        <v>2.0931782927091445E-3</v>
      </c>
      <c r="M56" s="78">
        <f t="shared" si="1"/>
        <v>2.1572295081505252E-2</v>
      </c>
      <c r="N56" s="78">
        <f>K56/'סכום נכסי הקרן'!$C$42</f>
        <v>4.038185402783832E-3</v>
      </c>
    </row>
    <row r="57" spans="2:14">
      <c r="B57" s="76" t="s">
        <v>966</v>
      </c>
      <c r="C57" s="70" t="s">
        <v>967</v>
      </c>
      <c r="D57" s="83" t="s">
        <v>25</v>
      </c>
      <c r="E57" s="70"/>
      <c r="F57" s="83" t="s">
        <v>884</v>
      </c>
      <c r="G57" s="83" t="s">
        <v>145</v>
      </c>
      <c r="H57" s="77">
        <v>10417.606677000002</v>
      </c>
      <c r="I57" s="79">
        <v>5164.7</v>
      </c>
      <c r="J57" s="70"/>
      <c r="K57" s="77">
        <v>2089.0944591430002</v>
      </c>
      <c r="L57" s="78">
        <v>2.4050006595648216E-3</v>
      </c>
      <c r="M57" s="78">
        <f t="shared" si="1"/>
        <v>9.2180664461799511E-3</v>
      </c>
      <c r="N57" s="78">
        <f>K57/'סכום נכסי הקרן'!$C$42</f>
        <v>1.7255586957351183E-3</v>
      </c>
    </row>
    <row r="58" spans="2:14">
      <c r="B58" s="76" t="s">
        <v>968</v>
      </c>
      <c r="C58" s="70" t="s">
        <v>969</v>
      </c>
      <c r="D58" s="83" t="s">
        <v>621</v>
      </c>
      <c r="E58" s="70"/>
      <c r="F58" s="83" t="s">
        <v>884</v>
      </c>
      <c r="G58" s="83" t="s">
        <v>143</v>
      </c>
      <c r="H58" s="77">
        <v>6199.0980499999996</v>
      </c>
      <c r="I58" s="79">
        <v>15280</v>
      </c>
      <c r="J58" s="70"/>
      <c r="K58" s="77">
        <v>3283.0720827239993</v>
      </c>
      <c r="L58" s="78">
        <v>4.3591347391525606E-4</v>
      </c>
      <c r="M58" s="78">
        <f t="shared" si="1"/>
        <v>1.4486456786910016E-2</v>
      </c>
      <c r="N58" s="78">
        <f>K58/'סכום נכסי הקרן'!$C$42</f>
        <v>2.711765165177636E-3</v>
      </c>
    </row>
    <row r="59" spans="2:14">
      <c r="B59" s="76" t="s">
        <v>970</v>
      </c>
      <c r="C59" s="70" t="s">
        <v>971</v>
      </c>
      <c r="D59" s="83" t="s">
        <v>103</v>
      </c>
      <c r="E59" s="70"/>
      <c r="F59" s="83" t="s">
        <v>884</v>
      </c>
      <c r="G59" s="83" t="s">
        <v>143</v>
      </c>
      <c r="H59" s="77">
        <v>2483.6462310000002</v>
      </c>
      <c r="I59" s="79">
        <v>56746</v>
      </c>
      <c r="J59" s="70"/>
      <c r="K59" s="77">
        <v>4884.8760400299998</v>
      </c>
      <c r="L59" s="78">
        <v>2.0006426739546402E-4</v>
      </c>
      <c r="M59" s="78">
        <f t="shared" si="1"/>
        <v>2.1554368554891012E-2</v>
      </c>
      <c r="N59" s="78">
        <f>K59/'סכום נכסי הקרן'!$C$42</f>
        <v>4.034829680185808E-3</v>
      </c>
    </row>
    <row r="60" spans="2:14">
      <c r="B60" s="76" t="s">
        <v>972</v>
      </c>
      <c r="C60" s="70" t="s">
        <v>973</v>
      </c>
      <c r="D60" s="83" t="s">
        <v>621</v>
      </c>
      <c r="E60" s="70"/>
      <c r="F60" s="83" t="s">
        <v>884</v>
      </c>
      <c r="G60" s="83" t="s">
        <v>143</v>
      </c>
      <c r="H60" s="77">
        <v>20441.097862999999</v>
      </c>
      <c r="I60" s="79">
        <v>3154</v>
      </c>
      <c r="J60" s="70"/>
      <c r="K60" s="77">
        <v>2234.572577338</v>
      </c>
      <c r="L60" s="78">
        <v>4.9372106670967893E-4</v>
      </c>
      <c r="M60" s="78">
        <f t="shared" si="1"/>
        <v>9.859984265701071E-3</v>
      </c>
      <c r="N60" s="78">
        <f>K60/'סכום נכסי הקרן'!$C$42</f>
        <v>1.8457213005383221E-3</v>
      </c>
    </row>
    <row r="61" spans="2:14">
      <c r="B61" s="76" t="s">
        <v>974</v>
      </c>
      <c r="C61" s="70" t="s">
        <v>975</v>
      </c>
      <c r="D61" s="83" t="s">
        <v>25</v>
      </c>
      <c r="E61" s="70"/>
      <c r="F61" s="83" t="s">
        <v>884</v>
      </c>
      <c r="G61" s="83" t="s">
        <v>145</v>
      </c>
      <c r="H61" s="77">
        <v>10632.930699000002</v>
      </c>
      <c r="I61" s="79">
        <v>19034</v>
      </c>
      <c r="J61" s="70"/>
      <c r="K61" s="77">
        <v>7858.2903150309994</v>
      </c>
      <c r="L61" s="78">
        <v>3.8665202541818188E-3</v>
      </c>
      <c r="M61" s="78">
        <f t="shared" si="1"/>
        <v>3.4674469581927929E-2</v>
      </c>
      <c r="N61" s="78">
        <f>K61/'סכום נכסי הקרן'!$C$42</f>
        <v>6.4908224361838749E-3</v>
      </c>
    </row>
    <row r="62" spans="2:14">
      <c r="B62" s="76" t="s">
        <v>976</v>
      </c>
      <c r="C62" s="70" t="s">
        <v>977</v>
      </c>
      <c r="D62" s="83" t="s">
        <v>103</v>
      </c>
      <c r="E62" s="70"/>
      <c r="F62" s="83" t="s">
        <v>884</v>
      </c>
      <c r="G62" s="83" t="s">
        <v>143</v>
      </c>
      <c r="H62" s="77">
        <v>41382.794040000001</v>
      </c>
      <c r="I62" s="79">
        <v>2730.125</v>
      </c>
      <c r="J62" s="70"/>
      <c r="K62" s="77">
        <v>3915.8937520490003</v>
      </c>
      <c r="L62" s="78">
        <v>3.8857083605633802E-3</v>
      </c>
      <c r="M62" s="78">
        <f t="shared" si="1"/>
        <v>1.7278763363039362E-2</v>
      </c>
      <c r="N62" s="78">
        <f>K62/'סכום נכסי הקרן'!$C$42</f>
        <v>3.2344657685775052E-3</v>
      </c>
    </row>
    <row r="63" spans="2:14">
      <c r="B63" s="76" t="s">
        <v>978</v>
      </c>
      <c r="C63" s="70" t="s">
        <v>979</v>
      </c>
      <c r="D63" s="83" t="s">
        <v>621</v>
      </c>
      <c r="E63" s="70"/>
      <c r="F63" s="83" t="s">
        <v>884</v>
      </c>
      <c r="G63" s="83" t="s">
        <v>143</v>
      </c>
      <c r="H63" s="77">
        <v>2962.429584</v>
      </c>
      <c r="I63" s="79">
        <v>10449</v>
      </c>
      <c r="J63" s="70"/>
      <c r="K63" s="77">
        <v>1072.8804302409999</v>
      </c>
      <c r="L63" s="78">
        <v>9.7751920135050194E-6</v>
      </c>
      <c r="M63" s="78">
        <f t="shared" si="1"/>
        <v>4.7340526185803743E-3</v>
      </c>
      <c r="N63" s="78">
        <f>K63/'סכום נכסי הקרן'!$C$42</f>
        <v>8.8618211961839679E-4</v>
      </c>
    </row>
    <row r="64" spans="2:14">
      <c r="B64" s="76" t="s">
        <v>980</v>
      </c>
      <c r="C64" s="70" t="s">
        <v>981</v>
      </c>
      <c r="D64" s="83" t="s">
        <v>119</v>
      </c>
      <c r="E64" s="70"/>
      <c r="F64" s="83" t="s">
        <v>884</v>
      </c>
      <c r="G64" s="83" t="s">
        <v>143</v>
      </c>
      <c r="H64" s="77">
        <v>19200.726484999999</v>
      </c>
      <c r="I64" s="79">
        <v>9857</v>
      </c>
      <c r="J64" s="70"/>
      <c r="K64" s="77">
        <v>6559.8057019400003</v>
      </c>
      <c r="L64" s="78">
        <v>1.2731262750258477E-3</v>
      </c>
      <c r="M64" s="78">
        <f t="shared" si="1"/>
        <v>2.8944945294296962E-2</v>
      </c>
      <c r="N64" s="78">
        <f>K64/'סכום נכסי הקרן'!$C$42</f>
        <v>5.4182948606157598E-3</v>
      </c>
    </row>
    <row r="65" spans="2:14">
      <c r="B65" s="76" t="s">
        <v>982</v>
      </c>
      <c r="C65" s="70" t="s">
        <v>983</v>
      </c>
      <c r="D65" s="83" t="s">
        <v>621</v>
      </c>
      <c r="E65" s="70"/>
      <c r="F65" s="83" t="s">
        <v>884</v>
      </c>
      <c r="G65" s="83" t="s">
        <v>143</v>
      </c>
      <c r="H65" s="77">
        <v>18344.147142999998</v>
      </c>
      <c r="I65" s="79">
        <v>5643</v>
      </c>
      <c r="J65" s="70"/>
      <c r="K65" s="77">
        <v>3587.8653338869999</v>
      </c>
      <c r="L65" s="78">
        <v>9.2846894264918042E-5</v>
      </c>
      <c r="M65" s="78">
        <f t="shared" si="1"/>
        <v>1.5831347837322512E-2</v>
      </c>
      <c r="N65" s="78">
        <f>K65/'סכום נכסי הקרן'!$C$42</f>
        <v>2.963519528243367E-3</v>
      </c>
    </row>
    <row r="66" spans="2:14">
      <c r="B66" s="76" t="s">
        <v>984</v>
      </c>
      <c r="C66" s="70" t="s">
        <v>985</v>
      </c>
      <c r="D66" s="83" t="s">
        <v>115</v>
      </c>
      <c r="E66" s="70"/>
      <c r="F66" s="83" t="s">
        <v>884</v>
      </c>
      <c r="G66" s="83" t="s">
        <v>147</v>
      </c>
      <c r="H66" s="77">
        <v>20640.158001</v>
      </c>
      <c r="I66" s="79">
        <v>7511</v>
      </c>
      <c r="J66" s="70"/>
      <c r="K66" s="77">
        <v>3677.7346230870003</v>
      </c>
      <c r="L66" s="78">
        <v>2.8596796555675232E-4</v>
      </c>
      <c r="M66" s="78">
        <f t="shared" si="1"/>
        <v>1.6227893372011453E-2</v>
      </c>
      <c r="N66" s="78">
        <f>K66/'סכום נכסי הקרן'!$C$42</f>
        <v>3.0377501274294902E-3</v>
      </c>
    </row>
    <row r="67" spans="2:14">
      <c r="B67" s="76" t="s">
        <v>986</v>
      </c>
      <c r="C67" s="70" t="s">
        <v>987</v>
      </c>
      <c r="D67" s="83" t="s">
        <v>621</v>
      </c>
      <c r="E67" s="70"/>
      <c r="F67" s="83" t="s">
        <v>884</v>
      </c>
      <c r="G67" s="83" t="s">
        <v>143</v>
      </c>
      <c r="H67" s="77">
        <v>1446.17291</v>
      </c>
      <c r="I67" s="79">
        <v>19265</v>
      </c>
      <c r="J67" s="70"/>
      <c r="K67" s="77">
        <v>965.64566171199999</v>
      </c>
      <c r="L67" s="78">
        <v>2.5592328025961037E-5</v>
      </c>
      <c r="M67" s="78">
        <f t="shared" si="1"/>
        <v>4.2608824288290909E-3</v>
      </c>
      <c r="N67" s="78">
        <f>K67/'סכום נכסי הקרן'!$C$42</f>
        <v>7.9760791153961688E-4</v>
      </c>
    </row>
    <row r="68" spans="2:14">
      <c r="B68" s="76" t="s">
        <v>988</v>
      </c>
      <c r="C68" s="70" t="s">
        <v>989</v>
      </c>
      <c r="D68" s="83" t="s">
        <v>621</v>
      </c>
      <c r="E68" s="70"/>
      <c r="F68" s="83" t="s">
        <v>884</v>
      </c>
      <c r="G68" s="83" t="s">
        <v>143</v>
      </c>
      <c r="H68" s="77">
        <v>19110.830149000001</v>
      </c>
      <c r="I68" s="79">
        <v>27871</v>
      </c>
      <c r="J68" s="70"/>
      <c r="K68" s="77">
        <v>18461.231245895</v>
      </c>
      <c r="L68" s="78">
        <v>1.631441216250023E-4</v>
      </c>
      <c r="M68" s="78">
        <f t="shared" si="1"/>
        <v>8.1459627427648479E-2</v>
      </c>
      <c r="N68" s="78">
        <f>K68/'סכום נכסי הקרן'!$C$42</f>
        <v>1.5248682495380849E-2</v>
      </c>
    </row>
    <row r="69" spans="2:14">
      <c r="B69" s="76" t="s">
        <v>990</v>
      </c>
      <c r="C69" s="70" t="s">
        <v>991</v>
      </c>
      <c r="D69" s="83" t="s">
        <v>621</v>
      </c>
      <c r="E69" s="70"/>
      <c r="F69" s="83" t="s">
        <v>884</v>
      </c>
      <c r="G69" s="83" t="s">
        <v>143</v>
      </c>
      <c r="H69" s="77">
        <v>20848.473646999995</v>
      </c>
      <c r="I69" s="79">
        <v>2991</v>
      </c>
      <c r="J69" s="70"/>
      <c r="K69" s="77">
        <v>2161.3208169599998</v>
      </c>
      <c r="L69" s="78">
        <v>4.6850502577528081E-4</v>
      </c>
      <c r="M69" s="78">
        <f t="shared" si="1"/>
        <v>9.5367630769659963E-3</v>
      </c>
      <c r="N69" s="78">
        <f>K69/'סכום נכסי הקרן'!$C$42</f>
        <v>1.7852165150581978E-3</v>
      </c>
    </row>
    <row r="70" spans="2:14">
      <c r="B70" s="76" t="s">
        <v>992</v>
      </c>
      <c r="C70" s="70" t="s">
        <v>993</v>
      </c>
      <c r="D70" s="83" t="s">
        <v>621</v>
      </c>
      <c r="E70" s="70"/>
      <c r="F70" s="83" t="s">
        <v>884</v>
      </c>
      <c r="G70" s="83" t="s">
        <v>143</v>
      </c>
      <c r="H70" s="77">
        <v>4383.0163579999999</v>
      </c>
      <c r="I70" s="79">
        <v>9595.98</v>
      </c>
      <c r="J70" s="70"/>
      <c r="K70" s="77">
        <v>1457.77663121</v>
      </c>
      <c r="L70" s="78">
        <v>1.5938241301818182E-3</v>
      </c>
      <c r="M70" s="78">
        <f t="shared" si="1"/>
        <v>6.4323955249465875E-3</v>
      </c>
      <c r="N70" s="78">
        <f>K70/'סכום נכסי הקרן'!$C$42</f>
        <v>1.2041002413341214E-3</v>
      </c>
    </row>
    <row r="71" spans="2:14">
      <c r="D71" s="1"/>
      <c r="E71" s="1"/>
      <c r="F71" s="1"/>
      <c r="G71" s="1"/>
    </row>
    <row r="72" spans="2:14">
      <c r="D72" s="1"/>
      <c r="E72" s="1"/>
      <c r="F72" s="1"/>
      <c r="G72" s="1"/>
    </row>
    <row r="73" spans="2:14">
      <c r="D73" s="1"/>
      <c r="E73" s="1"/>
      <c r="F73" s="1"/>
      <c r="G73" s="1"/>
    </row>
    <row r="74" spans="2:14">
      <c r="B74" s="85" t="s">
        <v>231</v>
      </c>
      <c r="D74" s="1"/>
      <c r="E74" s="1"/>
      <c r="F74" s="1"/>
      <c r="G74" s="1"/>
    </row>
    <row r="75" spans="2:14">
      <c r="B75" s="85" t="s">
        <v>92</v>
      </c>
      <c r="D75" s="1"/>
      <c r="E75" s="1"/>
      <c r="F75" s="1"/>
      <c r="G75" s="1"/>
    </row>
    <row r="76" spans="2:14">
      <c r="B76" s="85" t="s">
        <v>214</v>
      </c>
      <c r="D76" s="1"/>
      <c r="E76" s="1"/>
      <c r="F76" s="1"/>
      <c r="G76" s="1"/>
    </row>
    <row r="77" spans="2:14">
      <c r="B77" s="85" t="s">
        <v>222</v>
      </c>
      <c r="D77" s="1"/>
      <c r="E77" s="1"/>
      <c r="F77" s="1"/>
      <c r="G77" s="1"/>
    </row>
    <row r="78" spans="2:14">
      <c r="B78" s="85" t="s">
        <v>229</v>
      </c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73 B7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O16" sqref="O16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9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159</v>
      </c>
      <c r="C1" s="68" t="s" vm="1">
        <v>238</v>
      </c>
    </row>
    <row r="2" spans="2:65">
      <c r="B2" s="47" t="s">
        <v>158</v>
      </c>
      <c r="C2" s="68" t="s">
        <v>239</v>
      </c>
    </row>
    <row r="3" spans="2:65">
      <c r="B3" s="47" t="s">
        <v>160</v>
      </c>
      <c r="C3" s="68" t="s">
        <v>240</v>
      </c>
    </row>
    <row r="4" spans="2:65">
      <c r="B4" s="47" t="s">
        <v>161</v>
      </c>
      <c r="C4" s="68">
        <v>2142</v>
      </c>
    </row>
    <row r="6" spans="2:65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3"/>
    </row>
    <row r="8" spans="2:65" s="3" customFormat="1" ht="78.75">
      <c r="B8" s="22" t="s">
        <v>95</v>
      </c>
      <c r="C8" s="30" t="s">
        <v>34</v>
      </c>
      <c r="D8" s="30" t="s">
        <v>99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83</v>
      </c>
      <c r="J8" s="30" t="s">
        <v>216</v>
      </c>
      <c r="K8" s="30" t="s">
        <v>215</v>
      </c>
      <c r="L8" s="30" t="s">
        <v>46</v>
      </c>
      <c r="M8" s="30" t="s">
        <v>45</v>
      </c>
      <c r="N8" s="30" t="s">
        <v>162</v>
      </c>
      <c r="O8" s="20" t="s">
        <v>164</v>
      </c>
      <c r="P8" s="1"/>
      <c r="Q8" s="1"/>
      <c r="BH8" s="1"/>
      <c r="BI8" s="1"/>
    </row>
    <row r="9" spans="2:65" s="3" customFormat="1" ht="20.25">
      <c r="B9" s="15"/>
      <c r="C9" s="16"/>
      <c r="D9" s="16"/>
      <c r="E9" s="16"/>
      <c r="F9" s="16"/>
      <c r="G9" s="16"/>
      <c r="H9" s="16"/>
      <c r="I9" s="16"/>
      <c r="J9" s="32" t="s">
        <v>223</v>
      </c>
      <c r="K9" s="32"/>
      <c r="L9" s="32" t="s">
        <v>219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28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27084.985178320003</v>
      </c>
      <c r="M11" s="70"/>
      <c r="N11" s="78">
        <f>L11/$L$11</f>
        <v>1</v>
      </c>
      <c r="O11" s="78">
        <f>L11/'סכום נכסי הקרן'!$C$42</f>
        <v>2.2371765668020332E-2</v>
      </c>
      <c r="P11" s="5"/>
      <c r="BG11" s="1"/>
      <c r="BH11" s="3"/>
      <c r="BI11" s="1"/>
      <c r="BM11" s="1"/>
    </row>
    <row r="12" spans="2:65" s="4" customFormat="1" ht="18" customHeight="1">
      <c r="B12" s="93" t="s">
        <v>209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27084.985178319999</v>
      </c>
      <c r="M12" s="70"/>
      <c r="N12" s="78">
        <f t="shared" ref="N12:N19" si="0">L12/$L$11</f>
        <v>0.99999999999999989</v>
      </c>
      <c r="O12" s="78">
        <f>L12/'סכום נכסי הקרן'!$C$42</f>
        <v>2.2371765668020328E-2</v>
      </c>
      <c r="P12" s="5"/>
      <c r="BG12" s="1"/>
      <c r="BH12" s="3"/>
      <c r="BI12" s="1"/>
      <c r="BM12" s="1"/>
    </row>
    <row r="13" spans="2:65">
      <c r="B13" s="88" t="s">
        <v>27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27084.985178319999</v>
      </c>
      <c r="M13" s="72"/>
      <c r="N13" s="81">
        <f t="shared" si="0"/>
        <v>0.99999999999999989</v>
      </c>
      <c r="O13" s="81">
        <f>L13/'סכום נכסי הקרן'!$C$42</f>
        <v>2.2371765668020328E-2</v>
      </c>
      <c r="BH13" s="3"/>
    </row>
    <row r="14" spans="2:65" ht="20.25">
      <c r="B14" s="76" t="s">
        <v>994</v>
      </c>
      <c r="C14" s="70" t="s">
        <v>995</v>
      </c>
      <c r="D14" s="83" t="s">
        <v>25</v>
      </c>
      <c r="E14" s="70"/>
      <c r="F14" s="83" t="s">
        <v>884</v>
      </c>
      <c r="G14" s="70" t="s">
        <v>996</v>
      </c>
      <c r="H14" s="70"/>
      <c r="I14" s="83" t="s">
        <v>143</v>
      </c>
      <c r="J14" s="77">
        <v>495.036112</v>
      </c>
      <c r="K14" s="79">
        <v>62148</v>
      </c>
      <c r="L14" s="77">
        <v>1066.3323775649999</v>
      </c>
      <c r="M14" s="78">
        <v>3.1324473830774704E-4</v>
      </c>
      <c r="N14" s="78">
        <f t="shared" si="0"/>
        <v>3.9369871186731853E-2</v>
      </c>
      <c r="O14" s="78">
        <f>L14/'סכום נכסי הקרן'!$C$42</f>
        <v>8.807735325697104E-4</v>
      </c>
      <c r="BH14" s="4"/>
    </row>
    <row r="15" spans="2:65">
      <c r="B15" s="76" t="s">
        <v>997</v>
      </c>
      <c r="C15" s="70" t="s">
        <v>998</v>
      </c>
      <c r="D15" s="83" t="s">
        <v>117</v>
      </c>
      <c r="E15" s="70"/>
      <c r="F15" s="83" t="s">
        <v>884</v>
      </c>
      <c r="G15" s="70" t="s">
        <v>996</v>
      </c>
      <c r="H15" s="70"/>
      <c r="I15" s="83" t="s">
        <v>145</v>
      </c>
      <c r="J15" s="77">
        <v>9498.8085310000024</v>
      </c>
      <c r="K15" s="79">
        <v>3047</v>
      </c>
      <c r="L15" s="77">
        <v>1123.7937404849997</v>
      </c>
      <c r="M15" s="78">
        <v>7.5234596349860666E-5</v>
      </c>
      <c r="N15" s="78">
        <f t="shared" si="0"/>
        <v>4.1491392115825594E-2</v>
      </c>
      <c r="O15" s="78">
        <f>L15/'סכום נכסי הקרן'!$C$42</f>
        <v>9.2823570165519653E-4</v>
      </c>
    </row>
    <row r="16" spans="2:65">
      <c r="B16" s="76" t="s">
        <v>999</v>
      </c>
      <c r="C16" s="70" t="s">
        <v>1000</v>
      </c>
      <c r="D16" s="83" t="s">
        <v>117</v>
      </c>
      <c r="E16" s="70"/>
      <c r="F16" s="83" t="s">
        <v>884</v>
      </c>
      <c r="G16" s="70" t="s">
        <v>996</v>
      </c>
      <c r="H16" s="70"/>
      <c r="I16" s="83" t="s">
        <v>153</v>
      </c>
      <c r="J16" s="77">
        <v>36710.543100000003</v>
      </c>
      <c r="K16" s="79">
        <v>1531</v>
      </c>
      <c r="L16" s="77">
        <v>1808.246192132</v>
      </c>
      <c r="M16" s="78">
        <v>1.7589763888161778E-4</v>
      </c>
      <c r="N16" s="78">
        <f t="shared" si="0"/>
        <v>6.6761941357065938E-2</v>
      </c>
      <c r="O16" s="78">
        <f>L16/'סכום נכסי הקרן'!$C$42</f>
        <v>1.4935825075823943E-3</v>
      </c>
    </row>
    <row r="17" spans="2:15">
      <c r="B17" s="76" t="s">
        <v>1001</v>
      </c>
      <c r="C17" s="70" t="s">
        <v>1002</v>
      </c>
      <c r="D17" s="83" t="s">
        <v>117</v>
      </c>
      <c r="E17" s="70"/>
      <c r="F17" s="83" t="s">
        <v>884</v>
      </c>
      <c r="G17" s="70" t="s">
        <v>996</v>
      </c>
      <c r="H17" s="70"/>
      <c r="I17" s="83" t="s">
        <v>143</v>
      </c>
      <c r="J17" s="77">
        <v>184506.25706399995</v>
      </c>
      <c r="K17" s="79">
        <v>1403.8</v>
      </c>
      <c r="L17" s="77">
        <v>8977.2825675540007</v>
      </c>
      <c r="M17" s="78">
        <v>2.4002420876774854E-4</v>
      </c>
      <c r="N17" s="78">
        <f t="shared" si="0"/>
        <v>0.33144867934946509</v>
      </c>
      <c r="O17" s="78">
        <f>L17/'סכום נכסי הקרן'!$C$42</f>
        <v>7.415092185381042E-3</v>
      </c>
    </row>
    <row r="18" spans="2:15">
      <c r="B18" s="76" t="s">
        <v>1003</v>
      </c>
      <c r="C18" s="70" t="s">
        <v>1004</v>
      </c>
      <c r="D18" s="83" t="s">
        <v>25</v>
      </c>
      <c r="E18" s="70"/>
      <c r="F18" s="83" t="s">
        <v>884</v>
      </c>
      <c r="G18" s="70" t="s">
        <v>996</v>
      </c>
      <c r="H18" s="70"/>
      <c r="I18" s="83" t="s">
        <v>153</v>
      </c>
      <c r="J18" s="77">
        <v>4789.8550560000003</v>
      </c>
      <c r="K18" s="79">
        <v>11678.96</v>
      </c>
      <c r="L18" s="77">
        <v>1799.7745345870001</v>
      </c>
      <c r="M18" s="78">
        <v>1.2704254712927194E-3</v>
      </c>
      <c r="N18" s="78">
        <f t="shared" si="0"/>
        <v>6.6449160770729085E-2</v>
      </c>
      <c r="O18" s="78">
        <f>L18/'סכום נכסי הקרן'!$C$42</f>
        <v>1.4865850535993601E-3</v>
      </c>
    </row>
    <row r="19" spans="2:15">
      <c r="B19" s="76" t="s">
        <v>1005</v>
      </c>
      <c r="C19" s="70" t="s">
        <v>1006</v>
      </c>
      <c r="D19" s="83" t="s">
        <v>117</v>
      </c>
      <c r="E19" s="70"/>
      <c r="F19" s="83" t="s">
        <v>884</v>
      </c>
      <c r="G19" s="70" t="s">
        <v>996</v>
      </c>
      <c r="H19" s="70"/>
      <c r="I19" s="83" t="s">
        <v>143</v>
      </c>
      <c r="J19" s="77">
        <v>30869.490651999997</v>
      </c>
      <c r="K19" s="79">
        <v>11504.94</v>
      </c>
      <c r="L19" s="77">
        <v>12309.555765997</v>
      </c>
      <c r="M19" s="78">
        <v>3.7519484666010344E-4</v>
      </c>
      <c r="N19" s="78">
        <f t="shared" si="0"/>
        <v>0.45447895522018239</v>
      </c>
      <c r="O19" s="78">
        <f>L19/'סכום נכסי הקרן'!$C$42</f>
        <v>1.0167496687232625E-2</v>
      </c>
    </row>
    <row r="20" spans="2:15">
      <c r="B20" s="73"/>
      <c r="C20" s="70"/>
      <c r="D20" s="70"/>
      <c r="E20" s="70"/>
      <c r="F20" s="70"/>
      <c r="G20" s="70"/>
      <c r="H20" s="70"/>
      <c r="I20" s="70"/>
      <c r="J20" s="77"/>
      <c r="K20" s="79"/>
      <c r="L20" s="70"/>
      <c r="M20" s="70"/>
      <c r="N20" s="78"/>
      <c r="O20" s="70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85" t="s">
        <v>231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85" t="s">
        <v>92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85" t="s">
        <v>214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85" t="s">
        <v>222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2: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2: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2: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2: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2: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2: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9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0.140625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2142</v>
      </c>
    </row>
    <row r="6" spans="2:60" ht="26.25" customHeight="1">
      <c r="B6" s="108" t="s">
        <v>189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74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3"/>
    </row>
    <row r="8" spans="2:60" s="3" customFormat="1" ht="78.75"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45</v>
      </c>
      <c r="K8" s="30" t="s">
        <v>162</v>
      </c>
      <c r="L8" s="66" t="s">
        <v>164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69" t="s">
        <v>36</v>
      </c>
      <c r="C11" s="70"/>
      <c r="D11" s="70"/>
      <c r="E11" s="70"/>
      <c r="F11" s="70"/>
      <c r="G11" s="77"/>
      <c r="H11" s="79"/>
      <c r="I11" s="77">
        <v>66.206388537999999</v>
      </c>
      <c r="J11" s="70"/>
      <c r="K11" s="78">
        <f>I11/$I$11</f>
        <v>1</v>
      </c>
      <c r="L11" s="78">
        <f>I11/'סכום נכסי הקרן'!$C$42</f>
        <v>5.468542073575225E-5</v>
      </c>
      <c r="BC11" s="1"/>
      <c r="BD11" s="3"/>
      <c r="BE11" s="1"/>
      <c r="BG11" s="1"/>
    </row>
    <row r="12" spans="2:60" s="4" customFormat="1" ht="18" customHeight="1">
      <c r="B12" s="93" t="s">
        <v>23</v>
      </c>
      <c r="C12" s="70"/>
      <c r="D12" s="70"/>
      <c r="E12" s="70"/>
      <c r="F12" s="70"/>
      <c r="G12" s="77"/>
      <c r="H12" s="79"/>
      <c r="I12" s="77">
        <v>66.206388537999999</v>
      </c>
      <c r="J12" s="70"/>
      <c r="K12" s="78">
        <f t="shared" ref="K12:K14" si="0">I12/$I$11</f>
        <v>1</v>
      </c>
      <c r="L12" s="78">
        <f>I12/'סכום נכסי הקרן'!$C$42</f>
        <v>5.468542073575225E-5</v>
      </c>
      <c r="BC12" s="1"/>
      <c r="BD12" s="3"/>
      <c r="BE12" s="1"/>
      <c r="BG12" s="1"/>
    </row>
    <row r="13" spans="2:60">
      <c r="B13" s="88" t="s">
        <v>1007</v>
      </c>
      <c r="C13" s="72"/>
      <c r="D13" s="72"/>
      <c r="E13" s="72"/>
      <c r="F13" s="72"/>
      <c r="G13" s="80"/>
      <c r="H13" s="82"/>
      <c r="I13" s="80">
        <v>66.206388537999999</v>
      </c>
      <c r="J13" s="72"/>
      <c r="K13" s="81">
        <f t="shared" si="0"/>
        <v>1</v>
      </c>
      <c r="L13" s="81">
        <f>I13/'סכום נכסי הקרן'!$C$42</f>
        <v>5.468542073575225E-5</v>
      </c>
      <c r="BD13" s="3"/>
    </row>
    <row r="14" spans="2:60" ht="20.25">
      <c r="B14" s="76" t="s">
        <v>1008</v>
      </c>
      <c r="C14" s="70" t="s">
        <v>1009</v>
      </c>
      <c r="D14" s="83" t="s">
        <v>100</v>
      </c>
      <c r="E14" s="83" t="s">
        <v>170</v>
      </c>
      <c r="F14" s="83" t="s">
        <v>144</v>
      </c>
      <c r="G14" s="77">
        <v>13917.676799999999</v>
      </c>
      <c r="H14" s="79">
        <v>475.7</v>
      </c>
      <c r="I14" s="77">
        <v>66.206388537999999</v>
      </c>
      <c r="J14" s="78">
        <v>1.5710444301637149E-3</v>
      </c>
      <c r="K14" s="78">
        <f t="shared" si="0"/>
        <v>1</v>
      </c>
      <c r="L14" s="78">
        <f>I14/'סכום נכסי הקרן'!$C$42</f>
        <v>5.468542073575225E-5</v>
      </c>
      <c r="BD14" s="4"/>
    </row>
    <row r="15" spans="2:60">
      <c r="B15" s="73"/>
      <c r="C15" s="70"/>
      <c r="D15" s="70"/>
      <c r="E15" s="70"/>
      <c r="F15" s="70"/>
      <c r="G15" s="77"/>
      <c r="H15" s="79"/>
      <c r="I15" s="70"/>
      <c r="J15" s="70"/>
      <c r="K15" s="78"/>
      <c r="L15" s="70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85" t="s">
        <v>231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85" t="s">
        <v>92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85" t="s">
        <v>214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85" t="s">
        <v>222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elements/1.1/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2020-08-31T11:31:09Z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