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1" i="58" l="1"/>
  <c r="L28" i="58"/>
  <c r="L27" i="58"/>
  <c r="L26" i="58"/>
  <c r="L25" i="58"/>
  <c r="L24" i="58"/>
  <c r="L23" i="58"/>
  <c r="L22" i="58"/>
  <c r="L21" i="58"/>
  <c r="L20" i="58"/>
  <c r="L18" i="58"/>
  <c r="L17" i="58"/>
  <c r="L16" i="58"/>
  <c r="L15" i="58"/>
  <c r="L14" i="58"/>
  <c r="L13" i="58"/>
  <c r="L12" i="58"/>
  <c r="L11" i="58"/>
  <c r="L10" i="58"/>
  <c r="J20" i="58" l="1"/>
  <c r="J12" i="58"/>
  <c r="C31" i="88" l="1"/>
  <c r="C24" i="88"/>
  <c r="C21" i="88"/>
  <c r="C20" i="88"/>
  <c r="C17" i="88"/>
  <c r="C13" i="88"/>
  <c r="K11" i="58" l="1"/>
  <c r="J10" i="58"/>
  <c r="C23" i="88"/>
  <c r="C12" i="88"/>
  <c r="K18" i="58" l="1"/>
  <c r="K16" i="58"/>
  <c r="K14" i="58"/>
  <c r="K15" i="58"/>
  <c r="K10" i="58"/>
  <c r="K27" i="58"/>
  <c r="K28" i="58"/>
  <c r="K26" i="58"/>
  <c r="K24" i="58"/>
  <c r="K22" i="58"/>
  <c r="K13" i="58"/>
  <c r="K25" i="58"/>
  <c r="K17" i="58"/>
  <c r="K23" i="58"/>
  <c r="K21" i="58"/>
  <c r="K12" i="58"/>
  <c r="K20" i="58"/>
  <c r="C11" i="88"/>
  <c r="C10" i="88"/>
  <c r="C42" i="88" s="1"/>
  <c r="D12" i="88" s="1"/>
  <c r="K75" i="76" l="1"/>
  <c r="K71" i="76"/>
  <c r="K66" i="76"/>
  <c r="K62" i="76"/>
  <c r="K58" i="76"/>
  <c r="K54" i="76"/>
  <c r="K49" i="76"/>
  <c r="K45" i="76"/>
  <c r="K41" i="76"/>
  <c r="K37" i="76"/>
  <c r="K33" i="76"/>
  <c r="K29" i="76"/>
  <c r="K25" i="76"/>
  <c r="K21" i="76"/>
  <c r="K17" i="76"/>
  <c r="K13" i="76"/>
  <c r="P108" i="69"/>
  <c r="P104" i="69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13" i="67"/>
  <c r="L15" i="66"/>
  <c r="L11" i="66"/>
  <c r="N47" i="63"/>
  <c r="N43" i="63"/>
  <c r="N38" i="63"/>
  <c r="N34" i="63"/>
  <c r="N30" i="63"/>
  <c r="N25" i="63"/>
  <c r="N21" i="63"/>
  <c r="N16" i="63"/>
  <c r="N12" i="63"/>
  <c r="R53" i="59"/>
  <c r="R49" i="59"/>
  <c r="R45" i="59"/>
  <c r="R41" i="59"/>
  <c r="R36" i="59"/>
  <c r="R32" i="59"/>
  <c r="R28" i="59"/>
  <c r="R23" i="59"/>
  <c r="R19" i="59"/>
  <c r="R15" i="59"/>
  <c r="R11" i="59"/>
  <c r="K74" i="76"/>
  <c r="K69" i="76"/>
  <c r="K65" i="76"/>
  <c r="K61" i="76"/>
  <c r="K57" i="76"/>
  <c r="K52" i="76"/>
  <c r="K48" i="76"/>
  <c r="K44" i="76"/>
  <c r="K40" i="76"/>
  <c r="K36" i="76"/>
  <c r="K32" i="76"/>
  <c r="K28" i="76"/>
  <c r="K24" i="76"/>
  <c r="K20" i="76"/>
  <c r="K16" i="76"/>
  <c r="K12" i="76"/>
  <c r="P107" i="69"/>
  <c r="P103" i="69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2" i="67"/>
  <c r="L14" i="66"/>
  <c r="N50" i="63"/>
  <c r="N46" i="63"/>
  <c r="N42" i="63"/>
  <c r="N37" i="63"/>
  <c r="N33" i="63"/>
  <c r="N29" i="63"/>
  <c r="N24" i="63"/>
  <c r="N20" i="63"/>
  <c r="N15" i="63"/>
  <c r="N11" i="63"/>
  <c r="R52" i="59"/>
  <c r="R48" i="59"/>
  <c r="R44" i="59"/>
  <c r="R40" i="59"/>
  <c r="R35" i="59"/>
  <c r="R31" i="59"/>
  <c r="R27" i="59"/>
  <c r="R22" i="59"/>
  <c r="R18" i="59"/>
  <c r="R14" i="59"/>
  <c r="K73" i="76"/>
  <c r="K68" i="76"/>
  <c r="K64" i="76"/>
  <c r="K60" i="76"/>
  <c r="K56" i="76"/>
  <c r="K51" i="76"/>
  <c r="K47" i="76"/>
  <c r="K43" i="76"/>
  <c r="K39" i="76"/>
  <c r="K35" i="76"/>
  <c r="K31" i="76"/>
  <c r="K27" i="76"/>
  <c r="K23" i="76"/>
  <c r="K19" i="76"/>
  <c r="K15" i="76"/>
  <c r="K11" i="76"/>
  <c r="P106" i="69"/>
  <c r="P102" i="69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5" i="67"/>
  <c r="K11" i="67"/>
  <c r="L13" i="66"/>
  <c r="N49" i="63"/>
  <c r="N45" i="63"/>
  <c r="N41" i="63"/>
  <c r="N36" i="63"/>
  <c r="N32" i="63"/>
  <c r="N28" i="63"/>
  <c r="N23" i="63"/>
  <c r="N19" i="63"/>
  <c r="N14" i="63"/>
  <c r="R55" i="59"/>
  <c r="R51" i="59"/>
  <c r="R47" i="59"/>
  <c r="R43" i="59"/>
  <c r="R38" i="59"/>
  <c r="R34" i="59"/>
  <c r="R30" i="59"/>
  <c r="R25" i="59"/>
  <c r="R21" i="59"/>
  <c r="R17" i="59"/>
  <c r="R13" i="59"/>
  <c r="K72" i="76"/>
  <c r="K67" i="76"/>
  <c r="K63" i="76"/>
  <c r="K59" i="76"/>
  <c r="K55" i="76"/>
  <c r="K50" i="76"/>
  <c r="K46" i="76"/>
  <c r="K42" i="76"/>
  <c r="K38" i="76"/>
  <c r="K34" i="76"/>
  <c r="K30" i="76"/>
  <c r="K26" i="76"/>
  <c r="K22" i="76"/>
  <c r="K18" i="76"/>
  <c r="K14" i="76"/>
  <c r="P109" i="69"/>
  <c r="P105" i="69"/>
  <c r="P101" i="69"/>
  <c r="P97" i="69"/>
  <c r="P93" i="69"/>
  <c r="P89" i="69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4" i="67"/>
  <c r="L16" i="66"/>
  <c r="L12" i="66"/>
  <c r="N48" i="63"/>
  <c r="N44" i="63"/>
  <c r="N39" i="63"/>
  <c r="N35" i="63"/>
  <c r="N31" i="63"/>
  <c r="N26" i="63"/>
  <c r="N22" i="63"/>
  <c r="N17" i="63"/>
  <c r="N13" i="63"/>
  <c r="R54" i="59"/>
  <c r="R50" i="59"/>
  <c r="R46" i="59"/>
  <c r="R42" i="59"/>
  <c r="R37" i="59"/>
  <c r="R33" i="59"/>
  <c r="R29" i="59"/>
  <c r="R24" i="59"/>
  <c r="R20" i="59"/>
  <c r="R16" i="59"/>
  <c r="R12" i="59"/>
  <c r="D10" i="88"/>
  <c r="D24" i="88"/>
  <c r="D38" i="88"/>
  <c r="D11" i="88"/>
  <c r="D17" i="88"/>
  <c r="D21" i="88"/>
  <c r="D31" i="88"/>
  <c r="D42" i="88"/>
  <c r="D23" i="88"/>
  <c r="D20" i="88"/>
  <c r="D1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200331]}"/>
    <s v="{[Medida].[Medida].&amp;[2]}"/>
    <s v="{[Keren].[Keren].[All]}"/>
    <s v="{[Cheshbon KM].[Hie Peilut].[Peilut 7].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<sst xmlns="http://schemas.openxmlformats.org/spreadsheetml/2006/main" count="2508" uniqueCount="674">
  <si>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</si>
  <si>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</si>
  <si>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</si>
  <si>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</si>
  <si>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</si>
  <si>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</si>
  <si>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</si>
  <si>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</si>
  <si>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</si>
  <si>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</si>
  <si>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</si>
  <si>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</si>
  <si>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</si>
  <si>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</si>
  <si>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</si>
  <si>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</si>
  <si>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</si>
  <si>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</si>
  <si>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</si>
  <si>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</si>
  <si>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</si>
  <si>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</si>
  <si>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</si>
  <si>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</si>
  <si>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</si>
  <si>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</si>
  <si>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</si>
  <si>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</si>
  <si>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</si>
  <si>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</si>
  <si>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</si>
  <si>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</si>
  <si>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</si>
  <si>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</si>
  <si>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</si>
  <si>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</si>
  <si>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</si>
  <si>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</si>
  <si>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</si>
  <si>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</si>
  <si>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</si>
  <si>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</si>
  <si>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</si>
  <si>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</si>
  <si>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</si>
  <si>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</si>
  <si>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</si>
  <si>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</si>
  <si>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</si>
  <si>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</si>
  <si>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</si>
  <si>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</si>
  <si>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</si>
  <si>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</si>
  <si>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</si>
  <si>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</si>
  <si>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</si>
  <si>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</si>
  <si>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</si>
  <si>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</si>
  <si>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</si>
  <si>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</si>
  <si>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</si>
  <si>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</si>
  <si>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</si>
  <si>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</si>
  <si>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</si>
  <si>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</si>
  <si>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</si>
  <si>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</si>
  <si>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</si>
  <si>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</si>
  <si>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</si>
  <si>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</si>
  <si>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</si>
  <si>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</si>
  <si>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</si>
  <si>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</si>
  <si>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</si>
  <si>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</si>
  <si>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</si>
  <si>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</si>
  <si>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</si>
  <si>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</si>
  <si>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</si>
  <si>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</si>
  <si>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</si>
  <si>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</si>
  <si>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</si>
  <si>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</si>
  <si>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</si>
  <si>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</si>
  <si>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</si>
  <si>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</si>
  <si>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</si>
  <si>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</si>
  <si>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</si>
  <si>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</si>
  <si>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</si>
  <si>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</si>
  <si>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</si>
  <si>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</si>
  <si>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</si>
  <si>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</si>
  <si>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</si>
  <si>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</si>
  <si>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</si>
  <si>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</si>
  <si>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</si>
  <si>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</si>
  <si>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</si>
  <si>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</si>
  <si>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</si>
  <si>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</si>
  <si>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</si>
  <si>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</si>
  <si>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</si>
  <si>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</si>
  <si>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</si>
  <si>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</si>
  <si>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</si>
  <si>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</si>
  <si>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</si>
  <si>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</si>
  <si>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</si>
  <si>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</si>
  <si>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</si>
  <si>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</si>
  <si>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</si>
  <si>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</si>
  <si>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</si>
  <si>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</si>
  <si>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</si>
  <si>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</si>
  <si>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</si>
  <si>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</si>
  <si>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</si>
  <si>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</si>
  <si>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</si>
  <si>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</si>
  <si>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</si>
  <si>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</si>
  <si>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</si>
  <si>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</si>
  <si>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</si>
  <si>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</si>
  <si>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</si>
  <si>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</si>
  <si>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</si>
  <si>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</si>
  <si>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</si>
  <si>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</si>
  <si>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</si>
  <si>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</si>
  <si>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</si>
  <si>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</si>
  <si>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</si>
  <si>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</si>
  <si>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</si>
  <si>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</si>
  <si>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</si>
  <si>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</si>
  <si>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</si>
  <si>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</si>
  <si>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</si>
  <si>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</si>
  <si>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</si>
  <si>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</si>
  <si>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</si>
  <si>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</si>
  <si>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</si>
  <si>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</si>
  <si>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</si>
  <si>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</si>
  <si>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</si>
  <si>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</si>
  <si>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</si>
  <si>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</si>
  <si>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</si>
  <si>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</si>
  <si>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</si>
  <si>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</si>
  <si>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</si>
  <si>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</si>
  <si>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</si>
  <si>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</si>
  <si>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</si>
  <si>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</si>
  <si>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</si>
  <si>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</si>
  <si>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</si>
  <si>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</si>
  <si>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</si>
  <si>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אישית (מספר אוצר 162)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</si>
  <si>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</si>
  <si>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</si>
  <si>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</si>
  <si>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</si>
  <si>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</si>
  <si>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</si>
  <si>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</si>
  <si>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</si>
  <si>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</si>
  <si>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</si>
  <si>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</si>
  <si>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</si>
  <si>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</si>
  <si>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</si>
  <si>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</si>
  <si>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</si>
  <si>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</si>
  <si>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</si>
  <si>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</si>
  <si>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</si>
  <si>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</si>
  <si>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</si>
  <si>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</si>
  <si>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</si>
  <si>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</si>
  <si>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</si>
  <si>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</si>
  <si>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</si>
  <si>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</si>
  <si>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</si>
  <si>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</si>
  <si>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</si>
  <si>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</si>
  <si>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</si>
  <si>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</si>
  <si>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</si>
  <si>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</si>
  <si>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</si>
  <si>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</si>
  <si>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</si>
  <si>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</si>
  <si>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</si>
  <si>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</si>
  <si>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</si>
  <si>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</si>
  <si>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</si>
  <si>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</si>
  <si>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</si>
  <si>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</si>
  <si>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</si>
  <si>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</si>
  <si>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</si>
  <si>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</si>
  <si>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</si>
  <si>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</si>
  <si>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</si>
  <si>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</si>
  <si>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</si>
  <si>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</si>
  <si>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</si>
  <si>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</si>
  <si>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</si>
  <si>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</si>
  <si>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</si>
  <si>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</si>
  <si>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</si>
  <si>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</si>
  <si>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</si>
  <si>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</si>
  <si>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</si>
  <si>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</si>
  <si>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</si>
  <si>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</si>
  <si>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</si>
  <si>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</si>
  <si>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</si>
  <si>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</si>
  <si>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</si>
  <si>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</si>
  <si>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</si>
  <si>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</si>
  <si>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</si>
  <si>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</si>
  <si>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</si>
  <si>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</si>
  <si>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</si>
  <si>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</si>
  <si>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</si>
  <si>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</si>
  <si>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</si>
  <si>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</si>
  <si>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</si>
  <si>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</si>
  <si>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</si>
  <si>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</si>
  <si>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</si>
  <si>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</si>
  <si>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</si>
  <si>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</si>
  <si>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</si>
  <si>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</si>
  <si>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</si>
  <si>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</si>
  <si>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</si>
  <si>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</si>
  <si>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</si>
  <si>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</si>
  <si>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</si>
  <si>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</si>
  <si>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</si>
  <si>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</si>
  <si>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</si>
  <si>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</si>
  <si>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</si>
  <si>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</si>
  <si>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</si>
  <si>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</si>
  <si>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</si>
  <si>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</si>
  <si>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</si>
  <si>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</si>
  <si>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</si>
  <si>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</si>
  <si>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</si>
  <si>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</si>
  <si>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</si>
  <si>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</si>
  <si>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</si>
  <si>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</si>
  <si>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</si>
  <si>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</si>
  <si>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</si>
  <si>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</si>
  <si>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</si>
  <si>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</si>
  <si>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</si>
  <si>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</si>
  <si>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</si>
  <si>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</si>
  <si>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</si>
  <si>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SPX 08/21/20 C3000</t>
  </si>
  <si>
    <t>SPX0820C3000</t>
  </si>
  <si>
    <t>ל.ר.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</si>
  <si>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</si>
  <si>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</si>
  <si>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</si>
  <si>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</si>
  <si>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</si>
  <si>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</si>
  <si>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</si>
  <si>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</si>
  <si>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</si>
  <si>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</si>
  <si>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</si>
  <si>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</si>
  <si>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</si>
  <si>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</si>
  <si>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</si>
  <si>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</si>
  <si>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</si>
  <si>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</si>
  <si>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</si>
  <si>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</si>
  <si>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</si>
  <si>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</si>
  <si>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</si>
  <si>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</si>
  <si>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</si>
  <si>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</si>
  <si>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</si>
  <si>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</si>
  <si>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</si>
  <si>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</si>
  <si>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</si>
  <si>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</si>
  <si>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</si>
  <si>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</si>
  <si>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</si>
  <si>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</si>
  <si>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</si>
  <si>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</si>
  <si>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</si>
  <si>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</si>
  <si>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</si>
  <si>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</si>
  <si>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</si>
  <si>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</si>
  <si>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</si>
  <si>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</si>
  <si>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</si>
  <si>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</si>
  <si>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</si>
  <si>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</si>
  <si>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</si>
  <si>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</si>
  <si>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</si>
  <si>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</si>
  <si>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</si>
  <si>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</si>
  <si>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</si>
  <si>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</si>
  <si>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</si>
  <si>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</si>
  <si>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</si>
  <si>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</si>
  <si>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</si>
  <si>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</si>
  <si>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</si>
  <si>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</si>
  <si>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</si>
  <si>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</si>
  <si>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</si>
  <si>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</si>
  <si>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</si>
  <si>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</si>
  <si>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</si>
  <si>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</si>
  <si>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</si>
  <si>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</si>
  <si>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</si>
  <si>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</si>
  <si>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</si>
  <si>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</si>
  <si>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</si>
  <si>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</si>
  <si>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</si>
  <si>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</si>
  <si>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</si>
  <si>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</si>
  <si>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</si>
  <si>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</si>
  <si>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</si>
  <si>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</si>
  <si>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</si>
  <si>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</si>
  <si>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</si>
  <si>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</si>
  <si>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</si>
  <si>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</si>
  <si>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</si>
  <si>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</si>
  <si>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</si>
  <si>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</si>
  <si>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</si>
  <si>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</si>
  <si>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</si>
  <si>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</si>
  <si>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</si>
  <si>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</si>
  <si>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</si>
  <si>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</si>
  <si>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</si>
  <si>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</si>
  <si>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</si>
  <si>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</si>
  <si>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</si>
  <si>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</si>
  <si>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</si>
  <si>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</si>
  <si>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</si>
  <si>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</si>
  <si>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</si>
  <si>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</si>
  <si>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</si>
  <si>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</si>
  <si>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</si>
  <si>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</si>
  <si>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</si>
  <si>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</si>
  <si>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</si>
  <si>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</si>
  <si>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</si>
  <si>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</si>
  <si>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</si>
  <si>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</si>
  <si>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</si>
  <si>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</si>
  <si>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</si>
  <si>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</si>
  <si>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</si>
  <si>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</si>
  <si>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</si>
  <si>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</si>
  <si>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</si>
  <si>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</si>
  <si>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</si>
  <si>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</si>
  <si>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</si>
  <si>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</si>
  <si>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</si>
  <si>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</si>
  <si>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</si>
  <si>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</si>
  <si>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</si>
  <si>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</si>
  <si>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</si>
  <si>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</si>
  <si>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</si>
  <si>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</si>
  <si>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</si>
  <si>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</si>
  <si>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</si>
  <si>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</si>
  <si>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</si>
  <si>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</si>
  <si>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</si>
  <si>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</si>
  <si>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</si>
  <si>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סדרה 2024  8758  4.8%</t>
  </si>
  <si>
    <t>8287583</t>
  </si>
  <si>
    <t>ערד סדרה 8756 2024 4.8%</t>
  </si>
  <si>
    <t>8287567</t>
  </si>
  <si>
    <t>ערד סדרה 8757 2024 4.8%</t>
  </si>
  <si>
    <t>8287575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</si>
  <si>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</si>
  <si>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</si>
  <si>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</si>
  <si>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</si>
  <si>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</si>
  <si>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</si>
  <si>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</si>
  <si>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</si>
  <si>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</si>
  <si>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</si>
  <si>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</si>
  <si>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</si>
  <si>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</si>
  <si>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</si>
  <si>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</si>
  <si>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</si>
  <si>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</si>
  <si>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</si>
  <si>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</si>
  <si>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</si>
  <si>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</si>
  <si>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</si>
  <si>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</si>
  <si>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</si>
  <si>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</si>
  <si>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₪ / מט"ח</t>
  </si>
  <si>
    <t>+ILS/-USD 3.3951 25-03-21 (10) -444</t>
  </si>
  <si>
    <t>10001389</t>
  </si>
  <si>
    <t>+ILS/-USD 3.3971 11-06-20 (10) -179</t>
  </si>
  <si>
    <t>10001371</t>
  </si>
  <si>
    <t>+ILS/-USD 3.406 10-11-20 (10) -665</t>
  </si>
  <si>
    <t>10001332</t>
  </si>
  <si>
    <t>+ILS/-USD 3.4178 10-11-20 (10) -657</t>
  </si>
  <si>
    <t>10001333</t>
  </si>
  <si>
    <t>+ILS/-USD 3.4272 11-06-20 (10) -368</t>
  </si>
  <si>
    <t>10001334</t>
  </si>
  <si>
    <t>+ILS/-USD 3.4274 11-06-20 (10) -376</t>
  </si>
  <si>
    <t>10001335</t>
  </si>
  <si>
    <t>+ILS/-USD 3.4309 11-06-20 (10) -241</t>
  </si>
  <si>
    <t>10001361</t>
  </si>
  <si>
    <t>+ILS/-USD 3.4344 11-06-20 (10) -321</t>
  </si>
  <si>
    <t>10001346</t>
  </si>
  <si>
    <t>+ILS/-USD 3.4372 11-06-20 (10) -333</t>
  </si>
  <si>
    <t>10001341</t>
  </si>
  <si>
    <t>+ILS/-USD 3.4392 11-06-20 (10) -333</t>
  </si>
  <si>
    <t>10001340</t>
  </si>
  <si>
    <t>+ILS/-USD 3.4401 11-06-20 (10) -489</t>
  </si>
  <si>
    <t>10001311</t>
  </si>
  <si>
    <t>+ILS/-USD 3.4417 11-06-20 (10) -273</t>
  </si>
  <si>
    <t>10001352</t>
  </si>
  <si>
    <t>+ILS/-USD 3.445 25-03-21 (10) -550</t>
  </si>
  <si>
    <t>10001391</t>
  </si>
  <si>
    <t>+ILS/-USD 3.452 10-11-20 (10) -800</t>
  </si>
  <si>
    <t>10001280</t>
  </si>
  <si>
    <t>+ILS/-USD 3.456 11-06-20 (10) -415</t>
  </si>
  <si>
    <t>10001327</t>
  </si>
  <si>
    <t>+ILS/-USD 3.4665 11-06-20 (93) -550</t>
  </si>
  <si>
    <t>10001301</t>
  </si>
  <si>
    <t>+ILS/-USD 3.484 11-06-20 (10) -605</t>
  </si>
  <si>
    <t>10001298</t>
  </si>
  <si>
    <t>+ILS/-USD 3.4937 10-11-20 (10) -898</t>
  </si>
  <si>
    <t>10001272</t>
  </si>
  <si>
    <t>+ILS/-USD 3.5021 10-11-20 (10) -904</t>
  </si>
  <si>
    <t>10001271</t>
  </si>
  <si>
    <t>+ILS/-USD 3.5055 11-06-20 (10) -690</t>
  </si>
  <si>
    <t>10001263</t>
  </si>
  <si>
    <t>+ILS/-USD 3.5057 11-06-20 (10) -758</t>
  </si>
  <si>
    <t>10001265</t>
  </si>
  <si>
    <t>+ILS/-USD 3.5088 11-06-20 (10) -772</t>
  </si>
  <si>
    <t>10001261</t>
  </si>
  <si>
    <t>+ILS/-USD 3.5185 25-03-21 (10) -535</t>
  </si>
  <si>
    <t>10001414</t>
  </si>
  <si>
    <t>+ILS/-USD 3.5293 11-06-20 (10) -132</t>
  </si>
  <si>
    <t>10001415</t>
  </si>
  <si>
    <t>+ILS/-USD 3.5345 25-03-21 (10) -535</t>
  </si>
  <si>
    <t>10001413</t>
  </si>
  <si>
    <t>+ILS/-USD 3.548 25-03-21 (10) -520</t>
  </si>
  <si>
    <t>10001410</t>
  </si>
  <si>
    <t>+ILS/-USD 3.5905 25-03-21 (10) -525</t>
  </si>
  <si>
    <t>10001408</t>
  </si>
  <si>
    <t>+ILS/-USD 3.623 11-06-20 (10) -143</t>
  </si>
  <si>
    <t>10001405</t>
  </si>
  <si>
    <t>+ILS/-USD 3.6295 11-06-20 (10) -120</t>
  </si>
  <si>
    <t>10001406</t>
  </si>
  <si>
    <t>+USD/-ILS 3.4114 11-06-20 (10) -156</t>
  </si>
  <si>
    <t>10001379</t>
  </si>
  <si>
    <t>+USD/-ILS 3.4206 11-06-20 (10) -579</t>
  </si>
  <si>
    <t>10001295</t>
  </si>
  <si>
    <t>+USD/-ILS 3.43452 11-06-20 (93) -194.8</t>
  </si>
  <si>
    <t>10001369</t>
  </si>
  <si>
    <t>+USD/-ILS 3.4353 11-06-20 (10) -232</t>
  </si>
  <si>
    <t>10001365</t>
  </si>
  <si>
    <t>+USD/-ILS 3.4365 11-06-20 (10) -630</t>
  </si>
  <si>
    <t>10001291</t>
  </si>
  <si>
    <t>+USD/-ILS 3.442 11-06-20 (10) -150</t>
  </si>
  <si>
    <t>10001386</t>
  </si>
  <si>
    <t>+USD/-ILS 3.4428 11-06-20 (10) -372</t>
  </si>
  <si>
    <t>10001339</t>
  </si>
  <si>
    <t>+USD/-ILS 3.4544 11-06-20 (10) -156</t>
  </si>
  <si>
    <t>10001384</t>
  </si>
  <si>
    <t>+USD/-ILS 3.5442 11-06-20 (10) -128</t>
  </si>
  <si>
    <t>10001392</t>
  </si>
  <si>
    <t>+USD/-ILS 3.623 25-03-21 (10) -500</t>
  </si>
  <si>
    <t>10001401</t>
  </si>
  <si>
    <t>+GBP/-USD 1.29325 11-05-20 (10) +74.5</t>
  </si>
  <si>
    <t>10001322</t>
  </si>
  <si>
    <t>+GBP/-USD 1.29685 11-05-20 (10) +76.5</t>
  </si>
  <si>
    <t>10001320</t>
  </si>
  <si>
    <t>+USD/-EUR 1.09197 27-07-20 (10) +55.7</t>
  </si>
  <si>
    <t>10001403</t>
  </si>
  <si>
    <t>+USD/-EUR 1.1106 09-04-20 (10) +137</t>
  </si>
  <si>
    <t>10001312</t>
  </si>
  <si>
    <t>+USD/-EUR 1.11375 09-04-20 (10) +52.5</t>
  </si>
  <si>
    <t>10001363</t>
  </si>
  <si>
    <t>+USD/-EUR 1.11527 09-04-20 (10) +128.7</t>
  </si>
  <si>
    <t>10001314</t>
  </si>
  <si>
    <t>+USD/-EUR 1.11565 09-04-20 (10) +157.5</t>
  </si>
  <si>
    <t>10001306</t>
  </si>
  <si>
    <t>+USD/-EUR 1.1264 09-04-20 (10) +68</t>
  </si>
  <si>
    <t>10001345</t>
  </si>
  <si>
    <t>+USD/-EUR 1.1368 09-04-20 (10) +223</t>
  </si>
  <si>
    <t>10001290</t>
  </si>
  <si>
    <t>+USD/-EUR 1.13785 09-04-20 (10) +196.5</t>
  </si>
  <si>
    <t>10001294</t>
  </si>
  <si>
    <t>+USD/-EUR 1.14529 09-04-20 (10) +230.9</t>
  </si>
  <si>
    <t>10001282</t>
  </si>
  <si>
    <t>+USD/-EUR 1.14575 09-04-20 (10) +239.5</t>
  </si>
  <si>
    <t>10001278</t>
  </si>
  <si>
    <t>+USD/-EUR 1.15192 09-04-20 (10) +234.2</t>
  </si>
  <si>
    <t>10001276</t>
  </si>
  <si>
    <t>+USD/-GBP 1.24427 11-05-20 (10) +102.7</t>
  </si>
  <si>
    <t>10001303</t>
  </si>
  <si>
    <t>+USD/-JPY 109.1 13-07-20 (10) -75</t>
  </si>
  <si>
    <t>10001382</t>
  </si>
  <si>
    <t>IRS</t>
  </si>
  <si>
    <t>10000000</t>
  </si>
  <si>
    <t>10000002</t>
  </si>
  <si>
    <t>10000004</t>
  </si>
  <si>
    <t>10000005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</si>
  <si>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</si>
  <si>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</si>
  <si>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</si>
  <si>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</si>
  <si>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</si>
  <si>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</si>
  <si>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</si>
  <si>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</si>
  <si>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</si>
  <si>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</si>
  <si>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</si>
  <si>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</si>
  <si>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</si>
  <si>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</si>
  <si>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</si>
  <si>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</si>
  <si>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</si>
  <si>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</si>
  <si>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</si>
  <si>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31710000</t>
  </si>
  <si>
    <t>33810000</t>
  </si>
  <si>
    <t>34010000</t>
  </si>
  <si>
    <t>31110000</t>
  </si>
  <si>
    <t>34510000</t>
  </si>
  <si>
    <t>31210000</t>
  </si>
  <si>
    <t>32026000</t>
  </si>
  <si>
    <t>30326000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</si>
</sst>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H25" sqref="H2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47" t="s">
        <v>118</v>
      </c>
      <c r="C1" s="68" t="s" vm="1">
        <v>191</v>
      </c>
    </row>
    <row r="2" spans="1:22">
      <c r="B2" s="47" t="s">
        <v>117</v>
      </c>
      <c r="C2" s="68" t="s">
        <v>192</v>
      </c>
    </row>
    <row r="3" spans="1:22">
      <c r="B3" s="47" t="s">
        <v>119</v>
      </c>
      <c r="C3" s="68" t="s">
        <v>193</v>
      </c>
    </row>
    <row r="4" spans="1:22">
      <c r="B4" s="47" t="s">
        <v>120</v>
      </c>
      <c r="C4" s="68">
        <v>2112</v>
      </c>
    </row>
    <row r="6" spans="1:22" ht="26.25" customHeight="1">
      <c r="B6" s="111" t="s">
        <v>127</v>
      </c>
      <c r="C6" s="112"/>
      <c r="D6" s="113"/>
    </row>
    <row r="7" spans="1:22" s="10" customFormat="1">
      <c r="B7" s="22"/>
      <c r="C7" s="23" t="s">
        <v>87</v>
      </c>
      <c r="D7" s="24" t="s">
        <v>85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2"/>
      <c r="C8" s="25" t="s">
        <v>170</v>
      </c>
      <c r="D8" s="26" t="s">
        <v>19</v>
      </c>
    </row>
    <row r="9" spans="1:22" s="11" customFormat="1" ht="18" customHeight="1">
      <c r="B9" s="36"/>
      <c r="C9" s="19" t="s">
        <v>0</v>
      </c>
      <c r="D9" s="27" t="s">
        <v>1</v>
      </c>
    </row>
    <row r="10" spans="1:22" s="11" customFormat="1" ht="18" customHeight="1">
      <c r="B10" s="55" t="s">
        <v>126</v>
      </c>
      <c r="C10" s="99">
        <f>C11+C12+C23</f>
        <v>748602.652958886</v>
      </c>
      <c r="D10" s="100">
        <f>C10/$C$42</f>
        <v>1</v>
      </c>
    </row>
    <row r="11" spans="1:22">
      <c r="A11" s="43" t="s">
        <v>100</v>
      </c>
      <c r="B11" s="28" t="s">
        <v>128</v>
      </c>
      <c r="C11" s="99">
        <f>מזומנים!J10</f>
        <v>82339.564326326014</v>
      </c>
      <c r="D11" s="100">
        <f>C11/$C$42</f>
        <v>0.10999101325766766</v>
      </c>
    </row>
    <row r="12" spans="1:22">
      <c r="B12" s="28" t="s">
        <v>129</v>
      </c>
      <c r="C12" s="99">
        <f>C13+C17+C20+C21</f>
        <v>440771.34806415602</v>
      </c>
      <c r="D12" s="100">
        <f>C12/$C$42</f>
        <v>0.58879212666691372</v>
      </c>
    </row>
    <row r="13" spans="1:22">
      <c r="A13" s="45" t="s">
        <v>100</v>
      </c>
      <c r="B13" s="29" t="s">
        <v>48</v>
      </c>
      <c r="C13" s="99">
        <f>'תעודות התחייבות ממשלתיות'!O11</f>
        <v>35820.507734156003</v>
      </c>
      <c r="D13" s="100">
        <f>C13/$C$42</f>
        <v>4.7849827398518854E-2</v>
      </c>
    </row>
    <row r="14" spans="1:22">
      <c r="A14" s="45" t="s">
        <v>100</v>
      </c>
      <c r="B14" s="29" t="s">
        <v>49</v>
      </c>
      <c r="C14" s="99" t="s" vm="2">
        <v>647</v>
      </c>
      <c r="D14" s="100" t="s" vm="3">
        <v>647</v>
      </c>
    </row>
    <row r="15" spans="1:22">
      <c r="A15" s="45" t="s">
        <v>100</v>
      </c>
      <c r="B15" s="29" t="s">
        <v>50</v>
      </c>
      <c r="C15" s="99" t="s" vm="4">
        <v>647</v>
      </c>
      <c r="D15" s="100" t="s" vm="5">
        <v>647</v>
      </c>
    </row>
    <row r="16" spans="1:22">
      <c r="A16" s="45" t="s">
        <v>100</v>
      </c>
      <c r="B16" s="29" t="s">
        <v>51</v>
      </c>
      <c r="C16" s="99" t="s" vm="6">
        <v>647</v>
      </c>
      <c r="D16" s="100" t="s" vm="7">
        <v>647</v>
      </c>
    </row>
    <row r="17" spans="1:4">
      <c r="A17" s="45" t="s">
        <v>100</v>
      </c>
      <c r="B17" s="29" t="s">
        <v>183</v>
      </c>
      <c r="C17" s="99">
        <f>'קרנות סל'!K11</f>
        <v>411488.14694000006</v>
      </c>
      <c r="D17" s="100">
        <f>C17/$C$42</f>
        <v>0.54967497819246891</v>
      </c>
    </row>
    <row r="18" spans="1:4">
      <c r="A18" s="45" t="s">
        <v>100</v>
      </c>
      <c r="B18" s="29" t="s">
        <v>52</v>
      </c>
      <c r="C18" s="99" t="s" vm="8">
        <v>647</v>
      </c>
      <c r="D18" s="100" t="s" vm="9">
        <v>647</v>
      </c>
    </row>
    <row r="19" spans="1:4">
      <c r="A19" s="45" t="s">
        <v>100</v>
      </c>
      <c r="B19" s="29" t="s">
        <v>53</v>
      </c>
      <c r="C19" s="99" t="s" vm="10">
        <v>647</v>
      </c>
      <c r="D19" s="100" t="s" vm="11">
        <v>647</v>
      </c>
    </row>
    <row r="20" spans="1:4">
      <c r="A20" s="45" t="s">
        <v>100</v>
      </c>
      <c r="B20" s="29" t="s">
        <v>54</v>
      </c>
      <c r="C20" s="99">
        <f>אופציות!I11</f>
        <v>503.66317999999995</v>
      </c>
      <c r="D20" s="100">
        <f>C20/$C$42</f>
        <v>6.7280442836964091E-4</v>
      </c>
    </row>
    <row r="21" spans="1:4">
      <c r="A21" s="45" t="s">
        <v>100</v>
      </c>
      <c r="B21" s="29" t="s">
        <v>55</v>
      </c>
      <c r="C21" s="99">
        <f>'חוזים עתידיים'!I11</f>
        <v>-7040.9697900000001</v>
      </c>
      <c r="D21" s="100">
        <f>C21/$C$42</f>
        <v>-9.4054833524437123E-3</v>
      </c>
    </row>
    <row r="22" spans="1:4">
      <c r="A22" s="45" t="s">
        <v>100</v>
      </c>
      <c r="B22" s="29" t="s">
        <v>56</v>
      </c>
      <c r="C22" s="99" t="s" vm="12">
        <v>647</v>
      </c>
      <c r="D22" s="100" t="s" vm="13">
        <v>647</v>
      </c>
    </row>
    <row r="23" spans="1:4">
      <c r="B23" s="28" t="s">
        <v>130</v>
      </c>
      <c r="C23" s="99">
        <f>C24+C31</f>
        <v>225491.740568404</v>
      </c>
      <c r="D23" s="100">
        <f>C23/$C$42</f>
        <v>0.3012168600754187</v>
      </c>
    </row>
    <row r="24" spans="1:4">
      <c r="A24" s="45" t="s">
        <v>100</v>
      </c>
      <c r="B24" s="29" t="s">
        <v>57</v>
      </c>
      <c r="C24" s="99">
        <f>'לא סחיר- תעודות התחייבות ממשלתי'!M11</f>
        <v>226141.38086</v>
      </c>
      <c r="D24" s="100">
        <f>C24/$C$42</f>
        <v>0.30208466396180395</v>
      </c>
    </row>
    <row r="25" spans="1:4">
      <c r="A25" s="45" t="s">
        <v>100</v>
      </c>
      <c r="B25" s="29" t="s">
        <v>58</v>
      </c>
      <c r="C25" s="99" t="s" vm="14">
        <v>647</v>
      </c>
      <c r="D25" s="100" t="s" vm="15">
        <v>647</v>
      </c>
    </row>
    <row r="26" spans="1:4">
      <c r="A26" s="45" t="s">
        <v>100</v>
      </c>
      <c r="B26" s="29" t="s">
        <v>50</v>
      </c>
      <c r="C26" s="99" t="s" vm="16">
        <v>647</v>
      </c>
      <c r="D26" s="100" t="s" vm="17">
        <v>647</v>
      </c>
    </row>
    <row r="27" spans="1:4">
      <c r="A27" s="45" t="s">
        <v>100</v>
      </c>
      <c r="B27" s="29" t="s">
        <v>59</v>
      </c>
      <c r="C27" s="99" t="s" vm="18">
        <v>647</v>
      </c>
      <c r="D27" s="100" t="s" vm="19">
        <v>647</v>
      </c>
    </row>
    <row r="28" spans="1:4">
      <c r="A28" s="45" t="s">
        <v>100</v>
      </c>
      <c r="B28" s="29" t="s">
        <v>60</v>
      </c>
      <c r="C28" s="99" t="s" vm="20">
        <v>647</v>
      </c>
      <c r="D28" s="100" t="s" vm="21">
        <v>647</v>
      </c>
    </row>
    <row r="29" spans="1:4">
      <c r="A29" s="45" t="s">
        <v>100</v>
      </c>
      <c r="B29" s="29" t="s">
        <v>61</v>
      </c>
      <c r="C29" s="99" t="s" vm="22">
        <v>647</v>
      </c>
      <c r="D29" s="100" t="s" vm="23">
        <v>647</v>
      </c>
    </row>
    <row r="30" spans="1:4">
      <c r="A30" s="45" t="s">
        <v>100</v>
      </c>
      <c r="B30" s="29" t="s">
        <v>153</v>
      </c>
      <c r="C30" s="99" t="s" vm="24">
        <v>647</v>
      </c>
      <c r="D30" s="100" t="s" vm="25">
        <v>647</v>
      </c>
    </row>
    <row r="31" spans="1:4">
      <c r="A31" s="45" t="s">
        <v>100</v>
      </c>
      <c r="B31" s="29" t="s">
        <v>82</v>
      </c>
      <c r="C31" s="99">
        <f>'לא סחיר - חוזים עתידיים'!I11</f>
        <v>-649.64029159600022</v>
      </c>
      <c r="D31" s="100">
        <f>C31/$C$42</f>
        <v>-8.6780388638521045E-4</v>
      </c>
    </row>
    <row r="32" spans="1:4">
      <c r="A32" s="45" t="s">
        <v>100</v>
      </c>
      <c r="B32" s="29" t="s">
        <v>62</v>
      </c>
      <c r="C32" s="99" t="s" vm="26">
        <v>647</v>
      </c>
      <c r="D32" s="100" t="s" vm="27">
        <v>647</v>
      </c>
    </row>
    <row r="33" spans="1:4">
      <c r="A33" s="45" t="s">
        <v>100</v>
      </c>
      <c r="B33" s="28" t="s">
        <v>131</v>
      </c>
      <c r="C33" s="99"/>
      <c r="D33" s="100"/>
    </row>
    <row r="34" spans="1:4">
      <c r="A34" s="45" t="s">
        <v>100</v>
      </c>
      <c r="B34" s="28" t="s">
        <v>132</v>
      </c>
      <c r="C34" s="99" t="s" vm="28">
        <v>647</v>
      </c>
      <c r="D34" s="100" t="s" vm="29">
        <v>647</v>
      </c>
    </row>
    <row r="35" spans="1:4">
      <c r="A35" s="45" t="s">
        <v>100</v>
      </c>
      <c r="B35" s="28" t="s">
        <v>133</v>
      </c>
      <c r="C35" s="99" t="s" vm="30">
        <v>647</v>
      </c>
      <c r="D35" s="100" t="s" vm="31">
        <v>647</v>
      </c>
    </row>
    <row r="36" spans="1:4">
      <c r="A36" s="45" t="s">
        <v>100</v>
      </c>
      <c r="B36" s="46" t="s">
        <v>134</v>
      </c>
      <c r="C36" s="99" t="s" vm="32">
        <v>647</v>
      </c>
      <c r="D36" s="100" t="s" vm="33">
        <v>647</v>
      </c>
    </row>
    <row r="37" spans="1:4">
      <c r="A37" s="45" t="s">
        <v>100</v>
      </c>
      <c r="B37" s="28" t="s">
        <v>135</v>
      </c>
      <c r="C37" s="99" t="s" vm="34">
        <v>647</v>
      </c>
      <c r="D37" s="100" t="s" vm="35">
        <v>647</v>
      </c>
    </row>
    <row r="38" spans="1:4">
      <c r="A38" s="45"/>
      <c r="B38" s="56" t="s">
        <v>137</v>
      </c>
      <c r="C38" s="99">
        <v>0</v>
      </c>
      <c r="D38" s="100">
        <f>C38/$C$42</f>
        <v>0</v>
      </c>
    </row>
    <row r="39" spans="1:4">
      <c r="A39" s="45" t="s">
        <v>100</v>
      </c>
      <c r="B39" s="57" t="s">
        <v>138</v>
      </c>
      <c r="C39" s="99" t="s" vm="36">
        <v>647</v>
      </c>
      <c r="D39" s="100" t="s" vm="37">
        <v>647</v>
      </c>
    </row>
    <row r="40" spans="1:4">
      <c r="A40" s="45" t="s">
        <v>100</v>
      </c>
      <c r="B40" s="57" t="s">
        <v>168</v>
      </c>
      <c r="C40" s="99" t="s" vm="38">
        <v>647</v>
      </c>
      <c r="D40" s="100" t="s" vm="39">
        <v>647</v>
      </c>
    </row>
    <row r="41" spans="1:4">
      <c r="A41" s="45" t="s">
        <v>100</v>
      </c>
      <c r="B41" s="57" t="s">
        <v>139</v>
      </c>
      <c r="C41" s="99" t="s" vm="40">
        <v>647</v>
      </c>
      <c r="D41" s="100" t="s" vm="41">
        <v>647</v>
      </c>
    </row>
    <row r="42" spans="1:4">
      <c r="B42" s="57" t="s">
        <v>63</v>
      </c>
      <c r="C42" s="99">
        <f>C38+C10</f>
        <v>748602.652958886</v>
      </c>
      <c r="D42" s="100">
        <f>C42/$C$42</f>
        <v>1</v>
      </c>
    </row>
    <row r="43" spans="1:4">
      <c r="A43" s="45" t="s">
        <v>100</v>
      </c>
      <c r="B43" s="57" t="s">
        <v>136</v>
      </c>
      <c r="C43" s="99"/>
      <c r="D43" s="100"/>
    </row>
    <row r="44" spans="1:4">
      <c r="B44" s="6" t="s">
        <v>86</v>
      </c>
    </row>
    <row r="45" spans="1:4">
      <c r="C45" s="63" t="s">
        <v>125</v>
      </c>
      <c r="D45" s="35" t="s">
        <v>81</v>
      </c>
    </row>
    <row r="46" spans="1:4">
      <c r="C46" s="64" t="s">
        <v>0</v>
      </c>
      <c r="D46" s="24" t="s">
        <v>1</v>
      </c>
    </row>
    <row r="47" spans="1:4">
      <c r="C47" s="101" t="s">
        <v>108</v>
      </c>
      <c r="D47" s="102" vm="42">
        <v>2.1722000000000001</v>
      </c>
    </row>
    <row r="48" spans="1:4">
      <c r="C48" s="101" t="s">
        <v>115</v>
      </c>
      <c r="D48" s="102">
        <v>0.6860650847718569</v>
      </c>
    </row>
    <row r="49" spans="2:4">
      <c r="C49" s="101" t="s">
        <v>112</v>
      </c>
      <c r="D49" s="102" vm="43">
        <v>2.5002</v>
      </c>
    </row>
    <row r="50" spans="2:4">
      <c r="B50" s="12"/>
      <c r="C50" s="101" t="s">
        <v>648</v>
      </c>
      <c r="D50" s="102" vm="44">
        <v>3.6854</v>
      </c>
    </row>
    <row r="51" spans="2:4">
      <c r="C51" s="101" t="s">
        <v>106</v>
      </c>
      <c r="D51" s="102" vm="45">
        <v>3.9003000000000001</v>
      </c>
    </row>
    <row r="52" spans="2:4">
      <c r="C52" s="101" t="s">
        <v>107</v>
      </c>
      <c r="D52" s="102" vm="46">
        <v>4.3986000000000001</v>
      </c>
    </row>
    <row r="53" spans="2:4">
      <c r="C53" s="101" t="s">
        <v>109</v>
      </c>
      <c r="D53" s="102">
        <v>0.45987538860437815</v>
      </c>
    </row>
    <row r="54" spans="2:4">
      <c r="C54" s="101" t="s">
        <v>113</v>
      </c>
      <c r="D54" s="102" vm="47">
        <v>3.2787999999999999</v>
      </c>
    </row>
    <row r="55" spans="2:4">
      <c r="C55" s="101" t="s">
        <v>114</v>
      </c>
      <c r="D55" s="102">
        <v>0.14994931586939056</v>
      </c>
    </row>
    <row r="56" spans="2:4">
      <c r="C56" s="101" t="s">
        <v>111</v>
      </c>
      <c r="D56" s="102" vm="48">
        <v>0.52229999999999999</v>
      </c>
    </row>
    <row r="57" spans="2:4">
      <c r="C57" s="101" t="s">
        <v>649</v>
      </c>
      <c r="D57" s="102">
        <v>2.121175</v>
      </c>
    </row>
    <row r="58" spans="2:4">
      <c r="C58" s="101" t="s">
        <v>110</v>
      </c>
      <c r="D58" s="102" vm="49">
        <v>0.35189999999999999</v>
      </c>
    </row>
    <row r="59" spans="2:4">
      <c r="C59" s="101" t="s">
        <v>104</v>
      </c>
      <c r="D59" s="102" vm="50">
        <v>3.5649999999999999</v>
      </c>
    </row>
    <row r="60" spans="2:4">
      <c r="C60" s="101" t="s">
        <v>116</v>
      </c>
      <c r="D60" s="102" vm="51">
        <v>0.19939999999999999</v>
      </c>
    </row>
    <row r="61" spans="2:4">
      <c r="C61" s="101" t="s">
        <v>650</v>
      </c>
      <c r="D61" s="102" vm="52">
        <v>0.3402</v>
      </c>
    </row>
    <row r="62" spans="2:4">
      <c r="C62" s="101" t="s">
        <v>651</v>
      </c>
      <c r="D62" s="102">
        <v>4.5403370420181763E-2</v>
      </c>
    </row>
    <row r="63" spans="2:4">
      <c r="C63" s="101" t="s">
        <v>652</v>
      </c>
      <c r="D63" s="102">
        <v>0.50337465759227351</v>
      </c>
    </row>
    <row r="64" spans="2:4">
      <c r="C64" s="101" t="s">
        <v>105</v>
      </c>
      <c r="D64" s="102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J19" sqref="J19"/>
    </sheetView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118</v>
      </c>
      <c r="C1" s="68" t="s" vm="1">
        <v>191</v>
      </c>
    </row>
    <row r="2" spans="2:61">
      <c r="B2" s="47" t="s">
        <v>117</v>
      </c>
      <c r="C2" s="68" t="s">
        <v>192</v>
      </c>
    </row>
    <row r="3" spans="2:61">
      <c r="B3" s="47" t="s">
        <v>119</v>
      </c>
      <c r="C3" s="68" t="s">
        <v>193</v>
      </c>
    </row>
    <row r="4" spans="2:61">
      <c r="B4" s="47" t="s">
        <v>120</v>
      </c>
      <c r="C4" s="68">
        <v>2112</v>
      </c>
    </row>
    <row r="6" spans="2:61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71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3"/>
    </row>
    <row r="8" spans="2:61" s="3" customFormat="1" ht="78.75">
      <c r="B8" s="22" t="s">
        <v>92</v>
      </c>
      <c r="C8" s="30" t="s">
        <v>33</v>
      </c>
      <c r="D8" s="30" t="s">
        <v>95</v>
      </c>
      <c r="E8" s="30" t="s">
        <v>45</v>
      </c>
      <c r="F8" s="30" t="s">
        <v>79</v>
      </c>
      <c r="G8" s="30" t="s">
        <v>167</v>
      </c>
      <c r="H8" s="30" t="s">
        <v>166</v>
      </c>
      <c r="I8" s="30" t="s">
        <v>44</v>
      </c>
      <c r="J8" s="30" t="s">
        <v>43</v>
      </c>
      <c r="K8" s="30" t="s">
        <v>121</v>
      </c>
      <c r="L8" s="31" t="s">
        <v>123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174</v>
      </c>
      <c r="H9" s="16"/>
      <c r="I9" s="16" t="s">
        <v>170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3" t="s">
        <v>36</v>
      </c>
      <c r="C11" s="72"/>
      <c r="D11" s="72"/>
      <c r="E11" s="72"/>
      <c r="F11" s="72"/>
      <c r="G11" s="81"/>
      <c r="H11" s="83"/>
      <c r="I11" s="81">
        <v>503.66317999999995</v>
      </c>
      <c r="J11" s="72"/>
      <c r="K11" s="82">
        <v>1</v>
      </c>
      <c r="L11" s="82">
        <f>I11/'סכום נכסי הקרן'!$C$42</f>
        <v>6.7280442836964091E-4</v>
      </c>
      <c r="BD11" s="1"/>
      <c r="BE11" s="3"/>
      <c r="BF11" s="1"/>
      <c r="BH11" s="1"/>
    </row>
    <row r="12" spans="2:61" s="90" customFormat="1">
      <c r="B12" s="103" t="s">
        <v>162</v>
      </c>
      <c r="C12" s="104"/>
      <c r="D12" s="104"/>
      <c r="E12" s="104"/>
      <c r="F12" s="104"/>
      <c r="G12" s="105"/>
      <c r="H12" s="109"/>
      <c r="I12" s="105">
        <v>503.66317999999995</v>
      </c>
      <c r="J12" s="104"/>
      <c r="K12" s="106">
        <v>1</v>
      </c>
      <c r="L12" s="106">
        <f>I12/'סכום נכסי הקרן'!$C$42</f>
        <v>6.7280442836964091E-4</v>
      </c>
      <c r="BE12" s="3"/>
    </row>
    <row r="13" spans="2:61" ht="20.25">
      <c r="B13" s="92" t="s">
        <v>159</v>
      </c>
      <c r="C13" s="72"/>
      <c r="D13" s="72"/>
      <c r="E13" s="72"/>
      <c r="F13" s="72"/>
      <c r="G13" s="81"/>
      <c r="H13" s="83"/>
      <c r="I13" s="81">
        <v>503.66317999999995</v>
      </c>
      <c r="J13" s="72"/>
      <c r="K13" s="82">
        <v>1</v>
      </c>
      <c r="L13" s="82">
        <f>I13/'סכום נכסי הקרן'!$C$42</f>
        <v>6.7280442836964091E-4</v>
      </c>
      <c r="BE13" s="4"/>
    </row>
    <row r="14" spans="2:61">
      <c r="B14" s="77" t="s">
        <v>334</v>
      </c>
      <c r="C14" s="74" t="s">
        <v>335</v>
      </c>
      <c r="D14" s="87" t="s">
        <v>27</v>
      </c>
      <c r="E14" s="87" t="s">
        <v>336</v>
      </c>
      <c r="F14" s="87" t="s">
        <v>104</v>
      </c>
      <c r="G14" s="84">
        <v>-16</v>
      </c>
      <c r="H14" s="86">
        <v>4800</v>
      </c>
      <c r="I14" s="84">
        <v>-273.79199</v>
      </c>
      <c r="J14" s="74"/>
      <c r="K14" s="85">
        <v>-0.54360136073476728</v>
      </c>
      <c r="L14" s="85">
        <f>I14/'סכום נכסי הקרן'!$C$42</f>
        <v>-3.6573740277011407E-4</v>
      </c>
    </row>
    <row r="15" spans="2:61">
      <c r="B15" s="77" t="s">
        <v>337</v>
      </c>
      <c r="C15" s="74" t="s">
        <v>338</v>
      </c>
      <c r="D15" s="87" t="s">
        <v>27</v>
      </c>
      <c r="E15" s="87" t="s">
        <v>336</v>
      </c>
      <c r="F15" s="87" t="s">
        <v>104</v>
      </c>
      <c r="G15" s="84">
        <v>16</v>
      </c>
      <c r="H15" s="86">
        <v>20600</v>
      </c>
      <c r="I15" s="84">
        <v>1175.0239999999999</v>
      </c>
      <c r="J15" s="74"/>
      <c r="K15" s="85">
        <v>2.3329559250291036</v>
      </c>
      <c r="L15" s="85">
        <f>I15/'סכום נכסי הקרן'!$C$42</f>
        <v>1.5696230775507729E-3</v>
      </c>
    </row>
    <row r="16" spans="2:61">
      <c r="B16" s="77" t="s">
        <v>339</v>
      </c>
      <c r="C16" s="74" t="s">
        <v>340</v>
      </c>
      <c r="D16" s="87" t="s">
        <v>27</v>
      </c>
      <c r="E16" s="87" t="s">
        <v>336</v>
      </c>
      <c r="F16" s="87" t="s">
        <v>104</v>
      </c>
      <c r="G16" s="84">
        <v>-16</v>
      </c>
      <c r="H16" s="86">
        <v>6970</v>
      </c>
      <c r="I16" s="84">
        <v>-397.56882999999999</v>
      </c>
      <c r="J16" s="74"/>
      <c r="K16" s="85">
        <v>-0.78935456429433659</v>
      </c>
      <c r="L16" s="85">
        <f>I16/'סכום נכסי הקרן'!$C$42</f>
        <v>-5.3108124641101809E-4</v>
      </c>
    </row>
    <row r="17" spans="2:56">
      <c r="B17" s="73"/>
      <c r="C17" s="74"/>
      <c r="D17" s="74"/>
      <c r="E17" s="74"/>
      <c r="F17" s="74"/>
      <c r="G17" s="84"/>
      <c r="H17" s="86"/>
      <c r="I17" s="74"/>
      <c r="J17" s="74"/>
      <c r="K17" s="85"/>
      <c r="L17" s="74"/>
    </row>
    <row r="18" spans="2:56" ht="2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BD18" s="4"/>
    </row>
    <row r="19" spans="2:5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6">
      <c r="B20" s="89" t="s">
        <v>182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6">
      <c r="B21" s="89" t="s">
        <v>88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BD21" s="3"/>
    </row>
    <row r="22" spans="2:56">
      <c r="B22" s="89" t="s">
        <v>165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89" t="s">
        <v>173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C17" sqref="C17"/>
    </sheetView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118</v>
      </c>
      <c r="C1" s="68" t="s" vm="1">
        <v>191</v>
      </c>
    </row>
    <row r="2" spans="1:60">
      <c r="B2" s="47" t="s">
        <v>117</v>
      </c>
      <c r="C2" s="68" t="s">
        <v>192</v>
      </c>
    </row>
    <row r="3" spans="1:60">
      <c r="B3" s="47" t="s">
        <v>119</v>
      </c>
      <c r="C3" s="68" t="s">
        <v>193</v>
      </c>
    </row>
    <row r="4" spans="1:60">
      <c r="B4" s="47" t="s">
        <v>120</v>
      </c>
      <c r="C4" s="68">
        <v>2112</v>
      </c>
    </row>
    <row r="6" spans="1:60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6"/>
      <c r="BH6" s="3"/>
    </row>
    <row r="7" spans="1:60" ht="26.25" customHeight="1">
      <c r="B7" s="114" t="s">
        <v>72</v>
      </c>
      <c r="C7" s="115"/>
      <c r="D7" s="115"/>
      <c r="E7" s="115"/>
      <c r="F7" s="115"/>
      <c r="G7" s="115"/>
      <c r="H7" s="115"/>
      <c r="I7" s="115"/>
      <c r="J7" s="115"/>
      <c r="K7" s="116"/>
      <c r="BD7" s="3"/>
      <c r="BH7" s="3"/>
    </row>
    <row r="8" spans="1:60" s="3" customFormat="1" ht="78.75">
      <c r="A8" s="2"/>
      <c r="B8" s="22" t="s">
        <v>92</v>
      </c>
      <c r="C8" s="30" t="s">
        <v>33</v>
      </c>
      <c r="D8" s="30" t="s">
        <v>95</v>
      </c>
      <c r="E8" s="30" t="s">
        <v>45</v>
      </c>
      <c r="F8" s="30" t="s">
        <v>79</v>
      </c>
      <c r="G8" s="30" t="s">
        <v>167</v>
      </c>
      <c r="H8" s="30" t="s">
        <v>166</v>
      </c>
      <c r="I8" s="30" t="s">
        <v>44</v>
      </c>
      <c r="J8" s="30" t="s">
        <v>121</v>
      </c>
      <c r="K8" s="31" t="s">
        <v>123</v>
      </c>
      <c r="BC8" s="1"/>
      <c r="BD8" s="1"/>
      <c r="BE8" s="1"/>
      <c r="BG8" s="4"/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174</v>
      </c>
      <c r="H9" s="16"/>
      <c r="I9" s="16" t="s">
        <v>170</v>
      </c>
      <c r="J9" s="32" t="s">
        <v>19</v>
      </c>
      <c r="K9" s="33" t="s">
        <v>19</v>
      </c>
      <c r="BC9" s="1"/>
      <c r="BE9" s="1"/>
      <c r="BG9" s="4"/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/>
      <c r="BD10" s="3"/>
      <c r="BE10" s="1"/>
      <c r="BG10" s="1"/>
    </row>
    <row r="11" spans="1:60" s="4" customFormat="1" ht="18" customHeight="1">
      <c r="A11" s="98"/>
      <c r="B11" s="108" t="s">
        <v>35</v>
      </c>
      <c r="C11" s="104"/>
      <c r="D11" s="104"/>
      <c r="E11" s="104"/>
      <c r="F11" s="104"/>
      <c r="G11" s="105"/>
      <c r="H11" s="109"/>
      <c r="I11" s="105">
        <v>-7040.9697900000001</v>
      </c>
      <c r="J11" s="106">
        <v>1</v>
      </c>
      <c r="K11" s="106">
        <f>I11/'סכום נכסי הקרן'!$C$42</f>
        <v>-9.4054833524437123E-3</v>
      </c>
      <c r="L11" s="3"/>
      <c r="M11" s="3"/>
      <c r="N11" s="3"/>
      <c r="O11" s="3"/>
      <c r="BC11" s="90"/>
      <c r="BD11" s="3"/>
      <c r="BE11" s="90"/>
      <c r="BG11" s="90"/>
    </row>
    <row r="12" spans="1:60" s="90" customFormat="1" ht="20.25">
      <c r="A12" s="98"/>
      <c r="B12" s="103" t="s">
        <v>164</v>
      </c>
      <c r="C12" s="104"/>
      <c r="D12" s="104"/>
      <c r="E12" s="104"/>
      <c r="F12" s="104"/>
      <c r="G12" s="105"/>
      <c r="H12" s="109"/>
      <c r="I12" s="105">
        <v>-7040.9697900000001</v>
      </c>
      <c r="J12" s="106">
        <v>1</v>
      </c>
      <c r="K12" s="106">
        <f>I12/'סכום נכסי הקרן'!$C$42</f>
        <v>-9.4054833524437123E-3</v>
      </c>
      <c r="L12" s="3"/>
      <c r="M12" s="3"/>
      <c r="N12" s="3"/>
      <c r="O12" s="3"/>
      <c r="BD12" s="4"/>
    </row>
    <row r="13" spans="1:60">
      <c r="B13" s="73" t="s">
        <v>341</v>
      </c>
      <c r="C13" s="74" t="s">
        <v>342</v>
      </c>
      <c r="D13" s="87" t="s">
        <v>27</v>
      </c>
      <c r="E13" s="87" t="s">
        <v>336</v>
      </c>
      <c r="F13" s="87" t="s">
        <v>106</v>
      </c>
      <c r="G13" s="84">
        <v>36</v>
      </c>
      <c r="H13" s="86">
        <v>274700</v>
      </c>
      <c r="I13" s="84">
        <v>265.81148999999999</v>
      </c>
      <c r="J13" s="85">
        <v>-3.775211340595739E-2</v>
      </c>
      <c r="K13" s="85">
        <f>I13/'סכום נכסי הקרן'!$C$42</f>
        <v>3.5507687415929932E-4</v>
      </c>
      <c r="P13" s="1"/>
    </row>
    <row r="14" spans="1:60">
      <c r="B14" s="73" t="s">
        <v>343</v>
      </c>
      <c r="C14" s="74" t="s">
        <v>344</v>
      </c>
      <c r="D14" s="87" t="s">
        <v>27</v>
      </c>
      <c r="E14" s="87" t="s">
        <v>336</v>
      </c>
      <c r="F14" s="87" t="s">
        <v>104</v>
      </c>
      <c r="G14" s="84">
        <v>119</v>
      </c>
      <c r="H14" s="86">
        <v>256975</v>
      </c>
      <c r="I14" s="84">
        <v>-7964.6773300000004</v>
      </c>
      <c r="J14" s="85">
        <v>1.1311903853517316</v>
      </c>
      <c r="K14" s="85">
        <f>I14/'סכום נכסי הקרן'!$C$42</f>
        <v>-1.0639392337870099E-2</v>
      </c>
      <c r="P14" s="1"/>
    </row>
    <row r="15" spans="1:60">
      <c r="B15" s="73" t="s">
        <v>345</v>
      </c>
      <c r="C15" s="74" t="s">
        <v>346</v>
      </c>
      <c r="D15" s="87" t="s">
        <v>27</v>
      </c>
      <c r="E15" s="87" t="s">
        <v>336</v>
      </c>
      <c r="F15" s="87" t="s">
        <v>106</v>
      </c>
      <c r="G15" s="84">
        <v>112</v>
      </c>
      <c r="H15" s="86">
        <v>31590</v>
      </c>
      <c r="I15" s="84">
        <v>657.89605000000006</v>
      </c>
      <c r="J15" s="85">
        <v>-9.3438271945774115E-2</v>
      </c>
      <c r="K15" s="85">
        <f>I15/'סכום נכסי הקרן'!$C$42</f>
        <v>8.7883211126708676E-4</v>
      </c>
      <c r="P15" s="1"/>
    </row>
    <row r="16" spans="1:60" ht="20.25">
      <c r="B16" s="94"/>
      <c r="C16" s="74"/>
      <c r="D16" s="74"/>
      <c r="E16" s="74"/>
      <c r="F16" s="74"/>
      <c r="G16" s="84"/>
      <c r="H16" s="86"/>
      <c r="I16" s="74"/>
      <c r="J16" s="85"/>
      <c r="K16" s="74"/>
      <c r="P16" s="1"/>
      <c r="BC16" s="4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6">
      <c r="B19" s="89" t="s">
        <v>182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6">
      <c r="B20" s="89" t="s">
        <v>88</v>
      </c>
      <c r="C20" s="91"/>
      <c r="D20" s="91"/>
      <c r="E20" s="91"/>
      <c r="F20" s="91"/>
      <c r="G20" s="91"/>
      <c r="H20" s="91"/>
      <c r="I20" s="91"/>
      <c r="J20" s="91"/>
      <c r="K20" s="91"/>
    </row>
    <row r="21" spans="2:16">
      <c r="B21" s="89" t="s">
        <v>165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6">
      <c r="B22" s="89" t="s">
        <v>173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118</v>
      </c>
      <c r="C1" s="68" t="s" vm="1">
        <v>191</v>
      </c>
    </row>
    <row r="2" spans="2:81">
      <c r="B2" s="47" t="s">
        <v>117</v>
      </c>
      <c r="C2" s="68" t="s">
        <v>192</v>
      </c>
    </row>
    <row r="3" spans="2:81">
      <c r="B3" s="47" t="s">
        <v>119</v>
      </c>
      <c r="C3" s="68" t="s">
        <v>193</v>
      </c>
      <c r="E3" s="2"/>
    </row>
    <row r="4" spans="2:81">
      <c r="B4" s="47" t="s">
        <v>120</v>
      </c>
      <c r="C4" s="68">
        <v>2112</v>
      </c>
    </row>
    <row r="6" spans="2:81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3" customFormat="1" ht="47.25">
      <c r="B8" s="22" t="s">
        <v>92</v>
      </c>
      <c r="C8" s="30" t="s">
        <v>33</v>
      </c>
      <c r="D8" s="13" t="s">
        <v>37</v>
      </c>
      <c r="E8" s="30" t="s">
        <v>14</v>
      </c>
      <c r="F8" s="30" t="s">
        <v>46</v>
      </c>
      <c r="G8" s="30" t="s">
        <v>80</v>
      </c>
      <c r="H8" s="30" t="s">
        <v>17</v>
      </c>
      <c r="I8" s="30" t="s">
        <v>79</v>
      </c>
      <c r="J8" s="30" t="s">
        <v>16</v>
      </c>
      <c r="K8" s="30" t="s">
        <v>18</v>
      </c>
      <c r="L8" s="30" t="s">
        <v>167</v>
      </c>
      <c r="M8" s="30" t="s">
        <v>166</v>
      </c>
      <c r="N8" s="30" t="s">
        <v>44</v>
      </c>
      <c r="O8" s="30" t="s">
        <v>43</v>
      </c>
      <c r="P8" s="30" t="s">
        <v>121</v>
      </c>
      <c r="Q8" s="31" t="s">
        <v>123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174</v>
      </c>
      <c r="M9" s="32"/>
      <c r="N9" s="32" t="s">
        <v>170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89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5"/>
  <sheetViews>
    <sheetView rightToLeft="1" workbookViewId="0">
      <selection activeCell="C17" sqref="C17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9.5703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118</v>
      </c>
      <c r="C1" s="68" t="s" vm="1">
        <v>191</v>
      </c>
    </row>
    <row r="2" spans="2:72">
      <c r="B2" s="47" t="s">
        <v>117</v>
      </c>
      <c r="C2" s="68" t="s">
        <v>192</v>
      </c>
    </row>
    <row r="3" spans="2:72">
      <c r="B3" s="47" t="s">
        <v>119</v>
      </c>
      <c r="C3" s="68" t="s">
        <v>193</v>
      </c>
    </row>
    <row r="4" spans="2:72">
      <c r="B4" s="47" t="s">
        <v>120</v>
      </c>
      <c r="C4" s="68">
        <v>2112</v>
      </c>
    </row>
    <row r="6" spans="2:72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3" customFormat="1" ht="78.75">
      <c r="B8" s="22" t="s">
        <v>92</v>
      </c>
      <c r="C8" s="30" t="s">
        <v>33</v>
      </c>
      <c r="D8" s="30" t="s">
        <v>14</v>
      </c>
      <c r="E8" s="30" t="s">
        <v>46</v>
      </c>
      <c r="F8" s="30" t="s">
        <v>80</v>
      </c>
      <c r="G8" s="30" t="s">
        <v>17</v>
      </c>
      <c r="H8" s="30" t="s">
        <v>79</v>
      </c>
      <c r="I8" s="30" t="s">
        <v>16</v>
      </c>
      <c r="J8" s="30" t="s">
        <v>18</v>
      </c>
      <c r="K8" s="30" t="s">
        <v>167</v>
      </c>
      <c r="L8" s="30" t="s">
        <v>166</v>
      </c>
      <c r="M8" s="30" t="s">
        <v>87</v>
      </c>
      <c r="N8" s="30" t="s">
        <v>43</v>
      </c>
      <c r="O8" s="30" t="s">
        <v>121</v>
      </c>
      <c r="P8" s="31" t="s">
        <v>123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174</v>
      </c>
      <c r="L9" s="32"/>
      <c r="M9" s="32" t="s">
        <v>170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9" t="s">
        <v>26</v>
      </c>
      <c r="C11" s="70"/>
      <c r="D11" s="70"/>
      <c r="E11" s="70"/>
      <c r="F11" s="70"/>
      <c r="G11" s="78">
        <v>8.855775036585225</v>
      </c>
      <c r="H11" s="70"/>
      <c r="I11" s="70"/>
      <c r="J11" s="95">
        <v>4.8506915321910787E-2</v>
      </c>
      <c r="K11" s="78"/>
      <c r="L11" s="80"/>
      <c r="M11" s="78">
        <v>226141.38086</v>
      </c>
      <c r="N11" s="70"/>
      <c r="O11" s="79">
        <v>1</v>
      </c>
      <c r="P11" s="79">
        <f>M11/'סכום נכסי הקרן'!$C$42</f>
        <v>0.30208466396180395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163</v>
      </c>
      <c r="C12" s="72"/>
      <c r="D12" s="72"/>
      <c r="E12" s="72"/>
      <c r="F12" s="72"/>
      <c r="G12" s="81">
        <v>8.8557750365852215</v>
      </c>
      <c r="H12" s="72"/>
      <c r="I12" s="72"/>
      <c r="J12" s="96">
        <v>4.8506915321910808E-2</v>
      </c>
      <c r="K12" s="81"/>
      <c r="L12" s="83"/>
      <c r="M12" s="81">
        <v>226141.38086</v>
      </c>
      <c r="N12" s="72"/>
      <c r="O12" s="82">
        <v>1</v>
      </c>
      <c r="P12" s="82">
        <f>M12/'סכום נכסי הקרן'!$C$42</f>
        <v>0.30208466396180395</v>
      </c>
    </row>
    <row r="13" spans="2:72">
      <c r="B13" s="92" t="s">
        <v>47</v>
      </c>
      <c r="C13" s="72"/>
      <c r="D13" s="72"/>
      <c r="E13" s="72"/>
      <c r="F13" s="72"/>
      <c r="G13" s="81">
        <v>8.8557750365852215</v>
      </c>
      <c r="H13" s="72"/>
      <c r="I13" s="72"/>
      <c r="J13" s="96">
        <v>4.8506915321910808E-2</v>
      </c>
      <c r="K13" s="81"/>
      <c r="L13" s="83"/>
      <c r="M13" s="81">
        <v>226141.38086</v>
      </c>
      <c r="N13" s="72"/>
      <c r="O13" s="82">
        <v>1</v>
      </c>
      <c r="P13" s="82">
        <f>M13/'סכום נכסי הקרן'!$C$42</f>
        <v>0.30208466396180395</v>
      </c>
    </row>
    <row r="14" spans="2:72">
      <c r="B14" s="77" t="s">
        <v>347</v>
      </c>
      <c r="C14" s="74" t="s">
        <v>348</v>
      </c>
      <c r="D14" s="74" t="s">
        <v>196</v>
      </c>
      <c r="E14" s="74"/>
      <c r="F14" s="97">
        <v>40148</v>
      </c>
      <c r="G14" s="84">
        <v>4.1800000000000006</v>
      </c>
      <c r="H14" s="87" t="s">
        <v>105</v>
      </c>
      <c r="I14" s="88">
        <v>4.8000000000000001E-2</v>
      </c>
      <c r="J14" s="88">
        <v>4.8499999999999995E-2</v>
      </c>
      <c r="K14" s="84">
        <v>61000</v>
      </c>
      <c r="L14" s="86">
        <v>110.4628</v>
      </c>
      <c r="M14" s="84">
        <v>67.375500000000002</v>
      </c>
      <c r="N14" s="74"/>
      <c r="O14" s="85">
        <v>2.9793529934139275E-4</v>
      </c>
      <c r="P14" s="85">
        <f>M14/'סכום נכסי הקרן'!$C$42</f>
        <v>9.0001684783904082E-5</v>
      </c>
    </row>
    <row r="15" spans="2:72">
      <c r="B15" s="77" t="s">
        <v>349</v>
      </c>
      <c r="C15" s="74" t="s">
        <v>350</v>
      </c>
      <c r="D15" s="74" t="s">
        <v>196</v>
      </c>
      <c r="E15" s="74"/>
      <c r="F15" s="97">
        <v>40452</v>
      </c>
      <c r="G15" s="84">
        <v>4.79</v>
      </c>
      <c r="H15" s="87" t="s">
        <v>105</v>
      </c>
      <c r="I15" s="88">
        <v>4.8000000000000001E-2</v>
      </c>
      <c r="J15" s="88">
        <v>4.8600000000000004E-2</v>
      </c>
      <c r="K15" s="84">
        <v>476000</v>
      </c>
      <c r="L15" s="86">
        <v>109.2269</v>
      </c>
      <c r="M15" s="84">
        <v>519.85703000000001</v>
      </c>
      <c r="N15" s="74"/>
      <c r="O15" s="85">
        <v>2.2988142551487911E-3</v>
      </c>
      <c r="P15" s="85">
        <f>M15/'סכום נכסי הקרן'!$C$42</f>
        <v>6.9443653177722717E-4</v>
      </c>
    </row>
    <row r="16" spans="2:72">
      <c r="B16" s="77" t="s">
        <v>351</v>
      </c>
      <c r="C16" s="74" t="s">
        <v>352</v>
      </c>
      <c r="D16" s="74" t="s">
        <v>196</v>
      </c>
      <c r="E16" s="74"/>
      <c r="F16" s="97">
        <v>40909</v>
      </c>
      <c r="G16" s="84">
        <v>5.78</v>
      </c>
      <c r="H16" s="87" t="s">
        <v>105</v>
      </c>
      <c r="I16" s="88">
        <v>4.8000000000000001E-2</v>
      </c>
      <c r="J16" s="88">
        <v>4.8500000000000008E-2</v>
      </c>
      <c r="K16" s="84">
        <v>844000</v>
      </c>
      <c r="L16" s="86">
        <v>104.6032</v>
      </c>
      <c r="M16" s="84">
        <v>882.88337999999999</v>
      </c>
      <c r="N16" s="74"/>
      <c r="O16" s="85">
        <v>3.9041212919212558E-3</v>
      </c>
      <c r="P16" s="85">
        <f>M16/'סכום נכסי הקרן'!$C$42</f>
        <v>1.1793751685361565E-3</v>
      </c>
    </row>
    <row r="17" spans="2:16">
      <c r="B17" s="77" t="s">
        <v>353</v>
      </c>
      <c r="C17" s="74">
        <v>8790</v>
      </c>
      <c r="D17" s="74" t="s">
        <v>196</v>
      </c>
      <c r="E17" s="74"/>
      <c r="F17" s="97">
        <v>41030</v>
      </c>
      <c r="G17" s="84">
        <v>5.9700000000000006</v>
      </c>
      <c r="H17" s="87" t="s">
        <v>105</v>
      </c>
      <c r="I17" s="88">
        <v>4.8000000000000001E-2</v>
      </c>
      <c r="J17" s="88">
        <v>4.8600000000000004E-2</v>
      </c>
      <c r="K17" s="84">
        <v>580000</v>
      </c>
      <c r="L17" s="86">
        <v>104.9873</v>
      </c>
      <c r="M17" s="84">
        <v>609.12081999999998</v>
      </c>
      <c r="N17" s="74"/>
      <c r="O17" s="85">
        <v>2.6935398452222928E-3</v>
      </c>
      <c r="P17" s="85">
        <f>M17/'סכום נכסי הקרן'!$C$42</f>
        <v>8.1367707901170566E-4</v>
      </c>
    </row>
    <row r="18" spans="2:16">
      <c r="B18" s="77" t="s">
        <v>354</v>
      </c>
      <c r="C18" s="74" t="s">
        <v>355</v>
      </c>
      <c r="D18" s="74" t="s">
        <v>196</v>
      </c>
      <c r="E18" s="74"/>
      <c r="F18" s="97">
        <v>41091</v>
      </c>
      <c r="G18" s="84">
        <v>6.14</v>
      </c>
      <c r="H18" s="87" t="s">
        <v>105</v>
      </c>
      <c r="I18" s="88">
        <v>4.8000000000000001E-2</v>
      </c>
      <c r="J18" s="88">
        <v>4.8600000000000004E-2</v>
      </c>
      <c r="K18" s="84">
        <v>1278000</v>
      </c>
      <c r="L18" s="86">
        <v>103.304073</v>
      </c>
      <c r="M18" s="84">
        <v>1320.22595</v>
      </c>
      <c r="N18" s="74"/>
      <c r="O18" s="85">
        <v>5.838055578237261E-3</v>
      </c>
      <c r="P18" s="85">
        <f>M18/'סכום נכסי הקרן'!$C$42</f>
        <v>1.763587057542138E-3</v>
      </c>
    </row>
    <row r="19" spans="2:16">
      <c r="B19" s="77" t="s">
        <v>356</v>
      </c>
      <c r="C19" s="74">
        <v>8793</v>
      </c>
      <c r="D19" s="74" t="s">
        <v>196</v>
      </c>
      <c r="E19" s="74"/>
      <c r="F19" s="97">
        <v>41122</v>
      </c>
      <c r="G19" s="84">
        <v>6.2299999999999995</v>
      </c>
      <c r="H19" s="87" t="s">
        <v>105</v>
      </c>
      <c r="I19" s="88">
        <v>4.8000000000000001E-2</v>
      </c>
      <c r="J19" s="88">
        <v>4.8499999999999995E-2</v>
      </c>
      <c r="K19" s="84">
        <v>3291000</v>
      </c>
      <c r="L19" s="86">
        <v>103.1905</v>
      </c>
      <c r="M19" s="84">
        <v>3395.9989799999998</v>
      </c>
      <c r="N19" s="74"/>
      <c r="O19" s="85">
        <v>1.5017149745372788E-2</v>
      </c>
      <c r="P19" s="85">
        <f>M19/'סכום נכסי הקרן'!$C$42</f>
        <v>4.5364506344950286E-3</v>
      </c>
    </row>
    <row r="20" spans="2:16">
      <c r="B20" s="77" t="s">
        <v>357</v>
      </c>
      <c r="C20" s="74" t="s">
        <v>358</v>
      </c>
      <c r="D20" s="74" t="s">
        <v>196</v>
      </c>
      <c r="E20" s="74"/>
      <c r="F20" s="97">
        <v>41154</v>
      </c>
      <c r="G20" s="84">
        <v>6.3100000000000005</v>
      </c>
      <c r="H20" s="87" t="s">
        <v>105</v>
      </c>
      <c r="I20" s="88">
        <v>4.8000000000000001E-2</v>
      </c>
      <c r="J20" s="88">
        <v>4.8600000000000004E-2</v>
      </c>
      <c r="K20" s="84">
        <v>683000</v>
      </c>
      <c r="L20" s="86">
        <v>102.6777</v>
      </c>
      <c r="M20" s="84">
        <v>701.28883999999994</v>
      </c>
      <c r="N20" s="74"/>
      <c r="O20" s="85">
        <v>3.101107976492613E-3</v>
      </c>
      <c r="P20" s="85">
        <f>M20/'סכום נכסי הקרן'!$C$42</f>
        <v>9.3679716098804078E-4</v>
      </c>
    </row>
    <row r="21" spans="2:16">
      <c r="B21" s="77" t="s">
        <v>359</v>
      </c>
      <c r="C21" s="74" t="s">
        <v>360</v>
      </c>
      <c r="D21" s="74" t="s">
        <v>196</v>
      </c>
      <c r="E21" s="74"/>
      <c r="F21" s="97">
        <v>41184</v>
      </c>
      <c r="G21" s="84">
        <v>6.2399999999999993</v>
      </c>
      <c r="H21" s="87" t="s">
        <v>105</v>
      </c>
      <c r="I21" s="88">
        <v>4.8000000000000001E-2</v>
      </c>
      <c r="J21" s="88">
        <v>4.8600000000000004E-2</v>
      </c>
      <c r="K21" s="84">
        <v>840000</v>
      </c>
      <c r="L21" s="86">
        <v>103.63500000000001</v>
      </c>
      <c r="M21" s="84">
        <v>870.53297999999995</v>
      </c>
      <c r="N21" s="74"/>
      <c r="O21" s="85">
        <v>3.8495076694474196E-3</v>
      </c>
      <c r="P21" s="85">
        <f>M21/'סכום נכסי הקרן'!$C$42</f>
        <v>1.1628772307434108E-3</v>
      </c>
    </row>
    <row r="22" spans="2:16">
      <c r="B22" s="77" t="s">
        <v>361</v>
      </c>
      <c r="C22" s="74" t="s">
        <v>362</v>
      </c>
      <c r="D22" s="74" t="s">
        <v>196</v>
      </c>
      <c r="E22" s="74"/>
      <c r="F22" s="97">
        <v>41214</v>
      </c>
      <c r="G22" s="84">
        <v>6.33</v>
      </c>
      <c r="H22" s="87" t="s">
        <v>105</v>
      </c>
      <c r="I22" s="88">
        <v>4.8000000000000001E-2</v>
      </c>
      <c r="J22" s="88">
        <v>4.8499999999999995E-2</v>
      </c>
      <c r="K22" s="84">
        <v>1077000</v>
      </c>
      <c r="L22" s="86">
        <v>103.2424</v>
      </c>
      <c r="M22" s="84">
        <v>1111.921</v>
      </c>
      <c r="N22" s="74"/>
      <c r="O22" s="85">
        <v>4.9169284974357255E-3</v>
      </c>
      <c r="P22" s="85">
        <f>M22/'סכום נכסי הקרן'!$C$42</f>
        <v>1.4853286928720889E-3</v>
      </c>
    </row>
    <row r="23" spans="2:16">
      <c r="B23" s="77" t="s">
        <v>363</v>
      </c>
      <c r="C23" s="74" t="s">
        <v>364</v>
      </c>
      <c r="D23" s="74" t="s">
        <v>196</v>
      </c>
      <c r="E23" s="74"/>
      <c r="F23" s="97">
        <v>41245</v>
      </c>
      <c r="G23" s="84">
        <v>6.41</v>
      </c>
      <c r="H23" s="87" t="s">
        <v>105</v>
      </c>
      <c r="I23" s="88">
        <v>4.8000000000000001E-2</v>
      </c>
      <c r="J23" s="88">
        <v>4.8599999999999983E-2</v>
      </c>
      <c r="K23" s="84">
        <v>1294000</v>
      </c>
      <c r="L23" s="86">
        <v>103.0159</v>
      </c>
      <c r="M23" s="84">
        <v>1333.0251000000001</v>
      </c>
      <c r="N23" s="74"/>
      <c r="O23" s="85">
        <v>5.8946535787948139E-3</v>
      </c>
      <c r="P23" s="85">
        <f>M23/'סכום נכסי הקרן'!$C$42</f>
        <v>1.7806844455214763E-3</v>
      </c>
    </row>
    <row r="24" spans="2:16">
      <c r="B24" s="77" t="s">
        <v>365</v>
      </c>
      <c r="C24" s="74" t="s">
        <v>366</v>
      </c>
      <c r="D24" s="74" t="s">
        <v>196</v>
      </c>
      <c r="E24" s="74"/>
      <c r="F24" s="97">
        <v>41275</v>
      </c>
      <c r="G24" s="84">
        <v>6.49</v>
      </c>
      <c r="H24" s="87" t="s">
        <v>105</v>
      </c>
      <c r="I24" s="88">
        <v>4.8000000000000001E-2</v>
      </c>
      <c r="J24" s="88">
        <v>4.8499999999999995E-2</v>
      </c>
      <c r="K24" s="84">
        <v>777000</v>
      </c>
      <c r="L24" s="86">
        <v>103.1033</v>
      </c>
      <c r="M24" s="84">
        <v>801.11646999999994</v>
      </c>
      <c r="N24" s="74"/>
      <c r="O24" s="85">
        <v>3.5425469984901015E-3</v>
      </c>
      <c r="P24" s="85">
        <f>M24/'סכום נכסי הקרן'!$C$42</f>
        <v>1.0701491196077795E-3</v>
      </c>
    </row>
    <row r="25" spans="2:16">
      <c r="B25" s="77" t="s">
        <v>367</v>
      </c>
      <c r="C25" s="74" t="s">
        <v>368</v>
      </c>
      <c r="D25" s="74" t="s">
        <v>196</v>
      </c>
      <c r="E25" s="74"/>
      <c r="F25" s="97">
        <v>41306</v>
      </c>
      <c r="G25" s="84">
        <v>6.580000000000001</v>
      </c>
      <c r="H25" s="87" t="s">
        <v>105</v>
      </c>
      <c r="I25" s="88">
        <v>4.8000000000000001E-2</v>
      </c>
      <c r="J25" s="88">
        <v>4.8499999999999995E-2</v>
      </c>
      <c r="K25" s="84">
        <v>1227000</v>
      </c>
      <c r="L25" s="86">
        <v>102.503</v>
      </c>
      <c r="M25" s="84">
        <v>1257.7104299999999</v>
      </c>
      <c r="N25" s="74"/>
      <c r="O25" s="85">
        <v>5.5616111709277365E-3</v>
      </c>
      <c r="P25" s="85">
        <f>M25/'סכום נכסי הקרן'!$C$42</f>
        <v>1.6800774416559203E-3</v>
      </c>
    </row>
    <row r="26" spans="2:16">
      <c r="B26" s="77" t="s">
        <v>369</v>
      </c>
      <c r="C26" s="74" t="s">
        <v>370</v>
      </c>
      <c r="D26" s="74" t="s">
        <v>196</v>
      </c>
      <c r="E26" s="74"/>
      <c r="F26" s="97">
        <v>41334</v>
      </c>
      <c r="G26" s="84">
        <v>6.6599999999999993</v>
      </c>
      <c r="H26" s="87" t="s">
        <v>105</v>
      </c>
      <c r="I26" s="88">
        <v>4.8000000000000001E-2</v>
      </c>
      <c r="J26" s="88">
        <v>4.8599999999999997E-2</v>
      </c>
      <c r="K26" s="84">
        <v>1171000</v>
      </c>
      <c r="L26" s="86">
        <v>102.2769</v>
      </c>
      <c r="M26" s="84">
        <v>1197.6623</v>
      </c>
      <c r="N26" s="74"/>
      <c r="O26" s="85">
        <v>5.2960775928995096E-3</v>
      </c>
      <c r="P26" s="85">
        <f>M26/'סכום נכסי הקרן'!$C$42</f>
        <v>1.5998638199666876E-3</v>
      </c>
    </row>
    <row r="27" spans="2:16">
      <c r="B27" s="77" t="s">
        <v>371</v>
      </c>
      <c r="C27" s="74" t="s">
        <v>372</v>
      </c>
      <c r="D27" s="74" t="s">
        <v>196</v>
      </c>
      <c r="E27" s="74"/>
      <c r="F27" s="97">
        <v>41366</v>
      </c>
      <c r="G27" s="84">
        <v>6.59</v>
      </c>
      <c r="H27" s="87" t="s">
        <v>105</v>
      </c>
      <c r="I27" s="88">
        <v>4.8000000000000001E-2</v>
      </c>
      <c r="J27" s="88">
        <v>4.8599999999999997E-2</v>
      </c>
      <c r="K27" s="84">
        <v>904000</v>
      </c>
      <c r="L27" s="86">
        <v>104.3085</v>
      </c>
      <c r="M27" s="84">
        <v>942.95634999999993</v>
      </c>
      <c r="N27" s="74"/>
      <c r="O27" s="85">
        <v>4.1697647127385629E-3</v>
      </c>
      <c r="P27" s="85">
        <f>M27/'סכום נכסי הקרן'!$C$42</f>
        <v>1.2596219720474168E-3</v>
      </c>
    </row>
    <row r="28" spans="2:16">
      <c r="B28" s="77" t="s">
        <v>373</v>
      </c>
      <c r="C28" s="74">
        <v>2704</v>
      </c>
      <c r="D28" s="74" t="s">
        <v>196</v>
      </c>
      <c r="E28" s="74"/>
      <c r="F28" s="97">
        <v>41395</v>
      </c>
      <c r="G28" s="84">
        <v>6.6700000000000008</v>
      </c>
      <c r="H28" s="87" t="s">
        <v>105</v>
      </c>
      <c r="I28" s="88">
        <v>4.8000000000000001E-2</v>
      </c>
      <c r="J28" s="88">
        <v>4.8499999999999995E-2</v>
      </c>
      <c r="K28" s="84">
        <v>925000</v>
      </c>
      <c r="L28" s="86">
        <v>103.6995</v>
      </c>
      <c r="M28" s="84">
        <v>959.22076000000004</v>
      </c>
      <c r="N28" s="74"/>
      <c r="O28" s="85">
        <v>4.2416861361337316E-3</v>
      </c>
      <c r="P28" s="85">
        <f>M28/'סכום נכסי הקרן'!$C$42</f>
        <v>1.2813483310654009E-3</v>
      </c>
    </row>
    <row r="29" spans="2:16">
      <c r="B29" s="77" t="s">
        <v>374</v>
      </c>
      <c r="C29" s="74" t="s">
        <v>375</v>
      </c>
      <c r="D29" s="74" t="s">
        <v>196</v>
      </c>
      <c r="E29" s="74"/>
      <c r="F29" s="97">
        <v>41427</v>
      </c>
      <c r="G29" s="84">
        <v>6.7500000000000009</v>
      </c>
      <c r="H29" s="87" t="s">
        <v>105</v>
      </c>
      <c r="I29" s="88">
        <v>4.8000000000000001E-2</v>
      </c>
      <c r="J29" s="88">
        <v>4.8600000000000004E-2</v>
      </c>
      <c r="K29" s="84">
        <v>1145000</v>
      </c>
      <c r="L29" s="86">
        <v>102.8724</v>
      </c>
      <c r="M29" s="84">
        <v>1177.89096</v>
      </c>
      <c r="N29" s="74"/>
      <c r="O29" s="85">
        <v>5.2086484814082333E-3</v>
      </c>
      <c r="P29" s="85">
        <f>M29/'סכום נכסי הקרן'!$C$42</f>
        <v>1.5734528262013666E-3</v>
      </c>
    </row>
    <row r="30" spans="2:16">
      <c r="B30" s="77" t="s">
        <v>376</v>
      </c>
      <c r="C30" s="74">
        <v>8805</v>
      </c>
      <c r="D30" s="74" t="s">
        <v>196</v>
      </c>
      <c r="E30" s="74"/>
      <c r="F30" s="97">
        <v>41487</v>
      </c>
      <c r="G30" s="84">
        <v>6.92</v>
      </c>
      <c r="H30" s="87" t="s">
        <v>105</v>
      </c>
      <c r="I30" s="88">
        <v>4.8000000000000001E-2</v>
      </c>
      <c r="J30" s="88">
        <v>4.8499999999999995E-2</v>
      </c>
      <c r="K30" s="84">
        <v>1405000</v>
      </c>
      <c r="L30" s="86">
        <v>101.16840000000001</v>
      </c>
      <c r="M30" s="84">
        <v>1421.42336</v>
      </c>
      <c r="N30" s="74"/>
      <c r="O30" s="85">
        <v>6.2855517844386793E-3</v>
      </c>
      <c r="P30" s="85">
        <f>M30/'סכום נכסי הקרן'!$C$42</f>
        <v>1.8987687986166755E-3</v>
      </c>
    </row>
    <row r="31" spans="2:16">
      <c r="B31" s="77" t="s">
        <v>377</v>
      </c>
      <c r="C31" s="74">
        <v>8806</v>
      </c>
      <c r="D31" s="74" t="s">
        <v>196</v>
      </c>
      <c r="E31" s="74"/>
      <c r="F31" s="97">
        <v>41518</v>
      </c>
      <c r="G31" s="84">
        <v>7</v>
      </c>
      <c r="H31" s="87" t="s">
        <v>105</v>
      </c>
      <c r="I31" s="88">
        <v>4.8000000000000001E-2</v>
      </c>
      <c r="J31" s="88">
        <v>4.8499999999999995E-2</v>
      </c>
      <c r="K31" s="84">
        <v>498000</v>
      </c>
      <c r="L31" s="86">
        <v>100.47750000000001</v>
      </c>
      <c r="M31" s="84">
        <v>500.35899999999998</v>
      </c>
      <c r="N31" s="74"/>
      <c r="O31" s="85">
        <v>2.212593723878263E-3</v>
      </c>
      <c r="P31" s="85">
        <f>M31/'סכום נכסי הקרן'!$C$42</f>
        <v>6.6839063156176148E-4</v>
      </c>
    </row>
    <row r="32" spans="2:16">
      <c r="B32" s="77" t="s">
        <v>378</v>
      </c>
      <c r="C32" s="74" t="s">
        <v>379</v>
      </c>
      <c r="D32" s="74" t="s">
        <v>196</v>
      </c>
      <c r="E32" s="74"/>
      <c r="F32" s="97">
        <v>41548</v>
      </c>
      <c r="G32" s="84">
        <v>6.92</v>
      </c>
      <c r="H32" s="87" t="s">
        <v>105</v>
      </c>
      <c r="I32" s="88">
        <v>4.8000000000000001E-2</v>
      </c>
      <c r="J32" s="88">
        <v>4.8499999999999995E-2</v>
      </c>
      <c r="K32" s="84">
        <v>2035000</v>
      </c>
      <c r="L32" s="86">
        <v>102.3848</v>
      </c>
      <c r="M32" s="84">
        <v>2083.64867</v>
      </c>
      <c r="N32" s="74"/>
      <c r="O32" s="85">
        <v>9.2139203452107198E-3</v>
      </c>
      <c r="P32" s="85">
        <f>M32/'סכום נכסי הקרן'!$C$42</f>
        <v>2.7833840312538089E-3</v>
      </c>
    </row>
    <row r="33" spans="2:16">
      <c r="B33" s="77" t="s">
        <v>380</v>
      </c>
      <c r="C33" s="74" t="s">
        <v>381</v>
      </c>
      <c r="D33" s="74" t="s">
        <v>196</v>
      </c>
      <c r="E33" s="74"/>
      <c r="F33" s="97">
        <v>41579</v>
      </c>
      <c r="G33" s="84">
        <v>7</v>
      </c>
      <c r="H33" s="87" t="s">
        <v>105</v>
      </c>
      <c r="I33" s="88">
        <v>4.8000000000000001E-2</v>
      </c>
      <c r="J33" s="88">
        <v>4.8499999999999995E-2</v>
      </c>
      <c r="K33" s="84">
        <v>1656000</v>
      </c>
      <c r="L33" s="86">
        <v>101.985754</v>
      </c>
      <c r="M33" s="84">
        <v>1688.89895</v>
      </c>
      <c r="N33" s="74"/>
      <c r="O33" s="85">
        <v>7.4683321715699903E-3</v>
      </c>
      <c r="P33" s="85">
        <f>M33/'סכום נכסי הקרן'!$C$42</f>
        <v>2.2560686144038498E-3</v>
      </c>
    </row>
    <row r="34" spans="2:16">
      <c r="B34" s="77" t="s">
        <v>382</v>
      </c>
      <c r="C34" s="74" t="s">
        <v>383</v>
      </c>
      <c r="D34" s="74" t="s">
        <v>196</v>
      </c>
      <c r="E34" s="74"/>
      <c r="F34" s="97">
        <v>41609</v>
      </c>
      <c r="G34" s="84">
        <v>7.09</v>
      </c>
      <c r="H34" s="87" t="s">
        <v>105</v>
      </c>
      <c r="I34" s="88">
        <v>4.8000000000000001E-2</v>
      </c>
      <c r="J34" s="88">
        <v>4.8500000000000008E-2</v>
      </c>
      <c r="K34" s="84">
        <v>1765000</v>
      </c>
      <c r="L34" s="86">
        <v>101.583349</v>
      </c>
      <c r="M34" s="84">
        <v>1793.2703899999999</v>
      </c>
      <c r="N34" s="74"/>
      <c r="O34" s="85">
        <v>7.9298639779253003E-3</v>
      </c>
      <c r="P34" s="85">
        <f>M34/'סכום נכסי הקרן'!$C$42</f>
        <v>2.3954902950343781E-3</v>
      </c>
    </row>
    <row r="35" spans="2:16">
      <c r="B35" s="77" t="s">
        <v>384</v>
      </c>
      <c r="C35" s="74" t="s">
        <v>385</v>
      </c>
      <c r="D35" s="74" t="s">
        <v>196</v>
      </c>
      <c r="E35" s="74"/>
      <c r="F35" s="97">
        <v>41672</v>
      </c>
      <c r="G35" s="84">
        <v>7.2599999999999989</v>
      </c>
      <c r="H35" s="87" t="s">
        <v>105</v>
      </c>
      <c r="I35" s="88">
        <v>4.8000000000000001E-2</v>
      </c>
      <c r="J35" s="88">
        <v>4.8500000000000008E-2</v>
      </c>
      <c r="K35" s="84">
        <v>941000</v>
      </c>
      <c r="L35" s="86">
        <v>100.7761</v>
      </c>
      <c r="M35" s="84">
        <v>948.29221999999993</v>
      </c>
      <c r="N35" s="74"/>
      <c r="O35" s="85">
        <v>4.1933599962718469E-3</v>
      </c>
      <c r="P35" s="85">
        <f>M35/'סכום נכסי הקרן'!$C$42</f>
        <v>1.2667497453446523E-3</v>
      </c>
    </row>
    <row r="36" spans="2:16">
      <c r="B36" s="77" t="s">
        <v>386</v>
      </c>
      <c r="C36" s="74" t="s">
        <v>387</v>
      </c>
      <c r="D36" s="74" t="s">
        <v>196</v>
      </c>
      <c r="E36" s="74"/>
      <c r="F36" s="97">
        <v>41700</v>
      </c>
      <c r="G36" s="84">
        <v>7.34</v>
      </c>
      <c r="H36" s="87" t="s">
        <v>105</v>
      </c>
      <c r="I36" s="88">
        <v>4.8000000000000001E-2</v>
      </c>
      <c r="J36" s="88">
        <v>4.8599999999999997E-2</v>
      </c>
      <c r="K36" s="84">
        <v>1915000</v>
      </c>
      <c r="L36" s="86">
        <v>100.8633</v>
      </c>
      <c r="M36" s="84">
        <v>1931.5362399999999</v>
      </c>
      <c r="N36" s="74"/>
      <c r="O36" s="85">
        <v>8.5412772870427402E-3</v>
      </c>
      <c r="P36" s="85">
        <f>M36/'סכום נכסי הקרן'!$C$42</f>
        <v>2.5801888790608946E-3</v>
      </c>
    </row>
    <row r="37" spans="2:16">
      <c r="B37" s="77" t="s">
        <v>388</v>
      </c>
      <c r="C37" s="74" t="s">
        <v>389</v>
      </c>
      <c r="D37" s="74" t="s">
        <v>196</v>
      </c>
      <c r="E37" s="74"/>
      <c r="F37" s="97">
        <v>41730</v>
      </c>
      <c r="G37" s="84">
        <v>7.25</v>
      </c>
      <c r="H37" s="87" t="s">
        <v>105</v>
      </c>
      <c r="I37" s="88">
        <v>4.8000000000000001E-2</v>
      </c>
      <c r="J37" s="88">
        <v>4.8499999999999995E-2</v>
      </c>
      <c r="K37" s="84">
        <v>2708000</v>
      </c>
      <c r="L37" s="86">
        <v>103.0887</v>
      </c>
      <c r="M37" s="84">
        <v>2791.6467699999998</v>
      </c>
      <c r="N37" s="74"/>
      <c r="O37" s="85">
        <v>1.2344696752905464E-2</v>
      </c>
      <c r="P37" s="85">
        <f>M37/'סכום נכסי הקרן'!$C$42</f>
        <v>3.7291435703118193E-3</v>
      </c>
    </row>
    <row r="38" spans="2:16">
      <c r="B38" s="77" t="s">
        <v>390</v>
      </c>
      <c r="C38" s="74" t="s">
        <v>391</v>
      </c>
      <c r="D38" s="74" t="s">
        <v>196</v>
      </c>
      <c r="E38" s="74"/>
      <c r="F38" s="97">
        <v>41760</v>
      </c>
      <c r="G38" s="84">
        <v>7.33</v>
      </c>
      <c r="H38" s="87" t="s">
        <v>105</v>
      </c>
      <c r="I38" s="88">
        <v>4.8000000000000001E-2</v>
      </c>
      <c r="J38" s="88">
        <v>4.8500000000000008E-2</v>
      </c>
      <c r="K38" s="84">
        <v>1216000</v>
      </c>
      <c r="L38" s="86">
        <v>102.3796</v>
      </c>
      <c r="M38" s="84">
        <v>1244.93552</v>
      </c>
      <c r="N38" s="74"/>
      <c r="O38" s="85">
        <v>5.5051203599517989E-3</v>
      </c>
      <c r="P38" s="85">
        <f>M38/'סכום נכסי הקרן'!$C$42</f>
        <v>1.6630124340053243E-3</v>
      </c>
    </row>
    <row r="39" spans="2:16">
      <c r="B39" s="77" t="s">
        <v>392</v>
      </c>
      <c r="C39" s="74" t="s">
        <v>393</v>
      </c>
      <c r="D39" s="74" t="s">
        <v>196</v>
      </c>
      <c r="E39" s="74"/>
      <c r="F39" s="97">
        <v>41791</v>
      </c>
      <c r="G39" s="84">
        <v>7.4099999999999993</v>
      </c>
      <c r="H39" s="87" t="s">
        <v>105</v>
      </c>
      <c r="I39" s="88">
        <v>4.8000000000000001E-2</v>
      </c>
      <c r="J39" s="88">
        <v>4.8500000000000008E-2</v>
      </c>
      <c r="K39" s="84">
        <v>1451000</v>
      </c>
      <c r="L39" s="86">
        <v>101.8693</v>
      </c>
      <c r="M39" s="84">
        <v>1478.21144</v>
      </c>
      <c r="N39" s="74"/>
      <c r="O39" s="85">
        <v>6.5366693808026838E-3</v>
      </c>
      <c r="P39" s="85">
        <f>M39/'סכום נכסי הקרן'!$C$42</f>
        <v>1.9746275733291915E-3</v>
      </c>
    </row>
    <row r="40" spans="2:16">
      <c r="B40" s="77" t="s">
        <v>394</v>
      </c>
      <c r="C40" s="74" t="s">
        <v>395</v>
      </c>
      <c r="D40" s="74" t="s">
        <v>196</v>
      </c>
      <c r="E40" s="74"/>
      <c r="F40" s="97">
        <v>41821</v>
      </c>
      <c r="G40" s="84">
        <v>7.4899999999999984</v>
      </c>
      <c r="H40" s="87" t="s">
        <v>105</v>
      </c>
      <c r="I40" s="88">
        <v>4.8000000000000001E-2</v>
      </c>
      <c r="J40" s="88">
        <v>4.8499999999999995E-2</v>
      </c>
      <c r="K40" s="84">
        <v>1653000</v>
      </c>
      <c r="L40" s="86">
        <v>101.3738</v>
      </c>
      <c r="M40" s="84">
        <v>1675.7113400000001</v>
      </c>
      <c r="N40" s="74"/>
      <c r="O40" s="85">
        <v>7.4100163960588985E-3</v>
      </c>
      <c r="P40" s="85">
        <f>M40/'סכום נכסי הקרן'!$C$42</f>
        <v>2.23845231295491E-3</v>
      </c>
    </row>
    <row r="41" spans="2:16">
      <c r="B41" s="77" t="s">
        <v>396</v>
      </c>
      <c r="C41" s="74" t="s">
        <v>397</v>
      </c>
      <c r="D41" s="74" t="s">
        <v>196</v>
      </c>
      <c r="E41" s="74"/>
      <c r="F41" s="97">
        <v>41852</v>
      </c>
      <c r="G41" s="84">
        <v>7.580000000000001</v>
      </c>
      <c r="H41" s="87" t="s">
        <v>105</v>
      </c>
      <c r="I41" s="88">
        <v>4.8000000000000001E-2</v>
      </c>
      <c r="J41" s="88">
        <v>4.8499999999999995E-2</v>
      </c>
      <c r="K41" s="84">
        <v>1436000</v>
      </c>
      <c r="L41" s="86">
        <v>100.7826</v>
      </c>
      <c r="M41" s="84">
        <v>1447.2566899999999</v>
      </c>
      <c r="N41" s="74"/>
      <c r="O41" s="85">
        <v>6.3997870911382208E-3</v>
      </c>
      <c r="P41" s="85">
        <f>M41/'סכום נכסי הקרן'!$C$42</f>
        <v>1.93327753285358E-3</v>
      </c>
    </row>
    <row r="42" spans="2:16">
      <c r="B42" s="77" t="s">
        <v>398</v>
      </c>
      <c r="C42" s="74" t="s">
        <v>399</v>
      </c>
      <c r="D42" s="74" t="s">
        <v>196</v>
      </c>
      <c r="E42" s="74"/>
      <c r="F42" s="97">
        <v>41945</v>
      </c>
      <c r="G42" s="84">
        <v>7.65</v>
      </c>
      <c r="H42" s="87" t="s">
        <v>105</v>
      </c>
      <c r="I42" s="88">
        <v>4.8000000000000001E-2</v>
      </c>
      <c r="J42" s="88">
        <v>4.8499999999999995E-2</v>
      </c>
      <c r="K42" s="84">
        <v>1303000</v>
      </c>
      <c r="L42" s="86">
        <v>102.1648</v>
      </c>
      <c r="M42" s="84">
        <v>1331.21252</v>
      </c>
      <c r="N42" s="74"/>
      <c r="O42" s="85">
        <v>5.8866383274812023E-3</v>
      </c>
      <c r="P42" s="85">
        <f>M42/'סכום נכסי הקרן'!$C$42</f>
        <v>1.7782631610218345E-3</v>
      </c>
    </row>
    <row r="43" spans="2:16">
      <c r="B43" s="77" t="s">
        <v>400</v>
      </c>
      <c r="C43" s="74" t="s">
        <v>401</v>
      </c>
      <c r="D43" s="74" t="s">
        <v>196</v>
      </c>
      <c r="E43" s="74"/>
      <c r="F43" s="97">
        <v>41974</v>
      </c>
      <c r="G43" s="84">
        <v>7.73</v>
      </c>
      <c r="H43" s="87" t="s">
        <v>105</v>
      </c>
      <c r="I43" s="88">
        <v>4.8000000000000001E-2</v>
      </c>
      <c r="J43" s="88">
        <v>4.8499999999999995E-2</v>
      </c>
      <c r="K43" s="84">
        <v>330000</v>
      </c>
      <c r="L43" s="86">
        <v>101.5806</v>
      </c>
      <c r="M43" s="84">
        <v>335.22618999999997</v>
      </c>
      <c r="N43" s="74"/>
      <c r="O43" s="85">
        <v>1.4823743833400061E-3</v>
      </c>
      <c r="P43" s="85">
        <f>M43/'סכום נכסי הקרן'!$C$42</f>
        <v>4.4780256745685209E-4</v>
      </c>
    </row>
    <row r="44" spans="2:16">
      <c r="B44" s="77" t="s">
        <v>402</v>
      </c>
      <c r="C44" s="74" t="s">
        <v>403</v>
      </c>
      <c r="D44" s="74" t="s">
        <v>196</v>
      </c>
      <c r="E44" s="74"/>
      <c r="F44" s="97">
        <v>42005</v>
      </c>
      <c r="G44" s="84">
        <v>7.8200000000000012</v>
      </c>
      <c r="H44" s="87" t="s">
        <v>105</v>
      </c>
      <c r="I44" s="88">
        <v>4.8000000000000001E-2</v>
      </c>
      <c r="J44" s="88">
        <v>4.8499999999999995E-2</v>
      </c>
      <c r="K44" s="84">
        <v>1111000</v>
      </c>
      <c r="L44" s="86">
        <v>101.2745</v>
      </c>
      <c r="M44" s="84">
        <v>1125.1594700000001</v>
      </c>
      <c r="N44" s="74"/>
      <c r="O44" s="85">
        <v>4.9754691764996592E-3</v>
      </c>
      <c r="P44" s="85">
        <f>M44/'סכום נכסי הקרן'!$C$42</f>
        <v>1.503012934235213E-3</v>
      </c>
    </row>
    <row r="45" spans="2:16">
      <c r="B45" s="77" t="s">
        <v>404</v>
      </c>
      <c r="C45" s="74" t="s">
        <v>405</v>
      </c>
      <c r="D45" s="74" t="s">
        <v>196</v>
      </c>
      <c r="E45" s="74"/>
      <c r="F45" s="97">
        <v>42036</v>
      </c>
      <c r="G45" s="84">
        <v>7.8999999999999995</v>
      </c>
      <c r="H45" s="87" t="s">
        <v>105</v>
      </c>
      <c r="I45" s="88">
        <v>4.8000000000000001E-2</v>
      </c>
      <c r="J45" s="88">
        <v>4.8499999999999995E-2</v>
      </c>
      <c r="K45" s="84">
        <v>1484000</v>
      </c>
      <c r="L45" s="86">
        <v>100.874938</v>
      </c>
      <c r="M45" s="84">
        <v>1496.98404</v>
      </c>
      <c r="N45" s="74"/>
      <c r="O45" s="85">
        <v>6.6196820515868147E-3</v>
      </c>
      <c r="P45" s="85">
        <f>M45/'סכום נכסי הקרן'!$C$42</f>
        <v>1.9997044280875877E-3</v>
      </c>
    </row>
    <row r="46" spans="2:16">
      <c r="B46" s="77" t="s">
        <v>406</v>
      </c>
      <c r="C46" s="74" t="s">
        <v>407</v>
      </c>
      <c r="D46" s="74" t="s">
        <v>196</v>
      </c>
      <c r="E46" s="74"/>
      <c r="F46" s="97">
        <v>42064</v>
      </c>
      <c r="G46" s="84">
        <v>7.9799999999999995</v>
      </c>
      <c r="H46" s="87" t="s">
        <v>105</v>
      </c>
      <c r="I46" s="88">
        <v>4.8000000000000001E-2</v>
      </c>
      <c r="J46" s="88">
        <v>4.8499999999999995E-2</v>
      </c>
      <c r="K46" s="84">
        <v>3368000</v>
      </c>
      <c r="L46" s="86">
        <v>101.37949999999999</v>
      </c>
      <c r="M46" s="84">
        <v>3414.4611400000003</v>
      </c>
      <c r="N46" s="74"/>
      <c r="O46" s="85">
        <v>1.5098789646614172E-2</v>
      </c>
      <c r="P46" s="85">
        <f>M46/'סכום נכסי הקרן'!$C$42</f>
        <v>4.5611127966274064E-3</v>
      </c>
    </row>
    <row r="47" spans="2:16">
      <c r="B47" s="77" t="s">
        <v>408</v>
      </c>
      <c r="C47" s="74" t="s">
        <v>409</v>
      </c>
      <c r="D47" s="74" t="s">
        <v>196</v>
      </c>
      <c r="E47" s="74"/>
      <c r="F47" s="97">
        <v>42095</v>
      </c>
      <c r="G47" s="84">
        <v>7.8800000000000017</v>
      </c>
      <c r="H47" s="87" t="s">
        <v>105</v>
      </c>
      <c r="I47" s="88">
        <v>4.8000000000000001E-2</v>
      </c>
      <c r="J47" s="88">
        <v>4.8500000000000008E-2</v>
      </c>
      <c r="K47" s="84">
        <v>2183000</v>
      </c>
      <c r="L47" s="86">
        <v>104.1454</v>
      </c>
      <c r="M47" s="84">
        <v>2273.4938199999997</v>
      </c>
      <c r="N47" s="74"/>
      <c r="O47" s="85">
        <v>1.0053417960720236E-2</v>
      </c>
      <c r="P47" s="85">
        <f>M47/'סכום נכסי הקרן'!$C$42</f>
        <v>3.036983386331737E-3</v>
      </c>
    </row>
    <row r="48" spans="2:16">
      <c r="B48" s="77" t="s">
        <v>410</v>
      </c>
      <c r="C48" s="74" t="s">
        <v>411</v>
      </c>
      <c r="D48" s="74" t="s">
        <v>196</v>
      </c>
      <c r="E48" s="74"/>
      <c r="F48" s="97">
        <v>42156</v>
      </c>
      <c r="G48" s="84">
        <v>8.0400000000000009</v>
      </c>
      <c r="H48" s="87" t="s">
        <v>105</v>
      </c>
      <c r="I48" s="88">
        <v>4.8000000000000001E-2</v>
      </c>
      <c r="J48" s="88">
        <v>4.8500000000000008E-2</v>
      </c>
      <c r="K48" s="84">
        <v>1274000</v>
      </c>
      <c r="L48" s="86">
        <v>102.39019999999999</v>
      </c>
      <c r="M48" s="84">
        <v>1304.4449500000001</v>
      </c>
      <c r="N48" s="74"/>
      <c r="O48" s="85">
        <v>5.7682717998770779E-3</v>
      </c>
      <c r="P48" s="85">
        <f>M48/'סכום נכסי הקרן'!$C$42</f>
        <v>1.742506448306217E-3</v>
      </c>
    </row>
    <row r="49" spans="2:16">
      <c r="B49" s="77" t="s">
        <v>412</v>
      </c>
      <c r="C49" s="74" t="s">
        <v>413</v>
      </c>
      <c r="D49" s="74" t="s">
        <v>196</v>
      </c>
      <c r="E49" s="74"/>
      <c r="F49" s="97">
        <v>42218</v>
      </c>
      <c r="G49" s="84">
        <v>8.2099999999999991</v>
      </c>
      <c r="H49" s="87" t="s">
        <v>105</v>
      </c>
      <c r="I49" s="88">
        <v>4.8000000000000001E-2</v>
      </c>
      <c r="J49" s="88">
        <v>4.8499999999999995E-2</v>
      </c>
      <c r="K49" s="84">
        <v>2538000</v>
      </c>
      <c r="L49" s="86">
        <v>101.0615</v>
      </c>
      <c r="M49" s="84">
        <v>2564.9412000000002</v>
      </c>
      <c r="N49" s="74"/>
      <c r="O49" s="85">
        <v>1.1342201901508279E-2</v>
      </c>
      <c r="P49" s="85">
        <f>M49/'סכום נכסי הקרן'!$C$42</f>
        <v>3.4263052500040623E-3</v>
      </c>
    </row>
    <row r="50" spans="2:16">
      <c r="B50" s="77" t="s">
        <v>414</v>
      </c>
      <c r="C50" s="74" t="s">
        <v>415</v>
      </c>
      <c r="D50" s="74" t="s">
        <v>196</v>
      </c>
      <c r="E50" s="74"/>
      <c r="F50" s="97">
        <v>42309</v>
      </c>
      <c r="G50" s="84">
        <v>8.26</v>
      </c>
      <c r="H50" s="87" t="s">
        <v>105</v>
      </c>
      <c r="I50" s="88">
        <v>4.8000000000000001E-2</v>
      </c>
      <c r="J50" s="88">
        <v>4.8499999999999995E-2</v>
      </c>
      <c r="K50" s="84">
        <v>3361000</v>
      </c>
      <c r="L50" s="86">
        <v>102.6917</v>
      </c>
      <c r="M50" s="84">
        <v>3451.4663999999998</v>
      </c>
      <c r="N50" s="74"/>
      <c r="O50" s="85">
        <v>1.5262427366784055E-2</v>
      </c>
      <c r="P50" s="85">
        <f>M50/'סכום נכסי הקרן'!$C$42</f>
        <v>4.6105452423364007E-3</v>
      </c>
    </row>
    <row r="51" spans="2:16">
      <c r="B51" s="77" t="s">
        <v>416</v>
      </c>
      <c r="C51" s="74" t="s">
        <v>417</v>
      </c>
      <c r="D51" s="74" t="s">
        <v>196</v>
      </c>
      <c r="E51" s="74"/>
      <c r="F51" s="97">
        <v>42339</v>
      </c>
      <c r="G51" s="84">
        <v>8.35</v>
      </c>
      <c r="H51" s="87" t="s">
        <v>105</v>
      </c>
      <c r="I51" s="88">
        <v>4.8000000000000001E-2</v>
      </c>
      <c r="J51" s="88">
        <v>4.8500000000000008E-2</v>
      </c>
      <c r="K51" s="84">
        <v>1833000</v>
      </c>
      <c r="L51" s="86">
        <v>102.1837</v>
      </c>
      <c r="M51" s="84">
        <v>1873.0278700000001</v>
      </c>
      <c r="N51" s="74"/>
      <c r="O51" s="85">
        <v>8.2825525468934735E-3</v>
      </c>
      <c r="P51" s="85">
        <f>M51/'סכום נכסי הקרן'!$C$42</f>
        <v>2.5020321028742984E-3</v>
      </c>
    </row>
    <row r="52" spans="2:16">
      <c r="B52" s="77" t="s">
        <v>418</v>
      </c>
      <c r="C52" s="74" t="s">
        <v>419</v>
      </c>
      <c r="D52" s="74" t="s">
        <v>196</v>
      </c>
      <c r="E52" s="74"/>
      <c r="F52" s="97">
        <v>42370</v>
      </c>
      <c r="G52" s="84">
        <v>8.43</v>
      </c>
      <c r="H52" s="87" t="s">
        <v>105</v>
      </c>
      <c r="I52" s="88">
        <v>4.8000000000000001E-2</v>
      </c>
      <c r="J52" s="88">
        <v>4.8499999999999995E-2</v>
      </c>
      <c r="K52" s="84">
        <v>1209000</v>
      </c>
      <c r="L52" s="86">
        <v>102.1909</v>
      </c>
      <c r="M52" s="84">
        <v>1235.48837</v>
      </c>
      <c r="N52" s="74"/>
      <c r="O52" s="85">
        <v>5.4633449451025875E-3</v>
      </c>
      <c r="P52" s="85">
        <f>M52/'סכום נכסי הקרן'!$C$42</f>
        <v>1.6503927218487352E-3</v>
      </c>
    </row>
    <row r="53" spans="2:16">
      <c r="B53" s="77" t="s">
        <v>420</v>
      </c>
      <c r="C53" s="74" t="s">
        <v>421</v>
      </c>
      <c r="D53" s="74" t="s">
        <v>196</v>
      </c>
      <c r="E53" s="74"/>
      <c r="F53" s="97">
        <v>42461</v>
      </c>
      <c r="G53" s="84">
        <v>8.48</v>
      </c>
      <c r="H53" s="87" t="s">
        <v>105</v>
      </c>
      <c r="I53" s="88">
        <v>4.8000000000000001E-2</v>
      </c>
      <c r="J53" s="88">
        <v>4.8499999999999995E-2</v>
      </c>
      <c r="K53" s="84">
        <v>2852000</v>
      </c>
      <c r="L53" s="86">
        <v>104.3567</v>
      </c>
      <c r="M53" s="84">
        <v>2976.2523700000002</v>
      </c>
      <c r="N53" s="74"/>
      <c r="O53" s="85">
        <v>1.3161025013120194E-2</v>
      </c>
      <c r="P53" s="85">
        <f>M53/'סכום נכסי הקרן'!$C$42</f>
        <v>3.97574381848131E-3</v>
      </c>
    </row>
    <row r="54" spans="2:16">
      <c r="B54" s="77" t="s">
        <v>422</v>
      </c>
      <c r="C54" s="74" t="s">
        <v>423</v>
      </c>
      <c r="D54" s="74" t="s">
        <v>196</v>
      </c>
      <c r="E54" s="74"/>
      <c r="F54" s="97">
        <v>42491</v>
      </c>
      <c r="G54" s="84">
        <v>8.56</v>
      </c>
      <c r="H54" s="87" t="s">
        <v>105</v>
      </c>
      <c r="I54" s="88">
        <v>4.8000000000000001E-2</v>
      </c>
      <c r="J54" s="88">
        <v>4.8600000000000004E-2</v>
      </c>
      <c r="K54" s="84">
        <v>2210000</v>
      </c>
      <c r="L54" s="86">
        <v>104.1568</v>
      </c>
      <c r="M54" s="84">
        <v>2301.8653599999998</v>
      </c>
      <c r="N54" s="74"/>
      <c r="O54" s="85">
        <v>1.0178877263622276E-2</v>
      </c>
      <c r="P54" s="85">
        <f>M54/'סכום נכסי הקרן'!$C$42</f>
        <v>3.0748827176897814E-3</v>
      </c>
    </row>
    <row r="55" spans="2:16">
      <c r="B55" s="77" t="s">
        <v>424</v>
      </c>
      <c r="C55" s="74" t="s">
        <v>425</v>
      </c>
      <c r="D55" s="74" t="s">
        <v>196</v>
      </c>
      <c r="E55" s="74"/>
      <c r="F55" s="97">
        <v>42522</v>
      </c>
      <c r="G55" s="84">
        <v>8.6399999999999988</v>
      </c>
      <c r="H55" s="87" t="s">
        <v>105</v>
      </c>
      <c r="I55" s="88">
        <v>4.8000000000000001E-2</v>
      </c>
      <c r="J55" s="88">
        <v>4.8499999999999995E-2</v>
      </c>
      <c r="K55" s="84">
        <v>2744000</v>
      </c>
      <c r="L55" s="86">
        <v>103.3245</v>
      </c>
      <c r="M55" s="84">
        <v>2835.2244100000003</v>
      </c>
      <c r="N55" s="74"/>
      <c r="O55" s="85">
        <v>1.2537397619214309E-2</v>
      </c>
      <c r="P55" s="85">
        <f>M55/'סכום נכסי הקרן'!$C$42</f>
        <v>3.787355546755875E-3</v>
      </c>
    </row>
    <row r="56" spans="2:16">
      <c r="B56" s="77" t="s">
        <v>426</v>
      </c>
      <c r="C56" s="74" t="s">
        <v>427</v>
      </c>
      <c r="D56" s="74" t="s">
        <v>196</v>
      </c>
      <c r="E56" s="74"/>
      <c r="F56" s="97">
        <v>42552</v>
      </c>
      <c r="G56" s="84">
        <v>8.7200000000000006</v>
      </c>
      <c r="H56" s="87" t="s">
        <v>105</v>
      </c>
      <c r="I56" s="88">
        <v>4.8000000000000001E-2</v>
      </c>
      <c r="J56" s="88">
        <v>4.8500000000000008E-2</v>
      </c>
      <c r="K56" s="84">
        <v>562000</v>
      </c>
      <c r="L56" s="86">
        <v>102.60380000000001</v>
      </c>
      <c r="M56" s="84">
        <v>576.63608999999997</v>
      </c>
      <c r="N56" s="74"/>
      <c r="O56" s="85">
        <v>2.549891964960561E-3</v>
      </c>
      <c r="P56" s="85">
        <f>M56/'סכום נכסי הקרן'!$C$42</f>
        <v>7.7028325737401497E-4</v>
      </c>
    </row>
    <row r="57" spans="2:16">
      <c r="B57" s="77" t="s">
        <v>428</v>
      </c>
      <c r="C57" s="74" t="s">
        <v>429</v>
      </c>
      <c r="D57" s="74" t="s">
        <v>196</v>
      </c>
      <c r="E57" s="74"/>
      <c r="F57" s="97">
        <v>42583</v>
      </c>
      <c r="G57" s="84">
        <v>8.81</v>
      </c>
      <c r="H57" s="87" t="s">
        <v>105</v>
      </c>
      <c r="I57" s="88">
        <v>4.8000000000000001E-2</v>
      </c>
      <c r="J57" s="88">
        <v>4.8499999999999995E-2</v>
      </c>
      <c r="K57" s="84">
        <v>3322000</v>
      </c>
      <c r="L57" s="86">
        <v>101.9011</v>
      </c>
      <c r="M57" s="84">
        <v>3385.1527400000004</v>
      </c>
      <c r="N57" s="74"/>
      <c r="O57" s="85">
        <v>1.4969187537134951E-2</v>
      </c>
      <c r="P57" s="85">
        <f>M57/'סכום נכסי הקרן'!$C$42</f>
        <v>4.5219619869366354E-3</v>
      </c>
    </row>
    <row r="58" spans="2:16">
      <c r="B58" s="77" t="s">
        <v>430</v>
      </c>
      <c r="C58" s="74" t="s">
        <v>431</v>
      </c>
      <c r="D58" s="74" t="s">
        <v>196</v>
      </c>
      <c r="E58" s="74"/>
      <c r="F58" s="97">
        <v>42614</v>
      </c>
      <c r="G58" s="84">
        <v>8.9</v>
      </c>
      <c r="H58" s="87" t="s">
        <v>105</v>
      </c>
      <c r="I58" s="88">
        <v>4.8000000000000001E-2</v>
      </c>
      <c r="J58" s="88">
        <v>4.8500000000000008E-2</v>
      </c>
      <c r="K58" s="84">
        <v>2259000</v>
      </c>
      <c r="L58" s="86">
        <v>101.0808</v>
      </c>
      <c r="M58" s="84">
        <v>2283.3969200000001</v>
      </c>
      <c r="N58" s="74"/>
      <c r="O58" s="85">
        <v>1.0097209592142756E-2</v>
      </c>
      <c r="P58" s="85">
        <f>M58/'סכום נכסי הקרן'!$C$42</f>
        <v>3.0502121665943478E-3</v>
      </c>
    </row>
    <row r="59" spans="2:16">
      <c r="B59" s="77" t="s">
        <v>432</v>
      </c>
      <c r="C59" s="74" t="s">
        <v>433</v>
      </c>
      <c r="D59" s="74" t="s">
        <v>196</v>
      </c>
      <c r="E59" s="74"/>
      <c r="F59" s="97">
        <v>42644</v>
      </c>
      <c r="G59" s="84">
        <v>8.7699999999999978</v>
      </c>
      <c r="H59" s="87" t="s">
        <v>105</v>
      </c>
      <c r="I59" s="88">
        <v>4.8000000000000001E-2</v>
      </c>
      <c r="J59" s="88">
        <v>4.8500000000000008E-2</v>
      </c>
      <c r="K59" s="84">
        <v>1748000</v>
      </c>
      <c r="L59" s="86">
        <v>103.41</v>
      </c>
      <c r="M59" s="84">
        <v>1807.5986</v>
      </c>
      <c r="N59" s="74"/>
      <c r="O59" s="85">
        <v>7.9932235008286761E-3</v>
      </c>
      <c r="P59" s="85">
        <f>M59/'סכום נכסי הקרן'!$C$42</f>
        <v>2.4146302352194243E-3</v>
      </c>
    </row>
    <row r="60" spans="2:16">
      <c r="B60" s="77" t="s">
        <v>434</v>
      </c>
      <c r="C60" s="74" t="s">
        <v>435</v>
      </c>
      <c r="D60" s="74" t="s">
        <v>196</v>
      </c>
      <c r="E60" s="74"/>
      <c r="F60" s="97">
        <v>42675</v>
      </c>
      <c r="G60" s="84">
        <v>8.8500000000000014</v>
      </c>
      <c r="H60" s="87" t="s">
        <v>105</v>
      </c>
      <c r="I60" s="88">
        <v>4.8000000000000001E-2</v>
      </c>
      <c r="J60" s="88">
        <v>4.8499999999999995E-2</v>
      </c>
      <c r="K60" s="84">
        <v>1911000</v>
      </c>
      <c r="L60" s="86">
        <v>103.10509999999999</v>
      </c>
      <c r="M60" s="84">
        <v>1970.3443400000001</v>
      </c>
      <c r="N60" s="74"/>
      <c r="O60" s="85">
        <v>8.7128871881250441E-3</v>
      </c>
      <c r="P60" s="85">
        <f>M60/'סכום נכסי הקרן'!$C$42</f>
        <v>2.6320295983618606E-3</v>
      </c>
    </row>
    <row r="61" spans="2:16">
      <c r="B61" s="77" t="s">
        <v>436</v>
      </c>
      <c r="C61" s="74" t="s">
        <v>437</v>
      </c>
      <c r="D61" s="74" t="s">
        <v>196</v>
      </c>
      <c r="E61" s="74"/>
      <c r="F61" s="97">
        <v>42705</v>
      </c>
      <c r="G61" s="84">
        <v>8.9300000000000015</v>
      </c>
      <c r="H61" s="87" t="s">
        <v>105</v>
      </c>
      <c r="I61" s="88">
        <v>4.8000000000000001E-2</v>
      </c>
      <c r="J61" s="88">
        <v>4.8500000000000015E-2</v>
      </c>
      <c r="K61" s="84">
        <v>2801000</v>
      </c>
      <c r="L61" s="86">
        <v>102.49160000000001</v>
      </c>
      <c r="M61" s="84">
        <v>2870.7930099999999</v>
      </c>
      <c r="N61" s="74"/>
      <c r="O61" s="85">
        <v>1.2694682410988086E-2</v>
      </c>
      <c r="P61" s="85">
        <f>M61/'סכום נכסי הקרן'!$C$42</f>
        <v>3.8348688702251588E-3</v>
      </c>
    </row>
    <row r="62" spans="2:16">
      <c r="B62" s="77" t="s">
        <v>438</v>
      </c>
      <c r="C62" s="74" t="s">
        <v>439</v>
      </c>
      <c r="D62" s="74" t="s">
        <v>196</v>
      </c>
      <c r="E62" s="74"/>
      <c r="F62" s="97">
        <v>42736</v>
      </c>
      <c r="G62" s="84">
        <v>9.0200000000000014</v>
      </c>
      <c r="H62" s="87" t="s">
        <v>105</v>
      </c>
      <c r="I62" s="88">
        <v>4.8000000000000001E-2</v>
      </c>
      <c r="J62" s="88">
        <v>4.8500000000000008E-2</v>
      </c>
      <c r="K62" s="84">
        <v>3649000</v>
      </c>
      <c r="L62" s="86">
        <v>102.50020000000001</v>
      </c>
      <c r="M62" s="84">
        <v>3740.2316499999997</v>
      </c>
      <c r="N62" s="74"/>
      <c r="O62" s="85">
        <v>1.6539350895338825E-2</v>
      </c>
      <c r="P62" s="85">
        <f>M62/'סכום נכסי הקרן'!$C$42</f>
        <v>4.9962842573647902E-3</v>
      </c>
    </row>
    <row r="63" spans="2:16">
      <c r="B63" s="77" t="s">
        <v>440</v>
      </c>
      <c r="C63" s="74" t="s">
        <v>441</v>
      </c>
      <c r="D63" s="74" t="s">
        <v>196</v>
      </c>
      <c r="E63" s="74"/>
      <c r="F63" s="97">
        <v>42767</v>
      </c>
      <c r="G63" s="84">
        <v>9.1000000000000014</v>
      </c>
      <c r="H63" s="87" t="s">
        <v>105</v>
      </c>
      <c r="I63" s="88">
        <v>4.8000000000000001E-2</v>
      </c>
      <c r="J63" s="88">
        <v>4.8499999999999995E-2</v>
      </c>
      <c r="K63" s="84">
        <v>2410000</v>
      </c>
      <c r="L63" s="86">
        <v>102.09569999999999</v>
      </c>
      <c r="M63" s="84">
        <v>2460.50677</v>
      </c>
      <c r="N63" s="74"/>
      <c r="O63" s="85">
        <v>1.0880391552589195E-2</v>
      </c>
      <c r="P63" s="85">
        <f>M63/'סכום נכסי הקרן'!$C$42</f>
        <v>3.2867994259367572E-3</v>
      </c>
    </row>
    <row r="64" spans="2:16">
      <c r="B64" s="77" t="s">
        <v>442</v>
      </c>
      <c r="C64" s="74" t="s">
        <v>443</v>
      </c>
      <c r="D64" s="74" t="s">
        <v>196</v>
      </c>
      <c r="E64" s="74"/>
      <c r="F64" s="97">
        <v>42795</v>
      </c>
      <c r="G64" s="84">
        <v>9.1900000000000013</v>
      </c>
      <c r="H64" s="87" t="s">
        <v>105</v>
      </c>
      <c r="I64" s="88">
        <v>4.8000000000000001E-2</v>
      </c>
      <c r="J64" s="88">
        <v>4.8499999999999995E-2</v>
      </c>
      <c r="K64" s="84">
        <v>3327000</v>
      </c>
      <c r="L64" s="86">
        <v>101.8967</v>
      </c>
      <c r="M64" s="84">
        <v>3390.1028999999999</v>
      </c>
      <c r="N64" s="74"/>
      <c r="O64" s="85">
        <v>1.4991077206248911E-2</v>
      </c>
      <c r="P64" s="85">
        <f>M64/'סכום נכסי הקרן'!$C$42</f>
        <v>4.5285745202751611E-3</v>
      </c>
    </row>
    <row r="65" spans="2:16">
      <c r="B65" s="77" t="s">
        <v>444</v>
      </c>
      <c r="C65" s="74" t="s">
        <v>445</v>
      </c>
      <c r="D65" s="74" t="s">
        <v>196</v>
      </c>
      <c r="E65" s="74"/>
      <c r="F65" s="97">
        <v>42826</v>
      </c>
      <c r="G65" s="84">
        <v>9.0499999999999989</v>
      </c>
      <c r="H65" s="87" t="s">
        <v>105</v>
      </c>
      <c r="I65" s="88">
        <v>4.8000000000000001E-2</v>
      </c>
      <c r="J65" s="88">
        <v>4.8500000000000008E-2</v>
      </c>
      <c r="K65" s="84">
        <v>1995000</v>
      </c>
      <c r="L65" s="86">
        <v>103.9308</v>
      </c>
      <c r="M65" s="84">
        <v>2073.4186</v>
      </c>
      <c r="N65" s="74"/>
      <c r="O65" s="85">
        <v>9.1686828483797736E-3</v>
      </c>
      <c r="P65" s="85">
        <f>M65/'סכום נכסי הקרן'!$C$42</f>
        <v>2.7697184772251591E-3</v>
      </c>
    </row>
    <row r="66" spans="2:16">
      <c r="B66" s="77" t="s">
        <v>446</v>
      </c>
      <c r="C66" s="74" t="s">
        <v>447</v>
      </c>
      <c r="D66" s="74" t="s">
        <v>196</v>
      </c>
      <c r="E66" s="74"/>
      <c r="F66" s="97">
        <v>42856</v>
      </c>
      <c r="G66" s="84">
        <v>9.1300000000000008</v>
      </c>
      <c r="H66" s="87" t="s">
        <v>105</v>
      </c>
      <c r="I66" s="88">
        <v>4.8000000000000001E-2</v>
      </c>
      <c r="J66" s="88">
        <v>4.8500000000000008E-2</v>
      </c>
      <c r="K66" s="84">
        <v>2491000</v>
      </c>
      <c r="L66" s="86">
        <v>103.210331</v>
      </c>
      <c r="M66" s="84">
        <v>2570.9693199999997</v>
      </c>
      <c r="N66" s="74"/>
      <c r="O66" s="85">
        <v>1.1368858323155106E-2</v>
      </c>
      <c r="P66" s="85">
        <f>M66/'סכום נכסי הקרן'!$C$42</f>
        <v>3.4343577461796678E-3</v>
      </c>
    </row>
    <row r="67" spans="2:16">
      <c r="B67" s="77" t="s">
        <v>448</v>
      </c>
      <c r="C67" s="74" t="s">
        <v>449</v>
      </c>
      <c r="D67" s="74" t="s">
        <v>196</v>
      </c>
      <c r="E67" s="74"/>
      <c r="F67" s="97">
        <v>42887</v>
      </c>
      <c r="G67" s="84">
        <v>9.2200000000000006</v>
      </c>
      <c r="H67" s="87" t="s">
        <v>105</v>
      </c>
      <c r="I67" s="88">
        <v>4.8000000000000001E-2</v>
      </c>
      <c r="J67" s="88">
        <v>4.8499999999999995E-2</v>
      </c>
      <c r="K67" s="84">
        <v>4799000</v>
      </c>
      <c r="L67" s="86">
        <v>102.598133</v>
      </c>
      <c r="M67" s="84">
        <v>4923.6843899999994</v>
      </c>
      <c r="N67" s="74"/>
      <c r="O67" s="85">
        <v>2.1772593637111301E-2</v>
      </c>
      <c r="P67" s="85">
        <f>M67/'סכום נכסי הקרן'!$C$42</f>
        <v>6.5771666324436779E-3</v>
      </c>
    </row>
    <row r="68" spans="2:16">
      <c r="B68" s="77" t="s">
        <v>450</v>
      </c>
      <c r="C68" s="74" t="s">
        <v>451</v>
      </c>
      <c r="D68" s="74" t="s">
        <v>196</v>
      </c>
      <c r="E68" s="74"/>
      <c r="F68" s="97">
        <v>42949</v>
      </c>
      <c r="G68" s="84">
        <v>9.39</v>
      </c>
      <c r="H68" s="87" t="s">
        <v>105</v>
      </c>
      <c r="I68" s="88">
        <v>4.8000000000000001E-2</v>
      </c>
      <c r="J68" s="88">
        <v>4.8499999999999995E-2</v>
      </c>
      <c r="K68" s="84">
        <v>3688000</v>
      </c>
      <c r="L68" s="86">
        <v>102.0937</v>
      </c>
      <c r="M68" s="84">
        <v>3765.2144800000001</v>
      </c>
      <c r="N68" s="74"/>
      <c r="O68" s="85">
        <v>1.6649825280455749E-2</v>
      </c>
      <c r="P68" s="85">
        <f>M68/'סכום נכסי הקרן'!$C$42</f>
        <v>5.0296568748692235E-3</v>
      </c>
    </row>
    <row r="69" spans="2:16">
      <c r="B69" s="77" t="s">
        <v>452</v>
      </c>
      <c r="C69" s="74" t="s">
        <v>453</v>
      </c>
      <c r="D69" s="74" t="s">
        <v>196</v>
      </c>
      <c r="E69" s="74"/>
      <c r="F69" s="97">
        <v>42979</v>
      </c>
      <c r="G69" s="84">
        <v>9.4699999999999989</v>
      </c>
      <c r="H69" s="87" t="s">
        <v>105</v>
      </c>
      <c r="I69" s="88">
        <v>4.8000000000000001E-2</v>
      </c>
      <c r="J69" s="88">
        <v>4.8499999999999995E-2</v>
      </c>
      <c r="K69" s="84">
        <v>2108000</v>
      </c>
      <c r="L69" s="86">
        <v>101.8061</v>
      </c>
      <c r="M69" s="84">
        <v>2146.0735800000002</v>
      </c>
      <c r="N69" s="74"/>
      <c r="O69" s="85">
        <v>9.4899640739728001E-3</v>
      </c>
      <c r="P69" s="85">
        <f>M69/'סכום נכסי הקרן'!$C$42</f>
        <v>2.8667726082956652E-3</v>
      </c>
    </row>
    <row r="70" spans="2:16">
      <c r="B70" s="77" t="s">
        <v>454</v>
      </c>
      <c r="C70" s="74" t="s">
        <v>455</v>
      </c>
      <c r="D70" s="74" t="s">
        <v>196</v>
      </c>
      <c r="E70" s="74"/>
      <c r="F70" s="97">
        <v>43009</v>
      </c>
      <c r="G70" s="84">
        <v>9.33</v>
      </c>
      <c r="H70" s="87" t="s">
        <v>105</v>
      </c>
      <c r="I70" s="88">
        <v>4.8000000000000001E-2</v>
      </c>
      <c r="J70" s="88">
        <v>4.8500000000000008E-2</v>
      </c>
      <c r="K70" s="84">
        <v>4474000</v>
      </c>
      <c r="L70" s="86">
        <v>103.5273</v>
      </c>
      <c r="M70" s="84">
        <v>4631.8100899999999</v>
      </c>
      <c r="N70" s="74"/>
      <c r="O70" s="85">
        <v>2.0481921850771172E-2</v>
      </c>
      <c r="P70" s="85">
        <f>M70/'סכום נכסי הקרן'!$C$42</f>
        <v>6.1872744795821392E-3</v>
      </c>
    </row>
    <row r="71" spans="2:16">
      <c r="B71" s="77" t="s">
        <v>456</v>
      </c>
      <c r="C71" s="74" t="s">
        <v>457</v>
      </c>
      <c r="D71" s="74" t="s">
        <v>196</v>
      </c>
      <c r="E71" s="74"/>
      <c r="F71" s="97">
        <v>43040</v>
      </c>
      <c r="G71" s="84">
        <v>9.41</v>
      </c>
      <c r="H71" s="87" t="s">
        <v>105</v>
      </c>
      <c r="I71" s="88">
        <v>4.8000000000000001E-2</v>
      </c>
      <c r="J71" s="88">
        <v>4.8500000000000008E-2</v>
      </c>
      <c r="K71" s="84">
        <v>3864000</v>
      </c>
      <c r="L71" s="86">
        <v>103.01600000000001</v>
      </c>
      <c r="M71" s="84">
        <v>3980.5432799999999</v>
      </c>
      <c r="N71" s="74"/>
      <c r="O71" s="85">
        <v>1.7602011913353803E-2</v>
      </c>
      <c r="P71" s="85">
        <f>M71/'סכום נכסי הקרן'!$C$42</f>
        <v>5.317297853897153E-3</v>
      </c>
    </row>
    <row r="72" spans="2:16">
      <c r="B72" s="77" t="s">
        <v>458</v>
      </c>
      <c r="C72" s="74" t="s">
        <v>459</v>
      </c>
      <c r="D72" s="74" t="s">
        <v>196</v>
      </c>
      <c r="E72" s="74"/>
      <c r="F72" s="97">
        <v>43070</v>
      </c>
      <c r="G72" s="84">
        <v>9.49</v>
      </c>
      <c r="H72" s="87" t="s">
        <v>105</v>
      </c>
      <c r="I72" s="88">
        <v>4.8000000000000001E-2</v>
      </c>
      <c r="J72" s="88">
        <v>4.8500000000000015E-2</v>
      </c>
      <c r="K72" s="84">
        <v>3068000</v>
      </c>
      <c r="L72" s="86">
        <v>102.30370000000001</v>
      </c>
      <c r="M72" s="84">
        <v>3138.6767599999998</v>
      </c>
      <c r="N72" s="74"/>
      <c r="O72" s="85">
        <v>1.387926768671806E-2</v>
      </c>
      <c r="P72" s="85">
        <f>M72/'סכום נכסי הקרן'!$C$42</f>
        <v>4.1927139151781484E-3</v>
      </c>
    </row>
    <row r="73" spans="2:16">
      <c r="B73" s="77" t="s">
        <v>460</v>
      </c>
      <c r="C73" s="74" t="s">
        <v>461</v>
      </c>
      <c r="D73" s="74" t="s">
        <v>196</v>
      </c>
      <c r="E73" s="74"/>
      <c r="F73" s="97">
        <v>43101</v>
      </c>
      <c r="G73" s="84">
        <v>9.5800000000000018</v>
      </c>
      <c r="H73" s="87" t="s">
        <v>105</v>
      </c>
      <c r="I73" s="88">
        <v>4.8000000000000001E-2</v>
      </c>
      <c r="J73" s="88">
        <v>4.8500000000000008E-2</v>
      </c>
      <c r="K73" s="84">
        <v>5700000</v>
      </c>
      <c r="L73" s="86">
        <v>102.20489999999999</v>
      </c>
      <c r="M73" s="84">
        <v>5825.6820599999992</v>
      </c>
      <c r="N73" s="74"/>
      <c r="O73" s="85">
        <v>2.5761238557248274E-2</v>
      </c>
      <c r="P73" s="85">
        <f>M73/'סכום נכסי הקרן'!$C$42</f>
        <v>7.7820750928062118E-3</v>
      </c>
    </row>
    <row r="74" spans="2:16">
      <c r="B74" s="77" t="s">
        <v>462</v>
      </c>
      <c r="C74" s="74" t="s">
        <v>463</v>
      </c>
      <c r="D74" s="74" t="s">
        <v>196</v>
      </c>
      <c r="E74" s="74"/>
      <c r="F74" s="97">
        <v>43132</v>
      </c>
      <c r="G74" s="84">
        <v>9.6599999999999984</v>
      </c>
      <c r="H74" s="87" t="s">
        <v>105</v>
      </c>
      <c r="I74" s="88">
        <v>4.8000000000000001E-2</v>
      </c>
      <c r="J74" s="88">
        <v>4.8499999999999995E-2</v>
      </c>
      <c r="K74" s="84">
        <v>4538000</v>
      </c>
      <c r="L74" s="86">
        <v>101.6949</v>
      </c>
      <c r="M74" s="84">
        <v>4615.1614400000008</v>
      </c>
      <c r="N74" s="74"/>
      <c r="O74" s="85">
        <v>2.0408301313314978E-2</v>
      </c>
      <c r="P74" s="85">
        <f>M74/'סכום נכסי הקרן'!$C$42</f>
        <v>6.165034844263997E-3</v>
      </c>
    </row>
    <row r="75" spans="2:16">
      <c r="B75" s="77" t="s">
        <v>464</v>
      </c>
      <c r="C75" s="74" t="s">
        <v>465</v>
      </c>
      <c r="D75" s="74" t="s">
        <v>196</v>
      </c>
      <c r="E75" s="74"/>
      <c r="F75" s="97">
        <v>43161</v>
      </c>
      <c r="G75" s="84">
        <v>9.75</v>
      </c>
      <c r="H75" s="87" t="s">
        <v>105</v>
      </c>
      <c r="I75" s="88">
        <v>4.8000000000000001E-2</v>
      </c>
      <c r="J75" s="88">
        <v>4.8499999999999995E-2</v>
      </c>
      <c r="K75" s="84">
        <v>2402000</v>
      </c>
      <c r="L75" s="86">
        <v>101.7927</v>
      </c>
      <c r="M75" s="84">
        <v>2445.0615600000001</v>
      </c>
      <c r="N75" s="74"/>
      <c r="O75" s="85">
        <v>1.0812092641787188E-2</v>
      </c>
      <c r="P75" s="85">
        <f>M75/'סכום נכסי הקרן'!$C$42</f>
        <v>3.2661673724181757E-3</v>
      </c>
    </row>
    <row r="76" spans="2:16">
      <c r="B76" s="77" t="s">
        <v>466</v>
      </c>
      <c r="C76" s="74" t="s">
        <v>467</v>
      </c>
      <c r="D76" s="74" t="s">
        <v>196</v>
      </c>
      <c r="E76" s="74"/>
      <c r="F76" s="97">
        <v>43221</v>
      </c>
      <c r="G76" s="84">
        <v>9.68</v>
      </c>
      <c r="H76" s="87" t="s">
        <v>105</v>
      </c>
      <c r="I76" s="88">
        <v>4.8000000000000001E-2</v>
      </c>
      <c r="J76" s="88">
        <v>4.8500000000000008E-2</v>
      </c>
      <c r="K76" s="84">
        <v>3642000</v>
      </c>
      <c r="L76" s="86">
        <v>103.01613500000001</v>
      </c>
      <c r="M76" s="84">
        <v>3751.8476299999998</v>
      </c>
      <c r="N76" s="74"/>
      <c r="O76" s="85">
        <v>1.6590716903434406E-2</v>
      </c>
      <c r="P76" s="85">
        <f>M76/'סכום נכסי הקרן'!$C$42</f>
        <v>5.0118011406594023E-3</v>
      </c>
    </row>
    <row r="77" spans="2:16">
      <c r="B77" s="77" t="s">
        <v>468</v>
      </c>
      <c r="C77" s="74" t="s">
        <v>469</v>
      </c>
      <c r="D77" s="74" t="s">
        <v>196</v>
      </c>
      <c r="E77" s="74"/>
      <c r="F77" s="97">
        <v>43252</v>
      </c>
      <c r="G77" s="84">
        <v>9.76</v>
      </c>
      <c r="H77" s="87" t="s">
        <v>105</v>
      </c>
      <c r="I77" s="88">
        <v>4.8000000000000001E-2</v>
      </c>
      <c r="J77" s="88">
        <v>4.8500000000000008E-2</v>
      </c>
      <c r="K77" s="84">
        <v>1952000</v>
      </c>
      <c r="L77" s="86">
        <v>102.2011</v>
      </c>
      <c r="M77" s="84">
        <v>1994.9862800000001</v>
      </c>
      <c r="N77" s="74"/>
      <c r="O77" s="85">
        <v>8.8218541534203308E-3</v>
      </c>
      <c r="P77" s="85">
        <f>M77/'סכום נכסי הקרן'!$C$42</f>
        <v>2.6649468474560251E-3</v>
      </c>
    </row>
    <row r="78" spans="2:16">
      <c r="B78" s="77" t="s">
        <v>470</v>
      </c>
      <c r="C78" s="74" t="s">
        <v>471</v>
      </c>
      <c r="D78" s="74" t="s">
        <v>196</v>
      </c>
      <c r="E78" s="74"/>
      <c r="F78" s="97">
        <v>43282</v>
      </c>
      <c r="G78" s="84">
        <v>9.85</v>
      </c>
      <c r="H78" s="87" t="s">
        <v>105</v>
      </c>
      <c r="I78" s="88">
        <v>4.8000000000000001E-2</v>
      </c>
      <c r="J78" s="88">
        <v>4.8500000000000008E-2</v>
      </c>
      <c r="K78" s="84">
        <v>1978000</v>
      </c>
      <c r="L78" s="86">
        <v>101.2962</v>
      </c>
      <c r="M78" s="84">
        <v>2003.63517</v>
      </c>
      <c r="N78" s="74"/>
      <c r="O78" s="85">
        <v>8.8600996526169342E-3</v>
      </c>
      <c r="P78" s="85">
        <f>M78/'סכום נכסי הקרן'!$C$42</f>
        <v>2.6765002262288825E-3</v>
      </c>
    </row>
    <row r="79" spans="2:16">
      <c r="B79" s="77" t="s">
        <v>472</v>
      </c>
      <c r="C79" s="74" t="s">
        <v>473</v>
      </c>
      <c r="D79" s="74" t="s">
        <v>196</v>
      </c>
      <c r="E79" s="74"/>
      <c r="F79" s="97">
        <v>43313</v>
      </c>
      <c r="G79" s="84">
        <v>9.93</v>
      </c>
      <c r="H79" s="87" t="s">
        <v>105</v>
      </c>
      <c r="I79" s="88">
        <v>4.8000000000000001E-2</v>
      </c>
      <c r="J79" s="88">
        <v>4.8500000000000008E-2</v>
      </c>
      <c r="K79" s="84">
        <v>6237000</v>
      </c>
      <c r="L79" s="86">
        <v>100.787148</v>
      </c>
      <c r="M79" s="84">
        <v>6286.6956100000007</v>
      </c>
      <c r="N79" s="74"/>
      <c r="O79" s="85">
        <v>2.779984621165809E-2</v>
      </c>
      <c r="P79" s="85">
        <f>M79/'סכום נכסי הקרן'!$C$42</f>
        <v>8.3979072010385621E-3</v>
      </c>
    </row>
    <row r="80" spans="2:16">
      <c r="B80" s="77" t="s">
        <v>474</v>
      </c>
      <c r="C80" s="74" t="s">
        <v>475</v>
      </c>
      <c r="D80" s="74" t="s">
        <v>196</v>
      </c>
      <c r="E80" s="74"/>
      <c r="F80" s="97">
        <v>43345</v>
      </c>
      <c r="G80" s="84">
        <v>10.02</v>
      </c>
      <c r="H80" s="87" t="s">
        <v>105</v>
      </c>
      <c r="I80" s="88">
        <v>4.8000000000000001E-2</v>
      </c>
      <c r="J80" s="88">
        <v>4.8499999999999995E-2</v>
      </c>
      <c r="K80" s="84">
        <v>3355580</v>
      </c>
      <c r="L80" s="86">
        <v>100.386754</v>
      </c>
      <c r="M80" s="84">
        <v>3368.5298399999997</v>
      </c>
      <c r="N80" s="74"/>
      <c r="O80" s="85">
        <v>1.4895680866499152E-2</v>
      </c>
      <c r="P80" s="85">
        <f>M80/'סכום נכסי הקרן'!$C$42</f>
        <v>4.4997567490386685E-3</v>
      </c>
    </row>
    <row r="81" spans="2:16">
      <c r="B81" s="77" t="s">
        <v>476</v>
      </c>
      <c r="C81" s="74" t="s">
        <v>477</v>
      </c>
      <c r="D81" s="74" t="s">
        <v>196</v>
      </c>
      <c r="E81" s="74"/>
      <c r="F81" s="97">
        <v>43375</v>
      </c>
      <c r="G81" s="84">
        <v>9.86</v>
      </c>
      <c r="H81" s="87" t="s">
        <v>105</v>
      </c>
      <c r="I81" s="88">
        <v>4.8000000000000001E-2</v>
      </c>
      <c r="J81" s="88">
        <v>4.8499999999999995E-2</v>
      </c>
      <c r="K81" s="84">
        <v>972000</v>
      </c>
      <c r="L81" s="86">
        <v>102.3866</v>
      </c>
      <c r="M81" s="84">
        <v>995.19830000000002</v>
      </c>
      <c r="N81" s="74"/>
      <c r="O81" s="85">
        <v>4.4007792656758785E-3</v>
      </c>
      <c r="P81" s="85">
        <f>M81/'סכום נכסי הקרן'!$C$42</f>
        <v>1.3294079256417721E-3</v>
      </c>
    </row>
    <row r="82" spans="2:16">
      <c r="B82" s="77" t="s">
        <v>478</v>
      </c>
      <c r="C82" s="74" t="s">
        <v>479</v>
      </c>
      <c r="D82" s="74" t="s">
        <v>196</v>
      </c>
      <c r="E82" s="74"/>
      <c r="F82" s="97">
        <v>43435</v>
      </c>
      <c r="G82" s="84">
        <v>10.030000000000001</v>
      </c>
      <c r="H82" s="87" t="s">
        <v>105</v>
      </c>
      <c r="I82" s="88">
        <v>4.8000000000000001E-2</v>
      </c>
      <c r="J82" s="88">
        <v>4.8499999999999995E-2</v>
      </c>
      <c r="K82" s="84">
        <v>3156000</v>
      </c>
      <c r="L82" s="86">
        <v>101.5937</v>
      </c>
      <c r="M82" s="84">
        <v>3206.30071</v>
      </c>
      <c r="N82" s="74"/>
      <c r="O82" s="85">
        <v>1.4178301635050872E-2</v>
      </c>
      <c r="P82" s="85">
        <f>M82/'סכום נכסי הקרן'!$C$42</f>
        <v>4.283047484973438E-3</v>
      </c>
    </row>
    <row r="83" spans="2:16">
      <c r="B83" s="77" t="s">
        <v>480</v>
      </c>
      <c r="C83" s="74" t="s">
        <v>481</v>
      </c>
      <c r="D83" s="74" t="s">
        <v>196</v>
      </c>
      <c r="E83" s="74"/>
      <c r="F83" s="97">
        <v>43497</v>
      </c>
      <c r="G83" s="84">
        <v>10.199999999999999</v>
      </c>
      <c r="H83" s="87" t="s">
        <v>105</v>
      </c>
      <c r="I83" s="88">
        <v>4.8000000000000001E-2</v>
      </c>
      <c r="J83" s="88">
        <v>4.8499999999999995E-2</v>
      </c>
      <c r="K83" s="84">
        <v>6906000</v>
      </c>
      <c r="L83" s="86">
        <v>100.87909999999999</v>
      </c>
      <c r="M83" s="84">
        <v>6967.9063599999999</v>
      </c>
      <c r="N83" s="74"/>
      <c r="O83" s="85">
        <v>3.0812168624342589E-2</v>
      </c>
      <c r="P83" s="85">
        <f>M83/'סכום נכסי הקרן'!$C$42</f>
        <v>9.3078836048189704E-3</v>
      </c>
    </row>
    <row r="84" spans="2:16">
      <c r="B84" s="77" t="s">
        <v>482</v>
      </c>
      <c r="C84" s="74" t="s">
        <v>483</v>
      </c>
      <c r="D84" s="74" t="s">
        <v>196</v>
      </c>
      <c r="E84" s="74"/>
      <c r="F84" s="97">
        <v>43525</v>
      </c>
      <c r="G84" s="84">
        <v>10.28</v>
      </c>
      <c r="H84" s="87" t="s">
        <v>105</v>
      </c>
      <c r="I84" s="88">
        <v>4.8000000000000001E-2</v>
      </c>
      <c r="J84" s="88">
        <v>4.8499999999999995E-2</v>
      </c>
      <c r="K84" s="84">
        <v>5409000</v>
      </c>
      <c r="L84" s="86">
        <v>100.59672500000001</v>
      </c>
      <c r="M84" s="84">
        <v>5441.2768699999997</v>
      </c>
      <c r="N84" s="74"/>
      <c r="O84" s="85">
        <v>2.4061394023982698E-2</v>
      </c>
      <c r="P84" s="85">
        <f>M84/'סכום נכסי הקרן'!$C$42</f>
        <v>7.2685781281873708E-3</v>
      </c>
    </row>
    <row r="85" spans="2:16">
      <c r="B85" s="77" t="s">
        <v>484</v>
      </c>
      <c r="C85" s="74" t="s">
        <v>485</v>
      </c>
      <c r="D85" s="74" t="s">
        <v>196</v>
      </c>
      <c r="E85" s="74"/>
      <c r="F85" s="97">
        <v>43556</v>
      </c>
      <c r="G85" s="84">
        <v>10.119999999999999</v>
      </c>
      <c r="H85" s="87" t="s">
        <v>105</v>
      </c>
      <c r="I85" s="88">
        <v>4.8000000000000001E-2</v>
      </c>
      <c r="J85" s="88">
        <v>4.8499999999999995E-2</v>
      </c>
      <c r="K85" s="84">
        <v>3686000</v>
      </c>
      <c r="L85" s="86">
        <v>102.50230000000001</v>
      </c>
      <c r="M85" s="84">
        <v>3778.2332200000001</v>
      </c>
      <c r="N85" s="74"/>
      <c r="O85" s="85">
        <v>1.6707394310725623E-2</v>
      </c>
      <c r="P85" s="85">
        <f>M85/'סכום נכסי הקרן'!$C$42</f>
        <v>5.0470475960329043E-3</v>
      </c>
    </row>
    <row r="86" spans="2:16">
      <c r="B86" s="77" t="s">
        <v>486</v>
      </c>
      <c r="C86" s="74" t="s">
        <v>487</v>
      </c>
      <c r="D86" s="74" t="s">
        <v>196</v>
      </c>
      <c r="E86" s="74"/>
      <c r="F86" s="97">
        <v>43586</v>
      </c>
      <c r="G86" s="84">
        <v>10.199999999999999</v>
      </c>
      <c r="H86" s="87" t="s">
        <v>105</v>
      </c>
      <c r="I86" s="88">
        <v>4.8000000000000001E-2</v>
      </c>
      <c r="J86" s="88">
        <v>4.8499999999999995E-2</v>
      </c>
      <c r="K86" s="84">
        <v>7245000</v>
      </c>
      <c r="L86" s="86">
        <v>101.996014</v>
      </c>
      <c r="M86" s="84">
        <v>7389.8418700000002</v>
      </c>
      <c r="N86" s="74"/>
      <c r="O86" s="85">
        <v>3.2677972699631283E-2</v>
      </c>
      <c r="P86" s="85">
        <f>M86/'סכום נכסי הקרן'!$C$42</f>
        <v>9.8715144019211193E-3</v>
      </c>
    </row>
    <row r="87" spans="2:16">
      <c r="B87" s="77" t="s">
        <v>488</v>
      </c>
      <c r="C87" s="74" t="s">
        <v>489</v>
      </c>
      <c r="D87" s="74" t="s">
        <v>196</v>
      </c>
      <c r="E87" s="74"/>
      <c r="F87" s="97">
        <v>43647</v>
      </c>
      <c r="G87" s="84">
        <v>10.370000000000001</v>
      </c>
      <c r="H87" s="87" t="s">
        <v>105</v>
      </c>
      <c r="I87" s="88">
        <v>4.8000000000000001E-2</v>
      </c>
      <c r="J87" s="88">
        <v>4.8500000000000008E-2</v>
      </c>
      <c r="K87" s="84">
        <v>5515000</v>
      </c>
      <c r="L87" s="86">
        <v>101.193</v>
      </c>
      <c r="M87" s="84">
        <v>5580.7959500000006</v>
      </c>
      <c r="N87" s="74"/>
      <c r="O87" s="85">
        <v>2.4678349131753863E-2</v>
      </c>
      <c r="P87" s="85">
        <f>M87/'סכום נכסי הקרן'!$C$42</f>
        <v>7.4549508045979413E-3</v>
      </c>
    </row>
    <row r="88" spans="2:16">
      <c r="B88" s="77" t="s">
        <v>490</v>
      </c>
      <c r="C88" s="74" t="s">
        <v>491</v>
      </c>
      <c r="D88" s="74" t="s">
        <v>196</v>
      </c>
      <c r="E88" s="74"/>
      <c r="F88" s="97">
        <v>43678</v>
      </c>
      <c r="G88" s="84">
        <v>10.45</v>
      </c>
      <c r="H88" s="87" t="s">
        <v>105</v>
      </c>
      <c r="I88" s="88">
        <v>4.8000000000000001E-2</v>
      </c>
      <c r="J88" s="88">
        <v>4.8499999999999995E-2</v>
      </c>
      <c r="K88" s="84">
        <v>5960000</v>
      </c>
      <c r="L88" s="86">
        <v>100.79389999999999</v>
      </c>
      <c r="M88" s="84">
        <v>6007.3126099999999</v>
      </c>
      <c r="N88" s="74"/>
      <c r="O88" s="85">
        <v>2.6564411109344988E-2</v>
      </c>
      <c r="P88" s="85">
        <f>M88/'סכום נכסי הקרן'!$C$42</f>
        <v>8.0247012033096924E-3</v>
      </c>
    </row>
    <row r="89" spans="2:16">
      <c r="B89" s="77" t="s">
        <v>492</v>
      </c>
      <c r="C89" s="74" t="s">
        <v>493</v>
      </c>
      <c r="D89" s="74" t="s">
        <v>196</v>
      </c>
      <c r="E89" s="74"/>
      <c r="F89" s="97">
        <v>43740</v>
      </c>
      <c r="G89" s="84">
        <v>10.37</v>
      </c>
      <c r="H89" s="87" t="s">
        <v>105</v>
      </c>
      <c r="I89" s="88">
        <v>4.8000000000000001E-2</v>
      </c>
      <c r="J89" s="88">
        <v>4.8499999999999995E-2</v>
      </c>
      <c r="K89" s="84">
        <v>5179000</v>
      </c>
      <c r="L89" s="86">
        <v>102.3867</v>
      </c>
      <c r="M89" s="84">
        <v>5302.6052099999997</v>
      </c>
      <c r="N89" s="74"/>
      <c r="O89" s="85">
        <v>2.3448186217995836E-2</v>
      </c>
      <c r="P89" s="85">
        <f>M89/'סכום נכסי הקרן'!$C$42</f>
        <v>7.0833374541770747E-3</v>
      </c>
    </row>
    <row r="90" spans="2:16">
      <c r="B90" s="77" t="s">
        <v>494</v>
      </c>
      <c r="C90" s="74" t="s">
        <v>495</v>
      </c>
      <c r="D90" s="74" t="s">
        <v>196</v>
      </c>
      <c r="E90" s="74"/>
      <c r="F90" s="97">
        <v>43770</v>
      </c>
      <c r="G90" s="84">
        <v>10.450000000000001</v>
      </c>
      <c r="H90" s="87" t="s">
        <v>105</v>
      </c>
      <c r="I90" s="88">
        <v>4.8000000000000001E-2</v>
      </c>
      <c r="J90" s="88">
        <v>4.8499999999999995E-2</v>
      </c>
      <c r="K90" s="84">
        <v>5828000</v>
      </c>
      <c r="L90" s="86">
        <v>101.9962</v>
      </c>
      <c r="M90" s="84">
        <v>5944.3379699999996</v>
      </c>
      <c r="N90" s="74"/>
      <c r="O90" s="85">
        <v>2.6285936467682711E-2</v>
      </c>
      <c r="P90" s="85">
        <f>M90/'סכום נכסי הקרן'!$C$42</f>
        <v>7.9405782847612599E-3</v>
      </c>
    </row>
    <row r="91" spans="2:16">
      <c r="B91" s="77" t="s">
        <v>496</v>
      </c>
      <c r="C91" s="74" t="s">
        <v>497</v>
      </c>
      <c r="D91" s="74" t="s">
        <v>196</v>
      </c>
      <c r="E91" s="74"/>
      <c r="F91" s="97">
        <v>43800</v>
      </c>
      <c r="G91" s="84">
        <v>10.54</v>
      </c>
      <c r="H91" s="87" t="s">
        <v>105</v>
      </c>
      <c r="I91" s="88">
        <v>4.8000000000000001E-2</v>
      </c>
      <c r="J91" s="88">
        <v>4.8499999999999995E-2</v>
      </c>
      <c r="K91" s="84">
        <v>3408000</v>
      </c>
      <c r="L91" s="86">
        <v>101.5938</v>
      </c>
      <c r="M91" s="84">
        <v>3462.3174399999998</v>
      </c>
      <c r="N91" s="74"/>
      <c r="O91" s="85">
        <v>1.531041080068162E-2</v>
      </c>
      <c r="P91" s="85">
        <f>M91/'סכום נכסי הקרן'!$C$42</f>
        <v>4.6250403018410803E-3</v>
      </c>
    </row>
    <row r="92" spans="2:16">
      <c r="B92" s="77" t="s">
        <v>498</v>
      </c>
      <c r="C92" s="74" t="s">
        <v>499</v>
      </c>
      <c r="D92" s="74" t="s">
        <v>196</v>
      </c>
      <c r="E92" s="74"/>
      <c r="F92" s="97">
        <v>43831</v>
      </c>
      <c r="G92" s="84">
        <v>10.62</v>
      </c>
      <c r="H92" s="87" t="s">
        <v>105</v>
      </c>
      <c r="I92" s="88">
        <v>4.8000000000000001E-2</v>
      </c>
      <c r="J92" s="88">
        <v>4.8500000000000008E-2</v>
      </c>
      <c r="K92" s="84">
        <v>5329000</v>
      </c>
      <c r="L92" s="86">
        <v>101.193</v>
      </c>
      <c r="M92" s="84">
        <v>5392.5770899999998</v>
      </c>
      <c r="N92" s="74"/>
      <c r="O92" s="85">
        <v>2.3846042990859979E-2</v>
      </c>
      <c r="P92" s="85">
        <f>M92/'סכום נכסי הקרן'!$C$42</f>
        <v>7.2035238837126663E-3</v>
      </c>
    </row>
    <row r="93" spans="2:16">
      <c r="B93" s="77" t="s">
        <v>500</v>
      </c>
      <c r="C93" s="74" t="s">
        <v>501</v>
      </c>
      <c r="D93" s="74" t="s">
        <v>196</v>
      </c>
      <c r="E93" s="74"/>
      <c r="F93" s="97">
        <v>43863</v>
      </c>
      <c r="G93" s="84">
        <v>10.71</v>
      </c>
      <c r="H93" s="87" t="s">
        <v>105</v>
      </c>
      <c r="I93" s="88">
        <v>4.8000000000000001E-2</v>
      </c>
      <c r="J93" s="88">
        <v>4.8500000000000008E-2</v>
      </c>
      <c r="K93" s="84">
        <v>7241000</v>
      </c>
      <c r="L93" s="86">
        <v>100.77809999999999</v>
      </c>
      <c r="M93" s="84">
        <v>7297.7016900000008</v>
      </c>
      <c r="N93" s="74"/>
      <c r="O93" s="85">
        <v>3.2270527677187369E-2</v>
      </c>
      <c r="P93" s="85">
        <f>M93/'סכום נכסי הקרן'!$C$42</f>
        <v>9.7484315092332408E-3</v>
      </c>
    </row>
    <row r="94" spans="2:16">
      <c r="B94" s="77" t="s">
        <v>502</v>
      </c>
      <c r="C94" s="74" t="s">
        <v>503</v>
      </c>
      <c r="D94" s="74" t="s">
        <v>196</v>
      </c>
      <c r="E94" s="74"/>
      <c r="F94" s="97">
        <v>40057</v>
      </c>
      <c r="G94" s="84">
        <v>4.03</v>
      </c>
      <c r="H94" s="87" t="s">
        <v>105</v>
      </c>
      <c r="I94" s="88">
        <v>4.8000000000000001E-2</v>
      </c>
      <c r="J94" s="88">
        <v>4.8499999999999995E-2</v>
      </c>
      <c r="K94" s="84">
        <v>206000</v>
      </c>
      <c r="L94" s="86">
        <v>109.5801</v>
      </c>
      <c r="M94" s="84">
        <v>225.74510999999998</v>
      </c>
      <c r="N94" s="74"/>
      <c r="O94" s="85">
        <v>9.9824768532635194E-4</v>
      </c>
      <c r="P94" s="85">
        <f>M94/'סכום נכסי הקרן'!$C$42</f>
        <v>3.0155531657245961E-4</v>
      </c>
    </row>
    <row r="95" spans="2:16">
      <c r="B95" s="77" t="s">
        <v>504</v>
      </c>
      <c r="C95" s="74" t="s">
        <v>505</v>
      </c>
      <c r="D95" s="74" t="s">
        <v>196</v>
      </c>
      <c r="E95" s="74"/>
      <c r="F95" s="97">
        <v>39995</v>
      </c>
      <c r="G95" s="84">
        <v>3.85</v>
      </c>
      <c r="H95" s="87" t="s">
        <v>105</v>
      </c>
      <c r="I95" s="88">
        <v>4.8000000000000001E-2</v>
      </c>
      <c r="J95" s="88">
        <v>4.8499999999999995E-2</v>
      </c>
      <c r="K95" s="84">
        <v>251000</v>
      </c>
      <c r="L95" s="86">
        <v>112.5973</v>
      </c>
      <c r="M95" s="84">
        <v>282.63511</v>
      </c>
      <c r="N95" s="74"/>
      <c r="O95" s="85">
        <v>1.2498159731985285E-3</v>
      </c>
      <c r="P95" s="85">
        <f>M95/'סכום נכסי הקרן'!$C$42</f>
        <v>3.7755023827777245E-4</v>
      </c>
    </row>
    <row r="96" spans="2:16">
      <c r="B96" s="77" t="s">
        <v>506</v>
      </c>
      <c r="C96" s="74" t="s">
        <v>507</v>
      </c>
      <c r="D96" s="74" t="s">
        <v>196</v>
      </c>
      <c r="E96" s="74"/>
      <c r="F96" s="97">
        <v>40027</v>
      </c>
      <c r="G96" s="84">
        <v>3.9399999999999995</v>
      </c>
      <c r="H96" s="87" t="s">
        <v>105</v>
      </c>
      <c r="I96" s="88">
        <v>4.8000000000000001E-2</v>
      </c>
      <c r="J96" s="88">
        <v>4.8499999999999995E-2</v>
      </c>
      <c r="K96" s="84">
        <v>528000</v>
      </c>
      <c r="L96" s="86">
        <v>111.1704</v>
      </c>
      <c r="M96" s="84">
        <v>587.00027999999998</v>
      </c>
      <c r="N96" s="74"/>
      <c r="O96" s="85">
        <v>2.5957225421003381E-3</v>
      </c>
      <c r="P96" s="85">
        <f>M96/'סכום נכסי הקרן'!$C$42</f>
        <v>7.8412797186846008E-4</v>
      </c>
    </row>
    <row r="97" spans="2:16">
      <c r="B97" s="77" t="s">
        <v>508</v>
      </c>
      <c r="C97" s="74" t="s">
        <v>509</v>
      </c>
      <c r="D97" s="74" t="s">
        <v>196</v>
      </c>
      <c r="E97" s="74"/>
      <c r="F97" s="97">
        <v>40483</v>
      </c>
      <c r="G97" s="84">
        <v>4.87</v>
      </c>
      <c r="H97" s="87" t="s">
        <v>105</v>
      </c>
      <c r="I97" s="88">
        <v>4.8000000000000001E-2</v>
      </c>
      <c r="J97" s="88">
        <v>4.8599999999999997E-2</v>
      </c>
      <c r="K97" s="84">
        <v>307000</v>
      </c>
      <c r="L97" s="86">
        <v>108.51779999999999</v>
      </c>
      <c r="M97" s="84">
        <v>333.03403000000003</v>
      </c>
      <c r="N97" s="74"/>
      <c r="O97" s="85">
        <v>1.4726806245433485E-3</v>
      </c>
      <c r="P97" s="85">
        <f>M97/'סכום נכסי הקרן'!$C$42</f>
        <v>4.4487423158823697E-4</v>
      </c>
    </row>
    <row r="98" spans="2:16">
      <c r="B98" s="77" t="s">
        <v>510</v>
      </c>
      <c r="C98" s="74" t="s">
        <v>511</v>
      </c>
      <c r="D98" s="74" t="s">
        <v>196</v>
      </c>
      <c r="E98" s="74"/>
      <c r="F98" s="97">
        <v>40513</v>
      </c>
      <c r="G98" s="84">
        <v>4.96</v>
      </c>
      <c r="H98" s="87" t="s">
        <v>105</v>
      </c>
      <c r="I98" s="88">
        <v>4.8000000000000001E-2</v>
      </c>
      <c r="J98" s="88">
        <v>4.8499999999999995E-2</v>
      </c>
      <c r="K98" s="84">
        <v>2887000</v>
      </c>
      <c r="L98" s="86">
        <v>107.7902</v>
      </c>
      <c r="M98" s="84">
        <v>3111.9736400000002</v>
      </c>
      <c r="N98" s="74"/>
      <c r="O98" s="85">
        <v>1.3761186157815877E-2</v>
      </c>
      <c r="P98" s="85">
        <f>M98/'סכום נכסי הקרן'!$C$42</f>
        <v>4.1570432961996369E-3</v>
      </c>
    </row>
    <row r="99" spans="2:16">
      <c r="B99" s="77" t="s">
        <v>512</v>
      </c>
      <c r="C99" s="74" t="s">
        <v>513</v>
      </c>
      <c r="D99" s="74" t="s">
        <v>196</v>
      </c>
      <c r="E99" s="74"/>
      <c r="F99" s="97">
        <v>40544</v>
      </c>
      <c r="G99" s="84">
        <v>5.04</v>
      </c>
      <c r="H99" s="87" t="s">
        <v>105</v>
      </c>
      <c r="I99" s="88">
        <v>4.8000000000000001E-2</v>
      </c>
      <c r="J99" s="88">
        <v>4.8499999999999995E-2</v>
      </c>
      <c r="K99" s="84">
        <v>1264000</v>
      </c>
      <c r="L99" s="86">
        <v>107.26609999999999</v>
      </c>
      <c r="M99" s="84">
        <v>1355.8437799999999</v>
      </c>
      <c r="N99" s="74"/>
      <c r="O99" s="85">
        <v>5.9955580656835998E-3</v>
      </c>
      <c r="P99" s="85">
        <f>M99/'סכום נכסי הקרן'!$C$42</f>
        <v>1.8111661435355135E-3</v>
      </c>
    </row>
    <row r="100" spans="2:16">
      <c r="B100" s="77" t="s">
        <v>514</v>
      </c>
      <c r="C100" s="74" t="s">
        <v>515</v>
      </c>
      <c r="D100" s="74" t="s">
        <v>196</v>
      </c>
      <c r="E100" s="74"/>
      <c r="F100" s="97">
        <v>40575</v>
      </c>
      <c r="G100" s="84">
        <v>5.13</v>
      </c>
      <c r="H100" s="87" t="s">
        <v>105</v>
      </c>
      <c r="I100" s="88">
        <v>4.8000000000000001E-2</v>
      </c>
      <c r="J100" s="88">
        <v>4.8499999999999995E-2</v>
      </c>
      <c r="K100" s="84">
        <v>568000</v>
      </c>
      <c r="L100" s="86">
        <v>106.4485</v>
      </c>
      <c r="M100" s="84">
        <v>604.62745999999993</v>
      </c>
      <c r="N100" s="74"/>
      <c r="O100" s="85">
        <v>2.6736701513922112E-3</v>
      </c>
      <c r="P100" s="85">
        <f>M100/'סכום נכסי הקרן'!$C$42</f>
        <v>8.0767474922802162E-4</v>
      </c>
    </row>
    <row r="101" spans="2:16">
      <c r="B101" s="77" t="s">
        <v>516</v>
      </c>
      <c r="C101" s="74" t="s">
        <v>517</v>
      </c>
      <c r="D101" s="74" t="s">
        <v>196</v>
      </c>
      <c r="E101" s="74"/>
      <c r="F101" s="97">
        <v>40603</v>
      </c>
      <c r="G101" s="84">
        <v>5.21</v>
      </c>
      <c r="H101" s="87" t="s">
        <v>105</v>
      </c>
      <c r="I101" s="88">
        <v>4.8000000000000001E-2</v>
      </c>
      <c r="J101" s="88">
        <v>4.8499999999999995E-2</v>
      </c>
      <c r="K101" s="84">
        <v>829000</v>
      </c>
      <c r="L101" s="86">
        <v>105.80970000000001</v>
      </c>
      <c r="M101" s="84">
        <v>877.16998000000001</v>
      </c>
      <c r="N101" s="74"/>
      <c r="O101" s="85">
        <v>3.8788565660304334E-3</v>
      </c>
      <c r="P101" s="85">
        <f>M101/'סכום נכסי הקרן'!$C$42</f>
        <v>1.1717430823053403E-3</v>
      </c>
    </row>
    <row r="102" spans="2:16">
      <c r="B102" s="77" t="s">
        <v>518</v>
      </c>
      <c r="C102" s="74" t="s">
        <v>519</v>
      </c>
      <c r="D102" s="74" t="s">
        <v>196</v>
      </c>
      <c r="E102" s="74"/>
      <c r="F102" s="97">
        <v>40634</v>
      </c>
      <c r="G102" s="84">
        <v>5.1700000000000008</v>
      </c>
      <c r="H102" s="87" t="s">
        <v>105</v>
      </c>
      <c r="I102" s="88">
        <v>4.8000000000000001E-2</v>
      </c>
      <c r="J102" s="88">
        <v>4.8499999999999995E-2</v>
      </c>
      <c r="K102" s="84">
        <v>522000</v>
      </c>
      <c r="L102" s="86">
        <v>107.6048</v>
      </c>
      <c r="M102" s="84">
        <v>561.69781999999998</v>
      </c>
      <c r="N102" s="74"/>
      <c r="O102" s="85">
        <v>2.4838347491463178E-3</v>
      </c>
      <c r="P102" s="85">
        <f>M102/'סכום נכסי הקרן'!$C$42</f>
        <v>7.5032838553251691E-4</v>
      </c>
    </row>
    <row r="103" spans="2:16">
      <c r="B103" s="77" t="s">
        <v>520</v>
      </c>
      <c r="C103" s="74" t="s">
        <v>521</v>
      </c>
      <c r="D103" s="74" t="s">
        <v>196</v>
      </c>
      <c r="E103" s="74"/>
      <c r="F103" s="97">
        <v>40664</v>
      </c>
      <c r="G103" s="84">
        <v>5.25</v>
      </c>
      <c r="H103" s="87" t="s">
        <v>105</v>
      </c>
      <c r="I103" s="88">
        <v>4.8000000000000001E-2</v>
      </c>
      <c r="J103" s="88">
        <v>4.8499999999999995E-2</v>
      </c>
      <c r="K103" s="84">
        <v>254000</v>
      </c>
      <c r="L103" s="86">
        <v>106.97580000000001</v>
      </c>
      <c r="M103" s="84">
        <v>271.72062</v>
      </c>
      <c r="N103" s="74"/>
      <c r="O103" s="85">
        <v>1.2015519626114659E-3</v>
      </c>
      <c r="P103" s="85">
        <f>M103/'סכום נכסי הקרן'!$C$42</f>
        <v>3.6297042085813068E-4</v>
      </c>
    </row>
    <row r="104" spans="2:16">
      <c r="B104" s="77" t="s">
        <v>522</v>
      </c>
      <c r="C104" s="74" t="s">
        <v>523</v>
      </c>
      <c r="D104" s="74" t="s">
        <v>196</v>
      </c>
      <c r="E104" s="74"/>
      <c r="F104" s="97">
        <v>40756</v>
      </c>
      <c r="G104" s="84">
        <v>5.4999999999999991</v>
      </c>
      <c r="H104" s="87" t="s">
        <v>105</v>
      </c>
      <c r="I104" s="88">
        <v>4.8000000000000001E-2</v>
      </c>
      <c r="J104" s="88">
        <v>4.8499999999999995E-2</v>
      </c>
      <c r="K104" s="84">
        <v>798000</v>
      </c>
      <c r="L104" s="86">
        <v>104.1848</v>
      </c>
      <c r="M104" s="84">
        <v>831.41329000000007</v>
      </c>
      <c r="N104" s="74"/>
      <c r="O104" s="85">
        <v>3.6765199135080583E-3</v>
      </c>
      <c r="P104" s="85">
        <f>M104/'סכום נכסי הקרן'!$C$42</f>
        <v>1.1106202826209623E-3</v>
      </c>
    </row>
    <row r="105" spans="2:16">
      <c r="B105" s="77" t="s">
        <v>524</v>
      </c>
      <c r="C105" s="74" t="s">
        <v>525</v>
      </c>
      <c r="D105" s="74" t="s">
        <v>196</v>
      </c>
      <c r="E105" s="74"/>
      <c r="F105" s="97">
        <v>40848</v>
      </c>
      <c r="G105" s="84">
        <v>5.62</v>
      </c>
      <c r="H105" s="87" t="s">
        <v>105</v>
      </c>
      <c r="I105" s="88">
        <v>4.8000000000000001E-2</v>
      </c>
      <c r="J105" s="88">
        <v>4.8499999999999995E-2</v>
      </c>
      <c r="K105" s="84">
        <v>433000</v>
      </c>
      <c r="L105" s="86">
        <v>105.4294</v>
      </c>
      <c r="M105" s="84">
        <v>456.49556999999999</v>
      </c>
      <c r="N105" s="74"/>
      <c r="O105" s="85">
        <v>2.0186290906333859E-3</v>
      </c>
      <c r="P105" s="85">
        <f>M105/'סכום נכסי הקרן'!$C$42</f>
        <v>6.0979689050750824E-4</v>
      </c>
    </row>
    <row r="106" spans="2:16">
      <c r="B106" s="77" t="s">
        <v>526</v>
      </c>
      <c r="C106" s="74" t="s">
        <v>527</v>
      </c>
      <c r="D106" s="74" t="s">
        <v>196</v>
      </c>
      <c r="E106" s="74"/>
      <c r="F106" s="97">
        <v>40940</v>
      </c>
      <c r="G106" s="84">
        <v>5.87</v>
      </c>
      <c r="H106" s="87" t="s">
        <v>105</v>
      </c>
      <c r="I106" s="88">
        <v>4.8000000000000001E-2</v>
      </c>
      <c r="J106" s="88">
        <v>4.8500000000000008E-2</v>
      </c>
      <c r="K106" s="84">
        <v>813000</v>
      </c>
      <c r="L106" s="86">
        <v>104.19499999999999</v>
      </c>
      <c r="M106" s="84">
        <v>847.10916000000009</v>
      </c>
      <c r="N106" s="74"/>
      <c r="O106" s="85">
        <v>3.7459272459489839E-3</v>
      </c>
      <c r="P106" s="85">
        <f>M106/'סכום נכסי הקרן'!$C$42</f>
        <v>1.1315871733178645E-3</v>
      </c>
    </row>
    <row r="107" spans="2:16">
      <c r="B107" s="77" t="s">
        <v>528</v>
      </c>
      <c r="C107" s="74" t="s">
        <v>529</v>
      </c>
      <c r="D107" s="74" t="s">
        <v>196</v>
      </c>
      <c r="E107" s="74"/>
      <c r="F107" s="97">
        <v>40969</v>
      </c>
      <c r="G107" s="84">
        <v>5.9499999999999993</v>
      </c>
      <c r="H107" s="87" t="s">
        <v>105</v>
      </c>
      <c r="I107" s="88">
        <v>4.8000000000000001E-2</v>
      </c>
      <c r="J107" s="88">
        <v>4.8600000000000004E-2</v>
      </c>
      <c r="K107" s="84">
        <v>2313000</v>
      </c>
      <c r="L107" s="86">
        <v>103.765</v>
      </c>
      <c r="M107" s="84">
        <v>2399.4085</v>
      </c>
      <c r="N107" s="74"/>
      <c r="O107" s="85">
        <v>1.0610214242414262E-2</v>
      </c>
      <c r="P107" s="85">
        <f>M107/'סכום נכסי הקרן'!$C$42</f>
        <v>3.2051830039824584E-3</v>
      </c>
    </row>
    <row r="108" spans="2:16">
      <c r="B108" s="77" t="s">
        <v>530</v>
      </c>
      <c r="C108" s="74">
        <v>8789</v>
      </c>
      <c r="D108" s="74" t="s">
        <v>196</v>
      </c>
      <c r="E108" s="74"/>
      <c r="F108" s="97">
        <v>41000</v>
      </c>
      <c r="G108" s="84">
        <v>5.8900000000000006</v>
      </c>
      <c r="H108" s="87" t="s">
        <v>105</v>
      </c>
      <c r="I108" s="88">
        <v>4.8000000000000001E-2</v>
      </c>
      <c r="J108" s="88">
        <v>4.8499999999999995E-2</v>
      </c>
      <c r="K108" s="84">
        <v>593000</v>
      </c>
      <c r="L108" s="86">
        <v>105.8477</v>
      </c>
      <c r="M108" s="84">
        <v>627.66466000000003</v>
      </c>
      <c r="N108" s="74"/>
      <c r="O108" s="85">
        <v>2.7755409364400041E-3</v>
      </c>
      <c r="P108" s="85">
        <f>M108/'סכום נכסי הקרן'!$C$42</f>
        <v>8.3844835109670921E-4</v>
      </c>
    </row>
    <row r="109" spans="2:16">
      <c r="B109" s="77" t="s">
        <v>531</v>
      </c>
      <c r="C109" s="74" t="s">
        <v>532</v>
      </c>
      <c r="D109" s="74" t="s">
        <v>196</v>
      </c>
      <c r="E109" s="74"/>
      <c r="F109" s="97">
        <v>41640</v>
      </c>
      <c r="G109" s="84">
        <v>7.17</v>
      </c>
      <c r="H109" s="87" t="s">
        <v>105</v>
      </c>
      <c r="I109" s="88">
        <v>4.8000000000000001E-2</v>
      </c>
      <c r="J109" s="88">
        <v>4.8500000000000008E-2</v>
      </c>
      <c r="K109" s="84">
        <v>1306000</v>
      </c>
      <c r="L109" s="86">
        <v>101.1836</v>
      </c>
      <c r="M109" s="84">
        <v>1321.4578999999999</v>
      </c>
      <c r="N109" s="74"/>
      <c r="O109" s="85">
        <v>5.8435032764661962E-3</v>
      </c>
      <c r="P109" s="85">
        <f>M109/'סכום נכסי הקרן'!$C$42</f>
        <v>1.7652327236309911E-3</v>
      </c>
    </row>
    <row r="113" spans="2:2">
      <c r="B113" s="89" t="s">
        <v>88</v>
      </c>
    </row>
    <row r="114" spans="2:2">
      <c r="B114" s="89" t="s">
        <v>165</v>
      </c>
    </row>
    <row r="115" spans="2:2">
      <c r="B115" s="89" t="s">
        <v>173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118</v>
      </c>
      <c r="C1" s="68" t="s" vm="1">
        <v>191</v>
      </c>
    </row>
    <row r="2" spans="2:65">
      <c r="B2" s="47" t="s">
        <v>117</v>
      </c>
      <c r="C2" s="68" t="s">
        <v>192</v>
      </c>
    </row>
    <row r="3" spans="2:65">
      <c r="B3" s="47" t="s">
        <v>119</v>
      </c>
      <c r="C3" s="68" t="s">
        <v>193</v>
      </c>
    </row>
    <row r="4" spans="2:65">
      <c r="B4" s="47" t="s">
        <v>120</v>
      </c>
      <c r="C4" s="68">
        <v>2112</v>
      </c>
    </row>
    <row r="6" spans="2:65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66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3" customFormat="1" ht="78.75">
      <c r="B8" s="22" t="s">
        <v>92</v>
      </c>
      <c r="C8" s="30" t="s">
        <v>33</v>
      </c>
      <c r="D8" s="30" t="s">
        <v>94</v>
      </c>
      <c r="E8" s="30" t="s">
        <v>93</v>
      </c>
      <c r="F8" s="30" t="s">
        <v>45</v>
      </c>
      <c r="G8" s="30" t="s">
        <v>14</v>
      </c>
      <c r="H8" s="30" t="s">
        <v>46</v>
      </c>
      <c r="I8" s="30" t="s">
        <v>80</v>
      </c>
      <c r="J8" s="30" t="s">
        <v>17</v>
      </c>
      <c r="K8" s="30" t="s">
        <v>79</v>
      </c>
      <c r="L8" s="30" t="s">
        <v>16</v>
      </c>
      <c r="M8" s="59" t="s">
        <v>18</v>
      </c>
      <c r="N8" s="30" t="s">
        <v>167</v>
      </c>
      <c r="O8" s="30" t="s">
        <v>166</v>
      </c>
      <c r="P8" s="30" t="s">
        <v>87</v>
      </c>
      <c r="Q8" s="30" t="s">
        <v>43</v>
      </c>
      <c r="R8" s="30" t="s">
        <v>121</v>
      </c>
      <c r="S8" s="31" t="s">
        <v>123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174</v>
      </c>
      <c r="O9" s="32"/>
      <c r="P9" s="32" t="s">
        <v>170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19" t="s">
        <v>90</v>
      </c>
      <c r="S10" s="20" t="s">
        <v>124</v>
      </c>
      <c r="T10" s="5"/>
      <c r="BJ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J11" s="1"/>
      <c r="BM11" s="1"/>
    </row>
    <row r="12" spans="2:65" ht="20.25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118</v>
      </c>
      <c r="C1" s="68" t="s" vm="1">
        <v>191</v>
      </c>
    </row>
    <row r="2" spans="2:81">
      <c r="B2" s="47" t="s">
        <v>117</v>
      </c>
      <c r="C2" s="68" t="s">
        <v>192</v>
      </c>
    </row>
    <row r="3" spans="2:81">
      <c r="B3" s="47" t="s">
        <v>119</v>
      </c>
      <c r="C3" s="68" t="s">
        <v>193</v>
      </c>
    </row>
    <row r="4" spans="2:81">
      <c r="B4" s="47" t="s">
        <v>120</v>
      </c>
      <c r="C4" s="68">
        <v>2112</v>
      </c>
    </row>
    <row r="6" spans="2:81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67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3" customFormat="1" ht="78.75">
      <c r="B8" s="22" t="s">
        <v>92</v>
      </c>
      <c r="C8" s="30" t="s">
        <v>33</v>
      </c>
      <c r="D8" s="30" t="s">
        <v>94</v>
      </c>
      <c r="E8" s="30" t="s">
        <v>93</v>
      </c>
      <c r="F8" s="30" t="s">
        <v>45</v>
      </c>
      <c r="G8" s="30" t="s">
        <v>14</v>
      </c>
      <c r="H8" s="30" t="s">
        <v>46</v>
      </c>
      <c r="I8" s="30" t="s">
        <v>80</v>
      </c>
      <c r="J8" s="30" t="s">
        <v>17</v>
      </c>
      <c r="K8" s="30" t="s">
        <v>79</v>
      </c>
      <c r="L8" s="30" t="s">
        <v>16</v>
      </c>
      <c r="M8" s="59" t="s">
        <v>18</v>
      </c>
      <c r="N8" s="59" t="s">
        <v>167</v>
      </c>
      <c r="O8" s="30" t="s">
        <v>166</v>
      </c>
      <c r="P8" s="30" t="s">
        <v>87</v>
      </c>
      <c r="Q8" s="30" t="s">
        <v>43</v>
      </c>
      <c r="R8" s="30" t="s">
        <v>121</v>
      </c>
      <c r="S8" s="31" t="s">
        <v>123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174</v>
      </c>
      <c r="O9" s="32"/>
      <c r="P9" s="32" t="s">
        <v>170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19" t="s">
        <v>90</v>
      </c>
      <c r="S10" s="20" t="s">
        <v>124</v>
      </c>
      <c r="T10" s="5"/>
      <c r="BZ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Z11" s="1"/>
      <c r="CC11" s="1"/>
    </row>
    <row r="12" spans="2:81" ht="17.25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81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81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81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118</v>
      </c>
      <c r="C1" s="68" t="s" vm="1">
        <v>191</v>
      </c>
    </row>
    <row r="2" spans="2:98">
      <c r="B2" s="47" t="s">
        <v>117</v>
      </c>
      <c r="C2" s="68" t="s">
        <v>192</v>
      </c>
    </row>
    <row r="3" spans="2:98">
      <c r="B3" s="47" t="s">
        <v>119</v>
      </c>
      <c r="C3" s="68" t="s">
        <v>193</v>
      </c>
    </row>
    <row r="4" spans="2:98">
      <c r="B4" s="47" t="s">
        <v>120</v>
      </c>
      <c r="C4" s="68">
        <v>2112</v>
      </c>
    </row>
    <row r="6" spans="2:98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68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3" customFormat="1" ht="78.75">
      <c r="B8" s="22" t="s">
        <v>92</v>
      </c>
      <c r="C8" s="30" t="s">
        <v>33</v>
      </c>
      <c r="D8" s="30" t="s">
        <v>94</v>
      </c>
      <c r="E8" s="30" t="s">
        <v>93</v>
      </c>
      <c r="F8" s="30" t="s">
        <v>45</v>
      </c>
      <c r="G8" s="30" t="s">
        <v>79</v>
      </c>
      <c r="H8" s="30" t="s">
        <v>167</v>
      </c>
      <c r="I8" s="30" t="s">
        <v>166</v>
      </c>
      <c r="J8" s="30" t="s">
        <v>87</v>
      </c>
      <c r="K8" s="30" t="s">
        <v>43</v>
      </c>
      <c r="L8" s="30" t="s">
        <v>121</v>
      </c>
      <c r="M8" s="31" t="s">
        <v>123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174</v>
      </c>
      <c r="I9" s="32"/>
      <c r="J9" s="32" t="s">
        <v>170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98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98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2:98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9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118</v>
      </c>
      <c r="C1" s="68" t="s" vm="1">
        <v>191</v>
      </c>
    </row>
    <row r="2" spans="2:55">
      <c r="B2" s="47" t="s">
        <v>117</v>
      </c>
      <c r="C2" s="68" t="s">
        <v>192</v>
      </c>
    </row>
    <row r="3" spans="2:55">
      <c r="B3" s="47" t="s">
        <v>119</v>
      </c>
      <c r="C3" s="68" t="s">
        <v>193</v>
      </c>
    </row>
    <row r="4" spans="2:55">
      <c r="B4" s="47" t="s">
        <v>120</v>
      </c>
      <c r="C4" s="68">
        <v>2112</v>
      </c>
    </row>
    <row r="6" spans="2:55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74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3" customFormat="1" ht="78.75">
      <c r="B8" s="22" t="s">
        <v>92</v>
      </c>
      <c r="C8" s="30" t="s">
        <v>33</v>
      </c>
      <c r="D8" s="30" t="s">
        <v>79</v>
      </c>
      <c r="E8" s="30" t="s">
        <v>80</v>
      </c>
      <c r="F8" s="30" t="s">
        <v>167</v>
      </c>
      <c r="G8" s="30" t="s">
        <v>166</v>
      </c>
      <c r="H8" s="30" t="s">
        <v>87</v>
      </c>
      <c r="I8" s="30" t="s">
        <v>43</v>
      </c>
      <c r="J8" s="30" t="s">
        <v>121</v>
      </c>
      <c r="K8" s="31" t="s">
        <v>123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174</v>
      </c>
      <c r="G9" s="32"/>
      <c r="H9" s="32" t="s">
        <v>170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V12" s="1"/>
    </row>
    <row r="13" spans="2:55">
      <c r="B13" s="89" t="s">
        <v>165</v>
      </c>
      <c r="C13" s="91"/>
      <c r="D13" s="91"/>
      <c r="E13" s="91"/>
      <c r="F13" s="91"/>
      <c r="G13" s="91"/>
      <c r="H13" s="91"/>
      <c r="I13" s="91"/>
      <c r="J13" s="91"/>
      <c r="K13" s="91"/>
      <c r="V13" s="1"/>
    </row>
    <row r="14" spans="2:55">
      <c r="B14" s="89" t="s">
        <v>173</v>
      </c>
      <c r="C14" s="91"/>
      <c r="D14" s="91"/>
      <c r="E14" s="91"/>
      <c r="F14" s="91"/>
      <c r="G14" s="91"/>
      <c r="H14" s="91"/>
      <c r="I14" s="91"/>
      <c r="J14" s="91"/>
      <c r="K14" s="91"/>
      <c r="V14" s="1"/>
    </row>
    <row r="15" spans="2:55">
      <c r="B15" s="91"/>
      <c r="C15" s="91"/>
      <c r="D15" s="91"/>
      <c r="E15" s="91"/>
      <c r="F15" s="91"/>
      <c r="G15" s="91"/>
      <c r="H15" s="91"/>
      <c r="I15" s="91"/>
      <c r="J15" s="91"/>
      <c r="K15" s="91"/>
      <c r="V15" s="1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V16" s="1"/>
    </row>
    <row r="17" spans="2:22">
      <c r="B17" s="91"/>
      <c r="C17" s="91"/>
      <c r="D17" s="91"/>
      <c r="E17" s="91"/>
      <c r="F17" s="91"/>
      <c r="G17" s="91"/>
      <c r="H17" s="91"/>
      <c r="I17" s="91"/>
      <c r="J17" s="91"/>
      <c r="K17" s="91"/>
      <c r="V17" s="1"/>
    </row>
    <row r="18" spans="2:22">
      <c r="B18" s="91"/>
      <c r="C18" s="91"/>
      <c r="D18" s="91"/>
      <c r="E18" s="91"/>
      <c r="F18" s="91"/>
      <c r="G18" s="91"/>
      <c r="H18" s="91"/>
      <c r="I18" s="91"/>
      <c r="J18" s="91"/>
      <c r="K18" s="91"/>
      <c r="V18" s="1"/>
    </row>
    <row r="19" spans="2:22">
      <c r="B19" s="91"/>
      <c r="C19" s="91"/>
      <c r="D19" s="91"/>
      <c r="E19" s="91"/>
      <c r="F19" s="91"/>
      <c r="G19" s="91"/>
      <c r="H19" s="91"/>
      <c r="I19" s="91"/>
      <c r="J19" s="91"/>
      <c r="K19" s="91"/>
      <c r="V19" s="1"/>
    </row>
    <row r="20" spans="2:22">
      <c r="B20" s="91"/>
      <c r="C20" s="91"/>
      <c r="D20" s="91"/>
      <c r="E20" s="91"/>
      <c r="F20" s="91"/>
      <c r="G20" s="91"/>
      <c r="H20" s="91"/>
      <c r="I20" s="91"/>
      <c r="J20" s="91"/>
      <c r="K20" s="91"/>
      <c r="V20" s="1"/>
    </row>
    <row r="21" spans="2:22">
      <c r="B21" s="91"/>
      <c r="C21" s="91"/>
      <c r="D21" s="91"/>
      <c r="E21" s="91"/>
      <c r="F21" s="91"/>
      <c r="G21" s="91"/>
      <c r="H21" s="91"/>
      <c r="I21" s="91"/>
      <c r="J21" s="91"/>
      <c r="K21" s="91"/>
      <c r="V21" s="1"/>
    </row>
    <row r="22" spans="2:22" ht="16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V22" s="1"/>
    </row>
    <row r="23" spans="2:22" ht="16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V23" s="1"/>
    </row>
    <row r="24" spans="2:22" ht="16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V24" s="1"/>
    </row>
    <row r="25" spans="2:22">
      <c r="B25" s="91"/>
      <c r="C25" s="91"/>
      <c r="D25" s="91"/>
      <c r="E25" s="91"/>
      <c r="F25" s="91"/>
      <c r="G25" s="91"/>
      <c r="H25" s="91"/>
      <c r="I25" s="91"/>
      <c r="J25" s="91"/>
      <c r="K25" s="91"/>
      <c r="V25" s="1"/>
    </row>
    <row r="26" spans="2:22">
      <c r="B26" s="91"/>
      <c r="C26" s="91"/>
      <c r="D26" s="91"/>
      <c r="E26" s="91"/>
      <c r="F26" s="91"/>
      <c r="G26" s="91"/>
      <c r="H26" s="91"/>
      <c r="I26" s="91"/>
      <c r="J26" s="91"/>
      <c r="K26" s="91"/>
      <c r="V26" s="1"/>
    </row>
    <row r="27" spans="2:22">
      <c r="B27" s="91"/>
      <c r="C27" s="91"/>
      <c r="D27" s="91"/>
      <c r="E27" s="91"/>
      <c r="F27" s="91"/>
      <c r="G27" s="91"/>
      <c r="H27" s="91"/>
      <c r="I27" s="91"/>
      <c r="J27" s="91"/>
      <c r="K27" s="91"/>
      <c r="V27" s="1"/>
    </row>
    <row r="28" spans="2:22">
      <c r="B28" s="91"/>
      <c r="C28" s="91"/>
      <c r="D28" s="91"/>
      <c r="E28" s="91"/>
      <c r="F28" s="91"/>
      <c r="G28" s="91"/>
      <c r="H28" s="91"/>
      <c r="I28" s="91"/>
      <c r="J28" s="91"/>
      <c r="K28" s="91"/>
      <c r="V28" s="1"/>
    </row>
    <row r="29" spans="2:22">
      <c r="B29" s="91"/>
      <c r="C29" s="91"/>
      <c r="D29" s="91"/>
      <c r="E29" s="91"/>
      <c r="F29" s="91"/>
      <c r="G29" s="91"/>
      <c r="H29" s="91"/>
      <c r="I29" s="91"/>
      <c r="J29" s="91"/>
      <c r="K29" s="91"/>
      <c r="V29" s="1"/>
    </row>
    <row r="30" spans="2:22">
      <c r="B30" s="91"/>
      <c r="C30" s="91"/>
      <c r="D30" s="91"/>
      <c r="E30" s="91"/>
      <c r="F30" s="91"/>
      <c r="G30" s="91"/>
      <c r="H30" s="91"/>
      <c r="I30" s="91"/>
      <c r="J30" s="91"/>
      <c r="K30" s="91"/>
      <c r="V30" s="1"/>
    </row>
    <row r="31" spans="2:22">
      <c r="B31" s="91"/>
      <c r="C31" s="91"/>
      <c r="D31" s="91"/>
      <c r="E31" s="91"/>
      <c r="F31" s="91"/>
      <c r="G31" s="91"/>
      <c r="H31" s="91"/>
      <c r="I31" s="91"/>
      <c r="J31" s="91"/>
      <c r="K31" s="91"/>
      <c r="V31" s="1"/>
    </row>
    <row r="32" spans="2:22">
      <c r="B32" s="91"/>
      <c r="C32" s="91"/>
      <c r="D32" s="91"/>
      <c r="E32" s="91"/>
      <c r="F32" s="91"/>
      <c r="G32" s="91"/>
      <c r="H32" s="91"/>
      <c r="I32" s="91"/>
      <c r="J32" s="91"/>
      <c r="K32" s="91"/>
      <c r="V32" s="1"/>
    </row>
    <row r="33" spans="2:22">
      <c r="B33" s="91"/>
      <c r="C33" s="91"/>
      <c r="D33" s="91"/>
      <c r="E33" s="91"/>
      <c r="F33" s="91"/>
      <c r="G33" s="91"/>
      <c r="H33" s="91"/>
      <c r="I33" s="91"/>
      <c r="J33" s="91"/>
      <c r="K33" s="91"/>
      <c r="V33" s="1"/>
    </row>
    <row r="34" spans="2:22">
      <c r="B34" s="91"/>
      <c r="C34" s="91"/>
      <c r="D34" s="91"/>
      <c r="E34" s="91"/>
      <c r="F34" s="91"/>
      <c r="G34" s="91"/>
      <c r="H34" s="91"/>
      <c r="I34" s="91"/>
      <c r="J34" s="91"/>
      <c r="K34" s="91"/>
      <c r="V34" s="1"/>
    </row>
    <row r="35" spans="2:22">
      <c r="B35" s="91"/>
      <c r="C35" s="91"/>
      <c r="D35" s="91"/>
      <c r="E35" s="91"/>
      <c r="F35" s="91"/>
      <c r="G35" s="91"/>
      <c r="H35" s="91"/>
      <c r="I35" s="91"/>
      <c r="J35" s="91"/>
      <c r="K35" s="91"/>
      <c r="V35" s="1"/>
    </row>
    <row r="36" spans="2:22">
      <c r="B36" s="91"/>
      <c r="C36" s="91"/>
      <c r="D36" s="91"/>
      <c r="E36" s="91"/>
      <c r="F36" s="91"/>
      <c r="G36" s="91"/>
      <c r="H36" s="91"/>
      <c r="I36" s="91"/>
      <c r="J36" s="91"/>
      <c r="K36" s="91"/>
      <c r="V36" s="1"/>
    </row>
    <row r="37" spans="2:22">
      <c r="B37" s="91"/>
      <c r="C37" s="91"/>
      <c r="D37" s="91"/>
      <c r="E37" s="91"/>
      <c r="F37" s="91"/>
      <c r="G37" s="91"/>
      <c r="H37" s="91"/>
      <c r="I37" s="91"/>
      <c r="J37" s="91"/>
      <c r="K37" s="91"/>
      <c r="V37" s="1"/>
    </row>
    <row r="38" spans="2:22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22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22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22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22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22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22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22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22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22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22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118</v>
      </c>
      <c r="C1" s="68" t="s" vm="1">
        <v>191</v>
      </c>
    </row>
    <row r="2" spans="2:59">
      <c r="B2" s="47" t="s">
        <v>117</v>
      </c>
      <c r="C2" s="68" t="s">
        <v>192</v>
      </c>
    </row>
    <row r="3" spans="2:59">
      <c r="B3" s="47" t="s">
        <v>119</v>
      </c>
      <c r="C3" s="68" t="s">
        <v>193</v>
      </c>
    </row>
    <row r="4" spans="2:59">
      <c r="B4" s="47" t="s">
        <v>120</v>
      </c>
      <c r="C4" s="68">
        <v>2112</v>
      </c>
    </row>
    <row r="6" spans="2:59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75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3" customFormat="1" ht="78.75">
      <c r="B8" s="22" t="s">
        <v>92</v>
      </c>
      <c r="C8" s="30" t="s">
        <v>33</v>
      </c>
      <c r="D8" s="30" t="s">
        <v>45</v>
      </c>
      <c r="E8" s="30" t="s">
        <v>79</v>
      </c>
      <c r="F8" s="30" t="s">
        <v>80</v>
      </c>
      <c r="G8" s="30" t="s">
        <v>167</v>
      </c>
      <c r="H8" s="30" t="s">
        <v>166</v>
      </c>
      <c r="I8" s="30" t="s">
        <v>87</v>
      </c>
      <c r="J8" s="30" t="s">
        <v>43</v>
      </c>
      <c r="K8" s="30" t="s">
        <v>121</v>
      </c>
      <c r="L8" s="31" t="s">
        <v>123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174</v>
      </c>
      <c r="H9" s="16"/>
      <c r="I9" s="16" t="s">
        <v>170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"/>
      <c r="N11" s="1"/>
      <c r="O11" s="1"/>
      <c r="P11" s="1"/>
      <c r="BG11" s="1"/>
    </row>
    <row r="12" spans="2:59" ht="21" customHeight="1">
      <c r="B12" s="98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9">
      <c r="B13" s="98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9">
      <c r="B14" s="98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J22" sqref="J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118</v>
      </c>
      <c r="C1" s="68" t="s" vm="1">
        <v>191</v>
      </c>
    </row>
    <row r="2" spans="2:54">
      <c r="B2" s="47" t="s">
        <v>117</v>
      </c>
      <c r="C2" s="68" t="s">
        <v>192</v>
      </c>
    </row>
    <row r="3" spans="2:54">
      <c r="B3" s="47" t="s">
        <v>119</v>
      </c>
      <c r="C3" s="68" t="s">
        <v>193</v>
      </c>
    </row>
    <row r="4" spans="2:54">
      <c r="B4" s="47" t="s">
        <v>120</v>
      </c>
      <c r="C4" s="68">
        <v>2112</v>
      </c>
    </row>
    <row r="6" spans="2:54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4" ht="26.25" customHeight="1">
      <c r="B7" s="114" t="s">
        <v>76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4" s="3" customFormat="1" ht="78.75">
      <c r="B8" s="22" t="s">
        <v>92</v>
      </c>
      <c r="C8" s="30" t="s">
        <v>33</v>
      </c>
      <c r="D8" s="30" t="s">
        <v>45</v>
      </c>
      <c r="E8" s="30" t="s">
        <v>79</v>
      </c>
      <c r="F8" s="30" t="s">
        <v>80</v>
      </c>
      <c r="G8" s="30" t="s">
        <v>167</v>
      </c>
      <c r="H8" s="30" t="s">
        <v>166</v>
      </c>
      <c r="I8" s="30" t="s">
        <v>87</v>
      </c>
      <c r="J8" s="30" t="s">
        <v>43</v>
      </c>
      <c r="K8" s="30" t="s">
        <v>121</v>
      </c>
      <c r="L8" s="31" t="s">
        <v>123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174</v>
      </c>
      <c r="H9" s="16"/>
      <c r="I9" s="16" t="s">
        <v>170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Z11" s="1"/>
    </row>
    <row r="12" spans="2:54" ht="19.5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118</v>
      </c>
      <c r="C1" s="68" t="s" vm="1">
        <v>191</v>
      </c>
    </row>
    <row r="2" spans="2:13">
      <c r="B2" s="47" t="s">
        <v>117</v>
      </c>
      <c r="C2" s="68" t="s">
        <v>192</v>
      </c>
    </row>
    <row r="3" spans="2:13">
      <c r="B3" s="47" t="s">
        <v>119</v>
      </c>
      <c r="C3" s="68" t="s">
        <v>193</v>
      </c>
    </row>
    <row r="4" spans="2:13">
      <c r="B4" s="47" t="s">
        <v>120</v>
      </c>
      <c r="C4" s="68">
        <v>2112</v>
      </c>
    </row>
    <row r="6" spans="2:13" ht="26.25" customHeight="1">
      <c r="B6" s="114" t="s">
        <v>140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13" s="3" customFormat="1" ht="63">
      <c r="B7" s="67" t="s">
        <v>91</v>
      </c>
      <c r="C7" s="50" t="s">
        <v>33</v>
      </c>
      <c r="D7" s="50" t="s">
        <v>93</v>
      </c>
      <c r="E7" s="50" t="s">
        <v>14</v>
      </c>
      <c r="F7" s="50" t="s">
        <v>46</v>
      </c>
      <c r="G7" s="50" t="s">
        <v>79</v>
      </c>
      <c r="H7" s="50" t="s">
        <v>16</v>
      </c>
      <c r="I7" s="50" t="s">
        <v>18</v>
      </c>
      <c r="J7" s="50" t="s">
        <v>44</v>
      </c>
      <c r="K7" s="50" t="s">
        <v>121</v>
      </c>
      <c r="L7" s="52" t="s">
        <v>122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170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108" t="s">
        <v>32</v>
      </c>
      <c r="C10" s="104"/>
      <c r="D10" s="104"/>
      <c r="E10" s="104"/>
      <c r="F10" s="104"/>
      <c r="G10" s="104"/>
      <c r="H10" s="104"/>
      <c r="I10" s="104"/>
      <c r="J10" s="105">
        <f>J11</f>
        <v>82339.564326326014</v>
      </c>
      <c r="K10" s="106">
        <f>J10/$J$10</f>
        <v>1</v>
      </c>
      <c r="L10" s="106">
        <f>J10/'סכום נכסי הקרן'!$C$42</f>
        <v>0.10999101325766766</v>
      </c>
    </row>
    <row r="11" spans="2:13" s="90" customFormat="1">
      <c r="B11" s="103" t="s">
        <v>163</v>
      </c>
      <c r="C11" s="104"/>
      <c r="D11" s="104"/>
      <c r="E11" s="104"/>
      <c r="F11" s="104"/>
      <c r="G11" s="104"/>
      <c r="H11" s="104"/>
      <c r="I11" s="104"/>
      <c r="J11" s="105">
        <f>J12+J20</f>
        <v>82339.564326326014</v>
      </c>
      <c r="K11" s="106">
        <f t="shared" ref="K11:K18" si="0">J11/$J$10</f>
        <v>1</v>
      </c>
      <c r="L11" s="106">
        <f>J11/'סכום נכסי הקרן'!$C$42</f>
        <v>0.10999101325766766</v>
      </c>
    </row>
    <row r="12" spans="2:13">
      <c r="B12" s="92" t="s">
        <v>30</v>
      </c>
      <c r="C12" s="72"/>
      <c r="D12" s="72"/>
      <c r="E12" s="72"/>
      <c r="F12" s="72"/>
      <c r="G12" s="72"/>
      <c r="H12" s="72"/>
      <c r="I12" s="72"/>
      <c r="J12" s="81">
        <f>SUM(J13:J18)</f>
        <v>37749.514102326</v>
      </c>
      <c r="K12" s="82">
        <f t="shared" si="0"/>
        <v>0.45846142630434755</v>
      </c>
      <c r="L12" s="82">
        <f>J12/'סכום נכסי הקרן'!$C$42</f>
        <v>5.0426636818770722E-2</v>
      </c>
    </row>
    <row r="13" spans="2:13">
      <c r="B13" s="77" t="s">
        <v>653</v>
      </c>
      <c r="C13" s="74" t="s">
        <v>654</v>
      </c>
      <c r="D13" s="74">
        <v>11</v>
      </c>
      <c r="E13" s="74" t="s">
        <v>655</v>
      </c>
      <c r="F13" s="74" t="s">
        <v>656</v>
      </c>
      <c r="G13" s="87" t="s">
        <v>105</v>
      </c>
      <c r="H13" s="88">
        <v>0</v>
      </c>
      <c r="I13" s="88">
        <v>0</v>
      </c>
      <c r="J13" s="84">
        <v>18.162393596999998</v>
      </c>
      <c r="K13" s="85">
        <f t="shared" si="0"/>
        <v>2.2057918019846782E-4</v>
      </c>
      <c r="L13" s="85">
        <f>J13/'סכום נכסי הקרן'!$C$42</f>
        <v>2.4261727533575136E-5</v>
      </c>
    </row>
    <row r="14" spans="2:13">
      <c r="B14" s="77" t="s">
        <v>657</v>
      </c>
      <c r="C14" s="74" t="s">
        <v>658</v>
      </c>
      <c r="D14" s="74">
        <v>12</v>
      </c>
      <c r="E14" s="74" t="s">
        <v>655</v>
      </c>
      <c r="F14" s="74" t="s">
        <v>656</v>
      </c>
      <c r="G14" s="87" t="s">
        <v>105</v>
      </c>
      <c r="H14" s="88">
        <v>0</v>
      </c>
      <c r="I14" s="88">
        <v>0</v>
      </c>
      <c r="J14" s="84">
        <v>42.709615233000001</v>
      </c>
      <c r="K14" s="85">
        <f t="shared" si="0"/>
        <v>5.187010106555139E-4</v>
      </c>
      <c r="L14" s="85">
        <f>J14/'סכום נכסי הקרן'!$C$42</f>
        <v>5.7052449739776245E-5</v>
      </c>
    </row>
    <row r="15" spans="2:13">
      <c r="B15" s="77" t="s">
        <v>659</v>
      </c>
      <c r="C15" s="74" t="s">
        <v>660</v>
      </c>
      <c r="D15" s="74">
        <v>10</v>
      </c>
      <c r="E15" s="74" t="s">
        <v>655</v>
      </c>
      <c r="F15" s="74" t="s">
        <v>656</v>
      </c>
      <c r="G15" s="87" t="s">
        <v>105</v>
      </c>
      <c r="H15" s="88">
        <v>0</v>
      </c>
      <c r="I15" s="88">
        <v>0</v>
      </c>
      <c r="J15" s="84">
        <v>427.88429983800006</v>
      </c>
      <c r="K15" s="85">
        <f t="shared" si="0"/>
        <v>5.1965820239492661E-3</v>
      </c>
      <c r="L15" s="85">
        <f>J15/'סכום נכסי הקרן'!$C$42</f>
        <v>5.7157732229076122E-4</v>
      </c>
    </row>
    <row r="16" spans="2:13">
      <c r="B16" s="77" t="s">
        <v>659</v>
      </c>
      <c r="C16" s="74" t="s">
        <v>661</v>
      </c>
      <c r="D16" s="74">
        <v>10</v>
      </c>
      <c r="E16" s="74" t="s">
        <v>655</v>
      </c>
      <c r="F16" s="74" t="s">
        <v>656</v>
      </c>
      <c r="G16" s="87" t="s">
        <v>105</v>
      </c>
      <c r="H16" s="88">
        <v>0</v>
      </c>
      <c r="I16" s="88">
        <v>0</v>
      </c>
      <c r="J16" s="84">
        <v>37112.050000000003</v>
      </c>
      <c r="K16" s="85">
        <f t="shared" si="0"/>
        <v>0.45071953323579045</v>
      </c>
      <c r="L16" s="85">
        <f>J16/'סכום נכסי הקרן'!$C$42</f>
        <v>4.9575098155627606E-2</v>
      </c>
    </row>
    <row r="17" spans="2:12">
      <c r="B17" s="77" t="s">
        <v>662</v>
      </c>
      <c r="C17" s="74" t="s">
        <v>663</v>
      </c>
      <c r="D17" s="74">
        <v>20</v>
      </c>
      <c r="E17" s="74" t="s">
        <v>655</v>
      </c>
      <c r="F17" s="74" t="s">
        <v>656</v>
      </c>
      <c r="G17" s="87" t="s">
        <v>105</v>
      </c>
      <c r="H17" s="88">
        <v>0</v>
      </c>
      <c r="I17" s="88">
        <v>0</v>
      </c>
      <c r="J17" s="84">
        <v>125.52292365800001</v>
      </c>
      <c r="K17" s="85">
        <f t="shared" si="0"/>
        <v>1.5244545521340244E-3</v>
      </c>
      <c r="L17" s="85">
        <f>J17/'סכום נכסי הקרן'!$C$42</f>
        <v>1.676763008544853E-4</v>
      </c>
    </row>
    <row r="18" spans="2:12">
      <c r="B18" s="77" t="s">
        <v>664</v>
      </c>
      <c r="C18" s="74" t="s">
        <v>665</v>
      </c>
      <c r="D18" s="74">
        <v>26</v>
      </c>
      <c r="E18" s="74" t="s">
        <v>655</v>
      </c>
      <c r="F18" s="74" t="s">
        <v>656</v>
      </c>
      <c r="G18" s="87" t="s">
        <v>105</v>
      </c>
      <c r="H18" s="88">
        <v>0</v>
      </c>
      <c r="I18" s="88">
        <v>0</v>
      </c>
      <c r="J18" s="84">
        <v>23.18487</v>
      </c>
      <c r="K18" s="85">
        <f t="shared" si="0"/>
        <v>2.8157630161989113E-4</v>
      </c>
      <c r="L18" s="85">
        <f>J18/'סכום נכסי הקרן'!$C$42</f>
        <v>3.0970862724518469E-5</v>
      </c>
    </row>
    <row r="19" spans="2:12">
      <c r="B19" s="73"/>
      <c r="C19" s="74"/>
      <c r="D19" s="74"/>
      <c r="E19" s="74"/>
      <c r="F19" s="74"/>
      <c r="G19" s="74"/>
      <c r="H19" s="74"/>
      <c r="I19" s="74"/>
      <c r="J19" s="74"/>
      <c r="K19" s="85"/>
      <c r="L19" s="74"/>
    </row>
    <row r="20" spans="2:12">
      <c r="B20" s="92" t="s">
        <v>31</v>
      </c>
      <c r="C20" s="72"/>
      <c r="D20" s="72"/>
      <c r="E20" s="72"/>
      <c r="F20" s="72"/>
      <c r="G20" s="72"/>
      <c r="H20" s="72"/>
      <c r="I20" s="72"/>
      <c r="J20" s="81">
        <f>SUM(J21:J28)</f>
        <v>44590.050224000006</v>
      </c>
      <c r="K20" s="82">
        <f t="shared" ref="K20:K28" si="1">J20/$J$10</f>
        <v>0.54153857369565228</v>
      </c>
      <c r="L20" s="82">
        <f>J20/'סכום נכסי הקרן'!$C$42</f>
        <v>5.9564376438896935E-2</v>
      </c>
    </row>
    <row r="21" spans="2:12">
      <c r="B21" s="77" t="s">
        <v>659</v>
      </c>
      <c r="C21" s="74" t="s">
        <v>666</v>
      </c>
      <c r="D21" s="74">
        <v>10</v>
      </c>
      <c r="E21" s="74" t="s">
        <v>655</v>
      </c>
      <c r="F21" s="74" t="s">
        <v>656</v>
      </c>
      <c r="G21" s="87" t="s">
        <v>113</v>
      </c>
      <c r="H21" s="88">
        <v>0</v>
      </c>
      <c r="I21" s="88">
        <v>0</v>
      </c>
      <c r="J21" s="84">
        <v>486.73</v>
      </c>
      <c r="K21" s="85">
        <f t="shared" si="1"/>
        <v>5.9112530407739875E-3</v>
      </c>
      <c r="L21" s="85">
        <f>J21/'סכום נכסי הקרן'!$C$42</f>
        <v>6.5018471157719999E-4</v>
      </c>
    </row>
    <row r="22" spans="2:12">
      <c r="B22" s="77" t="s">
        <v>659</v>
      </c>
      <c r="C22" s="74" t="s">
        <v>667</v>
      </c>
      <c r="D22" s="74">
        <v>10</v>
      </c>
      <c r="E22" s="74" t="s">
        <v>655</v>
      </c>
      <c r="F22" s="74" t="s">
        <v>656</v>
      </c>
      <c r="G22" s="87" t="s">
        <v>107</v>
      </c>
      <c r="H22" s="88">
        <v>0</v>
      </c>
      <c r="I22" s="88">
        <v>0</v>
      </c>
      <c r="J22" s="84">
        <v>0.98836999999999997</v>
      </c>
      <c r="K22" s="85">
        <f t="shared" si="1"/>
        <v>1.200358549485297E-5</v>
      </c>
      <c r="L22" s="85">
        <f>J22/'סכום נכסי הקרן'!$C$42</f>
        <v>1.3202865313039203E-6</v>
      </c>
    </row>
    <row r="23" spans="2:12">
      <c r="B23" s="77" t="s">
        <v>659</v>
      </c>
      <c r="C23" s="74" t="s">
        <v>668</v>
      </c>
      <c r="D23" s="74">
        <v>10</v>
      </c>
      <c r="E23" s="74" t="s">
        <v>655</v>
      </c>
      <c r="F23" s="74" t="s">
        <v>656</v>
      </c>
      <c r="G23" s="87" t="s">
        <v>104</v>
      </c>
      <c r="H23" s="88">
        <v>0</v>
      </c>
      <c r="I23" s="88">
        <v>0</v>
      </c>
      <c r="J23" s="84">
        <v>39303.410000000003</v>
      </c>
      <c r="K23" s="85">
        <f t="shared" si="1"/>
        <v>0.47733322761137958</v>
      </c>
      <c r="L23" s="85">
        <f>J23/'סכום נכסי הקרן'!$C$42</f>
        <v>5.2502365366528546E-2</v>
      </c>
    </row>
    <row r="24" spans="2:12">
      <c r="B24" s="77" t="s">
        <v>659</v>
      </c>
      <c r="C24" s="74" t="s">
        <v>669</v>
      </c>
      <c r="D24" s="74">
        <v>10</v>
      </c>
      <c r="E24" s="74" t="s">
        <v>655</v>
      </c>
      <c r="F24" s="74" t="s">
        <v>656</v>
      </c>
      <c r="G24" s="87" t="s">
        <v>112</v>
      </c>
      <c r="H24" s="88">
        <v>0</v>
      </c>
      <c r="I24" s="88">
        <v>0</v>
      </c>
      <c r="J24" s="84">
        <v>229.29164</v>
      </c>
      <c r="K24" s="85">
        <f t="shared" si="1"/>
        <v>2.7847079575412537E-3</v>
      </c>
      <c r="L24" s="85">
        <f>J24/'סכום נכסי הקרן'!$C$42</f>
        <v>3.0629284987665267E-4</v>
      </c>
    </row>
    <row r="25" spans="2:12">
      <c r="B25" s="77" t="s">
        <v>659</v>
      </c>
      <c r="C25" s="74" t="s">
        <v>670</v>
      </c>
      <c r="D25" s="74">
        <v>10</v>
      </c>
      <c r="E25" s="74" t="s">
        <v>655</v>
      </c>
      <c r="F25" s="74" t="s">
        <v>656</v>
      </c>
      <c r="G25" s="87" t="s">
        <v>106</v>
      </c>
      <c r="H25" s="88">
        <v>0</v>
      </c>
      <c r="I25" s="88">
        <v>0</v>
      </c>
      <c r="J25" s="84">
        <v>4497.2190000000001</v>
      </c>
      <c r="K25" s="85">
        <f t="shared" si="1"/>
        <v>5.4617959626027883E-2</v>
      </c>
      <c r="L25" s="85">
        <f>J25/'סכום נכסי הקרן'!$C$42</f>
        <v>6.0074847213331898E-3</v>
      </c>
    </row>
    <row r="26" spans="2:12">
      <c r="B26" s="77" t="s">
        <v>659</v>
      </c>
      <c r="C26" s="74" t="s">
        <v>671</v>
      </c>
      <c r="D26" s="74">
        <v>10</v>
      </c>
      <c r="E26" s="74" t="s">
        <v>655</v>
      </c>
      <c r="F26" s="74" t="s">
        <v>656</v>
      </c>
      <c r="G26" s="87" t="s">
        <v>108</v>
      </c>
      <c r="H26" s="88">
        <v>0</v>
      </c>
      <c r="I26" s="88">
        <v>0</v>
      </c>
      <c r="J26" s="84">
        <v>72.386364</v>
      </c>
      <c r="K26" s="85">
        <f t="shared" si="1"/>
        <v>8.7912007541259571E-4</v>
      </c>
      <c r="L26" s="85">
        <f>J26/'סכום נכסי הקרן'!$C$42</f>
        <v>9.6695307869788604E-5</v>
      </c>
    </row>
    <row r="27" spans="2:12">
      <c r="B27" s="77" t="s">
        <v>664</v>
      </c>
      <c r="C27" s="74" t="s">
        <v>672</v>
      </c>
      <c r="D27" s="74">
        <v>26</v>
      </c>
      <c r="E27" s="74" t="s">
        <v>655</v>
      </c>
      <c r="F27" s="74" t="s">
        <v>656</v>
      </c>
      <c r="G27" s="87" t="s">
        <v>106</v>
      </c>
      <c r="H27" s="88">
        <v>0</v>
      </c>
      <c r="I27" s="88">
        <v>0</v>
      </c>
      <c r="J27" s="84">
        <v>2.9300000000000003E-3</v>
      </c>
      <c r="K27" s="85">
        <f t="shared" si="1"/>
        <v>3.5584351507956744E-8</v>
      </c>
      <c r="L27" s="85">
        <f>J27/'סכום נכסי הקרן'!$C$42</f>
        <v>3.9139588784771762E-9</v>
      </c>
    </row>
    <row r="28" spans="2:12">
      <c r="B28" s="77" t="s">
        <v>664</v>
      </c>
      <c r="C28" s="74" t="s">
        <v>673</v>
      </c>
      <c r="D28" s="74">
        <v>26</v>
      </c>
      <c r="E28" s="74" t="s">
        <v>655</v>
      </c>
      <c r="F28" s="74" t="s">
        <v>656</v>
      </c>
      <c r="G28" s="87" t="s">
        <v>104</v>
      </c>
      <c r="H28" s="88">
        <v>0</v>
      </c>
      <c r="I28" s="88">
        <v>0</v>
      </c>
      <c r="J28" s="84">
        <v>2.1920000000000002E-2</v>
      </c>
      <c r="K28" s="85">
        <f t="shared" si="1"/>
        <v>2.6621467066703474E-7</v>
      </c>
      <c r="L28" s="85">
        <f>J28/'סכום נכסי הקרן'!$C$42</f>
        <v>2.9281221370723448E-8</v>
      </c>
    </row>
    <row r="29" spans="2:12">
      <c r="B29" s="73"/>
      <c r="C29" s="74"/>
      <c r="D29" s="74"/>
      <c r="E29" s="74"/>
      <c r="F29" s="74"/>
      <c r="G29" s="74"/>
      <c r="H29" s="74"/>
      <c r="I29" s="74"/>
      <c r="J29" s="74"/>
      <c r="K29" s="85"/>
      <c r="L29" s="74"/>
    </row>
    <row r="30" spans="2:12" s="90" customFormat="1">
      <c r="B30" s="103"/>
      <c r="C30" s="104"/>
      <c r="D30" s="104"/>
      <c r="E30" s="104"/>
      <c r="F30" s="104"/>
      <c r="G30" s="104"/>
      <c r="H30" s="104"/>
      <c r="I30" s="104"/>
      <c r="J30" s="105"/>
      <c r="K30" s="106"/>
      <c r="L30" s="106"/>
    </row>
    <row r="31" spans="2:12" s="90" customFormat="1">
      <c r="B31" s="107"/>
      <c r="C31" s="104"/>
      <c r="D31" s="104"/>
      <c r="E31" s="104"/>
      <c r="F31" s="104"/>
      <c r="G31" s="104"/>
      <c r="H31" s="104"/>
      <c r="I31" s="104"/>
      <c r="J31" s="105"/>
      <c r="K31" s="106"/>
      <c r="L31" s="106"/>
    </row>
    <row r="32" spans="2:12">
      <c r="B32" s="77"/>
      <c r="C32" s="74"/>
      <c r="D32" s="74"/>
      <c r="E32" s="74"/>
      <c r="F32" s="74"/>
      <c r="G32" s="87"/>
      <c r="H32" s="74"/>
      <c r="I32" s="74"/>
      <c r="J32" s="84"/>
      <c r="K32" s="85"/>
      <c r="L32" s="85"/>
    </row>
    <row r="33" spans="2:12">
      <c r="B33" s="77"/>
      <c r="C33" s="74"/>
      <c r="D33" s="74"/>
      <c r="E33" s="74"/>
      <c r="F33" s="74"/>
      <c r="G33" s="87"/>
      <c r="H33" s="74"/>
      <c r="I33" s="74"/>
      <c r="J33" s="84"/>
      <c r="K33" s="85"/>
      <c r="L33" s="85"/>
    </row>
    <row r="34" spans="2:12">
      <c r="B34" s="73"/>
      <c r="C34" s="74"/>
      <c r="D34" s="74"/>
      <c r="E34" s="74"/>
      <c r="F34" s="74"/>
      <c r="G34" s="74"/>
      <c r="H34" s="74"/>
      <c r="I34" s="74"/>
      <c r="J34" s="74"/>
      <c r="K34" s="85"/>
      <c r="L34" s="74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110" t="s">
        <v>182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8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9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118</v>
      </c>
      <c r="C1" s="68" t="s" vm="1">
        <v>191</v>
      </c>
    </row>
    <row r="2" spans="2:51">
      <c r="B2" s="47" t="s">
        <v>117</v>
      </c>
      <c r="C2" s="68" t="s">
        <v>192</v>
      </c>
    </row>
    <row r="3" spans="2:51">
      <c r="B3" s="47" t="s">
        <v>119</v>
      </c>
      <c r="C3" s="68" t="s">
        <v>193</v>
      </c>
    </row>
    <row r="4" spans="2:51">
      <c r="B4" s="47" t="s">
        <v>120</v>
      </c>
      <c r="C4" s="68">
        <v>2112</v>
      </c>
    </row>
    <row r="6" spans="2:51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1" ht="26.25" customHeight="1">
      <c r="B7" s="114" t="s">
        <v>77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1" s="3" customFormat="1" ht="63">
      <c r="B8" s="22" t="s">
        <v>92</v>
      </c>
      <c r="C8" s="30" t="s">
        <v>33</v>
      </c>
      <c r="D8" s="30" t="s">
        <v>45</v>
      </c>
      <c r="E8" s="30" t="s">
        <v>79</v>
      </c>
      <c r="F8" s="30" t="s">
        <v>80</v>
      </c>
      <c r="G8" s="30" t="s">
        <v>167</v>
      </c>
      <c r="H8" s="30" t="s">
        <v>166</v>
      </c>
      <c r="I8" s="30" t="s">
        <v>87</v>
      </c>
      <c r="J8" s="30" t="s">
        <v>121</v>
      </c>
      <c r="K8" s="31" t="s">
        <v>123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174</v>
      </c>
      <c r="H9" s="16"/>
      <c r="I9" s="16" t="s">
        <v>170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35</v>
      </c>
      <c r="C11" s="70"/>
      <c r="D11" s="70"/>
      <c r="E11" s="70"/>
      <c r="F11" s="70"/>
      <c r="G11" s="78"/>
      <c r="H11" s="80"/>
      <c r="I11" s="78">
        <v>-649.64029159600022</v>
      </c>
      <c r="J11" s="79">
        <v>1</v>
      </c>
      <c r="K11" s="79">
        <f>I11/'סכום נכסי הקרן'!$C$42</f>
        <v>-8.6780388638521045E-4</v>
      </c>
      <c r="AW11" s="1"/>
    </row>
    <row r="12" spans="2:51" ht="19.5" customHeight="1">
      <c r="B12" s="71" t="s">
        <v>28</v>
      </c>
      <c r="C12" s="72"/>
      <c r="D12" s="72"/>
      <c r="E12" s="72"/>
      <c r="F12" s="72"/>
      <c r="G12" s="81"/>
      <c r="H12" s="83"/>
      <c r="I12" s="81">
        <v>-649.64029159600022</v>
      </c>
      <c r="J12" s="82">
        <v>1</v>
      </c>
      <c r="K12" s="82">
        <f>I12/'סכום נכסי הקרן'!$C$42</f>
        <v>-8.6780388638521045E-4</v>
      </c>
    </row>
    <row r="13" spans="2:51">
      <c r="B13" s="92" t="s">
        <v>533</v>
      </c>
      <c r="C13" s="72"/>
      <c r="D13" s="72"/>
      <c r="E13" s="72"/>
      <c r="F13" s="72"/>
      <c r="G13" s="81"/>
      <c r="H13" s="83"/>
      <c r="I13" s="81">
        <v>-838.76957999999991</v>
      </c>
      <c r="J13" s="82">
        <v>1.291129246216175</v>
      </c>
      <c r="K13" s="82">
        <f>I13/'סכום נכסי הקרן'!$C$42</f>
        <v>-1.1204469776920039E-3</v>
      </c>
    </row>
    <row r="14" spans="2:51">
      <c r="B14" s="77" t="s">
        <v>534</v>
      </c>
      <c r="C14" s="74" t="s">
        <v>535</v>
      </c>
      <c r="D14" s="87" t="s">
        <v>336</v>
      </c>
      <c r="E14" s="87" t="s">
        <v>104</v>
      </c>
      <c r="F14" s="97">
        <v>43894</v>
      </c>
      <c r="G14" s="84">
        <v>6790200</v>
      </c>
      <c r="H14" s="86">
        <v>-3.5419</v>
      </c>
      <c r="I14" s="84">
        <v>-240.49952999999999</v>
      </c>
      <c r="J14" s="85">
        <v>0.37020414698902693</v>
      </c>
      <c r="K14" s="85">
        <f>I14/'סכום נכסי הקרן'!$C$42</f>
        <v>-3.2126459751299929E-4</v>
      </c>
    </row>
    <row r="15" spans="2:51">
      <c r="B15" s="77" t="s">
        <v>536</v>
      </c>
      <c r="C15" s="74" t="s">
        <v>537</v>
      </c>
      <c r="D15" s="87" t="s">
        <v>336</v>
      </c>
      <c r="E15" s="87" t="s">
        <v>104</v>
      </c>
      <c r="F15" s="97">
        <v>43873</v>
      </c>
      <c r="G15" s="84">
        <v>3397100</v>
      </c>
      <c r="H15" s="86">
        <v>-4.5838000000000001</v>
      </c>
      <c r="I15" s="84">
        <v>-155.71742</v>
      </c>
      <c r="J15" s="85">
        <v>0.23969790977317937</v>
      </c>
      <c r="K15" s="85">
        <f>I15/'סכום נכסי הקרן'!$C$42</f>
        <v>-2.0801077765957658E-4</v>
      </c>
    </row>
    <row r="16" spans="2:51" s="7" customFormat="1">
      <c r="B16" s="77" t="s">
        <v>538</v>
      </c>
      <c r="C16" s="74" t="s">
        <v>539</v>
      </c>
      <c r="D16" s="87" t="s">
        <v>336</v>
      </c>
      <c r="E16" s="87" t="s">
        <v>104</v>
      </c>
      <c r="F16" s="97">
        <v>43801</v>
      </c>
      <c r="G16" s="84">
        <v>2043600</v>
      </c>
      <c r="H16" s="86">
        <v>-3.7166999999999999</v>
      </c>
      <c r="I16" s="84">
        <v>-75.953699999999998</v>
      </c>
      <c r="J16" s="85">
        <v>0.11691654748414874</v>
      </c>
      <c r="K16" s="85">
        <f>I16/'סכום נכסי הקרן'!$C$42</f>
        <v>-1.0146063428948528E-4</v>
      </c>
      <c r="AW16" s="1"/>
      <c r="AY16" s="1"/>
    </row>
    <row r="17" spans="2:51" s="7" customFormat="1">
      <c r="B17" s="77" t="s">
        <v>540</v>
      </c>
      <c r="C17" s="74" t="s">
        <v>541</v>
      </c>
      <c r="D17" s="87" t="s">
        <v>336</v>
      </c>
      <c r="E17" s="87" t="s">
        <v>104</v>
      </c>
      <c r="F17" s="97">
        <v>43802</v>
      </c>
      <c r="G17" s="84">
        <v>1708900</v>
      </c>
      <c r="H17" s="86">
        <v>-3.359</v>
      </c>
      <c r="I17" s="84">
        <v>-57.402279999999998</v>
      </c>
      <c r="J17" s="85">
        <v>8.8360098261419814E-2</v>
      </c>
      <c r="K17" s="85">
        <f>I17/'סכום נכסי הקרן'!$C$42</f>
        <v>-7.6679236672639185E-5</v>
      </c>
      <c r="AW17" s="1"/>
      <c r="AY17" s="1"/>
    </row>
    <row r="18" spans="2:51" s="7" customFormat="1">
      <c r="B18" s="77" t="s">
        <v>542</v>
      </c>
      <c r="C18" s="74" t="s">
        <v>543</v>
      </c>
      <c r="D18" s="87" t="s">
        <v>336</v>
      </c>
      <c r="E18" s="87" t="s">
        <v>104</v>
      </c>
      <c r="F18" s="97">
        <v>43804</v>
      </c>
      <c r="G18" s="84">
        <v>1439424</v>
      </c>
      <c r="H18" s="86">
        <v>-3.6657000000000002</v>
      </c>
      <c r="I18" s="84">
        <v>-52.764890000000001</v>
      </c>
      <c r="J18" s="85">
        <v>8.1221701736464258E-2</v>
      </c>
      <c r="K18" s="85">
        <f>I18/'סכום נכסי הקרן'!$C$42</f>
        <v>-7.0484508425724086E-5</v>
      </c>
      <c r="AW18" s="1"/>
      <c r="AY18" s="1"/>
    </row>
    <row r="19" spans="2:51">
      <c r="B19" s="77" t="s">
        <v>544</v>
      </c>
      <c r="C19" s="74" t="s">
        <v>545</v>
      </c>
      <c r="D19" s="87" t="s">
        <v>336</v>
      </c>
      <c r="E19" s="87" t="s">
        <v>104</v>
      </c>
      <c r="F19" s="97">
        <v>43809</v>
      </c>
      <c r="G19" s="84">
        <v>1028220</v>
      </c>
      <c r="H19" s="86">
        <v>-3.6596000000000002</v>
      </c>
      <c r="I19" s="84">
        <v>-37.62923</v>
      </c>
      <c r="J19" s="85">
        <v>5.7923177621194949E-2</v>
      </c>
      <c r="K19" s="85">
        <f>I19/'סכום נכסי הקרן'!$C$42</f>
        <v>-5.026595865145382E-5</v>
      </c>
    </row>
    <row r="20" spans="2:51">
      <c r="B20" s="77" t="s">
        <v>546</v>
      </c>
      <c r="C20" s="74" t="s">
        <v>547</v>
      </c>
      <c r="D20" s="87" t="s">
        <v>336</v>
      </c>
      <c r="E20" s="87" t="s">
        <v>104</v>
      </c>
      <c r="F20" s="97">
        <v>43852</v>
      </c>
      <c r="G20" s="84">
        <v>51463.5</v>
      </c>
      <c r="H20" s="86">
        <v>-3.5539000000000001</v>
      </c>
      <c r="I20" s="84">
        <v>-1.8289800000000001</v>
      </c>
      <c r="J20" s="85">
        <v>2.8153734053450773E-3</v>
      </c>
      <c r="K20" s="85">
        <f>I20/'סכום נכסי הקרן'!$C$42</f>
        <v>-2.4431919827840223E-6</v>
      </c>
    </row>
    <row r="21" spans="2:51">
      <c r="B21" s="77" t="s">
        <v>548</v>
      </c>
      <c r="C21" s="74" t="s">
        <v>549</v>
      </c>
      <c r="D21" s="87" t="s">
        <v>336</v>
      </c>
      <c r="E21" s="87" t="s">
        <v>104</v>
      </c>
      <c r="F21" s="97">
        <v>43829</v>
      </c>
      <c r="G21" s="84">
        <v>515160</v>
      </c>
      <c r="H21" s="86">
        <v>-3.4485000000000001</v>
      </c>
      <c r="I21" s="84">
        <v>-17.765080000000001</v>
      </c>
      <c r="J21" s="85">
        <v>2.7346025531076186E-2</v>
      </c>
      <c r="K21" s="85">
        <f>I21/'סכום נכסי הקרן'!$C$42</f>
        <v>-2.3730987233057102E-5</v>
      </c>
    </row>
    <row r="22" spans="2:51">
      <c r="B22" s="77" t="s">
        <v>550</v>
      </c>
      <c r="C22" s="74" t="s">
        <v>551</v>
      </c>
      <c r="D22" s="87" t="s">
        <v>336</v>
      </c>
      <c r="E22" s="87" t="s">
        <v>104</v>
      </c>
      <c r="F22" s="97">
        <v>43822</v>
      </c>
      <c r="G22" s="84">
        <v>687440</v>
      </c>
      <c r="H22" s="86">
        <v>-3.3641999999999999</v>
      </c>
      <c r="I22" s="84">
        <v>-23.127020000000002</v>
      </c>
      <c r="J22" s="85">
        <v>3.5599731573272377E-2</v>
      </c>
      <c r="K22" s="85">
        <f>I22/'סכום נכסי הקרן'!$C$42</f>
        <v>-3.0893585413556048E-5</v>
      </c>
    </row>
    <row r="23" spans="2:51">
      <c r="B23" s="77" t="s">
        <v>552</v>
      </c>
      <c r="C23" s="74" t="s">
        <v>553</v>
      </c>
      <c r="D23" s="87" t="s">
        <v>336</v>
      </c>
      <c r="E23" s="87" t="s">
        <v>104</v>
      </c>
      <c r="F23" s="97">
        <v>43822</v>
      </c>
      <c r="G23" s="84">
        <v>1719600</v>
      </c>
      <c r="H23" s="86">
        <v>-3.3041</v>
      </c>
      <c r="I23" s="84">
        <v>-56.817989999999995</v>
      </c>
      <c r="J23" s="85">
        <v>8.7460692840360482E-2</v>
      </c>
      <c r="K23" s="85">
        <f>I23/'סכום נכסי הקרן'!$C$42</f>
        <v>-7.5898729152807981E-5</v>
      </c>
    </row>
    <row r="24" spans="2:51">
      <c r="B24" s="77" t="s">
        <v>554</v>
      </c>
      <c r="C24" s="74" t="s">
        <v>555</v>
      </c>
      <c r="D24" s="87" t="s">
        <v>336</v>
      </c>
      <c r="E24" s="87" t="s">
        <v>104</v>
      </c>
      <c r="F24" s="97">
        <v>43740</v>
      </c>
      <c r="G24" s="84">
        <v>4300125</v>
      </c>
      <c r="H24" s="86">
        <v>-3.2770999999999999</v>
      </c>
      <c r="I24" s="84">
        <v>-140.92045999999999</v>
      </c>
      <c r="J24" s="85">
        <v>0.21692075110334433</v>
      </c>
      <c r="K24" s="85">
        <f>I24/'סכום נכסי הקרן'!$C$42</f>
        <v>-1.8824467084508113E-4</v>
      </c>
    </row>
    <row r="25" spans="2:51">
      <c r="B25" s="77" t="s">
        <v>556</v>
      </c>
      <c r="C25" s="74" t="s">
        <v>557</v>
      </c>
      <c r="D25" s="87" t="s">
        <v>336</v>
      </c>
      <c r="E25" s="87" t="s">
        <v>104</v>
      </c>
      <c r="F25" s="97">
        <v>43839</v>
      </c>
      <c r="G25" s="84">
        <v>1376680</v>
      </c>
      <c r="H25" s="86">
        <v>-3.2290999999999999</v>
      </c>
      <c r="I25" s="84">
        <v>-44.454830000000001</v>
      </c>
      <c r="J25" s="85">
        <v>6.8429915100841177E-2</v>
      </c>
      <c r="K25" s="85">
        <f>I25/'סכום נכסי הקרן'!$C$42</f>
        <v>-5.9383746269519973E-5</v>
      </c>
    </row>
    <row r="26" spans="2:51">
      <c r="B26" s="77" t="s">
        <v>558</v>
      </c>
      <c r="C26" s="74" t="s">
        <v>559</v>
      </c>
      <c r="D26" s="87" t="s">
        <v>336</v>
      </c>
      <c r="E26" s="87" t="s">
        <v>104</v>
      </c>
      <c r="F26" s="97">
        <v>43899</v>
      </c>
      <c r="G26" s="84">
        <v>10335000</v>
      </c>
      <c r="H26" s="86">
        <v>-2.0449999999999999</v>
      </c>
      <c r="I26" s="84">
        <v>-211.35395</v>
      </c>
      <c r="J26" s="85">
        <v>0.32533996541494886</v>
      </c>
      <c r="K26" s="85">
        <f>I26/'סכום נכסי הקרן'!$C$42</f>
        <v>-2.8233128638352256E-4</v>
      </c>
    </row>
    <row r="27" spans="2:51">
      <c r="B27" s="77" t="s">
        <v>560</v>
      </c>
      <c r="C27" s="74" t="s">
        <v>561</v>
      </c>
      <c r="D27" s="87" t="s">
        <v>336</v>
      </c>
      <c r="E27" s="87" t="s">
        <v>104</v>
      </c>
      <c r="F27" s="97">
        <v>43657</v>
      </c>
      <c r="G27" s="84">
        <v>5626760</v>
      </c>
      <c r="H27" s="86">
        <v>-2.3363</v>
      </c>
      <c r="I27" s="84">
        <v>-131.45663000000002</v>
      </c>
      <c r="J27" s="85">
        <v>0.20235295085691909</v>
      </c>
      <c r="K27" s="85">
        <f>I27/'סכום נכסי הקרן'!$C$42</f>
        <v>-1.7560267717514987E-4</v>
      </c>
    </row>
    <row r="28" spans="2:51">
      <c r="B28" s="77" t="s">
        <v>562</v>
      </c>
      <c r="C28" s="74" t="s">
        <v>563</v>
      </c>
      <c r="D28" s="87" t="s">
        <v>336</v>
      </c>
      <c r="E28" s="87" t="s">
        <v>104</v>
      </c>
      <c r="F28" s="97">
        <v>43774</v>
      </c>
      <c r="G28" s="84">
        <v>1199232</v>
      </c>
      <c r="H28" s="86">
        <v>-2.8022</v>
      </c>
      <c r="I28" s="84">
        <v>-33.604649999999999</v>
      </c>
      <c r="J28" s="85">
        <v>5.1728087735201829E-2</v>
      </c>
      <c r="K28" s="85">
        <f>I28/'סכום נכסי הקרן'!$C$42</f>
        <v>-4.4889835571883287E-5</v>
      </c>
    </row>
    <row r="29" spans="2:51">
      <c r="B29" s="77" t="s">
        <v>564</v>
      </c>
      <c r="C29" s="74" t="s">
        <v>565</v>
      </c>
      <c r="D29" s="87" t="s">
        <v>336</v>
      </c>
      <c r="E29" s="87" t="s">
        <v>104</v>
      </c>
      <c r="F29" s="97">
        <v>43717</v>
      </c>
      <c r="G29" s="84">
        <v>3119850</v>
      </c>
      <c r="H29" s="86">
        <v>-2.4908999999999999</v>
      </c>
      <c r="I29" s="84">
        <v>-77.713210000000004</v>
      </c>
      <c r="J29" s="85">
        <v>0.11962498478824105</v>
      </c>
      <c r="K29" s="85">
        <f>I29/'סכום נכסי הקרן'!$C$42</f>
        <v>-1.0381102670800727E-4</v>
      </c>
    </row>
    <row r="30" spans="2:51">
      <c r="B30" s="77" t="s">
        <v>566</v>
      </c>
      <c r="C30" s="74" t="s">
        <v>567</v>
      </c>
      <c r="D30" s="87" t="s">
        <v>336</v>
      </c>
      <c r="E30" s="87" t="s">
        <v>104</v>
      </c>
      <c r="F30" s="97">
        <v>43696</v>
      </c>
      <c r="G30" s="84">
        <v>1742000</v>
      </c>
      <c r="H30" s="86">
        <v>-1.9762999999999999</v>
      </c>
      <c r="I30" s="84">
        <v>-34.427860000000003</v>
      </c>
      <c r="J30" s="85">
        <v>5.2995265911570152E-2</v>
      </c>
      <c r="K30" s="85">
        <f>I30/'סכום נכסי הקרן'!$C$42</f>
        <v>-4.5989497718078235E-5</v>
      </c>
    </row>
    <row r="31" spans="2:51">
      <c r="B31" s="77" t="s">
        <v>568</v>
      </c>
      <c r="C31" s="74" t="s">
        <v>569</v>
      </c>
      <c r="D31" s="87" t="s">
        <v>336</v>
      </c>
      <c r="E31" s="87" t="s">
        <v>104</v>
      </c>
      <c r="F31" s="97">
        <v>43643</v>
      </c>
      <c r="G31" s="84">
        <v>3388889</v>
      </c>
      <c r="H31" s="86">
        <v>-1.1163000000000001</v>
      </c>
      <c r="I31" s="84">
        <v>-37.831440000000001</v>
      </c>
      <c r="J31" s="85">
        <v>5.8234442181930891E-2</v>
      </c>
      <c r="K31" s="85">
        <f>I31/'סכום נכסי הקרן'!$C$42</f>
        <v>-5.0536075246954465E-5</v>
      </c>
    </row>
    <row r="32" spans="2:51">
      <c r="B32" s="77" t="s">
        <v>570</v>
      </c>
      <c r="C32" s="74" t="s">
        <v>571</v>
      </c>
      <c r="D32" s="87" t="s">
        <v>336</v>
      </c>
      <c r="E32" s="87" t="s">
        <v>104</v>
      </c>
      <c r="F32" s="97">
        <v>43642</v>
      </c>
      <c r="G32" s="84">
        <v>2801680</v>
      </c>
      <c r="H32" s="86">
        <v>-0.87409999999999999</v>
      </c>
      <c r="I32" s="84">
        <v>-24.48977</v>
      </c>
      <c r="J32" s="85">
        <v>3.7697430896465628E-2</v>
      </c>
      <c r="K32" s="85">
        <f>I32/'סכום נכסי הקרן'!$C$42</f>
        <v>-3.271397703869078E-5</v>
      </c>
    </row>
    <row r="33" spans="2:11">
      <c r="B33" s="77" t="s">
        <v>572</v>
      </c>
      <c r="C33" s="74" t="s">
        <v>573</v>
      </c>
      <c r="D33" s="87" t="s">
        <v>336</v>
      </c>
      <c r="E33" s="87" t="s">
        <v>104</v>
      </c>
      <c r="F33" s="97">
        <v>43627</v>
      </c>
      <c r="G33" s="84">
        <v>7789221</v>
      </c>
      <c r="H33" s="86">
        <v>-1.3512</v>
      </c>
      <c r="I33" s="84">
        <v>-105.24547</v>
      </c>
      <c r="J33" s="85">
        <v>0.16200576128281508</v>
      </c>
      <c r="K33" s="85">
        <f>I33/'סכום נכסי הקרן'!$C$42</f>
        <v>-1.4058922925802158E-4</v>
      </c>
    </row>
    <row r="34" spans="2:11">
      <c r="B34" s="77" t="s">
        <v>574</v>
      </c>
      <c r="C34" s="74" t="s">
        <v>575</v>
      </c>
      <c r="D34" s="87" t="s">
        <v>336</v>
      </c>
      <c r="E34" s="87" t="s">
        <v>104</v>
      </c>
      <c r="F34" s="97">
        <v>43628</v>
      </c>
      <c r="G34" s="84">
        <v>2453990</v>
      </c>
      <c r="H34" s="86">
        <v>-1.3453999999999999</v>
      </c>
      <c r="I34" s="84">
        <v>-33.015699999999995</v>
      </c>
      <c r="J34" s="85">
        <v>5.0821509113741781E-2</v>
      </c>
      <c r="K34" s="85">
        <f>I34/'סכום נכסי הקרן'!$C$42</f>
        <v>-4.4103103120866509E-5</v>
      </c>
    </row>
    <row r="35" spans="2:11">
      <c r="B35" s="77" t="s">
        <v>576</v>
      </c>
      <c r="C35" s="74" t="s">
        <v>577</v>
      </c>
      <c r="D35" s="87" t="s">
        <v>336</v>
      </c>
      <c r="E35" s="87" t="s">
        <v>104</v>
      </c>
      <c r="F35" s="97">
        <v>43626</v>
      </c>
      <c r="G35" s="84">
        <v>3508800</v>
      </c>
      <c r="H35" s="86">
        <v>-1.2559</v>
      </c>
      <c r="I35" s="84">
        <v>-44.066650000000003</v>
      </c>
      <c r="J35" s="85">
        <v>6.7832384428834464E-2</v>
      </c>
      <c r="K35" s="85">
        <f>I35/'סכום נכסי הקרן'!$C$42</f>
        <v>-5.8865206830118177E-5</v>
      </c>
    </row>
    <row r="36" spans="2:11">
      <c r="B36" s="77" t="s">
        <v>578</v>
      </c>
      <c r="C36" s="74" t="s">
        <v>579</v>
      </c>
      <c r="D36" s="87" t="s">
        <v>336</v>
      </c>
      <c r="E36" s="87" t="s">
        <v>104</v>
      </c>
      <c r="F36" s="97">
        <v>43920</v>
      </c>
      <c r="G36" s="84">
        <v>4925900</v>
      </c>
      <c r="H36" s="86">
        <v>8.2400000000000001E-2</v>
      </c>
      <c r="I36" s="84">
        <v>4.0587499999999999</v>
      </c>
      <c r="J36" s="85">
        <v>-6.247688224553757E-3</v>
      </c>
      <c r="K36" s="85">
        <f>I36/'סכום נכסי הקרן'!$C$42</f>
        <v>5.4217681221908659E-6</v>
      </c>
    </row>
    <row r="37" spans="2:11">
      <c r="B37" s="77" t="s">
        <v>580</v>
      </c>
      <c r="C37" s="74" t="s">
        <v>581</v>
      </c>
      <c r="D37" s="87" t="s">
        <v>336</v>
      </c>
      <c r="E37" s="87" t="s">
        <v>104</v>
      </c>
      <c r="F37" s="97">
        <v>43921</v>
      </c>
      <c r="G37" s="84">
        <v>2223459</v>
      </c>
      <c r="H37" s="86">
        <v>-0.66800000000000004</v>
      </c>
      <c r="I37" s="84">
        <v>-14.852679999999999</v>
      </c>
      <c r="J37" s="85">
        <v>2.2862929211965533E-2</v>
      </c>
      <c r="K37" s="85">
        <f>I37/'סכום נכסי הקרן'!$C$42</f>
        <v>-1.9840538824293645E-5</v>
      </c>
    </row>
    <row r="38" spans="2:11">
      <c r="B38" s="77" t="s">
        <v>582</v>
      </c>
      <c r="C38" s="74" t="s">
        <v>583</v>
      </c>
      <c r="D38" s="87" t="s">
        <v>336</v>
      </c>
      <c r="E38" s="87" t="s">
        <v>104</v>
      </c>
      <c r="F38" s="97">
        <v>43920</v>
      </c>
      <c r="G38" s="84">
        <v>3534500</v>
      </c>
      <c r="H38" s="86">
        <v>0.53380000000000005</v>
      </c>
      <c r="I38" s="84">
        <v>18.866540000000001</v>
      </c>
      <c r="J38" s="85">
        <v>-2.9041517658410215E-2</v>
      </c>
      <c r="K38" s="85">
        <f>I38/'סכום נכסי הקרן'!$C$42</f>
        <v>2.52023418904931E-5</v>
      </c>
    </row>
    <row r="39" spans="2:11">
      <c r="B39" s="77" t="s">
        <v>584</v>
      </c>
      <c r="C39" s="74" t="s">
        <v>585</v>
      </c>
      <c r="D39" s="87" t="s">
        <v>336</v>
      </c>
      <c r="E39" s="87" t="s">
        <v>104</v>
      </c>
      <c r="F39" s="97">
        <v>43916</v>
      </c>
      <c r="G39" s="84">
        <v>2128800</v>
      </c>
      <c r="H39" s="86">
        <v>0.91149999999999998</v>
      </c>
      <c r="I39" s="84">
        <v>19.40344</v>
      </c>
      <c r="J39" s="85">
        <v>-2.9867975017883675E-2</v>
      </c>
      <c r="K39" s="85">
        <f>I39/'סכום נכסי הקרן'!$C$42</f>
        <v>2.5919544798975827E-5</v>
      </c>
    </row>
    <row r="40" spans="2:11">
      <c r="B40" s="77" t="s">
        <v>586</v>
      </c>
      <c r="C40" s="74" t="s">
        <v>587</v>
      </c>
      <c r="D40" s="87" t="s">
        <v>336</v>
      </c>
      <c r="E40" s="87" t="s">
        <v>104</v>
      </c>
      <c r="F40" s="97">
        <v>43915</v>
      </c>
      <c r="G40" s="84">
        <v>7181000</v>
      </c>
      <c r="H40" s="86">
        <v>2.0819999999999999</v>
      </c>
      <c r="I40" s="84">
        <v>149.50514999999999</v>
      </c>
      <c r="J40" s="85">
        <v>-0.23013527937545872</v>
      </c>
      <c r="K40" s="85">
        <f>I40/'סכום נכסי הקרן'!$C$42</f>
        <v>1.9971228983636926E-4</v>
      </c>
    </row>
    <row r="41" spans="2:11">
      <c r="B41" s="77" t="s">
        <v>588</v>
      </c>
      <c r="C41" s="74" t="s">
        <v>589</v>
      </c>
      <c r="D41" s="87" t="s">
        <v>336</v>
      </c>
      <c r="E41" s="87" t="s">
        <v>104</v>
      </c>
      <c r="F41" s="97">
        <v>43914</v>
      </c>
      <c r="G41" s="84">
        <v>7246000</v>
      </c>
      <c r="H41" s="86">
        <v>1.9343999999999999</v>
      </c>
      <c r="I41" s="84">
        <v>140.16603000000001</v>
      </c>
      <c r="J41" s="85">
        <v>-0.21575944690198923</v>
      </c>
      <c r="K41" s="85">
        <f>I41/'סכום נכסי הקרן'!$C$42</f>
        <v>1.872368865458697E-4</v>
      </c>
    </row>
    <row r="42" spans="2:11">
      <c r="B42" s="77" t="s">
        <v>590</v>
      </c>
      <c r="C42" s="74" t="s">
        <v>591</v>
      </c>
      <c r="D42" s="87" t="s">
        <v>336</v>
      </c>
      <c r="E42" s="87" t="s">
        <v>104</v>
      </c>
      <c r="F42" s="97">
        <v>43915</v>
      </c>
      <c r="G42" s="84">
        <v>3266550</v>
      </c>
      <c r="H42" s="86">
        <v>2.1099000000000001</v>
      </c>
      <c r="I42" s="84">
        <v>68.92213000000001</v>
      </c>
      <c r="J42" s="85">
        <v>-0.10609275762541752</v>
      </c>
      <c r="K42" s="85">
        <f>I42/'סכום נכסי הקרן'!$C$42</f>
        <v>9.2067707384661492E-5</v>
      </c>
    </row>
    <row r="43" spans="2:11">
      <c r="B43" s="77" t="s">
        <v>592</v>
      </c>
      <c r="C43" s="74" t="s">
        <v>593</v>
      </c>
      <c r="D43" s="87" t="s">
        <v>336</v>
      </c>
      <c r="E43" s="87" t="s">
        <v>104</v>
      </c>
      <c r="F43" s="97">
        <v>43886</v>
      </c>
      <c r="G43" s="84">
        <v>3565000</v>
      </c>
      <c r="H43" s="86">
        <v>3.9670000000000001</v>
      </c>
      <c r="I43" s="84">
        <v>141.42372</v>
      </c>
      <c r="J43" s="85">
        <v>-0.21769542596035424</v>
      </c>
      <c r="K43" s="85">
        <f>I43/'סכום נכסי הקרן'!$C$42</f>
        <v>1.8891693669667925E-4</v>
      </c>
    </row>
    <row r="44" spans="2:11">
      <c r="B44" s="77" t="s">
        <v>594</v>
      </c>
      <c r="C44" s="74" t="s">
        <v>595</v>
      </c>
      <c r="D44" s="87" t="s">
        <v>336</v>
      </c>
      <c r="E44" s="87" t="s">
        <v>104</v>
      </c>
      <c r="F44" s="97">
        <v>43684</v>
      </c>
      <c r="G44" s="84">
        <v>3030250</v>
      </c>
      <c r="H44" s="86">
        <v>3.7090999999999998</v>
      </c>
      <c r="I44" s="84">
        <v>112.39361</v>
      </c>
      <c r="J44" s="85">
        <v>-0.17300898890350166</v>
      </c>
      <c r="K44" s="85">
        <f>I44/'סכום נכסי הקרן'!$C$42</f>
        <v>1.501378729500345E-4</v>
      </c>
    </row>
    <row r="45" spans="2:11">
      <c r="B45" s="77" t="s">
        <v>596</v>
      </c>
      <c r="C45" s="74" t="s">
        <v>597</v>
      </c>
      <c r="D45" s="87" t="s">
        <v>336</v>
      </c>
      <c r="E45" s="87" t="s">
        <v>104</v>
      </c>
      <c r="F45" s="97">
        <v>43865</v>
      </c>
      <c r="G45" s="84">
        <v>3208500</v>
      </c>
      <c r="H45" s="86">
        <v>3.3188</v>
      </c>
      <c r="I45" s="84">
        <v>106.48252000000001</v>
      </c>
      <c r="J45" s="85">
        <v>-0.16390996891279583</v>
      </c>
      <c r="K45" s="85">
        <f>I45/'סכום נכסי הקרן'!$C$42</f>
        <v>1.4224170803980323E-4</v>
      </c>
    </row>
    <row r="46" spans="2:11">
      <c r="B46" s="77" t="s">
        <v>598</v>
      </c>
      <c r="C46" s="74" t="s">
        <v>599</v>
      </c>
      <c r="D46" s="87" t="s">
        <v>336</v>
      </c>
      <c r="E46" s="87" t="s">
        <v>104</v>
      </c>
      <c r="F46" s="97">
        <v>43857</v>
      </c>
      <c r="G46" s="84">
        <v>3565000</v>
      </c>
      <c r="H46" s="86">
        <v>3.2968999999999999</v>
      </c>
      <c r="I46" s="84">
        <v>117.53425999999999</v>
      </c>
      <c r="J46" s="85">
        <v>-0.18092206028546712</v>
      </c>
      <c r="K46" s="85">
        <f>I46/'סכום נכסי הקרן'!$C$42</f>
        <v>1.5700486704854771E-4</v>
      </c>
    </row>
    <row r="47" spans="2:11">
      <c r="B47" s="77" t="s">
        <v>600</v>
      </c>
      <c r="C47" s="74" t="s">
        <v>601</v>
      </c>
      <c r="D47" s="87" t="s">
        <v>336</v>
      </c>
      <c r="E47" s="87" t="s">
        <v>104</v>
      </c>
      <c r="F47" s="97">
        <v>43677</v>
      </c>
      <c r="G47" s="84">
        <v>2139000</v>
      </c>
      <c r="H47" s="86">
        <v>3.2631999999999999</v>
      </c>
      <c r="I47" s="84">
        <v>69.800869999999989</v>
      </c>
      <c r="J47" s="85">
        <v>-0.10744541387437205</v>
      </c>
      <c r="K47" s="85">
        <f>I47/'סכום נכסי הקרן'!$C$42</f>
        <v>9.3241547734447476E-5</v>
      </c>
    </row>
    <row r="48" spans="2:11">
      <c r="B48" s="77" t="s">
        <v>602</v>
      </c>
      <c r="C48" s="74" t="s">
        <v>603</v>
      </c>
      <c r="D48" s="87" t="s">
        <v>336</v>
      </c>
      <c r="E48" s="87" t="s">
        <v>104</v>
      </c>
      <c r="F48" s="97">
        <v>43893</v>
      </c>
      <c r="G48" s="84">
        <v>3565000</v>
      </c>
      <c r="H48" s="86">
        <v>3.109</v>
      </c>
      <c r="I48" s="84">
        <v>110.83721000000001</v>
      </c>
      <c r="J48" s="85">
        <v>-0.170613201542197</v>
      </c>
      <c r="K48" s="85">
        <f>I48/'סכום נכסי הקרן'!$C$42</f>
        <v>1.4805879936694174E-4</v>
      </c>
    </row>
    <row r="49" spans="2:11">
      <c r="B49" s="77" t="s">
        <v>604</v>
      </c>
      <c r="C49" s="74" t="s">
        <v>605</v>
      </c>
      <c r="D49" s="87" t="s">
        <v>336</v>
      </c>
      <c r="E49" s="87" t="s">
        <v>104</v>
      </c>
      <c r="F49" s="97">
        <v>43811</v>
      </c>
      <c r="G49" s="84">
        <v>5347500</v>
      </c>
      <c r="H49" s="86">
        <v>3.0865999999999998</v>
      </c>
      <c r="I49" s="84">
        <v>165.05634000000001</v>
      </c>
      <c r="J49" s="85">
        <v>-0.25407343438397079</v>
      </c>
      <c r="K49" s="85">
        <f>I49/'סכום נכסי הקרן'!$C$42</f>
        <v>2.204859137856476E-4</v>
      </c>
    </row>
    <row r="50" spans="2:11">
      <c r="B50" s="77" t="s">
        <v>606</v>
      </c>
      <c r="C50" s="74" t="s">
        <v>607</v>
      </c>
      <c r="D50" s="87" t="s">
        <v>336</v>
      </c>
      <c r="E50" s="87" t="s">
        <v>104</v>
      </c>
      <c r="F50" s="97">
        <v>43892</v>
      </c>
      <c r="G50" s="84">
        <v>3921500</v>
      </c>
      <c r="H50" s="86">
        <v>2.7614000000000001</v>
      </c>
      <c r="I50" s="84">
        <v>108.28694</v>
      </c>
      <c r="J50" s="85">
        <v>-0.16668753678126499</v>
      </c>
      <c r="K50" s="85">
        <f>I50/'סכום נכסי הקרן'!$C$42</f>
        <v>1.4465209223075946E-4</v>
      </c>
    </row>
    <row r="51" spans="2:11">
      <c r="B51" s="77" t="s">
        <v>608</v>
      </c>
      <c r="C51" s="74" t="s">
        <v>609</v>
      </c>
      <c r="D51" s="87" t="s">
        <v>336</v>
      </c>
      <c r="E51" s="87" t="s">
        <v>104</v>
      </c>
      <c r="F51" s="97">
        <v>43901</v>
      </c>
      <c r="G51" s="84">
        <v>7130000</v>
      </c>
      <c r="H51" s="86">
        <v>0.24349999999999999</v>
      </c>
      <c r="I51" s="84">
        <v>17.364509999999999</v>
      </c>
      <c r="J51" s="85">
        <v>-2.6729422766158539E-2</v>
      </c>
      <c r="K51" s="85">
        <f>I51/'סכום נכסי הקרן'!$C$42</f>
        <v>2.3195896957305702E-5</v>
      </c>
    </row>
    <row r="52" spans="2:11">
      <c r="B52" s="77" t="s">
        <v>610</v>
      </c>
      <c r="C52" s="74" t="s">
        <v>611</v>
      </c>
      <c r="D52" s="87" t="s">
        <v>336</v>
      </c>
      <c r="E52" s="87" t="s">
        <v>104</v>
      </c>
      <c r="F52" s="97">
        <v>43913</v>
      </c>
      <c r="G52" s="84">
        <v>17825000</v>
      </c>
      <c r="H52" s="86">
        <v>-3.0066000000000002</v>
      </c>
      <c r="I52" s="84">
        <v>-535.93218000000002</v>
      </c>
      <c r="J52" s="85">
        <v>0.82496758118766245</v>
      </c>
      <c r="K52" s="85">
        <f>I52/'סכום נכסי הקרן'!$C$42</f>
        <v>-7.1591007309646003E-4</v>
      </c>
    </row>
    <row r="53" spans="2:11">
      <c r="B53" s="73"/>
      <c r="C53" s="74"/>
      <c r="D53" s="74"/>
      <c r="E53" s="74"/>
      <c r="F53" s="74"/>
      <c r="G53" s="84"/>
      <c r="H53" s="86"/>
      <c r="I53" s="74"/>
      <c r="J53" s="85"/>
      <c r="K53" s="74"/>
    </row>
    <row r="54" spans="2:11">
      <c r="B54" s="92" t="s">
        <v>161</v>
      </c>
      <c r="C54" s="72"/>
      <c r="D54" s="72"/>
      <c r="E54" s="72"/>
      <c r="F54" s="72"/>
      <c r="G54" s="81"/>
      <c r="H54" s="83"/>
      <c r="I54" s="81">
        <v>169.36614</v>
      </c>
      <c r="J54" s="82">
        <v>-0.26070756723526284</v>
      </c>
      <c r="K54" s="82">
        <f>I54/'סכום נכסי הקרן'!$C$42</f>
        <v>2.2624304005679465E-4</v>
      </c>
    </row>
    <row r="55" spans="2:11">
      <c r="B55" s="77" t="s">
        <v>612</v>
      </c>
      <c r="C55" s="74" t="s">
        <v>613</v>
      </c>
      <c r="D55" s="87" t="s">
        <v>336</v>
      </c>
      <c r="E55" s="87" t="s">
        <v>107</v>
      </c>
      <c r="F55" s="97">
        <v>43766</v>
      </c>
      <c r="G55" s="84">
        <v>109965</v>
      </c>
      <c r="H55" s="86">
        <v>-4.6513</v>
      </c>
      <c r="I55" s="84">
        <v>-5.1147499999999999</v>
      </c>
      <c r="J55" s="85">
        <v>7.8732031651460015E-3</v>
      </c>
      <c r="K55" s="85">
        <f>I55/'סכום נכסי הקרן'!$C$42</f>
        <v>-6.8323963050140392E-6</v>
      </c>
    </row>
    <row r="56" spans="2:11">
      <c r="B56" s="77" t="s">
        <v>614</v>
      </c>
      <c r="C56" s="74" t="s">
        <v>615</v>
      </c>
      <c r="D56" s="87" t="s">
        <v>336</v>
      </c>
      <c r="E56" s="87" t="s">
        <v>107</v>
      </c>
      <c r="F56" s="97">
        <v>43761</v>
      </c>
      <c r="G56" s="84">
        <v>747762</v>
      </c>
      <c r="H56" s="86">
        <v>-4.9424999999999999</v>
      </c>
      <c r="I56" s="84">
        <v>-36.95787</v>
      </c>
      <c r="J56" s="85">
        <v>5.6889744183206303E-2</v>
      </c>
      <c r="K56" s="85">
        <f>I56/'סכום נכסי הקרן'!$C$42</f>
        <v>-4.9369141097646846E-5</v>
      </c>
    </row>
    <row r="57" spans="2:11">
      <c r="B57" s="77" t="s">
        <v>616</v>
      </c>
      <c r="C57" s="74" t="s">
        <v>617</v>
      </c>
      <c r="D57" s="87" t="s">
        <v>336</v>
      </c>
      <c r="E57" s="87" t="s">
        <v>106</v>
      </c>
      <c r="F57" s="97">
        <v>43914</v>
      </c>
      <c r="G57" s="84">
        <v>4968863.17</v>
      </c>
      <c r="H57" s="86">
        <v>-0.53</v>
      </c>
      <c r="I57" s="84">
        <v>-26.333869999999997</v>
      </c>
      <c r="J57" s="85">
        <v>4.0536078720278271E-2</v>
      </c>
      <c r="K57" s="85">
        <f>I57/'סכום נכסי הקרן'!$C$42</f>
        <v>-3.5177366652274316E-5</v>
      </c>
    </row>
    <row r="58" spans="2:11">
      <c r="B58" s="77" t="s">
        <v>618</v>
      </c>
      <c r="C58" s="74" t="s">
        <v>619</v>
      </c>
      <c r="D58" s="87" t="s">
        <v>336</v>
      </c>
      <c r="E58" s="87" t="s">
        <v>106</v>
      </c>
      <c r="F58" s="97">
        <v>43745</v>
      </c>
      <c r="G58" s="84">
        <v>1821272.94</v>
      </c>
      <c r="H58" s="86">
        <v>1.4630000000000001</v>
      </c>
      <c r="I58" s="84">
        <v>26.644419999999997</v>
      </c>
      <c r="J58" s="85">
        <v>-4.1014112493763993E-2</v>
      </c>
      <c r="K58" s="85">
        <f>I58/'סכום נכסי הקרן'!$C$42</f>
        <v>3.5592206218728611E-5</v>
      </c>
    </row>
    <row r="59" spans="2:11">
      <c r="B59" s="77" t="s">
        <v>620</v>
      </c>
      <c r="C59" s="74" t="s">
        <v>621</v>
      </c>
      <c r="D59" s="87" t="s">
        <v>336</v>
      </c>
      <c r="E59" s="87" t="s">
        <v>106</v>
      </c>
      <c r="F59" s="97">
        <v>43853</v>
      </c>
      <c r="G59" s="84">
        <v>297788.90999999997</v>
      </c>
      <c r="H59" s="86">
        <v>1.7416</v>
      </c>
      <c r="I59" s="84">
        <v>5.1862899999999996</v>
      </c>
      <c r="J59" s="85">
        <v>-7.9833256451175613E-3</v>
      </c>
      <c r="K59" s="85">
        <f>I59/'סכום נכסי הקרן'!$C$42</f>
        <v>6.9279610211117376E-6</v>
      </c>
    </row>
    <row r="60" spans="2:11">
      <c r="B60" s="77" t="s">
        <v>622</v>
      </c>
      <c r="C60" s="74" t="s">
        <v>623</v>
      </c>
      <c r="D60" s="87" t="s">
        <v>336</v>
      </c>
      <c r="E60" s="87" t="s">
        <v>106</v>
      </c>
      <c r="F60" s="97">
        <v>43753</v>
      </c>
      <c r="G60" s="84">
        <v>596390.63</v>
      </c>
      <c r="H60" s="86">
        <v>1.8754999999999999</v>
      </c>
      <c r="I60" s="84">
        <v>11.18526</v>
      </c>
      <c r="J60" s="85">
        <v>-1.7217620496599237E-2</v>
      </c>
      <c r="K60" s="85">
        <f>I60/'סכום נכסי הקרן'!$C$42</f>
        <v>1.4941517981254477E-5</v>
      </c>
    </row>
    <row r="61" spans="2:11">
      <c r="B61" s="77" t="s">
        <v>624</v>
      </c>
      <c r="C61" s="74" t="s">
        <v>625</v>
      </c>
      <c r="D61" s="87" t="s">
        <v>336</v>
      </c>
      <c r="E61" s="87" t="s">
        <v>106</v>
      </c>
      <c r="F61" s="97">
        <v>43732</v>
      </c>
      <c r="G61" s="84">
        <v>835231.37</v>
      </c>
      <c r="H61" s="86">
        <v>1.9089</v>
      </c>
      <c r="I61" s="84">
        <v>15.9438</v>
      </c>
      <c r="J61" s="85">
        <v>-2.4542504838839591E-2</v>
      </c>
      <c r="K61" s="85">
        <f>I61/'סכום נכסי הקרן'!$C$42</f>
        <v>2.1298081080772831E-5</v>
      </c>
    </row>
    <row r="62" spans="2:11">
      <c r="B62" s="77" t="s">
        <v>626</v>
      </c>
      <c r="C62" s="74" t="s">
        <v>627</v>
      </c>
      <c r="D62" s="87" t="s">
        <v>336</v>
      </c>
      <c r="E62" s="87" t="s">
        <v>106</v>
      </c>
      <c r="F62" s="97">
        <v>43829</v>
      </c>
      <c r="G62" s="84">
        <v>1084216.3200000001</v>
      </c>
      <c r="H62" s="86">
        <v>2.8449</v>
      </c>
      <c r="I62" s="84">
        <v>30.844840000000001</v>
      </c>
      <c r="J62" s="85">
        <v>-4.7479875246379977E-2</v>
      </c>
      <c r="K62" s="85">
        <f>I62/'סכום נכסי הקרן'!$C$42</f>
        <v>4.1203220263893494E-5</v>
      </c>
    </row>
    <row r="63" spans="2:11">
      <c r="B63" s="77" t="s">
        <v>628</v>
      </c>
      <c r="C63" s="74" t="s">
        <v>629</v>
      </c>
      <c r="D63" s="87" t="s">
        <v>336</v>
      </c>
      <c r="E63" s="87" t="s">
        <v>106</v>
      </c>
      <c r="F63" s="97">
        <v>43670</v>
      </c>
      <c r="G63" s="84">
        <v>607903.80000000005</v>
      </c>
      <c r="H63" s="86">
        <v>3.7336</v>
      </c>
      <c r="I63" s="84">
        <v>22.696480000000001</v>
      </c>
      <c r="J63" s="85">
        <v>-3.493699558603508E-2</v>
      </c>
      <c r="K63" s="85">
        <f>I63/'סכום נכסי הקרן'!$C$42</f>
        <v>3.0318460548184184E-5</v>
      </c>
    </row>
    <row r="64" spans="2:11">
      <c r="B64" s="77" t="s">
        <v>630</v>
      </c>
      <c r="C64" s="74" t="s">
        <v>631</v>
      </c>
      <c r="D64" s="87" t="s">
        <v>336</v>
      </c>
      <c r="E64" s="87" t="s">
        <v>106</v>
      </c>
      <c r="F64" s="97">
        <v>43684</v>
      </c>
      <c r="G64" s="84">
        <v>1216930.58</v>
      </c>
      <c r="H64" s="86">
        <v>3.8224</v>
      </c>
      <c r="I64" s="84">
        <v>46.515749999999997</v>
      </c>
      <c r="J64" s="85">
        <v>-7.160231685402807E-2</v>
      </c>
      <c r="K64" s="85">
        <f>I64/'סכום נכסי הקרן'!$C$42</f>
        <v>6.2136768840110815E-5</v>
      </c>
    </row>
    <row r="65" spans="2:11">
      <c r="B65" s="77" t="s">
        <v>632</v>
      </c>
      <c r="C65" s="74" t="s">
        <v>633</v>
      </c>
      <c r="D65" s="87" t="s">
        <v>336</v>
      </c>
      <c r="E65" s="87" t="s">
        <v>106</v>
      </c>
      <c r="F65" s="97">
        <v>43663</v>
      </c>
      <c r="G65" s="84">
        <v>244977.53</v>
      </c>
      <c r="H65" s="86">
        <v>4.4470999999999998</v>
      </c>
      <c r="I65" s="84">
        <v>10.894299999999999</v>
      </c>
      <c r="J65" s="85">
        <v>-1.6769741872437571E-2</v>
      </c>
      <c r="K65" s="85">
        <f>I65/'סכום נכסי הקרן'!$C$42</f>
        <v>1.4552847170578122E-5</v>
      </c>
    </row>
    <row r="66" spans="2:11">
      <c r="B66" s="77" t="s">
        <v>634</v>
      </c>
      <c r="C66" s="74" t="s">
        <v>635</v>
      </c>
      <c r="D66" s="87" t="s">
        <v>336</v>
      </c>
      <c r="E66" s="87" t="s">
        <v>106</v>
      </c>
      <c r="F66" s="97">
        <v>43656</v>
      </c>
      <c r="G66" s="84">
        <v>596351.42000000004</v>
      </c>
      <c r="H66" s="86">
        <v>4.4854000000000003</v>
      </c>
      <c r="I66" s="84">
        <v>26.748840000000001</v>
      </c>
      <c r="J66" s="85">
        <v>-4.1174847598022181E-2</v>
      </c>
      <c r="K66" s="85">
        <f>I66/'סכום נכסי הקרן'!$C$42</f>
        <v>3.5731692766882401E-5</v>
      </c>
    </row>
    <row r="67" spans="2:11">
      <c r="B67" s="77" t="s">
        <v>636</v>
      </c>
      <c r="C67" s="74" t="s">
        <v>637</v>
      </c>
      <c r="D67" s="87" t="s">
        <v>336</v>
      </c>
      <c r="E67" s="87" t="s">
        <v>106</v>
      </c>
      <c r="F67" s="97">
        <v>43650</v>
      </c>
      <c r="G67" s="84">
        <v>825425.55</v>
      </c>
      <c r="H67" s="86">
        <v>4.9969000000000001</v>
      </c>
      <c r="I67" s="84">
        <v>41.245919999999998</v>
      </c>
      <c r="J67" s="85">
        <v>-6.3490396968250401E-2</v>
      </c>
      <c r="K67" s="85">
        <f>I67/'סכום נכסי הקרן'!$C$42</f>
        <v>5.5097213237187481E-5</v>
      </c>
    </row>
    <row r="68" spans="2:11">
      <c r="B68" s="77" t="s">
        <v>638</v>
      </c>
      <c r="C68" s="74" t="s">
        <v>639</v>
      </c>
      <c r="D68" s="87" t="s">
        <v>336</v>
      </c>
      <c r="E68" s="87" t="s">
        <v>107</v>
      </c>
      <c r="F68" s="97">
        <v>43720</v>
      </c>
      <c r="G68" s="84">
        <v>864985.4</v>
      </c>
      <c r="H68" s="86">
        <v>0.68330000000000002</v>
      </c>
      <c r="I68" s="84">
        <v>5.9105100000000004</v>
      </c>
      <c r="J68" s="85">
        <v>-9.0981271889392628E-3</v>
      </c>
      <c r="K68" s="85">
        <f>I68/'סכום נכסי הקרן'!$C$42</f>
        <v>7.8953901333884412E-6</v>
      </c>
    </row>
    <row r="69" spans="2:11">
      <c r="B69" s="77" t="s">
        <v>640</v>
      </c>
      <c r="C69" s="74" t="s">
        <v>641</v>
      </c>
      <c r="D69" s="87" t="s">
        <v>336</v>
      </c>
      <c r="E69" s="87" t="s">
        <v>104</v>
      </c>
      <c r="F69" s="97">
        <v>43888</v>
      </c>
      <c r="G69" s="84">
        <v>653528.88</v>
      </c>
      <c r="H69" s="86">
        <v>-0.92479999999999996</v>
      </c>
      <c r="I69" s="84">
        <v>-6.0437799999999999</v>
      </c>
      <c r="J69" s="85">
        <v>9.3032714845194976E-3</v>
      </c>
      <c r="K69" s="85">
        <f>I69/'סכום נכסי הקרן'!$C$42</f>
        <v>-8.0734151503627264E-6</v>
      </c>
    </row>
    <row r="70" spans="2:11">
      <c r="B70" s="73"/>
      <c r="C70" s="74"/>
      <c r="D70" s="74"/>
      <c r="E70" s="74"/>
      <c r="F70" s="74"/>
      <c r="G70" s="84"/>
      <c r="H70" s="86"/>
      <c r="I70" s="74"/>
      <c r="J70" s="85"/>
      <c r="K70" s="74"/>
    </row>
    <row r="71" spans="2:11">
      <c r="B71" s="92" t="s">
        <v>160</v>
      </c>
      <c r="C71" s="72"/>
      <c r="D71" s="72"/>
      <c r="E71" s="72"/>
      <c r="F71" s="72"/>
      <c r="G71" s="81"/>
      <c r="H71" s="83"/>
      <c r="I71" s="81">
        <v>19.763148403999999</v>
      </c>
      <c r="J71" s="82">
        <v>-3.042167898091264E-2</v>
      </c>
      <c r="K71" s="82">
        <f>I71/'סכום נכסי הקרן'!$C$42</f>
        <v>2.6400051249999258E-5</v>
      </c>
    </row>
    <row r="72" spans="2:11">
      <c r="B72" s="77" t="s">
        <v>642</v>
      </c>
      <c r="C72" s="74" t="s">
        <v>643</v>
      </c>
      <c r="D72" s="87" t="s">
        <v>336</v>
      </c>
      <c r="E72" s="87" t="s">
        <v>105</v>
      </c>
      <c r="F72" s="97">
        <v>43614</v>
      </c>
      <c r="G72" s="84">
        <v>2662.7559999999999</v>
      </c>
      <c r="H72" s="86">
        <v>0.28270000000000001</v>
      </c>
      <c r="I72" s="84">
        <v>7.5286229999999999E-3</v>
      </c>
      <c r="J72" s="85">
        <v>-1.1588910197524998E-5</v>
      </c>
      <c r="K72" s="85">
        <f>I72/'סכום נכסי הקרן'!$C$42</f>
        <v>1.005690130838139E-8</v>
      </c>
    </row>
    <row r="73" spans="2:11">
      <c r="B73" s="77" t="s">
        <v>642</v>
      </c>
      <c r="C73" s="74" t="s">
        <v>644</v>
      </c>
      <c r="D73" s="87" t="s">
        <v>336</v>
      </c>
      <c r="E73" s="87" t="s">
        <v>105</v>
      </c>
      <c r="F73" s="97">
        <v>43626</v>
      </c>
      <c r="G73" s="84">
        <v>532551.19999999995</v>
      </c>
      <c r="H73" s="86">
        <v>0.91120000000000001</v>
      </c>
      <c r="I73" s="84">
        <v>4.8528042710000001</v>
      </c>
      <c r="J73" s="85">
        <v>-7.4699865968563921E-3</v>
      </c>
      <c r="K73" s="85">
        <f>I73/'סכום נכסי הקרן'!$C$42</f>
        <v>6.4824833999974099E-6</v>
      </c>
    </row>
    <row r="74" spans="2:11">
      <c r="B74" s="77" t="s">
        <v>642</v>
      </c>
      <c r="C74" s="74" t="s">
        <v>645</v>
      </c>
      <c r="D74" s="87" t="s">
        <v>336</v>
      </c>
      <c r="E74" s="87" t="s">
        <v>105</v>
      </c>
      <c r="F74" s="97">
        <v>43887</v>
      </c>
      <c r="G74" s="84">
        <v>266275.59999999998</v>
      </c>
      <c r="H74" s="86">
        <v>2.5811000000000002</v>
      </c>
      <c r="I74" s="84">
        <v>6.87295867</v>
      </c>
      <c r="J74" s="85">
        <v>-1.0579637314543556E-2</v>
      </c>
      <c r="K74" s="85">
        <f>I74/'סכום נכסי הקרן'!$C$42</f>
        <v>9.1810503781068891E-6</v>
      </c>
    </row>
    <row r="75" spans="2:11">
      <c r="B75" s="77" t="s">
        <v>642</v>
      </c>
      <c r="C75" s="74" t="s">
        <v>646</v>
      </c>
      <c r="D75" s="87" t="s">
        <v>336</v>
      </c>
      <c r="E75" s="87" t="s">
        <v>105</v>
      </c>
      <c r="F75" s="97">
        <v>43881</v>
      </c>
      <c r="G75" s="84">
        <v>532551.19999999995</v>
      </c>
      <c r="H75" s="86">
        <v>1.5078</v>
      </c>
      <c r="I75" s="84">
        <v>8.0298568400000008</v>
      </c>
      <c r="J75" s="85">
        <v>-1.2360466159315171E-2</v>
      </c>
      <c r="K75" s="85">
        <f>I75/'סכום נכסי הקרן'!$C$42</f>
        <v>1.0726460570586581E-5</v>
      </c>
    </row>
    <row r="76" spans="2:11">
      <c r="C76" s="1"/>
      <c r="D76" s="1"/>
    </row>
    <row r="77" spans="2:11">
      <c r="C77" s="1"/>
      <c r="D77" s="1"/>
    </row>
    <row r="78" spans="2:11">
      <c r="C78" s="1"/>
      <c r="D78" s="1"/>
    </row>
    <row r="79" spans="2:11">
      <c r="B79" s="89" t="s">
        <v>182</v>
      </c>
      <c r="C79" s="1"/>
      <c r="D79" s="1"/>
    </row>
    <row r="80" spans="2:11">
      <c r="B80" s="89" t="s">
        <v>88</v>
      </c>
      <c r="C80" s="1"/>
      <c r="D80" s="1"/>
    </row>
    <row r="81" spans="2:4">
      <c r="B81" s="89" t="s">
        <v>165</v>
      </c>
      <c r="C81" s="1"/>
      <c r="D81" s="1"/>
    </row>
    <row r="82" spans="2:4">
      <c r="B82" s="89" t="s">
        <v>173</v>
      </c>
      <c r="C82" s="1"/>
      <c r="D82" s="1"/>
    </row>
    <row r="83" spans="2:4">
      <c r="C83" s="1"/>
      <c r="D83" s="1"/>
    </row>
    <row r="84" spans="2:4">
      <c r="C84" s="1"/>
      <c r="D84" s="1"/>
    </row>
    <row r="85" spans="2:4">
      <c r="C85" s="1"/>
      <c r="D85" s="1"/>
    </row>
    <row r="86" spans="2:4">
      <c r="C86" s="1"/>
      <c r="D86" s="1"/>
    </row>
    <row r="87" spans="2:4">
      <c r="C87" s="1"/>
      <c r="D87" s="1"/>
    </row>
    <row r="88" spans="2:4">
      <c r="C88" s="1"/>
      <c r="D88" s="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118</v>
      </c>
      <c r="C1" s="68" t="s" vm="1">
        <v>191</v>
      </c>
    </row>
    <row r="2" spans="2:78">
      <c r="B2" s="47" t="s">
        <v>117</v>
      </c>
      <c r="C2" s="68" t="s">
        <v>192</v>
      </c>
    </row>
    <row r="3" spans="2:78">
      <c r="B3" s="47" t="s">
        <v>119</v>
      </c>
      <c r="C3" s="68" t="s">
        <v>193</v>
      </c>
    </row>
    <row r="4" spans="2:78">
      <c r="B4" s="47" t="s">
        <v>120</v>
      </c>
      <c r="C4" s="68">
        <v>2112</v>
      </c>
    </row>
    <row r="6" spans="2:78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78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3" customFormat="1" ht="47.25">
      <c r="B8" s="22" t="s">
        <v>92</v>
      </c>
      <c r="C8" s="30" t="s">
        <v>33</v>
      </c>
      <c r="D8" s="30" t="s">
        <v>37</v>
      </c>
      <c r="E8" s="30" t="s">
        <v>14</v>
      </c>
      <c r="F8" s="30" t="s">
        <v>46</v>
      </c>
      <c r="G8" s="30" t="s">
        <v>80</v>
      </c>
      <c r="H8" s="30" t="s">
        <v>17</v>
      </c>
      <c r="I8" s="30" t="s">
        <v>79</v>
      </c>
      <c r="J8" s="30" t="s">
        <v>16</v>
      </c>
      <c r="K8" s="30" t="s">
        <v>18</v>
      </c>
      <c r="L8" s="30" t="s">
        <v>167</v>
      </c>
      <c r="M8" s="30" t="s">
        <v>166</v>
      </c>
      <c r="N8" s="30" t="s">
        <v>87</v>
      </c>
      <c r="O8" s="30" t="s">
        <v>43</v>
      </c>
      <c r="P8" s="30" t="s">
        <v>121</v>
      </c>
      <c r="Q8" s="31" t="s">
        <v>123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174</v>
      </c>
      <c r="M9" s="16"/>
      <c r="N9" s="16" t="s">
        <v>170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89</v>
      </c>
      <c r="R10" s="1"/>
      <c r="S10" s="1"/>
      <c r="T10" s="1"/>
      <c r="U10" s="1"/>
      <c r="V10" s="1"/>
    </row>
    <row r="11" spans="2:7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10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9.570312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9.85546875" style="1" bestFit="1" customWidth="1"/>
    <col min="11" max="11" width="6.8554687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118</v>
      </c>
      <c r="C1" s="68" t="s" vm="1">
        <v>191</v>
      </c>
    </row>
    <row r="2" spans="2:62">
      <c r="B2" s="47" t="s">
        <v>117</v>
      </c>
      <c r="C2" s="68" t="s">
        <v>192</v>
      </c>
    </row>
    <row r="3" spans="2:62">
      <c r="B3" s="47" t="s">
        <v>119</v>
      </c>
      <c r="C3" s="68" t="s">
        <v>193</v>
      </c>
    </row>
    <row r="4" spans="2:62">
      <c r="B4" s="47" t="s">
        <v>120</v>
      </c>
      <c r="C4" s="68">
        <v>2112</v>
      </c>
    </row>
    <row r="6" spans="2:62" ht="26.25" customHeight="1">
      <c r="B6" s="114" t="s">
        <v>143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62" s="3" customFormat="1" ht="78.75">
      <c r="B7" s="48" t="s">
        <v>92</v>
      </c>
      <c r="C7" s="49" t="s">
        <v>155</v>
      </c>
      <c r="D7" s="49" t="s">
        <v>33</v>
      </c>
      <c r="E7" s="49" t="s">
        <v>93</v>
      </c>
      <c r="F7" s="49" t="s">
        <v>14</v>
      </c>
      <c r="G7" s="49" t="s">
        <v>80</v>
      </c>
      <c r="H7" s="49" t="s">
        <v>46</v>
      </c>
      <c r="I7" s="49" t="s">
        <v>17</v>
      </c>
      <c r="J7" s="49" t="s">
        <v>190</v>
      </c>
      <c r="K7" s="49" t="s">
        <v>79</v>
      </c>
      <c r="L7" s="49" t="s">
        <v>29</v>
      </c>
      <c r="M7" s="49" t="s">
        <v>18</v>
      </c>
      <c r="N7" s="49" t="s">
        <v>167</v>
      </c>
      <c r="O7" s="49" t="s">
        <v>166</v>
      </c>
      <c r="P7" s="49" t="s">
        <v>87</v>
      </c>
      <c r="Q7" s="49" t="s">
        <v>121</v>
      </c>
      <c r="R7" s="51" t="s">
        <v>123</v>
      </c>
      <c r="S7" s="1"/>
      <c r="T7" s="1"/>
      <c r="U7" s="1"/>
      <c r="V7" s="1"/>
      <c r="W7" s="1"/>
      <c r="X7" s="1"/>
      <c r="BI7" s="3" t="s">
        <v>103</v>
      </c>
      <c r="BJ7" s="3" t="s">
        <v>105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174</v>
      </c>
      <c r="O8" s="16"/>
      <c r="P8" s="16" t="s">
        <v>170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101</v>
      </c>
      <c r="BJ8" s="3" t="s">
        <v>104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89</v>
      </c>
      <c r="R9" s="20" t="s">
        <v>90</v>
      </c>
      <c r="S9" s="1"/>
      <c r="T9" s="1"/>
      <c r="U9" s="1"/>
      <c r="V9" s="1"/>
      <c r="W9" s="1"/>
      <c r="X9" s="1"/>
      <c r="BI9" s="4" t="s">
        <v>102</v>
      </c>
      <c r="BJ9" s="4" t="s">
        <v>106</v>
      </c>
    </row>
    <row r="10" spans="2:62">
      <c r="B10" s="77"/>
      <c r="C10" s="87"/>
      <c r="D10" s="74"/>
      <c r="E10" s="74"/>
      <c r="F10" s="74"/>
      <c r="G10" s="97"/>
      <c r="H10" s="74"/>
      <c r="I10" s="84"/>
      <c r="J10" s="87"/>
      <c r="K10" s="87"/>
      <c r="L10" s="74"/>
      <c r="M10" s="88"/>
      <c r="N10" s="84"/>
      <c r="O10" s="86"/>
      <c r="P10" s="84"/>
      <c r="Q10" s="85"/>
      <c r="R10" s="85"/>
    </row>
    <row r="11" spans="2:62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84"/>
      <c r="O11" s="86"/>
      <c r="P11" s="74"/>
      <c r="Q11" s="85"/>
      <c r="R11" s="74"/>
      <c r="BJ11" s="1" t="s">
        <v>27</v>
      </c>
    </row>
    <row r="12" spans="2:62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2:62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2:62">
      <c r="B14" s="89" t="s">
        <v>182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2:62">
      <c r="B15" s="89" t="s">
        <v>88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2:62">
      <c r="B16" s="89" t="s">
        <v>165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2:18">
      <c r="B17" s="89" t="s">
        <v>173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2:18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2:18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2:18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2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2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2:18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2:18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2:18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2:18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2:18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18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2:18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2:18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2:18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2:18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2:18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2:18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2:18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2:18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2:18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2:18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2:18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2:18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2:18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2:18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2:18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8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2:18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2:18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2:18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2:18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2:18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2:18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2:18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2:18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2:18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2:18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2:18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2:18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2:18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2:18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2:18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2: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2: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2:18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2:18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2:18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2:18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2:18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2:18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2:18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2:18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2:18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2:18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2:18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2:18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2:18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2:18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2:18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2:18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2:18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2:18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2:18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2:18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2:18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2:18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2:18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2:18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2: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2: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2:18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2:18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2:18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2:18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2:18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2:18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2:18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2:18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2:18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2:18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2:18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2:18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2:18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2:18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2:18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2:18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2:18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2:18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2:18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2:18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2:18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2:18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</sheetData>
  <sheetProtection sheet="1" objects="1" scenarios="1"/>
  <mergeCells count="1">
    <mergeCell ref="B6:R6"/>
  </mergeCells>
  <phoneticPr fontId="3" type="noConversion"/>
  <conditionalFormatting sqref="B47:B11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110">
    <cfRule type="cellIs" dxfId="1" priority="2" operator="equal">
      <formula>2958465</formula>
    </cfRule>
  </conditionalFormatting>
  <conditionalFormatting sqref="B18:B32 B10:B13">
    <cfRule type="cellIs" dxfId="0" priority="1" operator="equal">
      <formula>"NR3"</formula>
    </cfRule>
  </conditionalFormatting>
  <dataValidations count="1">
    <dataValidation allowBlank="1" showInputMessage="1" showErrorMessage="1" sqref="C5 D1:R5 C7:R9 B1:B9 B111:R1048576 B14:B17 S46:XFD1048576 S42:AF45 AH42:XFD45 S1:XFD41 A1:A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118</v>
      </c>
      <c r="C1" s="68" t="s" vm="1">
        <v>191</v>
      </c>
    </row>
    <row r="2" spans="2:64">
      <c r="B2" s="47" t="s">
        <v>117</v>
      </c>
      <c r="C2" s="68" t="s">
        <v>192</v>
      </c>
    </row>
    <row r="3" spans="2:64">
      <c r="B3" s="47" t="s">
        <v>119</v>
      </c>
      <c r="C3" s="68" t="s">
        <v>193</v>
      </c>
    </row>
    <row r="4" spans="2:64">
      <c r="B4" s="47" t="s">
        <v>120</v>
      </c>
      <c r="C4" s="68">
        <v>2112</v>
      </c>
    </row>
    <row r="6" spans="2:64" ht="26.25" customHeight="1">
      <c r="B6" s="114" t="s">
        <v>144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4" s="3" customFormat="1" ht="78.75">
      <c r="B7" s="48" t="s">
        <v>92</v>
      </c>
      <c r="C7" s="49" t="s">
        <v>33</v>
      </c>
      <c r="D7" s="49" t="s">
        <v>93</v>
      </c>
      <c r="E7" s="49" t="s">
        <v>14</v>
      </c>
      <c r="F7" s="49" t="s">
        <v>46</v>
      </c>
      <c r="G7" s="49" t="s">
        <v>17</v>
      </c>
      <c r="H7" s="49" t="s">
        <v>79</v>
      </c>
      <c r="I7" s="49" t="s">
        <v>38</v>
      </c>
      <c r="J7" s="49" t="s">
        <v>18</v>
      </c>
      <c r="K7" s="49" t="s">
        <v>167</v>
      </c>
      <c r="L7" s="49" t="s">
        <v>166</v>
      </c>
      <c r="M7" s="49" t="s">
        <v>87</v>
      </c>
      <c r="N7" s="49" t="s">
        <v>121</v>
      </c>
      <c r="O7" s="51" t="s">
        <v>123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174</v>
      </c>
      <c r="L8" s="32"/>
      <c r="M8" s="32" t="s">
        <v>170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182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165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173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I20" sqref="I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118</v>
      </c>
      <c r="C1" s="68" t="s" vm="1">
        <v>191</v>
      </c>
    </row>
    <row r="2" spans="2:56">
      <c r="B2" s="47" t="s">
        <v>117</v>
      </c>
      <c r="C2" s="68" t="s">
        <v>192</v>
      </c>
    </row>
    <row r="3" spans="2:56">
      <c r="B3" s="47" t="s">
        <v>119</v>
      </c>
      <c r="C3" s="68" t="s">
        <v>193</v>
      </c>
    </row>
    <row r="4" spans="2:56">
      <c r="B4" s="47" t="s">
        <v>120</v>
      </c>
      <c r="C4" s="68">
        <v>2112</v>
      </c>
    </row>
    <row r="6" spans="2:56" ht="26.25" customHeight="1">
      <c r="B6" s="114" t="s">
        <v>145</v>
      </c>
      <c r="C6" s="115"/>
      <c r="D6" s="115"/>
      <c r="E6" s="115"/>
      <c r="F6" s="115"/>
      <c r="G6" s="115"/>
      <c r="H6" s="115"/>
      <c r="I6" s="115"/>
      <c r="J6" s="116"/>
    </row>
    <row r="7" spans="2:56" s="3" customFormat="1" ht="78.75">
      <c r="B7" s="48" t="s">
        <v>92</v>
      </c>
      <c r="C7" s="50" t="s">
        <v>40</v>
      </c>
      <c r="D7" s="50" t="s">
        <v>64</v>
      </c>
      <c r="E7" s="50" t="s">
        <v>41</v>
      </c>
      <c r="F7" s="50" t="s">
        <v>79</v>
      </c>
      <c r="G7" s="50" t="s">
        <v>156</v>
      </c>
      <c r="H7" s="50" t="s">
        <v>121</v>
      </c>
      <c r="I7" s="50" t="s">
        <v>122</v>
      </c>
      <c r="J7" s="65" t="s">
        <v>177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171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8"/>
      <c r="C11" s="91"/>
      <c r="D11" s="91"/>
      <c r="E11" s="91"/>
      <c r="F11" s="91"/>
      <c r="G11" s="91"/>
      <c r="H11" s="91"/>
      <c r="I11" s="91"/>
      <c r="J11" s="91"/>
    </row>
    <row r="12" spans="2:56">
      <c r="B12" s="98"/>
      <c r="C12" s="91"/>
      <c r="D12" s="91"/>
      <c r="E12" s="91"/>
      <c r="F12" s="91"/>
      <c r="G12" s="91"/>
      <c r="H12" s="91"/>
      <c r="I12" s="91"/>
      <c r="J12" s="91"/>
    </row>
    <row r="13" spans="2:56">
      <c r="B13" s="91"/>
      <c r="C13" s="91"/>
      <c r="D13" s="91"/>
      <c r="E13" s="91"/>
      <c r="F13" s="91"/>
      <c r="G13" s="91"/>
      <c r="H13" s="91"/>
      <c r="I13" s="91"/>
      <c r="J13" s="91"/>
    </row>
    <row r="14" spans="2:56">
      <c r="B14" s="91"/>
      <c r="C14" s="91"/>
      <c r="D14" s="91"/>
      <c r="E14" s="91"/>
      <c r="F14" s="91"/>
      <c r="G14" s="91"/>
      <c r="H14" s="91"/>
      <c r="I14" s="91"/>
      <c r="J14" s="91"/>
    </row>
    <row r="15" spans="2:56">
      <c r="B15" s="91"/>
      <c r="C15" s="91"/>
      <c r="D15" s="91"/>
      <c r="E15" s="91"/>
      <c r="F15" s="91"/>
      <c r="G15" s="91"/>
      <c r="H15" s="91"/>
      <c r="I15" s="91"/>
      <c r="J15" s="91"/>
    </row>
    <row r="16" spans="2:56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118</v>
      </c>
      <c r="C1" s="68" t="s" vm="1">
        <v>191</v>
      </c>
    </row>
    <row r="2" spans="2:60">
      <c r="B2" s="47" t="s">
        <v>117</v>
      </c>
      <c r="C2" s="68" t="s">
        <v>192</v>
      </c>
    </row>
    <row r="3" spans="2:60">
      <c r="B3" s="47" t="s">
        <v>119</v>
      </c>
      <c r="C3" s="68" t="s">
        <v>193</v>
      </c>
    </row>
    <row r="4" spans="2:60">
      <c r="B4" s="47" t="s">
        <v>120</v>
      </c>
      <c r="C4" s="68">
        <v>2112</v>
      </c>
    </row>
    <row r="6" spans="2:60" ht="26.25" customHeight="1">
      <c r="B6" s="114" t="s">
        <v>146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60" s="3" customFormat="1" ht="63">
      <c r="B7" s="48" t="s">
        <v>92</v>
      </c>
      <c r="C7" s="50" t="s">
        <v>93</v>
      </c>
      <c r="D7" s="50" t="s">
        <v>14</v>
      </c>
      <c r="E7" s="50" t="s">
        <v>15</v>
      </c>
      <c r="F7" s="50" t="s">
        <v>42</v>
      </c>
      <c r="G7" s="50" t="s">
        <v>79</v>
      </c>
      <c r="H7" s="50" t="s">
        <v>39</v>
      </c>
      <c r="I7" s="50" t="s">
        <v>87</v>
      </c>
      <c r="J7" s="50" t="s">
        <v>121</v>
      </c>
      <c r="K7" s="65" t="s">
        <v>122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170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8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118</v>
      </c>
      <c r="C1" s="68" t="s" vm="1">
        <v>191</v>
      </c>
    </row>
    <row r="2" spans="2:60">
      <c r="B2" s="47" t="s">
        <v>117</v>
      </c>
      <c r="C2" s="68" t="s">
        <v>192</v>
      </c>
    </row>
    <row r="3" spans="2:60">
      <c r="B3" s="47" t="s">
        <v>119</v>
      </c>
      <c r="C3" s="68" t="s">
        <v>193</v>
      </c>
    </row>
    <row r="4" spans="2:60">
      <c r="B4" s="47" t="s">
        <v>120</v>
      </c>
      <c r="C4" s="68">
        <v>2112</v>
      </c>
    </row>
    <row r="6" spans="2:60" ht="26.25" customHeight="1">
      <c r="B6" s="114" t="s">
        <v>147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60" s="3" customFormat="1" ht="78.75">
      <c r="B7" s="48" t="s">
        <v>92</v>
      </c>
      <c r="C7" s="50" t="s">
        <v>33</v>
      </c>
      <c r="D7" s="50" t="s">
        <v>14</v>
      </c>
      <c r="E7" s="50" t="s">
        <v>15</v>
      </c>
      <c r="F7" s="50" t="s">
        <v>42</v>
      </c>
      <c r="G7" s="50" t="s">
        <v>79</v>
      </c>
      <c r="H7" s="50" t="s">
        <v>39</v>
      </c>
      <c r="I7" s="50" t="s">
        <v>87</v>
      </c>
      <c r="J7" s="50" t="s">
        <v>121</v>
      </c>
      <c r="K7" s="52" t="s">
        <v>122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170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8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118</v>
      </c>
      <c r="C1" s="68" t="s" vm="1">
        <v>191</v>
      </c>
    </row>
    <row r="2" spans="2:47">
      <c r="B2" s="47" t="s">
        <v>117</v>
      </c>
      <c r="C2" s="68" t="s">
        <v>192</v>
      </c>
    </row>
    <row r="3" spans="2:47">
      <c r="B3" s="47" t="s">
        <v>119</v>
      </c>
      <c r="C3" s="68" t="s">
        <v>193</v>
      </c>
    </row>
    <row r="4" spans="2:47">
      <c r="B4" s="47" t="s">
        <v>120</v>
      </c>
      <c r="C4" s="68">
        <v>2112</v>
      </c>
    </row>
    <row r="6" spans="2:47" ht="26.25" customHeight="1">
      <c r="B6" s="114" t="s">
        <v>148</v>
      </c>
      <c r="C6" s="115"/>
      <c r="D6" s="116"/>
    </row>
    <row r="7" spans="2:47" s="3" customFormat="1" ht="33">
      <c r="B7" s="48" t="s">
        <v>92</v>
      </c>
      <c r="C7" s="53" t="s">
        <v>84</v>
      </c>
      <c r="D7" s="54" t="s">
        <v>83</v>
      </c>
    </row>
    <row r="8" spans="2:47" s="3" customFormat="1">
      <c r="B8" s="15"/>
      <c r="C8" s="32" t="s">
        <v>170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1"/>
      <c r="C10" s="91"/>
      <c r="D10" s="9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8"/>
      <c r="C11" s="91"/>
      <c r="D11" s="91"/>
    </row>
    <row r="12" spans="2:47">
      <c r="B12" s="98"/>
      <c r="C12" s="91"/>
      <c r="D12" s="9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91"/>
      <c r="C13" s="91"/>
      <c r="D13" s="9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91"/>
      <c r="C14" s="91"/>
      <c r="D14" s="91"/>
    </row>
    <row r="15" spans="2:47">
      <c r="B15" s="91"/>
      <c r="C15" s="91"/>
      <c r="D15" s="9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91"/>
      <c r="C16" s="91"/>
      <c r="D16" s="9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91"/>
      <c r="C17" s="91"/>
      <c r="D17" s="91"/>
    </row>
    <row r="18" spans="2:4">
      <c r="B18" s="91"/>
      <c r="C18" s="91"/>
      <c r="D18" s="91"/>
    </row>
    <row r="19" spans="2:4">
      <c r="B19" s="91"/>
      <c r="C19" s="91"/>
      <c r="D19" s="91"/>
    </row>
    <row r="20" spans="2:4">
      <c r="B20" s="91"/>
      <c r="C20" s="91"/>
      <c r="D20" s="91"/>
    </row>
    <row r="21" spans="2:4">
      <c r="B21" s="91"/>
      <c r="C21" s="91"/>
      <c r="D21" s="91"/>
    </row>
    <row r="22" spans="2:4">
      <c r="B22" s="91"/>
      <c r="C22" s="91"/>
      <c r="D22" s="91"/>
    </row>
    <row r="23" spans="2:4">
      <c r="B23" s="91"/>
      <c r="C23" s="91"/>
      <c r="D23" s="91"/>
    </row>
    <row r="24" spans="2:4">
      <c r="B24" s="91"/>
      <c r="C24" s="91"/>
      <c r="D24" s="91"/>
    </row>
    <row r="25" spans="2:4">
      <c r="B25" s="91"/>
      <c r="C25" s="91"/>
      <c r="D25" s="91"/>
    </row>
    <row r="26" spans="2:4">
      <c r="B26" s="91"/>
      <c r="C26" s="91"/>
      <c r="D26" s="91"/>
    </row>
    <row r="27" spans="2:4">
      <c r="B27" s="91"/>
      <c r="C27" s="91"/>
      <c r="D27" s="91"/>
    </row>
    <row r="28" spans="2:4">
      <c r="B28" s="91"/>
      <c r="C28" s="91"/>
      <c r="D28" s="91"/>
    </row>
    <row r="29" spans="2:4">
      <c r="B29" s="91"/>
      <c r="C29" s="91"/>
      <c r="D29" s="91"/>
    </row>
    <row r="30" spans="2:4">
      <c r="B30" s="91"/>
      <c r="C30" s="91"/>
      <c r="D30" s="91"/>
    </row>
    <row r="31" spans="2:4">
      <c r="B31" s="91"/>
      <c r="C31" s="91"/>
      <c r="D31" s="91"/>
    </row>
    <row r="32" spans="2:4">
      <c r="B32" s="91"/>
      <c r="C32" s="91"/>
      <c r="D32" s="91"/>
    </row>
    <row r="33" spans="2:4">
      <c r="B33" s="91"/>
      <c r="C33" s="91"/>
      <c r="D33" s="91"/>
    </row>
    <row r="34" spans="2:4">
      <c r="B34" s="91"/>
      <c r="C34" s="91"/>
      <c r="D34" s="91"/>
    </row>
    <row r="35" spans="2:4">
      <c r="B35" s="91"/>
      <c r="C35" s="91"/>
      <c r="D35" s="91"/>
    </row>
    <row r="36" spans="2:4">
      <c r="B36" s="91"/>
      <c r="C36" s="91"/>
      <c r="D36" s="91"/>
    </row>
    <row r="37" spans="2:4">
      <c r="B37" s="91"/>
      <c r="C37" s="91"/>
      <c r="D37" s="91"/>
    </row>
    <row r="38" spans="2:4">
      <c r="B38" s="91"/>
      <c r="C38" s="91"/>
      <c r="D38" s="91"/>
    </row>
    <row r="39" spans="2:4">
      <c r="B39" s="91"/>
      <c r="C39" s="91"/>
      <c r="D39" s="91"/>
    </row>
    <row r="40" spans="2:4">
      <c r="B40" s="91"/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91"/>
      <c r="C109" s="91"/>
      <c r="D109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118</v>
      </c>
      <c r="C1" s="68" t="s" vm="1">
        <v>191</v>
      </c>
    </row>
    <row r="2" spans="2:18">
      <c r="B2" s="47" t="s">
        <v>117</v>
      </c>
      <c r="C2" s="68" t="s">
        <v>192</v>
      </c>
    </row>
    <row r="3" spans="2:18">
      <c r="B3" s="47" t="s">
        <v>119</v>
      </c>
      <c r="C3" s="68" t="s">
        <v>193</v>
      </c>
    </row>
    <row r="4" spans="2:18">
      <c r="B4" s="47" t="s">
        <v>120</v>
      </c>
      <c r="C4" s="68">
        <v>2112</v>
      </c>
    </row>
    <row r="6" spans="2:18" ht="26.25" customHeight="1">
      <c r="B6" s="114" t="s">
        <v>151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18" s="3" customFormat="1" ht="78.75">
      <c r="B7" s="22" t="s">
        <v>92</v>
      </c>
      <c r="C7" s="30" t="s">
        <v>33</v>
      </c>
      <c r="D7" s="30" t="s">
        <v>45</v>
      </c>
      <c r="E7" s="30" t="s">
        <v>14</v>
      </c>
      <c r="F7" s="30" t="s">
        <v>46</v>
      </c>
      <c r="G7" s="30" t="s">
        <v>80</v>
      </c>
      <c r="H7" s="30" t="s">
        <v>17</v>
      </c>
      <c r="I7" s="30" t="s">
        <v>79</v>
      </c>
      <c r="J7" s="30" t="s">
        <v>16</v>
      </c>
      <c r="K7" s="30" t="s">
        <v>149</v>
      </c>
      <c r="L7" s="30" t="s">
        <v>172</v>
      </c>
      <c r="M7" s="30" t="s">
        <v>150</v>
      </c>
      <c r="N7" s="30" t="s">
        <v>43</v>
      </c>
      <c r="O7" s="30" t="s">
        <v>121</v>
      </c>
      <c r="P7" s="31" t="s">
        <v>123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174</v>
      </c>
      <c r="M8" s="32" t="s">
        <v>170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182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173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118</v>
      </c>
      <c r="C1" s="68" t="s" vm="1">
        <v>191</v>
      </c>
    </row>
    <row r="2" spans="2:18">
      <c r="B2" s="47" t="s">
        <v>117</v>
      </c>
      <c r="C2" s="68" t="s">
        <v>192</v>
      </c>
    </row>
    <row r="3" spans="2:18">
      <c r="B3" s="47" t="s">
        <v>119</v>
      </c>
      <c r="C3" s="68" t="s">
        <v>193</v>
      </c>
    </row>
    <row r="4" spans="2:18">
      <c r="B4" s="47" t="s">
        <v>120</v>
      </c>
      <c r="C4" s="68">
        <v>2112</v>
      </c>
    </row>
    <row r="6" spans="2:18" ht="26.25" customHeight="1">
      <c r="B6" s="114" t="s">
        <v>152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18" s="3" customFormat="1" ht="78.75">
      <c r="B7" s="22" t="s">
        <v>92</v>
      </c>
      <c r="C7" s="30" t="s">
        <v>33</v>
      </c>
      <c r="D7" s="30" t="s">
        <v>45</v>
      </c>
      <c r="E7" s="30" t="s">
        <v>14</v>
      </c>
      <c r="F7" s="30" t="s">
        <v>46</v>
      </c>
      <c r="G7" s="30" t="s">
        <v>80</v>
      </c>
      <c r="H7" s="30" t="s">
        <v>17</v>
      </c>
      <c r="I7" s="30" t="s">
        <v>79</v>
      </c>
      <c r="J7" s="30" t="s">
        <v>16</v>
      </c>
      <c r="K7" s="30" t="s">
        <v>149</v>
      </c>
      <c r="L7" s="30" t="s">
        <v>167</v>
      </c>
      <c r="M7" s="30" t="s">
        <v>150</v>
      </c>
      <c r="N7" s="30" t="s">
        <v>43</v>
      </c>
      <c r="O7" s="30" t="s">
        <v>121</v>
      </c>
      <c r="P7" s="31" t="s">
        <v>123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174</v>
      </c>
      <c r="M8" s="32" t="s">
        <v>170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182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173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9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118</v>
      </c>
      <c r="C1" s="68" t="s" vm="1">
        <v>191</v>
      </c>
    </row>
    <row r="2" spans="2:53">
      <c r="B2" s="47" t="s">
        <v>117</v>
      </c>
      <c r="C2" s="68" t="s">
        <v>192</v>
      </c>
    </row>
    <row r="3" spans="2:53">
      <c r="B3" s="47" t="s">
        <v>119</v>
      </c>
      <c r="C3" s="68" t="s">
        <v>193</v>
      </c>
    </row>
    <row r="4" spans="2:53">
      <c r="B4" s="47" t="s">
        <v>120</v>
      </c>
      <c r="C4" s="68">
        <v>2112</v>
      </c>
    </row>
    <row r="6" spans="2:53" ht="21.75" customHeight="1">
      <c r="B6" s="117" t="s">
        <v>141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53" ht="27.75" customHeight="1">
      <c r="B7" s="120" t="s">
        <v>65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AU7" s="3"/>
      <c r="AV7" s="3"/>
    </row>
    <row r="8" spans="2:53" s="3" customFormat="1" ht="66" customHeight="1">
      <c r="B8" s="22" t="s">
        <v>91</v>
      </c>
      <c r="C8" s="30" t="s">
        <v>33</v>
      </c>
      <c r="D8" s="30" t="s">
        <v>95</v>
      </c>
      <c r="E8" s="30" t="s">
        <v>14</v>
      </c>
      <c r="F8" s="30" t="s">
        <v>46</v>
      </c>
      <c r="G8" s="30" t="s">
        <v>80</v>
      </c>
      <c r="H8" s="30" t="s">
        <v>17</v>
      </c>
      <c r="I8" s="30" t="s">
        <v>79</v>
      </c>
      <c r="J8" s="30" t="s">
        <v>16</v>
      </c>
      <c r="K8" s="30" t="s">
        <v>18</v>
      </c>
      <c r="L8" s="30" t="s">
        <v>167</v>
      </c>
      <c r="M8" s="30" t="s">
        <v>166</v>
      </c>
      <c r="N8" s="30" t="s">
        <v>181</v>
      </c>
      <c r="O8" s="30" t="s">
        <v>44</v>
      </c>
      <c r="P8" s="30" t="s">
        <v>169</v>
      </c>
      <c r="Q8" s="30" t="s">
        <v>121</v>
      </c>
      <c r="R8" s="60" t="s">
        <v>123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174</v>
      </c>
      <c r="M9" s="32"/>
      <c r="N9" s="16" t="s">
        <v>170</v>
      </c>
      <c r="O9" s="32" t="s">
        <v>175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20" t="s">
        <v>90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26</v>
      </c>
      <c r="C11" s="70"/>
      <c r="D11" s="70"/>
      <c r="E11" s="70"/>
      <c r="F11" s="70"/>
      <c r="G11" s="70"/>
      <c r="H11" s="78">
        <v>8.0370042560455115</v>
      </c>
      <c r="I11" s="70"/>
      <c r="J11" s="70"/>
      <c r="K11" s="79">
        <v>7.3648503182920022E-3</v>
      </c>
      <c r="L11" s="78"/>
      <c r="M11" s="80"/>
      <c r="N11" s="70"/>
      <c r="O11" s="78">
        <v>35820.507734156003</v>
      </c>
      <c r="P11" s="70"/>
      <c r="Q11" s="79">
        <v>1</v>
      </c>
      <c r="R11" s="79">
        <f>O11/'סכום נכסי הקרן'!$C$42</f>
        <v>4.7849827398518854E-2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163</v>
      </c>
      <c r="C12" s="72"/>
      <c r="D12" s="72"/>
      <c r="E12" s="72"/>
      <c r="F12" s="72"/>
      <c r="G12" s="72"/>
      <c r="H12" s="81">
        <v>8.0370042560455133</v>
      </c>
      <c r="I12" s="72"/>
      <c r="J12" s="72"/>
      <c r="K12" s="82">
        <v>7.3648503182920056E-3</v>
      </c>
      <c r="L12" s="81"/>
      <c r="M12" s="83"/>
      <c r="N12" s="72"/>
      <c r="O12" s="81">
        <v>35820.507734155988</v>
      </c>
      <c r="P12" s="72"/>
      <c r="Q12" s="82">
        <v>0.99999999999999956</v>
      </c>
      <c r="R12" s="82">
        <f>O12/'סכום נכסי הקרן'!$C$42</f>
        <v>4.7849827398518834E-2</v>
      </c>
      <c r="AW12" s="4"/>
    </row>
    <row r="13" spans="2:53" s="90" customFormat="1">
      <c r="B13" s="107" t="s">
        <v>25</v>
      </c>
      <c r="C13" s="104"/>
      <c r="D13" s="104"/>
      <c r="E13" s="104"/>
      <c r="F13" s="104"/>
      <c r="G13" s="104"/>
      <c r="H13" s="105">
        <v>6.750555597681255</v>
      </c>
      <c r="I13" s="104"/>
      <c r="J13" s="104"/>
      <c r="K13" s="106">
        <v>2.0535099551424411E-3</v>
      </c>
      <c r="L13" s="105"/>
      <c r="M13" s="109"/>
      <c r="N13" s="104"/>
      <c r="O13" s="105">
        <v>15414.660008821002</v>
      </c>
      <c r="P13" s="104"/>
      <c r="Q13" s="106">
        <v>0.43033058389964218</v>
      </c>
      <c r="R13" s="106">
        <f>O13/'סכום נכסי הקרן'!$C$42</f>
        <v>2.0591244163901713E-2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6.750555597681255</v>
      </c>
      <c r="I14" s="72"/>
      <c r="J14" s="72"/>
      <c r="K14" s="82">
        <v>2.0535099551424411E-3</v>
      </c>
      <c r="L14" s="81"/>
      <c r="M14" s="83"/>
      <c r="N14" s="72"/>
      <c r="O14" s="81">
        <v>15414.660008821002</v>
      </c>
      <c r="P14" s="72"/>
      <c r="Q14" s="82">
        <v>0.43033058389964218</v>
      </c>
      <c r="R14" s="82">
        <f>O14/'סכום נכסי הקרן'!$C$42</f>
        <v>2.0591244163901713E-2</v>
      </c>
    </row>
    <row r="15" spans="2:53">
      <c r="B15" s="76" t="s">
        <v>194</v>
      </c>
      <c r="C15" s="74" t="s">
        <v>195</v>
      </c>
      <c r="D15" s="87" t="s">
        <v>96</v>
      </c>
      <c r="E15" s="74" t="s">
        <v>196</v>
      </c>
      <c r="F15" s="74"/>
      <c r="G15" s="74"/>
      <c r="H15" s="84">
        <v>1.2899999999998184</v>
      </c>
      <c r="I15" s="87" t="s">
        <v>105</v>
      </c>
      <c r="J15" s="88">
        <v>0.04</v>
      </c>
      <c r="K15" s="85">
        <v>9.2999999999978013E-3</v>
      </c>
      <c r="L15" s="84">
        <v>1500283.5232480001</v>
      </c>
      <c r="M15" s="86">
        <v>139.44999999999999</v>
      </c>
      <c r="N15" s="74"/>
      <c r="O15" s="84">
        <v>2092.1454479220001</v>
      </c>
      <c r="P15" s="85">
        <v>9.6494864082632365E-5</v>
      </c>
      <c r="Q15" s="85">
        <v>5.8406359380748597E-2</v>
      </c>
      <c r="R15" s="85">
        <f>O15/'סכום נכסי הקרן'!$C$42</f>
        <v>2.7947342153446827E-3</v>
      </c>
    </row>
    <row r="16" spans="2:53" ht="20.25">
      <c r="B16" s="76" t="s">
        <v>197</v>
      </c>
      <c r="C16" s="74" t="s">
        <v>198</v>
      </c>
      <c r="D16" s="87" t="s">
        <v>96</v>
      </c>
      <c r="E16" s="74" t="s">
        <v>196</v>
      </c>
      <c r="F16" s="74"/>
      <c r="G16" s="74"/>
      <c r="H16" s="84">
        <v>4</v>
      </c>
      <c r="I16" s="87" t="s">
        <v>105</v>
      </c>
      <c r="J16" s="88">
        <v>0.04</v>
      </c>
      <c r="K16" s="85">
        <v>-8.9999999999850605E-4</v>
      </c>
      <c r="L16" s="84">
        <v>1347637.555828</v>
      </c>
      <c r="M16" s="86">
        <v>149</v>
      </c>
      <c r="N16" s="74"/>
      <c r="O16" s="84">
        <v>2007.9800245699998</v>
      </c>
      <c r="P16" s="85">
        <v>1.1599671642967305E-4</v>
      </c>
      <c r="Q16" s="85">
        <v>5.6056715875507437E-2</v>
      </c>
      <c r="R16" s="85">
        <f>O16/'סכום נכסי הקרן'!$C$42</f>
        <v>2.6823041791708426E-3</v>
      </c>
      <c r="AU16" s="4"/>
    </row>
    <row r="17" spans="2:48" ht="20.25">
      <c r="B17" s="76" t="s">
        <v>199</v>
      </c>
      <c r="C17" s="74" t="s">
        <v>200</v>
      </c>
      <c r="D17" s="87" t="s">
        <v>96</v>
      </c>
      <c r="E17" s="74" t="s">
        <v>196</v>
      </c>
      <c r="F17" s="74"/>
      <c r="G17" s="74"/>
      <c r="H17" s="84">
        <v>6.9699999999987288</v>
      </c>
      <c r="I17" s="87" t="s">
        <v>105</v>
      </c>
      <c r="J17" s="88">
        <v>7.4999999999999997E-3</v>
      </c>
      <c r="K17" s="85">
        <v>-5.999999999971756E-4</v>
      </c>
      <c r="L17" s="84">
        <v>657497.18045400002</v>
      </c>
      <c r="M17" s="86">
        <v>107.7</v>
      </c>
      <c r="N17" s="74"/>
      <c r="O17" s="84">
        <v>708.12441677000004</v>
      </c>
      <c r="P17" s="85">
        <v>4.6380853009423546E-5</v>
      </c>
      <c r="Q17" s="85">
        <v>1.9768687312457626E-2</v>
      </c>
      <c r="R17" s="85">
        <f>O17/'סכום נכסי הקרן'!$C$42</f>
        <v>9.4592827579638688E-4</v>
      </c>
      <c r="AV17" s="4"/>
    </row>
    <row r="18" spans="2:48">
      <c r="B18" s="76" t="s">
        <v>201</v>
      </c>
      <c r="C18" s="74" t="s">
        <v>202</v>
      </c>
      <c r="D18" s="87" t="s">
        <v>96</v>
      </c>
      <c r="E18" s="74" t="s">
        <v>196</v>
      </c>
      <c r="F18" s="74"/>
      <c r="G18" s="74"/>
      <c r="H18" s="84">
        <v>12.900000000001022</v>
      </c>
      <c r="I18" s="87" t="s">
        <v>105</v>
      </c>
      <c r="J18" s="88">
        <v>0.04</v>
      </c>
      <c r="K18" s="85">
        <v>1.4000000000061316E-3</v>
      </c>
      <c r="L18" s="84">
        <v>547802.33847900003</v>
      </c>
      <c r="M18" s="86">
        <v>196.5</v>
      </c>
      <c r="N18" s="74"/>
      <c r="O18" s="84">
        <v>1076.431594081</v>
      </c>
      <c r="P18" s="85">
        <v>3.3769926343222678E-5</v>
      </c>
      <c r="Q18" s="85">
        <v>3.005070732301731E-2</v>
      </c>
      <c r="R18" s="85">
        <f>O18/'סכום נכסי הקרן'!$C$42</f>
        <v>1.4379211586097848E-3</v>
      </c>
      <c r="AU18" s="3"/>
    </row>
    <row r="19" spans="2:48">
      <c r="B19" s="76" t="s">
        <v>203</v>
      </c>
      <c r="C19" s="74" t="s">
        <v>204</v>
      </c>
      <c r="D19" s="87" t="s">
        <v>96</v>
      </c>
      <c r="E19" s="74" t="s">
        <v>196</v>
      </c>
      <c r="F19" s="74"/>
      <c r="G19" s="74"/>
      <c r="H19" s="84">
        <v>17.340000000000945</v>
      </c>
      <c r="I19" s="87" t="s">
        <v>105</v>
      </c>
      <c r="J19" s="88">
        <v>2.75E-2</v>
      </c>
      <c r="K19" s="85">
        <v>3.0000000000060751E-3</v>
      </c>
      <c r="L19" s="84">
        <v>806516.13109799998</v>
      </c>
      <c r="M19" s="86">
        <v>163.28</v>
      </c>
      <c r="N19" s="74"/>
      <c r="O19" s="84">
        <v>1316.8795892639998</v>
      </c>
      <c r="P19" s="85">
        <v>4.5630159766749399E-5</v>
      </c>
      <c r="Q19" s="85">
        <v>3.6763286523945969E-2</v>
      </c>
      <c r="R19" s="85">
        <f>O19/'סכום נכסי הקרן'!$C$42</f>
        <v>1.7591169147731088E-3</v>
      </c>
      <c r="AV19" s="3"/>
    </row>
    <row r="20" spans="2:48">
      <c r="B20" s="76" t="s">
        <v>205</v>
      </c>
      <c r="C20" s="74" t="s">
        <v>206</v>
      </c>
      <c r="D20" s="87" t="s">
        <v>96</v>
      </c>
      <c r="E20" s="74" t="s">
        <v>196</v>
      </c>
      <c r="F20" s="74"/>
      <c r="G20" s="74"/>
      <c r="H20" s="84">
        <v>3.3999999999991681</v>
      </c>
      <c r="I20" s="87" t="s">
        <v>105</v>
      </c>
      <c r="J20" s="88">
        <v>1.7500000000000002E-2</v>
      </c>
      <c r="K20" s="85">
        <v>6.0000000000041552E-4</v>
      </c>
      <c r="L20" s="84">
        <v>2211829.8232689998</v>
      </c>
      <c r="M20" s="86">
        <v>108.8</v>
      </c>
      <c r="N20" s="74"/>
      <c r="O20" s="84">
        <v>2406.470665415</v>
      </c>
      <c r="P20" s="85">
        <v>1.3187215592381376E-4</v>
      </c>
      <c r="Q20" s="85">
        <v>6.7181366698505871E-2</v>
      </c>
      <c r="R20" s="85">
        <f>O20/'סכום נכסי הקרן'!$C$42</f>
        <v>3.214616800920108E-3</v>
      </c>
    </row>
    <row r="21" spans="2:48">
      <c r="B21" s="76" t="s">
        <v>207</v>
      </c>
      <c r="C21" s="74" t="s">
        <v>208</v>
      </c>
      <c r="D21" s="87" t="s">
        <v>96</v>
      </c>
      <c r="E21" s="74" t="s">
        <v>196</v>
      </c>
      <c r="F21" s="74"/>
      <c r="G21" s="74"/>
      <c r="H21" s="84">
        <v>0.58000000000819363</v>
      </c>
      <c r="I21" s="87" t="s">
        <v>105</v>
      </c>
      <c r="J21" s="88">
        <v>1E-3</v>
      </c>
      <c r="K21" s="85">
        <v>1.4999999999999999E-2</v>
      </c>
      <c r="L21" s="84">
        <v>4870.6185660000001</v>
      </c>
      <c r="M21" s="86">
        <v>100.23</v>
      </c>
      <c r="N21" s="74"/>
      <c r="O21" s="84">
        <v>4.8818206120000003</v>
      </c>
      <c r="P21" s="85">
        <v>3.2137759691421674E-7</v>
      </c>
      <c r="Q21" s="85">
        <v>1.3628563414652629E-4</v>
      </c>
      <c r="R21" s="85">
        <f>O21/'סכום נכסי הקרן'!$C$42</f>
        <v>6.5212440708089702E-6</v>
      </c>
    </row>
    <row r="22" spans="2:48">
      <c r="B22" s="76" t="s">
        <v>209</v>
      </c>
      <c r="C22" s="74" t="s">
        <v>210</v>
      </c>
      <c r="D22" s="87" t="s">
        <v>96</v>
      </c>
      <c r="E22" s="74" t="s">
        <v>196</v>
      </c>
      <c r="F22" s="74"/>
      <c r="G22" s="74"/>
      <c r="H22" s="84">
        <v>5.479999999999392</v>
      </c>
      <c r="I22" s="87" t="s">
        <v>105</v>
      </c>
      <c r="J22" s="88">
        <v>7.4999999999999997E-3</v>
      </c>
      <c r="K22" s="85">
        <v>-9.0000000000202581E-4</v>
      </c>
      <c r="L22" s="84">
        <v>1308313.7930120002</v>
      </c>
      <c r="M22" s="86">
        <v>105.65</v>
      </c>
      <c r="N22" s="74"/>
      <c r="O22" s="84">
        <v>1382.2336281079999</v>
      </c>
      <c r="P22" s="85">
        <v>9.5740764140116717E-5</v>
      </c>
      <c r="Q22" s="85">
        <v>3.8587773193119644E-2</v>
      </c>
      <c r="R22" s="85">
        <f>O22/'סכום נכסי הקרן'!$C$42</f>
        <v>1.8464182869839677E-3</v>
      </c>
    </row>
    <row r="23" spans="2:48">
      <c r="B23" s="76" t="s">
        <v>211</v>
      </c>
      <c r="C23" s="74" t="s">
        <v>212</v>
      </c>
      <c r="D23" s="87" t="s">
        <v>96</v>
      </c>
      <c r="E23" s="74" t="s">
        <v>196</v>
      </c>
      <c r="F23" s="74"/>
      <c r="G23" s="74"/>
      <c r="H23" s="84">
        <v>8.9600000000000488</v>
      </c>
      <c r="I23" s="87" t="s">
        <v>105</v>
      </c>
      <c r="J23" s="88">
        <v>5.0000000000000001E-3</v>
      </c>
      <c r="K23" s="85">
        <v>-7.9999999999902512E-4</v>
      </c>
      <c r="L23" s="84">
        <v>774098.94010299991</v>
      </c>
      <c r="M23" s="86">
        <v>106</v>
      </c>
      <c r="N23" s="74"/>
      <c r="O23" s="84">
        <v>820.54489902600005</v>
      </c>
      <c r="P23" s="85">
        <v>7.2647631112730297E-5</v>
      </c>
      <c r="Q23" s="85">
        <v>2.2907126418076542E-2</v>
      </c>
      <c r="R23" s="85">
        <f>O23/'סכום נכסי הקרן'!$C$42</f>
        <v>1.0961020453010139E-3</v>
      </c>
    </row>
    <row r="24" spans="2:48">
      <c r="B24" s="76" t="s">
        <v>213</v>
      </c>
      <c r="C24" s="74" t="s">
        <v>214</v>
      </c>
      <c r="D24" s="87" t="s">
        <v>96</v>
      </c>
      <c r="E24" s="74" t="s">
        <v>196</v>
      </c>
      <c r="F24" s="74"/>
      <c r="G24" s="74"/>
      <c r="H24" s="84">
        <v>22.370000000000761</v>
      </c>
      <c r="I24" s="87" t="s">
        <v>105</v>
      </c>
      <c r="J24" s="88">
        <v>0.01</v>
      </c>
      <c r="K24" s="85">
        <v>5.9999999999979896E-3</v>
      </c>
      <c r="L24" s="84">
        <v>893780.88437099988</v>
      </c>
      <c r="M24" s="86">
        <v>111.32</v>
      </c>
      <c r="N24" s="74"/>
      <c r="O24" s="84">
        <v>994.95680135200007</v>
      </c>
      <c r="P24" s="85">
        <v>5.7370051574520006E-5</v>
      </c>
      <c r="Q24" s="85">
        <v>2.777617806917005E-2</v>
      </c>
      <c r="R24" s="85">
        <f>O24/'סכום נכסי הקרן'!$C$42</f>
        <v>1.3290853264003115E-3</v>
      </c>
    </row>
    <row r="25" spans="2:48">
      <c r="B25" s="76" t="s">
        <v>215</v>
      </c>
      <c r="C25" s="74" t="s">
        <v>216</v>
      </c>
      <c r="D25" s="87" t="s">
        <v>96</v>
      </c>
      <c r="E25" s="74" t="s">
        <v>196</v>
      </c>
      <c r="F25" s="74"/>
      <c r="G25" s="74"/>
      <c r="H25" s="84">
        <v>2.4200000000002229</v>
      </c>
      <c r="I25" s="87" t="s">
        <v>105</v>
      </c>
      <c r="J25" s="88">
        <v>2.75E-2</v>
      </c>
      <c r="K25" s="85">
        <v>1.2999999999995008E-3</v>
      </c>
      <c r="L25" s="84">
        <v>2325217.4647149998</v>
      </c>
      <c r="M25" s="86">
        <v>111.99</v>
      </c>
      <c r="N25" s="74"/>
      <c r="O25" s="84">
        <v>2604.0111217009999</v>
      </c>
      <c r="P25" s="85">
        <v>1.4023182010000458E-4</v>
      </c>
      <c r="Q25" s="85">
        <v>7.2696097470946561E-2</v>
      </c>
      <c r="R25" s="85">
        <f>O25/'סכום נכסי הקרן'!$C$42</f>
        <v>3.4784957165306957E-3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 s="90" customFormat="1">
      <c r="B27" s="107" t="s">
        <v>34</v>
      </c>
      <c r="C27" s="104"/>
      <c r="D27" s="104"/>
      <c r="E27" s="104"/>
      <c r="F27" s="104"/>
      <c r="G27" s="104"/>
      <c r="H27" s="105">
        <v>9.0087927822760925</v>
      </c>
      <c r="I27" s="104"/>
      <c r="J27" s="104"/>
      <c r="K27" s="106">
        <v>1.1377058337830891E-2</v>
      </c>
      <c r="L27" s="105"/>
      <c r="M27" s="109"/>
      <c r="N27" s="104"/>
      <c r="O27" s="105">
        <v>20405.847725334999</v>
      </c>
      <c r="P27" s="104"/>
      <c r="Q27" s="106">
        <v>0.56966941610035771</v>
      </c>
      <c r="R27" s="106">
        <f>O27/'סכום נכסי הקרן'!$C$42</f>
        <v>2.7258583234617134E-2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0.49639997628397314</v>
      </c>
      <c r="I28" s="72"/>
      <c r="J28" s="72"/>
      <c r="K28" s="82">
        <v>2.4906622071177715E-3</v>
      </c>
      <c r="L28" s="81"/>
      <c r="M28" s="83"/>
      <c r="N28" s="72"/>
      <c r="O28" s="81">
        <v>808.45945987599998</v>
      </c>
      <c r="P28" s="72"/>
      <c r="Q28" s="82">
        <v>2.256973758931697E-2</v>
      </c>
      <c r="R28" s="82">
        <f>O28/'סכום נכסי הקרן'!$C$42</f>
        <v>1.0799580480786799E-3</v>
      </c>
    </row>
    <row r="29" spans="2:48">
      <c r="B29" s="76" t="s">
        <v>217</v>
      </c>
      <c r="C29" s="74" t="s">
        <v>218</v>
      </c>
      <c r="D29" s="87" t="s">
        <v>96</v>
      </c>
      <c r="E29" s="74" t="s">
        <v>196</v>
      </c>
      <c r="F29" s="74"/>
      <c r="G29" s="74"/>
      <c r="H29" s="84">
        <v>0.54000000000256032</v>
      </c>
      <c r="I29" s="87" t="s">
        <v>105</v>
      </c>
      <c r="J29" s="88">
        <v>0</v>
      </c>
      <c r="K29" s="85">
        <v>2.2000000000177247E-3</v>
      </c>
      <c r="L29" s="84">
        <v>203347.72007499999</v>
      </c>
      <c r="M29" s="86">
        <v>99.88</v>
      </c>
      <c r="N29" s="74"/>
      <c r="O29" s="84">
        <v>203.10370281199999</v>
      </c>
      <c r="P29" s="85">
        <v>2.2594191119444443E-5</v>
      </c>
      <c r="Q29" s="85">
        <v>5.6700397526284673E-3</v>
      </c>
      <c r="R29" s="85">
        <f>O29/'סכום נכסי הקרן'!$C$42</f>
        <v>2.7131042350601268E-4</v>
      </c>
    </row>
    <row r="30" spans="2:48">
      <c r="B30" s="76" t="s">
        <v>219</v>
      </c>
      <c r="C30" s="74" t="s">
        <v>220</v>
      </c>
      <c r="D30" s="87" t="s">
        <v>96</v>
      </c>
      <c r="E30" s="74" t="s">
        <v>196</v>
      </c>
      <c r="F30" s="74"/>
      <c r="G30" s="74"/>
      <c r="H30" s="84">
        <v>0.76999999999299751</v>
      </c>
      <c r="I30" s="87" t="s">
        <v>105</v>
      </c>
      <c r="J30" s="88">
        <v>0</v>
      </c>
      <c r="K30" s="85">
        <v>2.5999999999649875E-3</v>
      </c>
      <c r="L30" s="84">
        <v>80131.387803999998</v>
      </c>
      <c r="M30" s="86">
        <v>99.8</v>
      </c>
      <c r="N30" s="74"/>
      <c r="O30" s="84">
        <v>79.971125027999989</v>
      </c>
      <c r="P30" s="85">
        <v>1.0016423475499999E-5</v>
      </c>
      <c r="Q30" s="85">
        <v>2.2325514094191624E-3</v>
      </c>
      <c r="R30" s="85">
        <f>O30/'סכום נכסי הקרן'!$C$42</f>
        <v>1.0682719959902691E-4</v>
      </c>
    </row>
    <row r="31" spans="2:48">
      <c r="B31" s="76" t="s">
        <v>221</v>
      </c>
      <c r="C31" s="74" t="s">
        <v>222</v>
      </c>
      <c r="D31" s="87" t="s">
        <v>96</v>
      </c>
      <c r="E31" s="74" t="s">
        <v>196</v>
      </c>
      <c r="F31" s="74"/>
      <c r="G31" s="74"/>
      <c r="H31" s="84">
        <v>0.59000000000430364</v>
      </c>
      <c r="I31" s="87" t="s">
        <v>105</v>
      </c>
      <c r="J31" s="88">
        <v>0</v>
      </c>
      <c r="K31" s="85">
        <v>2.2000000000255027E-3</v>
      </c>
      <c r="L31" s="84">
        <v>125639.148988</v>
      </c>
      <c r="M31" s="86">
        <v>99.87</v>
      </c>
      <c r="N31" s="74"/>
      <c r="O31" s="84">
        <v>125.475818094</v>
      </c>
      <c r="P31" s="85">
        <v>1.3959905443111111E-5</v>
      </c>
      <c r="Q31" s="85">
        <v>3.5029045100428541E-3</v>
      </c>
      <c r="R31" s="85">
        <f>O31/'סכום נכסי הקרן'!$C$42</f>
        <v>1.6761337619904381E-4</v>
      </c>
    </row>
    <row r="32" spans="2:48">
      <c r="B32" s="76" t="s">
        <v>223</v>
      </c>
      <c r="C32" s="74" t="s">
        <v>224</v>
      </c>
      <c r="D32" s="87" t="s">
        <v>96</v>
      </c>
      <c r="E32" s="74" t="s">
        <v>196</v>
      </c>
      <c r="F32" s="74"/>
      <c r="G32" s="74"/>
      <c r="H32" s="84">
        <v>0.67000000000458804</v>
      </c>
      <c r="I32" s="87" t="s">
        <v>105</v>
      </c>
      <c r="J32" s="88">
        <v>0</v>
      </c>
      <c r="K32" s="85">
        <v>2.2000000000096591E-3</v>
      </c>
      <c r="L32" s="84">
        <v>82947.754820000002</v>
      </c>
      <c r="M32" s="86">
        <v>99.85</v>
      </c>
      <c r="N32" s="74"/>
      <c r="O32" s="84">
        <v>82.823333185999999</v>
      </c>
      <c r="P32" s="85">
        <v>9.2164172022222232E-6</v>
      </c>
      <c r="Q32" s="85">
        <v>2.3121764158307921E-3</v>
      </c>
      <c r="R32" s="85">
        <f>O32/'סכום נכסי הקרן'!$C$42</f>
        <v>1.1063724241242935E-4</v>
      </c>
    </row>
    <row r="33" spans="2:18">
      <c r="B33" s="76" t="s">
        <v>225</v>
      </c>
      <c r="C33" s="74" t="s">
        <v>226</v>
      </c>
      <c r="D33" s="87" t="s">
        <v>96</v>
      </c>
      <c r="E33" s="74" t="s">
        <v>196</v>
      </c>
      <c r="F33" s="74"/>
      <c r="G33" s="74"/>
      <c r="H33" s="84">
        <v>0.84000000003326025</v>
      </c>
      <c r="I33" s="87" t="s">
        <v>105</v>
      </c>
      <c r="J33" s="88">
        <v>0</v>
      </c>
      <c r="K33" s="85">
        <v>2.1000000002430554E-3</v>
      </c>
      <c r="L33" s="84">
        <v>15662.493412</v>
      </c>
      <c r="M33" s="86">
        <v>99.82</v>
      </c>
      <c r="N33" s="74"/>
      <c r="O33" s="84">
        <v>15.634300922</v>
      </c>
      <c r="P33" s="85">
        <v>2.2374990588571426E-6</v>
      </c>
      <c r="Q33" s="85">
        <v>4.364622924395958E-4</v>
      </c>
      <c r="R33" s="85">
        <f>O33/'סכום נכסי הקרן'!$C$42</f>
        <v>2.0884645359196518E-5</v>
      </c>
    </row>
    <row r="34" spans="2:18">
      <c r="B34" s="76" t="s">
        <v>227</v>
      </c>
      <c r="C34" s="74" t="s">
        <v>228</v>
      </c>
      <c r="D34" s="87" t="s">
        <v>96</v>
      </c>
      <c r="E34" s="74" t="s">
        <v>196</v>
      </c>
      <c r="F34" s="74"/>
      <c r="G34" s="74"/>
      <c r="H34" s="84">
        <v>1.9999999994224485E-2</v>
      </c>
      <c r="I34" s="87" t="s">
        <v>105</v>
      </c>
      <c r="J34" s="88">
        <v>0</v>
      </c>
      <c r="K34" s="85">
        <v>5.2000000000110005E-3</v>
      </c>
      <c r="L34" s="84">
        <v>72728.121933999995</v>
      </c>
      <c r="M34" s="86">
        <v>99.99</v>
      </c>
      <c r="N34" s="74"/>
      <c r="O34" s="84">
        <v>72.720849121000001</v>
      </c>
      <c r="P34" s="85">
        <v>6.0606768278333332E-6</v>
      </c>
      <c r="Q34" s="85">
        <v>2.0301456824873072E-3</v>
      </c>
      <c r="R34" s="85">
        <f>O34/'סכום נכסי הקרן'!$C$42</f>
        <v>9.7142120500865904E-5</v>
      </c>
    </row>
    <row r="35" spans="2:18">
      <c r="B35" s="76" t="s">
        <v>229</v>
      </c>
      <c r="C35" s="74" t="s">
        <v>230</v>
      </c>
      <c r="D35" s="87" t="s">
        <v>96</v>
      </c>
      <c r="E35" s="74" t="s">
        <v>196</v>
      </c>
      <c r="F35" s="74"/>
      <c r="G35" s="74"/>
      <c r="H35" s="84">
        <v>9.9999999967394088E-2</v>
      </c>
      <c r="I35" s="87" t="s">
        <v>105</v>
      </c>
      <c r="J35" s="88">
        <v>0</v>
      </c>
      <c r="K35" s="85">
        <v>2.0999999996413349E-3</v>
      </c>
      <c r="L35" s="84">
        <v>9202.6257989999995</v>
      </c>
      <c r="M35" s="86">
        <v>99.98</v>
      </c>
      <c r="N35" s="74"/>
      <c r="O35" s="84">
        <v>9.2007852729999993</v>
      </c>
      <c r="P35" s="85">
        <v>7.6688548324999995E-7</v>
      </c>
      <c r="Q35" s="85">
        <v>2.5685803622003814E-4</v>
      </c>
      <c r="R35" s="85">
        <f>O35/'סכום נכסי הקרן'!$C$42</f>
        <v>1.2290612699051329E-5</v>
      </c>
    </row>
    <row r="36" spans="2:18">
      <c r="B36" s="76" t="s">
        <v>231</v>
      </c>
      <c r="C36" s="74" t="s">
        <v>232</v>
      </c>
      <c r="D36" s="87" t="s">
        <v>96</v>
      </c>
      <c r="E36" s="74" t="s">
        <v>196</v>
      </c>
      <c r="F36" s="74"/>
      <c r="G36" s="74"/>
      <c r="H36" s="84">
        <v>0.17000000001928245</v>
      </c>
      <c r="I36" s="87" t="s">
        <v>105</v>
      </c>
      <c r="J36" s="88">
        <v>0</v>
      </c>
      <c r="K36" s="85">
        <v>2.2999999999908181E-3</v>
      </c>
      <c r="L36" s="84">
        <v>21790.191052999999</v>
      </c>
      <c r="M36" s="86">
        <v>99.96</v>
      </c>
      <c r="N36" s="74"/>
      <c r="O36" s="84">
        <v>21.781474974000002</v>
      </c>
      <c r="P36" s="85">
        <v>1.8158492544166665E-6</v>
      </c>
      <c r="Q36" s="85">
        <v>6.0807275920409876E-4</v>
      </c>
      <c r="R36" s="85">
        <f>O36/'סכום נכסי הקרן'!$C$42</f>
        <v>2.9096176573657243E-5</v>
      </c>
    </row>
    <row r="37" spans="2:18">
      <c r="B37" s="76" t="s">
        <v>233</v>
      </c>
      <c r="C37" s="74" t="s">
        <v>234</v>
      </c>
      <c r="D37" s="87" t="s">
        <v>96</v>
      </c>
      <c r="E37" s="74" t="s">
        <v>196</v>
      </c>
      <c r="F37" s="74"/>
      <c r="G37" s="74"/>
      <c r="H37" s="84">
        <v>0.35000000000610032</v>
      </c>
      <c r="I37" s="87" t="s">
        <v>105</v>
      </c>
      <c r="J37" s="88">
        <v>0</v>
      </c>
      <c r="K37" s="85">
        <v>2.2999999999471308E-3</v>
      </c>
      <c r="L37" s="84">
        <v>24608.595710000001</v>
      </c>
      <c r="M37" s="86">
        <v>99.92</v>
      </c>
      <c r="N37" s="74"/>
      <c r="O37" s="84">
        <v>24.588908831000001</v>
      </c>
      <c r="P37" s="85">
        <v>2.7342884122222222E-6</v>
      </c>
      <c r="Q37" s="85">
        <v>6.8644780284768793E-4</v>
      </c>
      <c r="R37" s="85">
        <f>O37/'סכום נכסי הקרן'!$C$42</f>
        <v>3.2846408884354364E-5</v>
      </c>
    </row>
    <row r="38" spans="2:18">
      <c r="B38" s="76" t="s">
        <v>235</v>
      </c>
      <c r="C38" s="74" t="s">
        <v>236</v>
      </c>
      <c r="D38" s="87" t="s">
        <v>96</v>
      </c>
      <c r="E38" s="74" t="s">
        <v>196</v>
      </c>
      <c r="F38" s="74"/>
      <c r="G38" s="74"/>
      <c r="H38" s="84">
        <v>0.42000000000173249</v>
      </c>
      <c r="I38" s="87" t="s">
        <v>105</v>
      </c>
      <c r="J38" s="88">
        <v>0</v>
      </c>
      <c r="K38" s="85">
        <v>2.0999999999797873E-3</v>
      </c>
      <c r="L38" s="84">
        <v>173315.14526500003</v>
      </c>
      <c r="M38" s="86">
        <v>99.91</v>
      </c>
      <c r="N38" s="74"/>
      <c r="O38" s="84">
        <v>173.159161635</v>
      </c>
      <c r="P38" s="85">
        <v>1.925723836277778E-5</v>
      </c>
      <c r="Q38" s="85">
        <v>4.8340789281969667E-3</v>
      </c>
      <c r="R38" s="85">
        <f>O38/'סכום נכסי הקרן'!$C$42</f>
        <v>2.3130984234504185E-4</v>
      </c>
    </row>
    <row r="39" spans="2:18">
      <c r="B39" s="77"/>
      <c r="C39" s="74"/>
      <c r="D39" s="74"/>
      <c r="E39" s="74"/>
      <c r="F39" s="74"/>
      <c r="G39" s="74"/>
      <c r="H39" s="74"/>
      <c r="I39" s="74"/>
      <c r="J39" s="74"/>
      <c r="K39" s="85"/>
      <c r="L39" s="84"/>
      <c r="M39" s="86"/>
      <c r="N39" s="74"/>
      <c r="O39" s="74"/>
      <c r="P39" s="74"/>
      <c r="Q39" s="85"/>
      <c r="R39" s="74"/>
    </row>
    <row r="40" spans="2:18">
      <c r="B40" s="75" t="s">
        <v>23</v>
      </c>
      <c r="C40" s="72"/>
      <c r="D40" s="72"/>
      <c r="E40" s="72"/>
      <c r="F40" s="72"/>
      <c r="G40" s="72"/>
      <c r="H40" s="81">
        <v>9.3599581721211464</v>
      </c>
      <c r="I40" s="72"/>
      <c r="J40" s="72"/>
      <c r="K40" s="82">
        <v>1.1743652647172764E-2</v>
      </c>
      <c r="L40" s="81"/>
      <c r="M40" s="83"/>
      <c r="N40" s="72"/>
      <c r="O40" s="81">
        <v>19597.388265458998</v>
      </c>
      <c r="P40" s="72"/>
      <c r="Q40" s="82">
        <v>0.5470996785110408</v>
      </c>
      <c r="R40" s="82">
        <f>O40/'סכום נכסי הקרן'!$C$42</f>
        <v>2.6178625186538452E-2</v>
      </c>
    </row>
    <row r="41" spans="2:18">
      <c r="B41" s="76" t="s">
        <v>237</v>
      </c>
      <c r="C41" s="74" t="s">
        <v>238</v>
      </c>
      <c r="D41" s="87" t="s">
        <v>96</v>
      </c>
      <c r="E41" s="74" t="s">
        <v>196</v>
      </c>
      <c r="F41" s="74"/>
      <c r="G41" s="74"/>
      <c r="H41" s="84">
        <v>5.6400000000017796</v>
      </c>
      <c r="I41" s="87" t="s">
        <v>105</v>
      </c>
      <c r="J41" s="88">
        <v>6.25E-2</v>
      </c>
      <c r="K41" s="85">
        <v>8.3000000000057732E-3</v>
      </c>
      <c r="L41" s="84">
        <v>770392.47762499982</v>
      </c>
      <c r="M41" s="86">
        <v>137.18</v>
      </c>
      <c r="N41" s="74"/>
      <c r="O41" s="84">
        <v>1056.824424033</v>
      </c>
      <c r="P41" s="85">
        <v>4.6780243665393217E-5</v>
      </c>
      <c r="Q41" s="85">
        <v>2.9503334566787394E-2</v>
      </c>
      <c r="R41" s="85">
        <f>O41/'סכום נכסי הקרן'!$C$42</f>
        <v>1.4117294667015318E-3</v>
      </c>
    </row>
    <row r="42" spans="2:18">
      <c r="B42" s="76" t="s">
        <v>239</v>
      </c>
      <c r="C42" s="74" t="s">
        <v>240</v>
      </c>
      <c r="D42" s="87" t="s">
        <v>96</v>
      </c>
      <c r="E42" s="74" t="s">
        <v>196</v>
      </c>
      <c r="F42" s="74"/>
      <c r="G42" s="74"/>
      <c r="H42" s="84">
        <v>3.8000000000003449</v>
      </c>
      <c r="I42" s="87" t="s">
        <v>105</v>
      </c>
      <c r="J42" s="88">
        <v>3.7499999999999999E-2</v>
      </c>
      <c r="K42" s="85">
        <v>5.4999999999991393E-3</v>
      </c>
      <c r="L42" s="84">
        <v>1030402.571501</v>
      </c>
      <c r="M42" s="86">
        <v>112.64</v>
      </c>
      <c r="N42" s="74"/>
      <c r="O42" s="84">
        <v>1160.6454565419999</v>
      </c>
      <c r="P42" s="85">
        <v>6.3499319682718648E-5</v>
      </c>
      <c r="Q42" s="85">
        <v>3.2401703101357419E-2</v>
      </c>
      <c r="R42" s="85">
        <f>O42/'סכום נכסי הקרן'!$C$42</f>
        <v>1.5504159008180053E-3</v>
      </c>
    </row>
    <row r="43" spans="2:18">
      <c r="B43" s="76" t="s">
        <v>241</v>
      </c>
      <c r="C43" s="74" t="s">
        <v>242</v>
      </c>
      <c r="D43" s="87" t="s">
        <v>96</v>
      </c>
      <c r="E43" s="74" t="s">
        <v>196</v>
      </c>
      <c r="F43" s="74"/>
      <c r="G43" s="74"/>
      <c r="H43" s="84">
        <v>18.809999999996418</v>
      </c>
      <c r="I43" s="87" t="s">
        <v>105</v>
      </c>
      <c r="J43" s="88">
        <v>3.7499999999999999E-2</v>
      </c>
      <c r="K43" s="85">
        <v>2.1299999999995829E-2</v>
      </c>
      <c r="L43" s="84">
        <v>3298949.4094509999</v>
      </c>
      <c r="M43" s="86">
        <v>132.96</v>
      </c>
      <c r="N43" s="74"/>
      <c r="O43" s="84">
        <v>4386.2831347909996</v>
      </c>
      <c r="P43" s="85">
        <v>2.0843894398314922E-4</v>
      </c>
      <c r="Q43" s="85">
        <v>0.12245172981198527</v>
      </c>
      <c r="R43" s="85">
        <f>O43/'סכום נכסי הקרן'!$C$42</f>
        <v>5.8592941361535608E-3</v>
      </c>
    </row>
    <row r="44" spans="2:18">
      <c r="B44" s="76" t="s">
        <v>243</v>
      </c>
      <c r="C44" s="74" t="s">
        <v>244</v>
      </c>
      <c r="D44" s="87" t="s">
        <v>96</v>
      </c>
      <c r="E44" s="74" t="s">
        <v>196</v>
      </c>
      <c r="F44" s="74"/>
      <c r="G44" s="74"/>
      <c r="H44" s="84">
        <v>2.6300000000006865</v>
      </c>
      <c r="I44" s="87" t="s">
        <v>105</v>
      </c>
      <c r="J44" s="88">
        <v>1.2500000000000001E-2</v>
      </c>
      <c r="K44" s="85">
        <v>4.4000000000000003E-3</v>
      </c>
      <c r="L44" s="84">
        <v>710814.82179099997</v>
      </c>
      <c r="M44" s="86">
        <v>102.56</v>
      </c>
      <c r="N44" s="74"/>
      <c r="O44" s="84">
        <v>729.01166854999997</v>
      </c>
      <c r="P44" s="85">
        <v>6.1181033424986516E-5</v>
      </c>
      <c r="Q44" s="85">
        <v>2.0351796070575068E-2</v>
      </c>
      <c r="R44" s="85">
        <f>O44/'סכום נכסי הקרן'!$C$42</f>
        <v>9.7382992922687118E-4</v>
      </c>
    </row>
    <row r="45" spans="2:18">
      <c r="B45" s="76" t="s">
        <v>245</v>
      </c>
      <c r="C45" s="74" t="s">
        <v>246</v>
      </c>
      <c r="D45" s="87" t="s">
        <v>96</v>
      </c>
      <c r="E45" s="74" t="s">
        <v>196</v>
      </c>
      <c r="F45" s="74"/>
      <c r="G45" s="74"/>
      <c r="H45" s="84">
        <v>3.5800000000002488</v>
      </c>
      <c r="I45" s="87" t="s">
        <v>105</v>
      </c>
      <c r="J45" s="88">
        <v>1.4999999999999999E-2</v>
      </c>
      <c r="K45" s="85">
        <v>5.200000000002032E-3</v>
      </c>
      <c r="L45" s="84">
        <v>1702616.794741</v>
      </c>
      <c r="M45" s="86">
        <v>104.07</v>
      </c>
      <c r="N45" s="74"/>
      <c r="O45" s="84">
        <v>1771.913295932</v>
      </c>
      <c r="P45" s="85">
        <v>1.0124280740699249E-4</v>
      </c>
      <c r="Q45" s="85">
        <v>4.9466448356409641E-2</v>
      </c>
      <c r="R45" s="85">
        <f>O45/'סכום נכסי הקרן'!$C$42</f>
        <v>2.3669610158719477E-3</v>
      </c>
    </row>
    <row r="46" spans="2:18">
      <c r="B46" s="76" t="s">
        <v>247</v>
      </c>
      <c r="C46" s="74" t="s">
        <v>248</v>
      </c>
      <c r="D46" s="87" t="s">
        <v>96</v>
      </c>
      <c r="E46" s="74" t="s">
        <v>196</v>
      </c>
      <c r="F46" s="74"/>
      <c r="G46" s="74"/>
      <c r="H46" s="84">
        <v>0.83999999999130048</v>
      </c>
      <c r="I46" s="87" t="s">
        <v>105</v>
      </c>
      <c r="J46" s="88">
        <v>5.0000000000000001E-3</v>
      </c>
      <c r="K46" s="85">
        <v>2.4000000000217485E-3</v>
      </c>
      <c r="L46" s="84">
        <v>91684.363412999999</v>
      </c>
      <c r="M46" s="86">
        <v>100.3</v>
      </c>
      <c r="N46" s="74"/>
      <c r="O46" s="84">
        <v>91.959418119999995</v>
      </c>
      <c r="P46" s="85">
        <v>5.8607378663633818E-6</v>
      </c>
      <c r="Q46" s="85">
        <v>2.5672282146998642E-3</v>
      </c>
      <c r="R46" s="85">
        <f>O46/'סכום נכסי הקרן'!$C$42</f>
        <v>1.2284142696599619E-4</v>
      </c>
    </row>
    <row r="47" spans="2:18">
      <c r="B47" s="76" t="s">
        <v>249</v>
      </c>
      <c r="C47" s="74" t="s">
        <v>250</v>
      </c>
      <c r="D47" s="87" t="s">
        <v>96</v>
      </c>
      <c r="E47" s="74" t="s">
        <v>196</v>
      </c>
      <c r="F47" s="74"/>
      <c r="G47" s="74"/>
      <c r="H47" s="84">
        <v>1.790000000000437</v>
      </c>
      <c r="I47" s="87" t="s">
        <v>105</v>
      </c>
      <c r="J47" s="88">
        <v>5.5E-2</v>
      </c>
      <c r="K47" s="85">
        <v>3.6000000000009445E-3</v>
      </c>
      <c r="L47" s="84">
        <v>766954.19611400005</v>
      </c>
      <c r="M47" s="86">
        <v>110.31</v>
      </c>
      <c r="N47" s="74"/>
      <c r="O47" s="84">
        <v>846.02717059700012</v>
      </c>
      <c r="P47" s="85">
        <v>4.3278088093338981E-5</v>
      </c>
      <c r="Q47" s="85">
        <v>2.3618514200743339E-2</v>
      </c>
      <c r="R47" s="85">
        <f>O47/'סכום נכסי הקרן'!$C$42</f>
        <v>1.1301418279150352E-3</v>
      </c>
    </row>
    <row r="48" spans="2:18">
      <c r="B48" s="76" t="s">
        <v>251</v>
      </c>
      <c r="C48" s="74" t="s">
        <v>252</v>
      </c>
      <c r="D48" s="87" t="s">
        <v>96</v>
      </c>
      <c r="E48" s="74" t="s">
        <v>196</v>
      </c>
      <c r="F48" s="74"/>
      <c r="G48" s="74"/>
      <c r="H48" s="84">
        <v>15.120000000001587</v>
      </c>
      <c r="I48" s="87" t="s">
        <v>105</v>
      </c>
      <c r="J48" s="88">
        <v>5.5E-2</v>
      </c>
      <c r="K48" s="85">
        <v>1.8900000000002769E-2</v>
      </c>
      <c r="L48" s="84">
        <v>1926683.9335690001</v>
      </c>
      <c r="M48" s="86">
        <v>165.1</v>
      </c>
      <c r="N48" s="74"/>
      <c r="O48" s="84">
        <v>3180.9551664079995</v>
      </c>
      <c r="P48" s="85">
        <v>1.0537756206394728E-4</v>
      </c>
      <c r="Q48" s="85">
        <v>8.8802626417683536E-2</v>
      </c>
      <c r="R48" s="85">
        <f>O48/'סכום נכסי הקרן'!$C$42</f>
        <v>4.249190346621308E-3</v>
      </c>
    </row>
    <row r="49" spans="2:18">
      <c r="B49" s="76" t="s">
        <v>253</v>
      </c>
      <c r="C49" s="74" t="s">
        <v>254</v>
      </c>
      <c r="D49" s="87" t="s">
        <v>96</v>
      </c>
      <c r="E49" s="74" t="s">
        <v>196</v>
      </c>
      <c r="F49" s="74"/>
      <c r="G49" s="74"/>
      <c r="H49" s="84">
        <v>2.8799999999994923</v>
      </c>
      <c r="I49" s="87" t="s">
        <v>105</v>
      </c>
      <c r="J49" s="88">
        <v>4.2500000000000003E-2</v>
      </c>
      <c r="K49" s="85">
        <v>4.8999999999974628E-3</v>
      </c>
      <c r="L49" s="84">
        <v>1063535.6723410001</v>
      </c>
      <c r="M49" s="86">
        <v>111.16</v>
      </c>
      <c r="N49" s="74"/>
      <c r="O49" s="84">
        <v>1182.22625337</v>
      </c>
      <c r="P49" s="85">
        <v>6.2852304817827772E-5</v>
      </c>
      <c r="Q49" s="85">
        <v>3.3004173535002949E-2</v>
      </c>
      <c r="R49" s="85">
        <f>O49/'סכום נכסי הקרן'!$C$42</f>
        <v>1.5792440070806549E-3</v>
      </c>
    </row>
    <row r="50" spans="2:18">
      <c r="B50" s="76" t="s">
        <v>255</v>
      </c>
      <c r="C50" s="74" t="s">
        <v>256</v>
      </c>
      <c r="D50" s="87" t="s">
        <v>96</v>
      </c>
      <c r="E50" s="74" t="s">
        <v>196</v>
      </c>
      <c r="F50" s="74"/>
      <c r="G50" s="74"/>
      <c r="H50" s="84">
        <v>6.6200000000006165</v>
      </c>
      <c r="I50" s="87" t="s">
        <v>105</v>
      </c>
      <c r="J50" s="88">
        <v>0.02</v>
      </c>
      <c r="K50" s="85">
        <v>8.9000000000001075E-3</v>
      </c>
      <c r="L50" s="84">
        <v>874895.66035999998</v>
      </c>
      <c r="M50" s="86">
        <v>107.5</v>
      </c>
      <c r="N50" s="74"/>
      <c r="O50" s="84">
        <v>940.5128348909999</v>
      </c>
      <c r="P50" s="85">
        <v>5.3722125657892218E-5</v>
      </c>
      <c r="Q50" s="85">
        <v>2.6256267551288525E-2</v>
      </c>
      <c r="R50" s="85">
        <f>O50/'סכום נכסי הקרן'!$C$42</f>
        <v>1.2563578704584872E-3</v>
      </c>
    </row>
    <row r="51" spans="2:18">
      <c r="B51" s="76" t="s">
        <v>257</v>
      </c>
      <c r="C51" s="74" t="s">
        <v>258</v>
      </c>
      <c r="D51" s="87" t="s">
        <v>96</v>
      </c>
      <c r="E51" s="74" t="s">
        <v>196</v>
      </c>
      <c r="F51" s="74"/>
      <c r="G51" s="74"/>
      <c r="H51" s="84">
        <v>9.5699999999929748</v>
      </c>
      <c r="I51" s="87" t="s">
        <v>105</v>
      </c>
      <c r="J51" s="88">
        <v>0.01</v>
      </c>
      <c r="K51" s="85">
        <v>1.0699999999984628E-2</v>
      </c>
      <c r="L51" s="84">
        <v>550395.65760000004</v>
      </c>
      <c r="M51" s="86">
        <v>99.3</v>
      </c>
      <c r="N51" s="74"/>
      <c r="O51" s="84">
        <v>546.542886512</v>
      </c>
      <c r="P51" s="85">
        <v>1.0195589735420137E-4</v>
      </c>
      <c r="Q51" s="85">
        <v>1.5257820759219831E-2</v>
      </c>
      <c r="R51" s="85">
        <f>O51/'סכום נכסי הקרן'!$C$42</f>
        <v>7.3008408980620684E-4</v>
      </c>
    </row>
    <row r="52" spans="2:18">
      <c r="B52" s="76" t="s">
        <v>259</v>
      </c>
      <c r="C52" s="74" t="s">
        <v>260</v>
      </c>
      <c r="D52" s="87" t="s">
        <v>96</v>
      </c>
      <c r="E52" s="74" t="s">
        <v>196</v>
      </c>
      <c r="F52" s="74"/>
      <c r="G52" s="74"/>
      <c r="H52" s="84">
        <v>1.0700000000072667</v>
      </c>
      <c r="I52" s="87" t="s">
        <v>105</v>
      </c>
      <c r="J52" s="88">
        <v>0.01</v>
      </c>
      <c r="K52" s="85">
        <v>2.5000000001211111E-3</v>
      </c>
      <c r="L52" s="84">
        <v>20291.215230000002</v>
      </c>
      <c r="M52" s="86">
        <v>101.73</v>
      </c>
      <c r="N52" s="74"/>
      <c r="O52" s="84">
        <v>20.642254155</v>
      </c>
      <c r="P52" s="85">
        <v>1.3736666097555495E-6</v>
      </c>
      <c r="Q52" s="85">
        <v>5.762691670424579E-4</v>
      </c>
      <c r="R52" s="85">
        <f>O52/'סכום נכסי הקרן'!$C$42</f>
        <v>2.7574380178069839E-5</v>
      </c>
    </row>
    <row r="53" spans="2:18">
      <c r="B53" s="76" t="s">
        <v>261</v>
      </c>
      <c r="C53" s="74" t="s">
        <v>262</v>
      </c>
      <c r="D53" s="87" t="s">
        <v>96</v>
      </c>
      <c r="E53" s="74" t="s">
        <v>196</v>
      </c>
      <c r="F53" s="74"/>
      <c r="G53" s="74"/>
      <c r="H53" s="84">
        <v>2.3100000000006</v>
      </c>
      <c r="I53" s="87" t="s">
        <v>105</v>
      </c>
      <c r="J53" s="88">
        <v>7.4999999999999997E-3</v>
      </c>
      <c r="K53" s="85">
        <v>4.0999999999974278E-3</v>
      </c>
      <c r="L53" s="84">
        <v>575696.36535600002</v>
      </c>
      <c r="M53" s="86">
        <v>101.3</v>
      </c>
      <c r="N53" s="74"/>
      <c r="O53" s="84">
        <v>583.180417315</v>
      </c>
      <c r="P53" s="85">
        <v>5.5599641169606727E-5</v>
      </c>
      <c r="Q53" s="85">
        <v>1.6280629566814284E-2</v>
      </c>
      <c r="R53" s="85">
        <f>O53/'סכום נכסי הקרן'!$C$42</f>
        <v>7.7902531471128625E-4</v>
      </c>
    </row>
    <row r="54" spans="2:18">
      <c r="B54" s="76" t="s">
        <v>263</v>
      </c>
      <c r="C54" s="74" t="s">
        <v>264</v>
      </c>
      <c r="D54" s="87" t="s">
        <v>96</v>
      </c>
      <c r="E54" s="74" t="s">
        <v>196</v>
      </c>
      <c r="F54" s="74"/>
      <c r="G54" s="74"/>
      <c r="H54" s="84">
        <v>5.1699999999998925</v>
      </c>
      <c r="I54" s="87" t="s">
        <v>105</v>
      </c>
      <c r="J54" s="88">
        <v>1.7500000000000002E-2</v>
      </c>
      <c r="K54" s="85">
        <v>7.3999999999998659E-3</v>
      </c>
      <c r="L54" s="84">
        <v>2790915.5531339999</v>
      </c>
      <c r="M54" s="86">
        <v>106.39</v>
      </c>
      <c r="N54" s="74"/>
      <c r="O54" s="84">
        <v>2969.2551104959998</v>
      </c>
      <c r="P54" s="85">
        <v>1.4307643184234396E-4</v>
      </c>
      <c r="Q54" s="85">
        <v>8.2892602543004151E-2</v>
      </c>
      <c r="R54" s="85">
        <f>O54/'סכום נכסי הקרן'!$C$42</f>
        <v>3.9663967242967732E-3</v>
      </c>
    </row>
    <row r="55" spans="2:18">
      <c r="B55" s="76" t="s">
        <v>265</v>
      </c>
      <c r="C55" s="74" t="s">
        <v>266</v>
      </c>
      <c r="D55" s="87" t="s">
        <v>96</v>
      </c>
      <c r="E55" s="74" t="s">
        <v>196</v>
      </c>
      <c r="F55" s="74"/>
      <c r="G55" s="74"/>
      <c r="H55" s="84">
        <v>7.7899999999914016</v>
      </c>
      <c r="I55" s="87" t="s">
        <v>105</v>
      </c>
      <c r="J55" s="88">
        <v>2.2499999999999999E-2</v>
      </c>
      <c r="K55" s="85">
        <v>1.0100000000040332E-2</v>
      </c>
      <c r="L55" s="84">
        <v>118183.989394</v>
      </c>
      <c r="M55" s="86">
        <v>111.19</v>
      </c>
      <c r="N55" s="74"/>
      <c r="O55" s="84">
        <v>131.408773747</v>
      </c>
      <c r="P55" s="85">
        <v>7.588393770407406E-6</v>
      </c>
      <c r="Q55" s="85">
        <v>3.6685346484270384E-3</v>
      </c>
      <c r="R55" s="85">
        <f>O55/'סכום נכסי הקרן'!$C$42</f>
        <v>1.7553874973271982E-4</v>
      </c>
    </row>
    <row r="56" spans="2:18">
      <c r="C56" s="1"/>
      <c r="D56" s="1"/>
    </row>
    <row r="57" spans="2:18">
      <c r="C57" s="1"/>
      <c r="D57" s="1"/>
    </row>
    <row r="58" spans="2:18">
      <c r="C58" s="1"/>
      <c r="D58" s="1"/>
    </row>
    <row r="59" spans="2:18">
      <c r="B59" s="89" t="s">
        <v>88</v>
      </c>
      <c r="C59" s="90"/>
      <c r="D59" s="90"/>
    </row>
    <row r="60" spans="2:18">
      <c r="B60" s="89" t="s">
        <v>165</v>
      </c>
      <c r="C60" s="90"/>
      <c r="D60" s="90"/>
    </row>
    <row r="61" spans="2:18">
      <c r="B61" s="123" t="s">
        <v>173</v>
      </c>
      <c r="C61" s="123"/>
      <c r="D61" s="123"/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1:D61"/>
  </mergeCells>
  <phoneticPr fontId="3" type="noConversion"/>
  <dataValidations count="1">
    <dataValidation allowBlank="1" showInputMessage="1" showErrorMessage="1" sqref="N10:Q10 N9 N1:N7 N32:N1048576 C5:C29 O1:Q9 O11:Q1048576 B62:B1048576 J1:M1048576 E1:I30 B59:B61 D1:D29 R1:AF1048576 AJ1:XFD1048576 AG1:AI27 AG31:AI1048576 C59:D60 A1:A1048576 B1:B58 E32:I1048576 C32:D58 C62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118</v>
      </c>
      <c r="C1" s="68" t="s" vm="1">
        <v>191</v>
      </c>
    </row>
    <row r="2" spans="2:18">
      <c r="B2" s="47" t="s">
        <v>117</v>
      </c>
      <c r="C2" s="68" t="s">
        <v>192</v>
      </c>
    </row>
    <row r="3" spans="2:18">
      <c r="B3" s="47" t="s">
        <v>119</v>
      </c>
      <c r="C3" s="68" t="s">
        <v>193</v>
      </c>
    </row>
    <row r="4" spans="2:18">
      <c r="B4" s="47" t="s">
        <v>120</v>
      </c>
      <c r="C4" s="68">
        <v>2112</v>
      </c>
    </row>
    <row r="6" spans="2:18" ht="26.25" customHeight="1">
      <c r="B6" s="114" t="s">
        <v>154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18" s="3" customFormat="1" ht="78.75">
      <c r="B7" s="22" t="s">
        <v>92</v>
      </c>
      <c r="C7" s="30" t="s">
        <v>33</v>
      </c>
      <c r="D7" s="30" t="s">
        <v>45</v>
      </c>
      <c r="E7" s="30" t="s">
        <v>14</v>
      </c>
      <c r="F7" s="30" t="s">
        <v>46</v>
      </c>
      <c r="G7" s="30" t="s">
        <v>80</v>
      </c>
      <c r="H7" s="30" t="s">
        <v>17</v>
      </c>
      <c r="I7" s="30" t="s">
        <v>79</v>
      </c>
      <c r="J7" s="30" t="s">
        <v>16</v>
      </c>
      <c r="K7" s="30" t="s">
        <v>149</v>
      </c>
      <c r="L7" s="30" t="s">
        <v>167</v>
      </c>
      <c r="M7" s="30" t="s">
        <v>150</v>
      </c>
      <c r="N7" s="30" t="s">
        <v>43</v>
      </c>
      <c r="O7" s="30" t="s">
        <v>121</v>
      </c>
      <c r="P7" s="31" t="s">
        <v>123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174</v>
      </c>
      <c r="M8" s="32" t="s">
        <v>170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182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173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118</v>
      </c>
      <c r="C1" s="68" t="s" vm="1">
        <v>191</v>
      </c>
    </row>
    <row r="2" spans="2:67">
      <c r="B2" s="47" t="s">
        <v>117</v>
      </c>
      <c r="C2" s="68" t="s">
        <v>192</v>
      </c>
    </row>
    <row r="3" spans="2:67">
      <c r="B3" s="47" t="s">
        <v>119</v>
      </c>
      <c r="C3" s="68" t="s">
        <v>193</v>
      </c>
    </row>
    <row r="4" spans="2:67">
      <c r="B4" s="47" t="s">
        <v>120</v>
      </c>
      <c r="C4" s="68">
        <v>2112</v>
      </c>
    </row>
    <row r="6" spans="2:67" ht="26.25" customHeight="1">
      <c r="B6" s="120" t="s">
        <v>141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3"/>
    </row>
    <row r="7" spans="2:67" ht="26.25" customHeight="1">
      <c r="B7" s="120" t="s">
        <v>66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AZ7" s="42"/>
      <c r="BJ7" s="3"/>
      <c r="BO7" s="3"/>
    </row>
    <row r="8" spans="2:67" s="3" customFormat="1" ht="78.75">
      <c r="B8" s="37" t="s">
        <v>91</v>
      </c>
      <c r="C8" s="13" t="s">
        <v>33</v>
      </c>
      <c r="D8" s="13" t="s">
        <v>95</v>
      </c>
      <c r="E8" s="13" t="s">
        <v>157</v>
      </c>
      <c r="F8" s="13" t="s">
        <v>93</v>
      </c>
      <c r="G8" s="13" t="s">
        <v>45</v>
      </c>
      <c r="H8" s="13" t="s">
        <v>14</v>
      </c>
      <c r="I8" s="13" t="s">
        <v>46</v>
      </c>
      <c r="J8" s="13" t="s">
        <v>80</v>
      </c>
      <c r="K8" s="13" t="s">
        <v>17</v>
      </c>
      <c r="L8" s="13" t="s">
        <v>79</v>
      </c>
      <c r="M8" s="13" t="s">
        <v>16</v>
      </c>
      <c r="N8" s="13" t="s">
        <v>18</v>
      </c>
      <c r="O8" s="13" t="s">
        <v>167</v>
      </c>
      <c r="P8" s="13" t="s">
        <v>166</v>
      </c>
      <c r="Q8" s="13" t="s">
        <v>44</v>
      </c>
      <c r="R8" s="13" t="s">
        <v>43</v>
      </c>
      <c r="S8" s="13" t="s">
        <v>121</v>
      </c>
      <c r="T8" s="38" t="s">
        <v>123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174</v>
      </c>
      <c r="P9" s="16"/>
      <c r="Q9" s="16" t="s">
        <v>170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19" t="s">
        <v>90</v>
      </c>
      <c r="S10" s="44" t="s">
        <v>124</v>
      </c>
      <c r="T10" s="61" t="s">
        <v>158</v>
      </c>
      <c r="U10" s="5"/>
      <c r="BJ10" s="1"/>
      <c r="BK10" s="3"/>
      <c r="BL10" s="1"/>
      <c r="BO10" s="1"/>
    </row>
    <row r="11" spans="2:67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118</v>
      </c>
      <c r="C1" s="68" t="s" vm="1">
        <v>191</v>
      </c>
    </row>
    <row r="2" spans="2:66">
      <c r="B2" s="47" t="s">
        <v>117</v>
      </c>
      <c r="C2" s="68" t="s">
        <v>192</v>
      </c>
    </row>
    <row r="3" spans="2:66">
      <c r="B3" s="47" t="s">
        <v>119</v>
      </c>
      <c r="C3" s="68" t="s">
        <v>193</v>
      </c>
    </row>
    <row r="4" spans="2:66">
      <c r="B4" s="47" t="s">
        <v>120</v>
      </c>
      <c r="C4" s="68">
        <v>2112</v>
      </c>
    </row>
    <row r="6" spans="2:66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67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3"/>
    </row>
    <row r="8" spans="2:66" s="3" customFormat="1" ht="78.75">
      <c r="B8" s="22" t="s">
        <v>91</v>
      </c>
      <c r="C8" s="30" t="s">
        <v>33</v>
      </c>
      <c r="D8" s="30" t="s">
        <v>95</v>
      </c>
      <c r="E8" s="30" t="s">
        <v>157</v>
      </c>
      <c r="F8" s="30" t="s">
        <v>93</v>
      </c>
      <c r="G8" s="30" t="s">
        <v>45</v>
      </c>
      <c r="H8" s="30" t="s">
        <v>14</v>
      </c>
      <c r="I8" s="30" t="s">
        <v>46</v>
      </c>
      <c r="J8" s="30" t="s">
        <v>80</v>
      </c>
      <c r="K8" s="30" t="s">
        <v>17</v>
      </c>
      <c r="L8" s="30" t="s">
        <v>79</v>
      </c>
      <c r="M8" s="30" t="s">
        <v>16</v>
      </c>
      <c r="N8" s="30" t="s">
        <v>18</v>
      </c>
      <c r="O8" s="13" t="s">
        <v>167</v>
      </c>
      <c r="P8" s="30" t="s">
        <v>166</v>
      </c>
      <c r="Q8" s="30" t="s">
        <v>181</v>
      </c>
      <c r="R8" s="30" t="s">
        <v>44</v>
      </c>
      <c r="S8" s="13" t="s">
        <v>43</v>
      </c>
      <c r="T8" s="30" t="s">
        <v>121</v>
      </c>
      <c r="U8" s="14" t="s">
        <v>123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174</v>
      </c>
      <c r="P9" s="32"/>
      <c r="Q9" s="16" t="s">
        <v>170</v>
      </c>
      <c r="R9" s="32" t="s">
        <v>170</v>
      </c>
      <c r="S9" s="16" t="s">
        <v>19</v>
      </c>
      <c r="T9" s="32" t="s">
        <v>170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89</v>
      </c>
      <c r="R10" s="19" t="s">
        <v>90</v>
      </c>
      <c r="S10" s="19" t="s">
        <v>124</v>
      </c>
      <c r="T10" s="19" t="s">
        <v>158</v>
      </c>
      <c r="U10" s="20" t="s">
        <v>176</v>
      </c>
      <c r="V10" s="5"/>
      <c r="BI10" s="1"/>
      <c r="BJ10" s="3"/>
      <c r="BK10" s="1"/>
    </row>
    <row r="11" spans="2:66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5"/>
      <c r="BI11" s="1"/>
      <c r="BJ11" s="3"/>
      <c r="BK11" s="1"/>
      <c r="BN11" s="1"/>
    </row>
    <row r="12" spans="2:66">
      <c r="B12" s="89" t="s">
        <v>182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BJ12" s="3"/>
    </row>
    <row r="13" spans="2:66" ht="20.25">
      <c r="B13" s="89" t="s">
        <v>88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BJ13" s="4"/>
    </row>
    <row r="14" spans="2:66">
      <c r="B14" s="89" t="s">
        <v>165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2:66">
      <c r="B15" s="89" t="s">
        <v>173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2:66">
      <c r="B16" s="123" t="s">
        <v>178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2:61" ht="20.2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BI17" s="4"/>
    </row>
    <row r="18" spans="2:6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2:6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BI19" s="3"/>
    </row>
    <row r="20" spans="2:61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2:6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2:6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2:6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2:6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2:6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2:6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2:6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2:6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2:6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2:6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2:6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2:6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2:2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2:2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2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2:2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2:2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2:2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2:2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2:21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2:21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2:2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2:2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2:2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2:2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2:2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2:2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2:2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2:2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2:2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2:2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2:2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2:2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2:2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2:2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2:2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2:2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2:2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2:2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2:2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2:2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2:21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2:2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2:2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2:21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2:21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2:21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2:2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2:2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2:2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2:2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2:2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2:2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2:2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2:21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2:2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2:2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2:2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2:2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2:2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2:2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2:2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2:2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2:2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2:21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2:21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2:21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2:2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</row>
    <row r="89" spans="2:21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</row>
    <row r="90" spans="2:21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</row>
    <row r="91" spans="2:21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2:21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3" spans="2:21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</row>
    <row r="94" spans="2:21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</row>
    <row r="95" spans="2:21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2:2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2:2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</row>
    <row r="98" spans="2:2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2:21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2:21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</row>
    <row r="101" spans="2:21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</row>
    <row r="102" spans="2:21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</row>
    <row r="103" spans="2:21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</row>
    <row r="104" spans="2:21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  <row r="105" spans="2:21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</row>
    <row r="106" spans="2:21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</row>
    <row r="107" spans="2:21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</row>
    <row r="108" spans="2:21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</row>
    <row r="109" spans="2:21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</row>
    <row r="110" spans="2:21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118</v>
      </c>
      <c r="C1" s="68" t="s" vm="1">
        <v>191</v>
      </c>
    </row>
    <row r="2" spans="2:62">
      <c r="B2" s="47" t="s">
        <v>117</v>
      </c>
      <c r="C2" s="68" t="s">
        <v>192</v>
      </c>
    </row>
    <row r="3" spans="2:62">
      <c r="B3" s="47" t="s">
        <v>119</v>
      </c>
      <c r="C3" s="68" t="s">
        <v>193</v>
      </c>
    </row>
    <row r="4" spans="2:62">
      <c r="B4" s="47" t="s">
        <v>120</v>
      </c>
      <c r="C4" s="68">
        <v>2112</v>
      </c>
    </row>
    <row r="6" spans="2:62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3"/>
    </row>
    <row r="7" spans="2:62" ht="26.25" customHeight="1">
      <c r="B7" s="114" t="s">
        <v>68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3"/>
      <c r="BJ7" s="3"/>
    </row>
    <row r="8" spans="2:62" s="3" customFormat="1" ht="78.75">
      <c r="B8" s="22" t="s">
        <v>91</v>
      </c>
      <c r="C8" s="30" t="s">
        <v>33</v>
      </c>
      <c r="D8" s="30" t="s">
        <v>95</v>
      </c>
      <c r="E8" s="30" t="s">
        <v>157</v>
      </c>
      <c r="F8" s="30" t="s">
        <v>93</v>
      </c>
      <c r="G8" s="30" t="s">
        <v>45</v>
      </c>
      <c r="H8" s="30" t="s">
        <v>79</v>
      </c>
      <c r="I8" s="13" t="s">
        <v>167</v>
      </c>
      <c r="J8" s="13" t="s">
        <v>166</v>
      </c>
      <c r="K8" s="30" t="s">
        <v>181</v>
      </c>
      <c r="L8" s="13" t="s">
        <v>44</v>
      </c>
      <c r="M8" s="13" t="s">
        <v>43</v>
      </c>
      <c r="N8" s="13" t="s">
        <v>121</v>
      </c>
      <c r="O8" s="14" t="s">
        <v>123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174</v>
      </c>
      <c r="J9" s="16"/>
      <c r="K9" s="16" t="s">
        <v>170</v>
      </c>
      <c r="L9" s="16" t="s">
        <v>170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BF11" s="1"/>
      <c r="BG11" s="3"/>
      <c r="BH11" s="1"/>
      <c r="BJ11" s="1"/>
    </row>
    <row r="12" spans="2:62" ht="20.25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BG12" s="4"/>
    </row>
    <row r="13" spans="2:62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2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2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2" ht="20.25">
      <c r="B16" s="89" t="s">
        <v>179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BF16" s="4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E55" sqref="E55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57031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118</v>
      </c>
      <c r="C1" s="68" t="s" vm="1">
        <v>191</v>
      </c>
    </row>
    <row r="2" spans="2:63">
      <c r="B2" s="47" t="s">
        <v>117</v>
      </c>
      <c r="C2" s="68" t="s">
        <v>192</v>
      </c>
    </row>
    <row r="3" spans="2:63">
      <c r="B3" s="47" t="s">
        <v>119</v>
      </c>
      <c r="C3" s="68" t="s">
        <v>193</v>
      </c>
    </row>
    <row r="4" spans="2:63">
      <c r="B4" s="47" t="s">
        <v>120</v>
      </c>
      <c r="C4" s="68">
        <v>2112</v>
      </c>
    </row>
    <row r="6" spans="2:63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3"/>
    </row>
    <row r="7" spans="2:63" ht="26.25" customHeight="1">
      <c r="B7" s="114" t="s">
        <v>189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3"/>
      <c r="BK7" s="3"/>
    </row>
    <row r="8" spans="2:63" s="3" customFormat="1" ht="74.25" customHeight="1">
      <c r="B8" s="22" t="s">
        <v>91</v>
      </c>
      <c r="C8" s="30" t="s">
        <v>33</v>
      </c>
      <c r="D8" s="30" t="s">
        <v>95</v>
      </c>
      <c r="E8" s="30" t="s">
        <v>93</v>
      </c>
      <c r="F8" s="30" t="s">
        <v>45</v>
      </c>
      <c r="G8" s="30" t="s">
        <v>79</v>
      </c>
      <c r="H8" s="30" t="s">
        <v>167</v>
      </c>
      <c r="I8" s="30" t="s">
        <v>166</v>
      </c>
      <c r="J8" s="30" t="s">
        <v>181</v>
      </c>
      <c r="K8" s="30" t="s">
        <v>44</v>
      </c>
      <c r="L8" s="30" t="s">
        <v>43</v>
      </c>
      <c r="M8" s="30" t="s">
        <v>121</v>
      </c>
      <c r="N8" s="14" t="s">
        <v>123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174</v>
      </c>
      <c r="I9" s="32"/>
      <c r="J9" s="16" t="s">
        <v>170</v>
      </c>
      <c r="K9" s="16" t="s">
        <v>170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184</v>
      </c>
      <c r="C11" s="70"/>
      <c r="D11" s="70"/>
      <c r="E11" s="70"/>
      <c r="F11" s="70"/>
      <c r="G11" s="70"/>
      <c r="H11" s="78"/>
      <c r="I11" s="80"/>
      <c r="J11" s="70"/>
      <c r="K11" s="78">
        <v>411488.14694000006</v>
      </c>
      <c r="L11" s="70"/>
      <c r="M11" s="79">
        <v>1</v>
      </c>
      <c r="N11" s="79">
        <f>K11/'סכום נכסי הקרן'!$C$42</f>
        <v>0.54967497819246891</v>
      </c>
      <c r="O11" s="5"/>
      <c r="BH11" s="1"/>
      <c r="BI11" s="3"/>
      <c r="BK11" s="1"/>
    </row>
    <row r="12" spans="2:63" ht="20.25">
      <c r="B12" s="71" t="s">
        <v>163</v>
      </c>
      <c r="C12" s="72"/>
      <c r="D12" s="72"/>
      <c r="E12" s="72"/>
      <c r="F12" s="72"/>
      <c r="G12" s="72"/>
      <c r="H12" s="81"/>
      <c r="I12" s="83"/>
      <c r="J12" s="72"/>
      <c r="K12" s="81">
        <v>244965.51747999998</v>
      </c>
      <c r="L12" s="72"/>
      <c r="M12" s="82">
        <v>0.59531609671303343</v>
      </c>
      <c r="N12" s="82">
        <f>K12/'סכום נכסי הקרן'!$C$42</f>
        <v>0.3272303624783624</v>
      </c>
      <c r="BI12" s="4"/>
    </row>
    <row r="13" spans="2:63">
      <c r="B13" s="92" t="s">
        <v>185</v>
      </c>
      <c r="C13" s="72"/>
      <c r="D13" s="72"/>
      <c r="E13" s="72"/>
      <c r="F13" s="72"/>
      <c r="G13" s="72"/>
      <c r="H13" s="81"/>
      <c r="I13" s="83"/>
      <c r="J13" s="72"/>
      <c r="K13" s="81">
        <v>96241.754799999995</v>
      </c>
      <c r="L13" s="72"/>
      <c r="M13" s="82">
        <v>0.23388706458665795</v>
      </c>
      <c r="N13" s="82">
        <f>K13/'סכום נכסי הקרן'!$C$42</f>
        <v>0.12856186712617179</v>
      </c>
    </row>
    <row r="14" spans="2:63">
      <c r="B14" s="77" t="s">
        <v>267</v>
      </c>
      <c r="C14" s="74" t="s">
        <v>268</v>
      </c>
      <c r="D14" s="87" t="s">
        <v>96</v>
      </c>
      <c r="E14" s="74" t="s">
        <v>269</v>
      </c>
      <c r="F14" s="87" t="s">
        <v>270</v>
      </c>
      <c r="G14" s="87" t="s">
        <v>105</v>
      </c>
      <c r="H14" s="84">
        <v>1940474</v>
      </c>
      <c r="I14" s="86">
        <v>1253</v>
      </c>
      <c r="J14" s="74"/>
      <c r="K14" s="84">
        <v>24314.139219999997</v>
      </c>
      <c r="L14" s="85">
        <v>0.17067456010802293</v>
      </c>
      <c r="M14" s="85">
        <v>5.9088310078456018E-2</v>
      </c>
      <c r="N14" s="85">
        <f>K14/'סכום נכסי הקרן'!$C$42</f>
        <v>3.2479365553805158E-2</v>
      </c>
    </row>
    <row r="15" spans="2:63">
      <c r="B15" s="77" t="s">
        <v>271</v>
      </c>
      <c r="C15" s="74" t="s">
        <v>272</v>
      </c>
      <c r="D15" s="87" t="s">
        <v>96</v>
      </c>
      <c r="E15" s="74" t="s">
        <v>273</v>
      </c>
      <c r="F15" s="87" t="s">
        <v>270</v>
      </c>
      <c r="G15" s="87" t="s">
        <v>105</v>
      </c>
      <c r="H15" s="84">
        <v>2024498</v>
      </c>
      <c r="I15" s="86">
        <v>1248</v>
      </c>
      <c r="J15" s="74"/>
      <c r="K15" s="84">
        <v>25265.73504</v>
      </c>
      <c r="L15" s="85">
        <v>0.24024973180294876</v>
      </c>
      <c r="M15" s="85">
        <v>6.140088172134895E-2</v>
      </c>
      <c r="N15" s="85">
        <f>K15/'סכום נכסי הקרן'!$C$42</f>
        <v>3.3750528321180848E-2</v>
      </c>
    </row>
    <row r="16" spans="2:63" ht="20.25">
      <c r="B16" s="77" t="s">
        <v>274</v>
      </c>
      <c r="C16" s="74" t="s">
        <v>275</v>
      </c>
      <c r="D16" s="87" t="s">
        <v>96</v>
      </c>
      <c r="E16" s="74" t="s">
        <v>276</v>
      </c>
      <c r="F16" s="87" t="s">
        <v>270</v>
      </c>
      <c r="G16" s="87" t="s">
        <v>105</v>
      </c>
      <c r="H16" s="84">
        <v>190575</v>
      </c>
      <c r="I16" s="86">
        <v>12460</v>
      </c>
      <c r="J16" s="74"/>
      <c r="K16" s="84">
        <v>23745.645</v>
      </c>
      <c r="L16" s="85">
        <v>0.12763926795371966</v>
      </c>
      <c r="M16" s="85">
        <v>5.7706753345345821E-2</v>
      </c>
      <c r="N16" s="85">
        <f>K16/'סכום נכסי הקרן'!$C$42</f>
        <v>3.1719958386661147E-2</v>
      </c>
      <c r="BH16" s="4"/>
    </row>
    <row r="17" spans="2:14">
      <c r="B17" s="77" t="s">
        <v>277</v>
      </c>
      <c r="C17" s="74" t="s">
        <v>278</v>
      </c>
      <c r="D17" s="87" t="s">
        <v>96</v>
      </c>
      <c r="E17" s="74" t="s">
        <v>279</v>
      </c>
      <c r="F17" s="87" t="s">
        <v>270</v>
      </c>
      <c r="G17" s="87" t="s">
        <v>105</v>
      </c>
      <c r="H17" s="84">
        <v>1827451</v>
      </c>
      <c r="I17" s="86">
        <v>1254</v>
      </c>
      <c r="J17" s="74"/>
      <c r="K17" s="84">
        <v>22916.235539999998</v>
      </c>
      <c r="L17" s="85">
        <v>0.11902371752006409</v>
      </c>
      <c r="M17" s="85">
        <v>5.5691119441507175E-2</v>
      </c>
      <c r="N17" s="85">
        <f>K17/'סכום נכסי הקרן'!$C$42</f>
        <v>3.0612014864524639E-2</v>
      </c>
    </row>
    <row r="18" spans="2:14">
      <c r="B18" s="73"/>
      <c r="C18" s="74"/>
      <c r="D18" s="74"/>
      <c r="E18" s="74"/>
      <c r="F18" s="74"/>
      <c r="G18" s="74"/>
      <c r="H18" s="84"/>
      <c r="I18" s="86"/>
      <c r="J18" s="74"/>
      <c r="K18" s="74"/>
      <c r="L18" s="74"/>
      <c r="M18" s="85"/>
      <c r="N18" s="74"/>
    </row>
    <row r="19" spans="2:14">
      <c r="B19" s="92" t="s">
        <v>186</v>
      </c>
      <c r="C19" s="72"/>
      <c r="D19" s="72"/>
      <c r="E19" s="72"/>
      <c r="F19" s="72"/>
      <c r="G19" s="72"/>
      <c r="H19" s="81"/>
      <c r="I19" s="83"/>
      <c r="J19" s="72"/>
      <c r="K19" s="81">
        <v>148723.76268000001</v>
      </c>
      <c r="L19" s="72"/>
      <c r="M19" s="82">
        <v>0.3614290321263755</v>
      </c>
      <c r="N19" s="82">
        <f>K19/'סכום נכסי הקרן'!$C$42</f>
        <v>0.19866849535219064</v>
      </c>
    </row>
    <row r="20" spans="2:14">
      <c r="B20" s="77" t="s">
        <v>280</v>
      </c>
      <c r="C20" s="74" t="s">
        <v>281</v>
      </c>
      <c r="D20" s="87" t="s">
        <v>96</v>
      </c>
      <c r="E20" s="74" t="s">
        <v>269</v>
      </c>
      <c r="F20" s="87" t="s">
        <v>282</v>
      </c>
      <c r="G20" s="87" t="s">
        <v>105</v>
      </c>
      <c r="H20" s="84">
        <v>12209786</v>
      </c>
      <c r="I20" s="86">
        <v>331.93</v>
      </c>
      <c r="J20" s="74"/>
      <c r="K20" s="84">
        <v>40527.942670000004</v>
      </c>
      <c r="L20" s="85">
        <v>0.14264364595418144</v>
      </c>
      <c r="M20" s="85">
        <v>9.8491154536000436E-2</v>
      </c>
      <c r="N20" s="85">
        <f>K20/'סכום נכסי הקרן'!$C$42</f>
        <v>5.4138123221727133E-2</v>
      </c>
    </row>
    <row r="21" spans="2:14">
      <c r="B21" s="77" t="s">
        <v>283</v>
      </c>
      <c r="C21" s="74" t="s">
        <v>284</v>
      </c>
      <c r="D21" s="87" t="s">
        <v>96</v>
      </c>
      <c r="E21" s="74" t="s">
        <v>269</v>
      </c>
      <c r="F21" s="87" t="s">
        <v>282</v>
      </c>
      <c r="G21" s="87" t="s">
        <v>105</v>
      </c>
      <c r="H21" s="84">
        <v>1334200</v>
      </c>
      <c r="I21" s="86">
        <v>350.42</v>
      </c>
      <c r="J21" s="74"/>
      <c r="K21" s="84">
        <v>4675.3036400000001</v>
      </c>
      <c r="L21" s="85">
        <v>8.2983097433986241E-2</v>
      </c>
      <c r="M21" s="85">
        <v>1.1361940009129146E-2</v>
      </c>
      <c r="N21" s="85">
        <f>K21/'סכום נכסי הקרן'!$C$42</f>
        <v>6.2453741267422041E-3</v>
      </c>
    </row>
    <row r="22" spans="2:14">
      <c r="B22" s="77" t="s">
        <v>285</v>
      </c>
      <c r="C22" s="74" t="s">
        <v>286</v>
      </c>
      <c r="D22" s="87" t="s">
        <v>96</v>
      </c>
      <c r="E22" s="74" t="s">
        <v>273</v>
      </c>
      <c r="F22" s="87" t="s">
        <v>282</v>
      </c>
      <c r="G22" s="87" t="s">
        <v>105</v>
      </c>
      <c r="H22" s="84">
        <v>12544677</v>
      </c>
      <c r="I22" s="86">
        <v>323.10000000000002</v>
      </c>
      <c r="J22" s="74"/>
      <c r="K22" s="84">
        <v>40531.851390000003</v>
      </c>
      <c r="L22" s="85">
        <v>0.16815927448550885</v>
      </c>
      <c r="M22" s="85">
        <v>9.8500653521643319E-2</v>
      </c>
      <c r="N22" s="85">
        <f>K22/'סכום נכסי הקרן'!$C$42</f>
        <v>5.4143344576453235E-2</v>
      </c>
    </row>
    <row r="23" spans="2:14">
      <c r="B23" s="77" t="s">
        <v>287</v>
      </c>
      <c r="C23" s="74" t="s">
        <v>288</v>
      </c>
      <c r="D23" s="87" t="s">
        <v>96</v>
      </c>
      <c r="E23" s="74" t="s">
        <v>273</v>
      </c>
      <c r="F23" s="87" t="s">
        <v>282</v>
      </c>
      <c r="G23" s="87" t="s">
        <v>105</v>
      </c>
      <c r="H23" s="84">
        <v>1600600</v>
      </c>
      <c r="I23" s="86">
        <v>348.25</v>
      </c>
      <c r="J23" s="74"/>
      <c r="K23" s="84">
        <v>5574.0895</v>
      </c>
      <c r="L23" s="85">
        <v>0.11766486626041928</v>
      </c>
      <c r="M23" s="85">
        <v>1.3546172694040612E-2</v>
      </c>
      <c r="N23" s="85">
        <f>K23/'סכום נכסי הקרן'!$C$42</f>
        <v>7.4459921801881919E-3</v>
      </c>
    </row>
    <row r="24" spans="2:14">
      <c r="B24" s="77" t="s">
        <v>289</v>
      </c>
      <c r="C24" s="74" t="s">
        <v>290</v>
      </c>
      <c r="D24" s="87" t="s">
        <v>96</v>
      </c>
      <c r="E24" s="74" t="s">
        <v>276</v>
      </c>
      <c r="F24" s="87" t="s">
        <v>282</v>
      </c>
      <c r="G24" s="87" t="s">
        <v>105</v>
      </c>
      <c r="H24" s="84">
        <v>292000</v>
      </c>
      <c r="I24" s="86">
        <v>3479.77</v>
      </c>
      <c r="J24" s="74"/>
      <c r="K24" s="84">
        <v>10160.928400000001</v>
      </c>
      <c r="L24" s="85">
        <v>0.17651140916553626</v>
      </c>
      <c r="M24" s="85">
        <v>2.4693125368399946E-2</v>
      </c>
      <c r="N24" s="85">
        <f>K24/'סכום נכסי הקרן'!$C$42</f>
        <v>1.3573193148379143E-2</v>
      </c>
    </row>
    <row r="25" spans="2:14">
      <c r="B25" s="77" t="s">
        <v>291</v>
      </c>
      <c r="C25" s="74" t="s">
        <v>292</v>
      </c>
      <c r="D25" s="87" t="s">
        <v>96</v>
      </c>
      <c r="E25" s="74" t="s">
        <v>276</v>
      </c>
      <c r="F25" s="87" t="s">
        <v>282</v>
      </c>
      <c r="G25" s="87" t="s">
        <v>105</v>
      </c>
      <c r="H25" s="84">
        <v>38368159</v>
      </c>
      <c r="I25" s="86">
        <v>98.41</v>
      </c>
      <c r="J25" s="74"/>
      <c r="K25" s="84">
        <v>37758.10527</v>
      </c>
      <c r="L25" s="85">
        <v>0.18774160444412208</v>
      </c>
      <c r="M25" s="85">
        <v>9.175988555389808E-2</v>
      </c>
      <c r="N25" s="85">
        <f>K25/'סכום נכסי הקרן'!$C$42</f>
        <v>5.0438113090782367E-2</v>
      </c>
    </row>
    <row r="26" spans="2:14">
      <c r="B26" s="77" t="s">
        <v>293</v>
      </c>
      <c r="C26" s="74" t="s">
        <v>294</v>
      </c>
      <c r="D26" s="87" t="s">
        <v>96</v>
      </c>
      <c r="E26" s="74" t="s">
        <v>279</v>
      </c>
      <c r="F26" s="87" t="s">
        <v>282</v>
      </c>
      <c r="G26" s="87" t="s">
        <v>105</v>
      </c>
      <c r="H26" s="84">
        <v>2698057</v>
      </c>
      <c r="I26" s="86">
        <v>351.94</v>
      </c>
      <c r="J26" s="74"/>
      <c r="K26" s="84">
        <v>9495.5418100000006</v>
      </c>
      <c r="L26" s="85">
        <v>0.10682942354350385</v>
      </c>
      <c r="M26" s="85">
        <v>2.3076100443263959E-2</v>
      </c>
      <c r="N26" s="85">
        <f>K26/'סכום נכסי הקרן'!$C$42</f>
        <v>1.2684355007918339E-2</v>
      </c>
    </row>
    <row r="27" spans="2:14">
      <c r="B27" s="73"/>
      <c r="C27" s="74"/>
      <c r="D27" s="74"/>
      <c r="E27" s="74"/>
      <c r="F27" s="74"/>
      <c r="G27" s="74"/>
      <c r="H27" s="84"/>
      <c r="I27" s="86"/>
      <c r="J27" s="74"/>
      <c r="K27" s="74"/>
      <c r="L27" s="74"/>
      <c r="M27" s="85"/>
      <c r="N27" s="74"/>
    </row>
    <row r="28" spans="2:14">
      <c r="B28" s="71" t="s">
        <v>162</v>
      </c>
      <c r="C28" s="72"/>
      <c r="D28" s="72"/>
      <c r="E28" s="72"/>
      <c r="F28" s="72"/>
      <c r="G28" s="72"/>
      <c r="H28" s="81"/>
      <c r="I28" s="83"/>
      <c r="J28" s="72"/>
      <c r="K28" s="81">
        <v>166522.62945999997</v>
      </c>
      <c r="L28" s="72"/>
      <c r="M28" s="82">
        <v>0.4046839032869663</v>
      </c>
      <c r="N28" s="82">
        <f>K28/'סכום נכסי הקרן'!$C$42</f>
        <v>0.22244461571410643</v>
      </c>
    </row>
    <row r="29" spans="2:14">
      <c r="B29" s="92" t="s">
        <v>187</v>
      </c>
      <c r="C29" s="72"/>
      <c r="D29" s="72"/>
      <c r="E29" s="72"/>
      <c r="F29" s="72"/>
      <c r="G29" s="72"/>
      <c r="H29" s="81"/>
      <c r="I29" s="83"/>
      <c r="J29" s="72"/>
      <c r="K29" s="81">
        <v>107111.05039000012</v>
      </c>
      <c r="L29" s="72"/>
      <c r="M29" s="82">
        <v>0.2603016664915459</v>
      </c>
      <c r="N29" s="82">
        <f>K29/'סכום נכסי הקרן'!$C$42</f>
        <v>0.1430813128522038</v>
      </c>
    </row>
    <row r="30" spans="2:14">
      <c r="B30" s="77" t="s">
        <v>295</v>
      </c>
      <c r="C30" s="74" t="s">
        <v>296</v>
      </c>
      <c r="D30" s="87" t="s">
        <v>98</v>
      </c>
      <c r="E30" s="74"/>
      <c r="F30" s="87" t="s">
        <v>270</v>
      </c>
      <c r="G30" s="87" t="s">
        <v>113</v>
      </c>
      <c r="H30" s="84">
        <v>144125</v>
      </c>
      <c r="I30" s="86">
        <v>1490</v>
      </c>
      <c r="J30" s="74"/>
      <c r="K30" s="84">
        <v>7041.1000400000003</v>
      </c>
      <c r="L30" s="85">
        <v>4.7819938015393214E-5</v>
      </c>
      <c r="M30" s="85">
        <v>1.7111307074968257E-2</v>
      </c>
      <c r="N30" s="85">
        <f>K30/'סכום נכסי הקרן'!$C$42</f>
        <v>9.4056573432778155E-3</v>
      </c>
    </row>
    <row r="31" spans="2:14">
      <c r="B31" s="77" t="s">
        <v>297</v>
      </c>
      <c r="C31" s="74" t="s">
        <v>298</v>
      </c>
      <c r="D31" s="87" t="s">
        <v>27</v>
      </c>
      <c r="E31" s="74"/>
      <c r="F31" s="87" t="s">
        <v>270</v>
      </c>
      <c r="G31" s="87" t="s">
        <v>112</v>
      </c>
      <c r="H31" s="84">
        <v>19861</v>
      </c>
      <c r="I31" s="86">
        <v>3066</v>
      </c>
      <c r="J31" s="74"/>
      <c r="K31" s="84">
        <v>1522.4674399999999</v>
      </c>
      <c r="L31" s="85">
        <v>3.540522312697483E-4</v>
      </c>
      <c r="M31" s="85">
        <v>3.6999059421801376E-3</v>
      </c>
      <c r="N31" s="85">
        <f>K31/'סכום נכסי הקרן'!$C$42</f>
        <v>2.0337457180820535E-3</v>
      </c>
    </row>
    <row r="32" spans="2:14">
      <c r="B32" s="77" t="s">
        <v>299</v>
      </c>
      <c r="C32" s="74" t="s">
        <v>300</v>
      </c>
      <c r="D32" s="87" t="s">
        <v>27</v>
      </c>
      <c r="E32" s="74"/>
      <c r="F32" s="87" t="s">
        <v>270</v>
      </c>
      <c r="G32" s="87" t="s">
        <v>106</v>
      </c>
      <c r="H32" s="84">
        <v>284402.99999999994</v>
      </c>
      <c r="I32" s="86">
        <v>1996.5</v>
      </c>
      <c r="J32" s="74"/>
      <c r="K32" s="84">
        <v>22146.31644000001</v>
      </c>
      <c r="L32" s="85">
        <v>1.0099538352272726E-3</v>
      </c>
      <c r="M32" s="85">
        <v>5.3820059228168265E-2</v>
      </c>
      <c r="N32" s="85">
        <f>K32/'סכום נכסי הקרן'!$C$42</f>
        <v>2.9583539882560777E-2</v>
      </c>
    </row>
    <row r="33" spans="2:14">
      <c r="B33" s="77" t="s">
        <v>301</v>
      </c>
      <c r="C33" s="74" t="s">
        <v>302</v>
      </c>
      <c r="D33" s="87" t="s">
        <v>303</v>
      </c>
      <c r="E33" s="74"/>
      <c r="F33" s="87" t="s">
        <v>270</v>
      </c>
      <c r="G33" s="87" t="s">
        <v>104</v>
      </c>
      <c r="H33" s="84">
        <v>94390</v>
      </c>
      <c r="I33" s="86">
        <v>2133</v>
      </c>
      <c r="J33" s="74"/>
      <c r="K33" s="84">
        <v>7177.5524599999999</v>
      </c>
      <c r="L33" s="85">
        <v>1.377956204379562E-2</v>
      </c>
      <c r="M33" s="85">
        <v>1.7442914245222655E-2</v>
      </c>
      <c r="N33" s="85">
        <f>K33/'סכום נכסי הקרן'!$C$42</f>
        <v>9.587933507355869E-3</v>
      </c>
    </row>
    <row r="34" spans="2:14">
      <c r="B34" s="77" t="s">
        <v>304</v>
      </c>
      <c r="C34" s="74" t="s">
        <v>305</v>
      </c>
      <c r="D34" s="87" t="s">
        <v>303</v>
      </c>
      <c r="E34" s="74"/>
      <c r="F34" s="87" t="s">
        <v>270</v>
      </c>
      <c r="G34" s="87" t="s">
        <v>104</v>
      </c>
      <c r="H34" s="84">
        <v>712</v>
      </c>
      <c r="I34" s="86">
        <v>2720</v>
      </c>
      <c r="J34" s="74"/>
      <c r="K34" s="84">
        <v>69.041219999999996</v>
      </c>
      <c r="L34" s="85">
        <v>8.3274853801169592E-5</v>
      </c>
      <c r="M34" s="85">
        <v>1.677842254106703E-4</v>
      </c>
      <c r="N34" s="85">
        <f>K34/'סכום נכסי הקרן'!$C$42</f>
        <v>9.2226790443650496E-5</v>
      </c>
    </row>
    <row r="35" spans="2:14">
      <c r="B35" s="77" t="s">
        <v>306</v>
      </c>
      <c r="C35" s="74" t="s">
        <v>307</v>
      </c>
      <c r="D35" s="87" t="s">
        <v>97</v>
      </c>
      <c r="E35" s="74"/>
      <c r="F35" s="87" t="s">
        <v>270</v>
      </c>
      <c r="G35" s="87" t="s">
        <v>104</v>
      </c>
      <c r="H35" s="84">
        <v>2152</v>
      </c>
      <c r="I35" s="86">
        <v>2704.5</v>
      </c>
      <c r="J35" s="74"/>
      <c r="K35" s="84">
        <v>207.48599999999999</v>
      </c>
      <c r="L35" s="85">
        <v>2.0739115077379066E-5</v>
      </c>
      <c r="M35" s="85">
        <v>5.042332362255235E-4</v>
      </c>
      <c r="N35" s="85">
        <f>K35/'סכום נכסי הקרן'!$C$42</f>
        <v>2.7716439312618269E-4</v>
      </c>
    </row>
    <row r="36" spans="2:14">
      <c r="B36" s="77" t="s">
        <v>308</v>
      </c>
      <c r="C36" s="74" t="s">
        <v>309</v>
      </c>
      <c r="D36" s="87" t="s">
        <v>97</v>
      </c>
      <c r="E36" s="74"/>
      <c r="F36" s="87" t="s">
        <v>270</v>
      </c>
      <c r="G36" s="87" t="s">
        <v>104</v>
      </c>
      <c r="H36" s="84">
        <v>25654</v>
      </c>
      <c r="I36" s="86">
        <v>48430.5</v>
      </c>
      <c r="J36" s="74"/>
      <c r="K36" s="84">
        <v>44292.845070000003</v>
      </c>
      <c r="L36" s="85">
        <v>2.0818372883562126E-3</v>
      </c>
      <c r="M36" s="85">
        <v>0.10764063412125073</v>
      </c>
      <c r="N36" s="85">
        <f>K36/'סכום נכסי הקרן'!$C$42</f>
        <v>5.9167363213222024E-2</v>
      </c>
    </row>
    <row r="37" spans="2:14">
      <c r="B37" s="77" t="s">
        <v>310</v>
      </c>
      <c r="C37" s="74" t="s">
        <v>311</v>
      </c>
      <c r="D37" s="87" t="s">
        <v>99</v>
      </c>
      <c r="E37" s="74"/>
      <c r="F37" s="87" t="s">
        <v>270</v>
      </c>
      <c r="G37" s="87" t="s">
        <v>108</v>
      </c>
      <c r="H37" s="84">
        <v>8281</v>
      </c>
      <c r="I37" s="86">
        <v>6492</v>
      </c>
      <c r="J37" s="74"/>
      <c r="K37" s="84">
        <v>1167.7801999999999</v>
      </c>
      <c r="L37" s="85">
        <v>1.4603492860636088E-4</v>
      </c>
      <c r="M37" s="85">
        <v>2.8379437140148688E-3</v>
      </c>
      <c r="N37" s="85">
        <f>K37/'סכום נכסי הקרן'!$C$42</f>
        <v>1.5599466491125775E-3</v>
      </c>
    </row>
    <row r="38" spans="2:14">
      <c r="B38" s="77" t="s">
        <v>312</v>
      </c>
      <c r="C38" s="74" t="s">
        <v>313</v>
      </c>
      <c r="D38" s="87" t="s">
        <v>303</v>
      </c>
      <c r="E38" s="74"/>
      <c r="F38" s="87" t="s">
        <v>270</v>
      </c>
      <c r="G38" s="87" t="s">
        <v>104</v>
      </c>
      <c r="H38" s="84">
        <v>161425.00000000006</v>
      </c>
      <c r="I38" s="86">
        <v>3355</v>
      </c>
      <c r="J38" s="74"/>
      <c r="K38" s="84">
        <v>19307.358190000101</v>
      </c>
      <c r="L38" s="85">
        <v>1.0951654323115937E-4</v>
      </c>
      <c r="M38" s="85">
        <v>4.6920812503538155E-2</v>
      </c>
      <c r="N38" s="85">
        <f>K38/'סכום נכסי הקרן'!$C$42</f>
        <v>2.5791196589655261E-2</v>
      </c>
    </row>
    <row r="39" spans="2:14">
      <c r="B39" s="77" t="s">
        <v>314</v>
      </c>
      <c r="C39" s="74" t="s">
        <v>315</v>
      </c>
      <c r="D39" s="87" t="s">
        <v>303</v>
      </c>
      <c r="E39" s="74"/>
      <c r="F39" s="87" t="s">
        <v>270</v>
      </c>
      <c r="G39" s="87" t="s">
        <v>104</v>
      </c>
      <c r="H39" s="84">
        <v>4950</v>
      </c>
      <c r="I39" s="86">
        <v>23682</v>
      </c>
      <c r="J39" s="74"/>
      <c r="K39" s="84">
        <v>4179.1033299999999</v>
      </c>
      <c r="L39" s="85">
        <v>9.7562677752793241E-6</v>
      </c>
      <c r="M39" s="85">
        <v>1.0156072200566602E-2</v>
      </c>
      <c r="N39" s="85">
        <f>K39/'סכום נכסי הקרן'!$C$42</f>
        <v>5.5825387653675876E-3</v>
      </c>
    </row>
    <row r="40" spans="2:14">
      <c r="B40" s="73"/>
      <c r="C40" s="74"/>
      <c r="D40" s="74"/>
      <c r="E40" s="74"/>
      <c r="F40" s="74"/>
      <c r="G40" s="74"/>
      <c r="H40" s="84"/>
      <c r="I40" s="86"/>
      <c r="J40" s="74"/>
      <c r="K40" s="74"/>
      <c r="L40" s="74"/>
      <c r="M40" s="85"/>
      <c r="N40" s="74"/>
    </row>
    <row r="41" spans="2:14">
      <c r="B41" s="92" t="s">
        <v>188</v>
      </c>
      <c r="C41" s="72"/>
      <c r="D41" s="72"/>
      <c r="E41" s="72"/>
      <c r="F41" s="72"/>
      <c r="G41" s="72"/>
      <c r="H41" s="81"/>
      <c r="I41" s="83"/>
      <c r="J41" s="72"/>
      <c r="K41" s="81">
        <v>59411.579069999905</v>
      </c>
      <c r="L41" s="72"/>
      <c r="M41" s="82">
        <v>0.14438223679542059</v>
      </c>
      <c r="N41" s="82">
        <f>K41/'סכום נכסי הקרן'!$C$42</f>
        <v>7.9363302861902699E-2</v>
      </c>
    </row>
    <row r="42" spans="2:14">
      <c r="B42" s="77" t="s">
        <v>316</v>
      </c>
      <c r="C42" s="74" t="s">
        <v>317</v>
      </c>
      <c r="D42" s="87" t="s">
        <v>27</v>
      </c>
      <c r="E42" s="74"/>
      <c r="F42" s="87" t="s">
        <v>282</v>
      </c>
      <c r="G42" s="87" t="s">
        <v>106</v>
      </c>
      <c r="H42" s="84">
        <v>10122</v>
      </c>
      <c r="I42" s="86">
        <v>16976</v>
      </c>
      <c r="J42" s="74"/>
      <c r="K42" s="84">
        <v>6701.9272999999994</v>
      </c>
      <c r="L42" s="85">
        <v>1.7360313109934928E-2</v>
      </c>
      <c r="M42" s="85">
        <v>1.6287048241458147E-2</v>
      </c>
      <c r="N42" s="85">
        <f>K42/'סכום נכסי הקרן'!$C$42</f>
        <v>8.9525828869431966E-3</v>
      </c>
    </row>
    <row r="43" spans="2:14">
      <c r="B43" s="77" t="s">
        <v>318</v>
      </c>
      <c r="C43" s="74" t="s">
        <v>319</v>
      </c>
      <c r="D43" s="87" t="s">
        <v>97</v>
      </c>
      <c r="E43" s="74"/>
      <c r="F43" s="87" t="s">
        <v>282</v>
      </c>
      <c r="G43" s="87" t="s">
        <v>104</v>
      </c>
      <c r="H43" s="84">
        <v>21016</v>
      </c>
      <c r="I43" s="86">
        <v>9061</v>
      </c>
      <c r="J43" s="74"/>
      <c r="K43" s="84">
        <v>6788.6860399999996</v>
      </c>
      <c r="L43" s="85">
        <v>2.7981700053377728E-3</v>
      </c>
      <c r="M43" s="85">
        <v>1.6497889648787071E-2</v>
      </c>
      <c r="N43" s="85">
        <f>K43/'סכום נכסי הקרן'!$C$42</f>
        <v>9.0684771329187907E-3</v>
      </c>
    </row>
    <row r="44" spans="2:14">
      <c r="B44" s="77" t="s">
        <v>320</v>
      </c>
      <c r="C44" s="74" t="s">
        <v>321</v>
      </c>
      <c r="D44" s="87" t="s">
        <v>97</v>
      </c>
      <c r="E44" s="74"/>
      <c r="F44" s="87" t="s">
        <v>282</v>
      </c>
      <c r="G44" s="87" t="s">
        <v>104</v>
      </c>
      <c r="H44" s="84">
        <v>32204</v>
      </c>
      <c r="I44" s="86">
        <v>9195</v>
      </c>
      <c r="J44" s="74"/>
      <c r="K44" s="84">
        <v>10556.52756</v>
      </c>
      <c r="L44" s="85">
        <v>1.1261814169015616E-3</v>
      </c>
      <c r="M44" s="85">
        <v>2.5654511894213246E-2</v>
      </c>
      <c r="N44" s="85">
        <f>K44/'סכום נכסי הקרן'!$C$42</f>
        <v>1.4101643265990102E-2</v>
      </c>
    </row>
    <row r="45" spans="2:14">
      <c r="B45" s="77" t="s">
        <v>322</v>
      </c>
      <c r="C45" s="74" t="s">
        <v>323</v>
      </c>
      <c r="D45" s="87" t="s">
        <v>97</v>
      </c>
      <c r="E45" s="74"/>
      <c r="F45" s="87" t="s">
        <v>282</v>
      </c>
      <c r="G45" s="87" t="s">
        <v>106</v>
      </c>
      <c r="H45" s="84">
        <v>5091</v>
      </c>
      <c r="I45" s="86">
        <v>8801</v>
      </c>
      <c r="J45" s="74"/>
      <c r="K45" s="84">
        <v>1747.5641599999999</v>
      </c>
      <c r="L45" s="85">
        <v>9.3313974028801956E-5</v>
      </c>
      <c r="M45" s="85">
        <v>4.2469368145732177E-3</v>
      </c>
      <c r="N45" s="85">
        <f>K45/'סכום נכסי הקרן'!$C$42</f>
        <v>2.334434900935327E-3</v>
      </c>
    </row>
    <row r="46" spans="2:14">
      <c r="B46" s="77" t="s">
        <v>324</v>
      </c>
      <c r="C46" s="74" t="s">
        <v>325</v>
      </c>
      <c r="D46" s="87" t="s">
        <v>97</v>
      </c>
      <c r="E46" s="74"/>
      <c r="F46" s="87" t="s">
        <v>282</v>
      </c>
      <c r="G46" s="87" t="s">
        <v>104</v>
      </c>
      <c r="H46" s="84">
        <v>11960</v>
      </c>
      <c r="I46" s="86">
        <v>11915</v>
      </c>
      <c r="J46" s="74"/>
      <c r="K46" s="84">
        <v>5080.2462100000002</v>
      </c>
      <c r="L46" s="85">
        <v>2.5711293474981064E-4</v>
      </c>
      <c r="M46" s="85">
        <v>1.2346032924104522E-2</v>
      </c>
      <c r="N46" s="85">
        <f>K46/'סכום נכסי הקרן'!$C$42</f>
        <v>6.7863053783206572E-3</v>
      </c>
    </row>
    <row r="47" spans="2:14">
      <c r="B47" s="77" t="s">
        <v>326</v>
      </c>
      <c r="C47" s="74" t="s">
        <v>327</v>
      </c>
      <c r="D47" s="87" t="s">
        <v>303</v>
      </c>
      <c r="E47" s="74"/>
      <c r="F47" s="87" t="s">
        <v>282</v>
      </c>
      <c r="G47" s="87" t="s">
        <v>104</v>
      </c>
      <c r="H47" s="84">
        <v>33266</v>
      </c>
      <c r="I47" s="86">
        <v>9474</v>
      </c>
      <c r="J47" s="74"/>
      <c r="K47" s="84">
        <v>11235.5283</v>
      </c>
      <c r="L47" s="85">
        <v>3.7514686420086113E-4</v>
      </c>
      <c r="M47" s="85">
        <v>2.7304621976482535E-2</v>
      </c>
      <c r="N47" s="85">
        <f>K47/'סכום נכסי הקרן'!$C$42</f>
        <v>1.5008667489476645E-2</v>
      </c>
    </row>
    <row r="48" spans="2:14">
      <c r="B48" s="77" t="s">
        <v>328</v>
      </c>
      <c r="C48" s="74" t="s">
        <v>329</v>
      </c>
      <c r="D48" s="87" t="s">
        <v>97</v>
      </c>
      <c r="E48" s="74"/>
      <c r="F48" s="87" t="s">
        <v>282</v>
      </c>
      <c r="G48" s="87" t="s">
        <v>104</v>
      </c>
      <c r="H48" s="84">
        <v>4006.0000000000005</v>
      </c>
      <c r="I48" s="86">
        <v>6304.5</v>
      </c>
      <c r="J48" s="74"/>
      <c r="K48" s="84">
        <v>900.37022999989995</v>
      </c>
      <c r="L48" s="85">
        <v>8.3794560754079107E-5</v>
      </c>
      <c r="M48" s="85">
        <v>2.1880830266811668E-3</v>
      </c>
      <c r="N48" s="85">
        <f>K48/'סכום נכסי הקרן'!$C$42</f>
        <v>1.2027344899742816E-3</v>
      </c>
    </row>
    <row r="49" spans="2:14">
      <c r="B49" s="77" t="s">
        <v>330</v>
      </c>
      <c r="C49" s="74" t="s">
        <v>331</v>
      </c>
      <c r="D49" s="87" t="s">
        <v>303</v>
      </c>
      <c r="E49" s="74"/>
      <c r="F49" s="87" t="s">
        <v>282</v>
      </c>
      <c r="G49" s="87" t="s">
        <v>104</v>
      </c>
      <c r="H49" s="84">
        <v>51217</v>
      </c>
      <c r="I49" s="86">
        <v>3401</v>
      </c>
      <c r="J49" s="74"/>
      <c r="K49" s="84">
        <v>6209.8384500000002</v>
      </c>
      <c r="L49" s="85">
        <v>3.6635889572360163E-4</v>
      </c>
      <c r="M49" s="85">
        <v>1.5091172118028151E-2</v>
      </c>
      <c r="N49" s="85">
        <f>K49/'סכום נכסי הקרן'!$C$42</f>
        <v>8.2952397048759192E-3</v>
      </c>
    </row>
    <row r="50" spans="2:14">
      <c r="B50" s="77" t="s">
        <v>332</v>
      </c>
      <c r="C50" s="74" t="s">
        <v>333</v>
      </c>
      <c r="D50" s="87" t="s">
        <v>303</v>
      </c>
      <c r="E50" s="74"/>
      <c r="F50" s="87" t="s">
        <v>282</v>
      </c>
      <c r="G50" s="87" t="s">
        <v>104</v>
      </c>
      <c r="H50" s="84">
        <v>36139</v>
      </c>
      <c r="I50" s="86">
        <v>7910</v>
      </c>
      <c r="J50" s="74"/>
      <c r="K50" s="84">
        <v>10190.890820000001</v>
      </c>
      <c r="L50" s="85">
        <v>1.2558475892050983E-4</v>
      </c>
      <c r="M50" s="85">
        <v>2.4765940151092507E-2</v>
      </c>
      <c r="N50" s="85">
        <f>K50/'סכום נכסי הקרן'!$C$42</f>
        <v>1.3613217612467764E-2</v>
      </c>
    </row>
    <row r="51" spans="2:14">
      <c r="D51" s="1"/>
      <c r="E51" s="1"/>
      <c r="F51" s="1"/>
      <c r="G51" s="1"/>
    </row>
    <row r="52" spans="2:14">
      <c r="D52" s="1"/>
      <c r="E52" s="1"/>
      <c r="F52" s="1"/>
      <c r="G52" s="1"/>
    </row>
    <row r="53" spans="2:14">
      <c r="D53" s="1"/>
      <c r="E53" s="1"/>
      <c r="F53" s="1"/>
      <c r="G53" s="1"/>
    </row>
    <row r="54" spans="2:14">
      <c r="B54" s="89" t="s">
        <v>182</v>
      </c>
      <c r="D54" s="1"/>
      <c r="E54" s="1"/>
      <c r="F54" s="1"/>
      <c r="G54" s="1"/>
    </row>
    <row r="55" spans="2:14">
      <c r="B55" s="89" t="s">
        <v>88</v>
      </c>
      <c r="D55" s="1"/>
      <c r="E55" s="1"/>
      <c r="F55" s="1"/>
      <c r="G55" s="1"/>
    </row>
    <row r="56" spans="2:14">
      <c r="B56" s="89" t="s">
        <v>165</v>
      </c>
      <c r="D56" s="1"/>
      <c r="E56" s="1"/>
      <c r="F56" s="1"/>
      <c r="G56" s="1"/>
    </row>
    <row r="57" spans="2:14">
      <c r="B57" s="89" t="s">
        <v>173</v>
      </c>
      <c r="D57" s="1"/>
      <c r="E57" s="1"/>
      <c r="F57" s="1"/>
      <c r="G57" s="1"/>
    </row>
    <row r="58" spans="2:14">
      <c r="B58" s="89" t="s">
        <v>180</v>
      </c>
      <c r="D58" s="1"/>
      <c r="E58" s="1"/>
      <c r="F58" s="1"/>
      <c r="G58" s="1"/>
    </row>
    <row r="59" spans="2:14">
      <c r="D59" s="1"/>
      <c r="E59" s="1"/>
      <c r="F59" s="1"/>
      <c r="G59" s="1"/>
    </row>
    <row r="60" spans="2:14"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53 B5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118</v>
      </c>
      <c r="C1" s="68" t="s" vm="1">
        <v>191</v>
      </c>
    </row>
    <row r="2" spans="2:65">
      <c r="B2" s="47" t="s">
        <v>117</v>
      </c>
      <c r="C2" s="68" t="s">
        <v>192</v>
      </c>
    </row>
    <row r="3" spans="2:65">
      <c r="B3" s="47" t="s">
        <v>119</v>
      </c>
      <c r="C3" s="68" t="s">
        <v>193</v>
      </c>
    </row>
    <row r="4" spans="2:65">
      <c r="B4" s="47" t="s">
        <v>120</v>
      </c>
      <c r="C4" s="68">
        <v>2112</v>
      </c>
    </row>
    <row r="6" spans="2:65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3"/>
    </row>
    <row r="8" spans="2:65" s="3" customFormat="1" ht="78.75">
      <c r="B8" s="22" t="s">
        <v>91</v>
      </c>
      <c r="C8" s="30" t="s">
        <v>33</v>
      </c>
      <c r="D8" s="30" t="s">
        <v>95</v>
      </c>
      <c r="E8" s="30" t="s">
        <v>93</v>
      </c>
      <c r="F8" s="30" t="s">
        <v>45</v>
      </c>
      <c r="G8" s="30" t="s">
        <v>14</v>
      </c>
      <c r="H8" s="30" t="s">
        <v>46</v>
      </c>
      <c r="I8" s="30" t="s">
        <v>79</v>
      </c>
      <c r="J8" s="30" t="s">
        <v>167</v>
      </c>
      <c r="K8" s="30" t="s">
        <v>166</v>
      </c>
      <c r="L8" s="30" t="s">
        <v>44</v>
      </c>
      <c r="M8" s="30" t="s">
        <v>43</v>
      </c>
      <c r="N8" s="30" t="s">
        <v>121</v>
      </c>
      <c r="O8" s="20" t="s">
        <v>123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174</v>
      </c>
      <c r="K9" s="32"/>
      <c r="L9" s="32" t="s">
        <v>170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5"/>
      <c r="BG11" s="1"/>
      <c r="BH11" s="3"/>
      <c r="BI11" s="1"/>
      <c r="BM11" s="1"/>
    </row>
    <row r="12" spans="2:65" s="4" customFormat="1" ht="18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5"/>
      <c r="BG12" s="1"/>
      <c r="BH12" s="3"/>
      <c r="BI12" s="1"/>
      <c r="BM12" s="1"/>
    </row>
    <row r="13" spans="2:65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BH13" s="3"/>
    </row>
    <row r="14" spans="2:65" ht="20.25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BH14" s="4"/>
    </row>
    <row r="15" spans="2:65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5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5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5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5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59" ht="20.2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BG37" s="4"/>
    </row>
    <row r="38" spans="2:5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BG38" s="3"/>
    </row>
    <row r="39" spans="2:5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5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5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5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5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5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5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5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5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5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118</v>
      </c>
      <c r="C1" s="68" t="s" vm="1">
        <v>191</v>
      </c>
    </row>
    <row r="2" spans="2:60">
      <c r="B2" s="47" t="s">
        <v>117</v>
      </c>
      <c r="C2" s="68" t="s">
        <v>192</v>
      </c>
    </row>
    <row r="3" spans="2:60">
      <c r="B3" s="47" t="s">
        <v>119</v>
      </c>
      <c r="C3" s="68" t="s">
        <v>193</v>
      </c>
    </row>
    <row r="4" spans="2:60">
      <c r="B4" s="47" t="s">
        <v>120</v>
      </c>
      <c r="C4" s="68">
        <v>2112</v>
      </c>
    </row>
    <row r="6" spans="2:60" ht="26.25" customHeight="1">
      <c r="B6" s="114" t="s">
        <v>141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70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3"/>
    </row>
    <row r="8" spans="2:60" s="3" customFormat="1" ht="78.75">
      <c r="B8" s="22" t="s">
        <v>92</v>
      </c>
      <c r="C8" s="30" t="s">
        <v>33</v>
      </c>
      <c r="D8" s="30" t="s">
        <v>95</v>
      </c>
      <c r="E8" s="30" t="s">
        <v>45</v>
      </c>
      <c r="F8" s="30" t="s">
        <v>79</v>
      </c>
      <c r="G8" s="30" t="s">
        <v>167</v>
      </c>
      <c r="H8" s="30" t="s">
        <v>166</v>
      </c>
      <c r="I8" s="30" t="s">
        <v>44</v>
      </c>
      <c r="J8" s="30" t="s">
        <v>43</v>
      </c>
      <c r="K8" s="30" t="s">
        <v>121</v>
      </c>
      <c r="L8" s="66" t="s">
        <v>123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174</v>
      </c>
      <c r="H9" s="16"/>
      <c r="I9" s="16" t="s">
        <v>170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BC11" s="1"/>
      <c r="BD11" s="3"/>
      <c r="BE11" s="1"/>
      <c r="BG11" s="1"/>
    </row>
    <row r="12" spans="2:60" s="4" customFormat="1" ht="18" customHeight="1">
      <c r="B12" s="89" t="s">
        <v>182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BC12" s="1"/>
      <c r="BD12" s="3"/>
      <c r="BE12" s="1"/>
      <c r="BG12" s="1"/>
    </row>
    <row r="13" spans="2:60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BD13" s="3"/>
    </row>
    <row r="14" spans="2:60" ht="20.25">
      <c r="B14" s="89" t="s">
        <v>165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BD14" s="4"/>
    </row>
    <row r="15" spans="2:60">
      <c r="B15" s="89" t="s">
        <v>173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a46656d4-8850-49b3-aebd-68bd05f7f43d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