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עתידיים'!$B$6:$K$39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K14" i="65" l="1"/>
  <c r="K13" i="65"/>
  <c r="K12" i="65"/>
  <c r="K11" i="65"/>
  <c r="L13" i="62"/>
  <c r="L85" i="62"/>
  <c r="L43" i="62"/>
  <c r="L12" i="62"/>
  <c r="L130" i="62"/>
  <c r="L158" i="62"/>
  <c r="L129" i="62"/>
  <c r="J18" i="58"/>
  <c r="J11" i="58" s="1"/>
  <c r="J10" i="58" s="1"/>
  <c r="J12" i="58"/>
  <c r="C31" i="88"/>
  <c r="C29" i="88"/>
  <c r="C24" i="88"/>
  <c r="C20" i="88"/>
  <c r="C19" i="88"/>
  <c r="C17" i="88"/>
  <c r="C13" i="88"/>
  <c r="L11" i="62" l="1"/>
  <c r="N101" i="62" s="1"/>
  <c r="N97" i="62"/>
  <c r="N83" i="62"/>
  <c r="N55" i="62"/>
  <c r="N111" i="62"/>
  <c r="N66" i="62"/>
  <c r="N33" i="62"/>
  <c r="N155" i="62"/>
  <c r="N122" i="62"/>
  <c r="N90" i="62"/>
  <c r="N57" i="62"/>
  <c r="N24" i="62"/>
  <c r="N150" i="62"/>
  <c r="K27" i="58"/>
  <c r="K23" i="58"/>
  <c r="K19" i="58"/>
  <c r="K14" i="58"/>
  <c r="K10" i="58"/>
  <c r="K30" i="58"/>
  <c r="K26" i="58"/>
  <c r="K22" i="58"/>
  <c r="K18" i="58"/>
  <c r="K13" i="58"/>
  <c r="K29" i="58"/>
  <c r="K25" i="58"/>
  <c r="K21" i="58"/>
  <c r="K16" i="58"/>
  <c r="K12" i="58"/>
  <c r="C11" i="88"/>
  <c r="K28" i="58"/>
  <c r="K24" i="58"/>
  <c r="K20" i="58"/>
  <c r="K15" i="58"/>
  <c r="K11" i="58"/>
  <c r="C23" i="88"/>
  <c r="N163" i="62" l="1"/>
  <c r="N36" i="62"/>
  <c r="N69" i="62"/>
  <c r="N102" i="62"/>
  <c r="N135" i="62"/>
  <c r="N13" i="62"/>
  <c r="N46" i="62"/>
  <c r="N78" i="62"/>
  <c r="N127" i="62"/>
  <c r="N141" i="62"/>
  <c r="N124" i="62"/>
  <c r="N19" i="62"/>
  <c r="N134" i="62"/>
  <c r="C16" i="88"/>
  <c r="N40" i="62"/>
  <c r="N73" i="62"/>
  <c r="N106" i="62"/>
  <c r="N139" i="62"/>
  <c r="N17" i="62"/>
  <c r="N50" i="62"/>
  <c r="N82" i="62"/>
  <c r="N144" i="62"/>
  <c r="N89" i="62"/>
  <c r="N71" i="62"/>
  <c r="N60" i="62"/>
  <c r="N146" i="62"/>
  <c r="N20" i="62"/>
  <c r="N53" i="62"/>
  <c r="N85" i="62"/>
  <c r="N118" i="62"/>
  <c r="N151" i="62"/>
  <c r="N29" i="62"/>
  <c r="N62" i="62"/>
  <c r="N95" i="62"/>
  <c r="N161" i="62"/>
  <c r="N43" i="62"/>
  <c r="N23" i="62"/>
  <c r="N153" i="62"/>
  <c r="N137" i="62"/>
  <c r="N93" i="62"/>
  <c r="N52" i="62"/>
  <c r="N145" i="62"/>
  <c r="N80" i="62"/>
  <c r="N158" i="62"/>
  <c r="N38" i="62"/>
  <c r="N116" i="62"/>
  <c r="N75" i="62"/>
  <c r="N26" i="62"/>
  <c r="N64" i="62"/>
  <c r="N129" i="62"/>
  <c r="N30" i="62"/>
  <c r="N156" i="62"/>
  <c r="N140" i="62"/>
  <c r="N123" i="62"/>
  <c r="N107" i="62"/>
  <c r="N91" i="62"/>
  <c r="N74" i="62"/>
  <c r="N58" i="62"/>
  <c r="N41" i="62"/>
  <c r="N25" i="62"/>
  <c r="N164" i="62"/>
  <c r="N147" i="62"/>
  <c r="N131" i="62"/>
  <c r="N114" i="62"/>
  <c r="N98" i="62"/>
  <c r="N81" i="62"/>
  <c r="N65" i="62"/>
  <c r="N49" i="62"/>
  <c r="N32" i="62"/>
  <c r="N16" i="62"/>
  <c r="N159" i="62"/>
  <c r="N142" i="62"/>
  <c r="N125" i="62"/>
  <c r="N86" i="62"/>
  <c r="N35" i="62"/>
  <c r="N130" i="62"/>
  <c r="N72" i="62"/>
  <c r="N104" i="62"/>
  <c r="N22" i="62"/>
  <c r="N108" i="62"/>
  <c r="N59" i="62"/>
  <c r="N18" i="62"/>
  <c r="N56" i="62"/>
  <c r="N96" i="62"/>
  <c r="N14" i="62"/>
  <c r="N152" i="62"/>
  <c r="N136" i="62"/>
  <c r="N119" i="62"/>
  <c r="N103" i="62"/>
  <c r="N87" i="62"/>
  <c r="N70" i="62"/>
  <c r="N54" i="62"/>
  <c r="N37" i="62"/>
  <c r="N21" i="62"/>
  <c r="N160" i="62"/>
  <c r="N143" i="62"/>
  <c r="N126" i="62"/>
  <c r="N110" i="62"/>
  <c r="N94" i="62"/>
  <c r="N77" i="62"/>
  <c r="N61" i="62"/>
  <c r="N45" i="62"/>
  <c r="N28" i="62"/>
  <c r="N12" i="62"/>
  <c r="N154" i="62"/>
  <c r="N138" i="62"/>
  <c r="N117" i="62"/>
  <c r="N68" i="62"/>
  <c r="N27" i="62"/>
  <c r="N121" i="62"/>
  <c r="N31" i="62"/>
  <c r="N88" i="62"/>
  <c r="N149" i="62"/>
  <c r="N92" i="62"/>
  <c r="N51" i="62"/>
  <c r="N162" i="62"/>
  <c r="N15" i="62"/>
  <c r="N79" i="62"/>
  <c r="N165" i="62"/>
  <c r="N148" i="62"/>
  <c r="N132" i="62"/>
  <c r="N115" i="62"/>
  <c r="N99" i="62"/>
  <c r="N47" i="62"/>
  <c r="N112" i="62"/>
  <c r="N39" i="62"/>
  <c r="N113" i="62"/>
  <c r="N34" i="62"/>
  <c r="N67" i="62"/>
  <c r="N100" i="62"/>
  <c r="N133" i="62"/>
  <c r="N63" i="62"/>
  <c r="N120" i="62"/>
  <c r="N48" i="62"/>
  <c r="N105" i="62"/>
  <c r="N11" i="62"/>
  <c r="N44" i="62"/>
  <c r="N76" i="62"/>
  <c r="N109" i="62"/>
  <c r="C12" i="88" l="1"/>
  <c r="C10" i="88" l="1"/>
  <c r="C42" i="88" l="1"/>
  <c r="D10" i="88" l="1"/>
  <c r="K76" i="76"/>
  <c r="K71" i="76"/>
  <c r="K67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K75" i="76"/>
  <c r="K70" i="76"/>
  <c r="K66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K78" i="76"/>
  <c r="K74" i="76"/>
  <c r="K69" i="76"/>
  <c r="K65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K77" i="76"/>
  <c r="K68" i="76"/>
  <c r="K64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72" i="76"/>
  <c r="K11" i="76"/>
  <c r="L13" i="74"/>
  <c r="P23" i="69"/>
  <c r="P19" i="69"/>
  <c r="P15" i="69"/>
  <c r="P11" i="69"/>
  <c r="L15" i="66"/>
  <c r="L12" i="74"/>
  <c r="P22" i="69"/>
  <c r="P18" i="69"/>
  <c r="P14" i="69"/>
  <c r="L11" i="66"/>
  <c r="L11" i="74"/>
  <c r="P21" i="69"/>
  <c r="P17" i="69"/>
  <c r="P13" i="69"/>
  <c r="L17" i="66"/>
  <c r="L13" i="66"/>
  <c r="P24" i="69"/>
  <c r="P20" i="69"/>
  <c r="P16" i="69"/>
  <c r="P12" i="69"/>
  <c r="L16" i="66"/>
  <c r="L12" i="66"/>
  <c r="L14" i="66"/>
  <c r="L14" i="65"/>
  <c r="L13" i="65"/>
  <c r="L12" i="65"/>
  <c r="L11" i="65"/>
  <c r="N58" i="63"/>
  <c r="N54" i="63"/>
  <c r="N50" i="63"/>
  <c r="N45" i="63"/>
  <c r="N41" i="63"/>
  <c r="N37" i="63"/>
  <c r="N32" i="63"/>
  <c r="N28" i="63"/>
  <c r="N23" i="63"/>
  <c r="N19" i="63"/>
  <c r="N15" i="63"/>
  <c r="N11" i="63"/>
  <c r="N53" i="63"/>
  <c r="N49" i="63"/>
  <c r="N40" i="63"/>
  <c r="N36" i="63"/>
  <c r="N26" i="63"/>
  <c r="N14" i="63"/>
  <c r="N56" i="63"/>
  <c r="N52" i="63"/>
  <c r="N47" i="63"/>
  <c r="N43" i="63"/>
  <c r="N39" i="63"/>
  <c r="N35" i="63"/>
  <c r="N30" i="63"/>
  <c r="N25" i="63"/>
  <c r="N21" i="63"/>
  <c r="N17" i="63"/>
  <c r="N13" i="63"/>
  <c r="N55" i="63"/>
  <c r="N51" i="63"/>
  <c r="N46" i="63"/>
  <c r="N42" i="63"/>
  <c r="N38" i="63"/>
  <c r="N34" i="63"/>
  <c r="N29" i="63"/>
  <c r="N24" i="63"/>
  <c r="N20" i="63"/>
  <c r="N16" i="63"/>
  <c r="N12" i="63"/>
  <c r="N57" i="63"/>
  <c r="N44" i="63"/>
  <c r="N31" i="63"/>
  <c r="N22" i="63"/>
  <c r="N18" i="63"/>
  <c r="O154" i="62"/>
  <c r="O140" i="62"/>
  <c r="O123" i="62"/>
  <c r="O107" i="62"/>
  <c r="O91" i="62"/>
  <c r="O74" i="62"/>
  <c r="O58" i="62"/>
  <c r="O41" i="62"/>
  <c r="O25" i="62"/>
  <c r="R42" i="59"/>
  <c r="R25" i="59"/>
  <c r="O163" i="62"/>
  <c r="O162" i="62"/>
  <c r="O131" i="62"/>
  <c r="O114" i="62"/>
  <c r="O98" i="62"/>
  <c r="O81" i="62"/>
  <c r="O65" i="62"/>
  <c r="O49" i="62"/>
  <c r="O32" i="62"/>
  <c r="O16" i="62"/>
  <c r="O164" i="62"/>
  <c r="O116" i="62"/>
  <c r="O83" i="62"/>
  <c r="O51" i="62"/>
  <c r="O18" i="62"/>
  <c r="R24" i="59"/>
  <c r="O152" i="62"/>
  <c r="O121" i="62"/>
  <c r="O89" i="62"/>
  <c r="O56" i="62"/>
  <c r="O23" i="62"/>
  <c r="R29" i="59"/>
  <c r="O160" i="62"/>
  <c r="O129" i="62"/>
  <c r="O96" i="62"/>
  <c r="O63" i="62"/>
  <c r="O30" i="62"/>
  <c r="R33" i="59"/>
  <c r="R11" i="59"/>
  <c r="O134" i="62"/>
  <c r="O101" i="62"/>
  <c r="O60" i="62"/>
  <c r="O19" i="62"/>
  <c r="R20" i="59"/>
  <c r="R15" i="59"/>
  <c r="L19" i="58"/>
  <c r="L30" i="58"/>
  <c r="L14" i="58"/>
  <c r="L21" i="58"/>
  <c r="L24" i="58"/>
  <c r="D20" i="88"/>
  <c r="D29" i="88"/>
  <c r="D17" i="88"/>
  <c r="O150" i="62"/>
  <c r="O136" i="62"/>
  <c r="O119" i="62"/>
  <c r="O103" i="62"/>
  <c r="O87" i="62"/>
  <c r="O70" i="62"/>
  <c r="O54" i="62"/>
  <c r="O37" i="62"/>
  <c r="O21" i="62"/>
  <c r="R38" i="59"/>
  <c r="R21" i="59"/>
  <c r="O158" i="62"/>
  <c r="O143" i="62"/>
  <c r="O126" i="62"/>
  <c r="O110" i="62"/>
  <c r="O94" i="62"/>
  <c r="O77" i="62"/>
  <c r="O61" i="62"/>
  <c r="O45" i="62"/>
  <c r="O28" i="62"/>
  <c r="O12" i="62"/>
  <c r="O141" i="62"/>
  <c r="O108" i="62"/>
  <c r="O75" i="62"/>
  <c r="O43" i="62"/>
  <c r="R43" i="59"/>
  <c r="R19" i="59"/>
  <c r="O146" i="62"/>
  <c r="O113" i="62"/>
  <c r="O80" i="62"/>
  <c r="O165" i="62"/>
  <c r="O147" i="62"/>
  <c r="O132" i="62"/>
  <c r="O115" i="62"/>
  <c r="O99" i="62"/>
  <c r="O82" i="62"/>
  <c r="O66" i="62"/>
  <c r="O50" i="62"/>
  <c r="O33" i="62"/>
  <c r="O17" i="62"/>
  <c r="R34" i="59"/>
  <c r="R17" i="59"/>
  <c r="O153" i="62"/>
  <c r="O139" i="62"/>
  <c r="O122" i="62"/>
  <c r="O106" i="62"/>
  <c r="O90" i="62"/>
  <c r="O73" i="62"/>
  <c r="O57" i="62"/>
  <c r="O40" i="62"/>
  <c r="O24" i="62"/>
  <c r="R41" i="59"/>
  <c r="O133" i="62"/>
  <c r="O100" i="62"/>
  <c r="O67" i="62"/>
  <c r="O34" i="62"/>
  <c r="R36" i="59"/>
  <c r="R14" i="59"/>
  <c r="O138" i="62"/>
  <c r="O105" i="62"/>
  <c r="O72" i="62"/>
  <c r="O39" i="62"/>
  <c r="R40" i="59"/>
  <c r="R18" i="59"/>
  <c r="O145" i="62"/>
  <c r="O112" i="62"/>
  <c r="O79" i="62"/>
  <c r="O47" i="62"/>
  <c r="O14" i="62"/>
  <c r="R22" i="59"/>
  <c r="O148" i="62"/>
  <c r="O117" i="62"/>
  <c r="O85" i="62"/>
  <c r="R32" i="59"/>
  <c r="O44" i="62"/>
  <c r="O35" i="62"/>
  <c r="L27" i="58"/>
  <c r="L10" i="58"/>
  <c r="L22" i="58"/>
  <c r="L29" i="58"/>
  <c r="L13" i="58"/>
  <c r="L16" i="58"/>
  <c r="D23" i="88"/>
  <c r="D42" i="88"/>
  <c r="D19" i="88"/>
  <c r="O159" i="62"/>
  <c r="O144" i="62"/>
  <c r="O127" i="62"/>
  <c r="O111" i="62"/>
  <c r="O95" i="62"/>
  <c r="O78" i="62"/>
  <c r="O62" i="62"/>
  <c r="O46" i="62"/>
  <c r="O29" i="62"/>
  <c r="O13" i="62"/>
  <c r="R30" i="59"/>
  <c r="R13" i="59"/>
  <c r="O149" i="62"/>
  <c r="O135" i="62"/>
  <c r="O118" i="62"/>
  <c r="O102" i="62"/>
  <c r="O86" i="62"/>
  <c r="O69" i="62"/>
  <c r="O53" i="62"/>
  <c r="O36" i="62"/>
  <c r="O92" i="62"/>
  <c r="O161" i="62"/>
  <c r="O48" i="62"/>
  <c r="R23" i="59"/>
  <c r="O120" i="62"/>
  <c r="O55" i="62"/>
  <c r="R28" i="59"/>
  <c r="O125" i="62"/>
  <c r="O27" i="62"/>
  <c r="O68" i="62"/>
  <c r="L15" i="58"/>
  <c r="L20" i="58"/>
  <c r="D12" i="88"/>
  <c r="O20" i="62"/>
  <c r="O59" i="62"/>
  <c r="O130" i="62"/>
  <c r="O31" i="62"/>
  <c r="R12" i="59"/>
  <c r="O104" i="62"/>
  <c r="O38" i="62"/>
  <c r="R16" i="59"/>
  <c r="O109" i="62"/>
  <c r="O52" i="62"/>
  <c r="R37" i="59"/>
  <c r="D38" i="88"/>
  <c r="L25" i="58"/>
  <c r="L12" i="58"/>
  <c r="D31" i="88"/>
  <c r="O155" i="62"/>
  <c r="O26" i="62"/>
  <c r="O97" i="62"/>
  <c r="O15" i="62"/>
  <c r="O151" i="62"/>
  <c r="O88" i="62"/>
  <c r="O22" i="62"/>
  <c r="O156" i="62"/>
  <c r="O93" i="62"/>
  <c r="R27" i="59"/>
  <c r="D24" i="88"/>
  <c r="L26" i="58"/>
  <c r="L11" i="58"/>
  <c r="D11" i="88"/>
  <c r="D16" i="88"/>
  <c r="O124" i="62"/>
  <c r="R31" i="59"/>
  <c r="O64" i="62"/>
  <c r="R35" i="59"/>
  <c r="O137" i="62"/>
  <c r="O71" i="62"/>
  <c r="R39" i="59"/>
  <c r="O142" i="62"/>
  <c r="O76" i="62"/>
  <c r="O11" i="62"/>
  <c r="L23" i="58"/>
  <c r="L18" i="58"/>
  <c r="L28" i="58"/>
  <c r="D1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Migdal Hashkaot Neches Boded"/>
    <s v="{[Time].[Hie Time].[Yom].&amp;[20200331]}"/>
    <s v="{[Medida].[Medida].&amp;[2]}"/>
    <s v="{[Keren].[Keren].[All]}"/>
    <s v="{[Cheshbon KM].[Hie Peilut].[Peilut 7].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3" si="29">
        <n x="1" s="1"/>
        <n x="27"/>
        <n x="28"/>
      </t>
    </mdx>
    <mdx n="0" f="v">
      <t c="3" si="29">
        <n x="1" s="1"/>
        <n x="30"/>
        <n x="28"/>
      </t>
    </mdx>
    <mdx n="0" f="v">
      <t c="3" si="29">
        <n x="1" s="1"/>
        <n x="31"/>
        <n x="28"/>
      </t>
    </mdx>
    <mdx n="0" f="v">
      <t c="3" si="29">
        <n x="1" s="1"/>
        <n x="32"/>
        <n x="28"/>
      </t>
    </mdx>
    <mdx n="0" f="v">
      <t c="3" si="29">
        <n x="1" s="1"/>
        <n x="33"/>
        <n x="28"/>
      </t>
    </mdx>
    <mdx n="0" f="v">
      <t c="3" si="29">
        <n x="1" s="1"/>
        <n x="34"/>
        <n x="28"/>
      </t>
    </mdx>
    <mdx n="0" f="v">
      <t c="3" si="29">
        <n x="1" s="1"/>
        <n x="35"/>
        <n x="28"/>
      </t>
    </mdx>
    <mdx n="0" f="v">
      <t c="3" si="29">
        <n x="1" s="1"/>
        <n x="36"/>
        <n x="28"/>
      </t>
    </mdx>
    <mdx n="0" f="v">
      <t c="3" si="29">
        <n x="1" s="1"/>
        <n x="37"/>
        <n x="28"/>
      </t>
    </mdx>
    <mdx n="0" f="v">
      <t c="3" si="29">
        <n x="1" s="1"/>
        <n x="38"/>
        <n x="28"/>
      </t>
    </mdx>
    <mdx n="0" f="v">
      <t c="3" si="29">
        <n x="1" s="1"/>
        <n x="39"/>
        <n x="28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<sst xmlns="http://schemas.openxmlformats.org/spreadsheetml/2006/main" count="3264" uniqueCount="1004">
  <si>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</si>
  <si>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</si>
  <si>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</si>
  <si>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</si>
  <si>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</si>
  <si>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</si>
  <si>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</si>
  <si>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</si>
  <si>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</si>
  <si>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</si>
  <si>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</si>
  <si>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</si>
  <si>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</si>
  <si>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</si>
  <si>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</si>
  <si>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</si>
  <si>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</si>
  <si>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</si>
  <si>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</si>
  <si>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</si>
  <si>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</si>
  <si>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</si>
  <si>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</si>
  <si>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</si>
  <si>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</si>
  <si>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</si>
  <si>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</si>
  <si>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</si>
  <si>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</si>
  <si>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</si>
  <si>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</si>
  <si>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</si>
  <si>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</si>
  <si>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</si>
  <si>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</si>
  <si>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</si>
  <si>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</si>
  <si>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</si>
  <si>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</si>
  <si>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</si>
  <si>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</si>
  <si>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</si>
  <si>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</si>
  <si>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</si>
  <si>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</si>
  <si>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</si>
  <si>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</si>
  <si>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</si>
  <si>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</si>
  <si>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</si>
  <si>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</si>
  <si>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</si>
  <si>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</si>
  <si>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</si>
  <si>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</si>
  <si>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</si>
  <si>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</si>
  <si>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</si>
  <si>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</si>
  <si>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</si>
  <si>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</si>
  <si>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</si>
  <si>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</si>
  <si>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</si>
  <si>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</si>
  <si>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</si>
  <si>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</si>
  <si>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</si>
  <si>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</si>
  <si>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</si>
  <si>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</si>
  <si>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</si>
  <si>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</si>
  <si>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</si>
  <si>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</si>
  <si>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</si>
  <si>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</si>
  <si>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</si>
  <si>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</si>
  <si>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</si>
  <si>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</si>
  <si>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</si>
  <si>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</si>
  <si>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</si>
  <si>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</si>
  <si>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</si>
  <si>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</si>
  <si>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</si>
  <si>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</si>
  <si>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</si>
  <si>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</si>
  <si>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</si>
  <si>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</si>
  <si>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</si>
  <si>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</si>
  <si>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</si>
  <si>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</si>
  <si>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</si>
  <si>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</si>
  <si>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</si>
  <si>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</si>
  <si>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</si>
  <si>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</si>
  <si>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</si>
  <si>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</si>
  <si>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</si>
  <si>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</si>
  <si>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</si>
  <si>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</si>
  <si>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</si>
  <si>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</si>
  <si>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</si>
  <si>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</si>
  <si>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</si>
  <si>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</si>
  <si>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</si>
  <si>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</si>
  <si>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</si>
  <si>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</si>
  <si>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</si>
  <si>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</si>
  <si>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</si>
  <si>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</si>
  <si>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</si>
  <si>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</si>
  <si>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</si>
  <si>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</si>
  <si>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</si>
  <si>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</si>
  <si>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</si>
  <si>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</si>
  <si>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</si>
  <si>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</si>
  <si>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</si>
  <si>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</si>
  <si>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</si>
  <si>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</si>
  <si>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</si>
  <si>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</si>
  <si>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</si>
  <si>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</si>
  <si>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</si>
  <si>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</si>
  <si>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</si>
  <si>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</si>
  <si>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</si>
  <si>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</si>
  <si>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</si>
  <si>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</si>
  <si>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</si>
  <si>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</si>
  <si>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</si>
  <si>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</si>
  <si>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</si>
  <si>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</si>
  <si>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</si>
  <si>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</si>
  <si>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</si>
  <si>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</si>
  <si>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</si>
  <si>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</si>
  <si>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</si>
  <si>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</si>
  <si>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</si>
  <si>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</si>
  <si>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</si>
  <si>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</si>
  <si>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</si>
  <si>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</si>
  <si>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</si>
  <si>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</si>
  <si>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</si>
  <si>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</si>
  <si>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</si>
  <si>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</si>
  <si>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</si>
  <si>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</si>
  <si>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</si>
  <si>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</si>
  <si>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</si>
  <si>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</si>
  <si>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</si>
  <si>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</si>
  <si>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</si>
  <si>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</si>
  <si>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</si>
  <si>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</si>
  <si>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</si>
  <si>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</si>
  <si>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</si>
  <si>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</si>
  <si>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</si>
  <si>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</si>
  <si>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</si>
  <si>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</si>
  <si>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</si>
  <si>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</si>
  <si>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</si>
  <si>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</si>
  <si>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</si>
  <si>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</si>
  <si>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</si>
  <si>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</si>
  <si>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</si>
  <si>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</si>
  <si>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</si>
  <si>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</si>
  <si>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</si>
  <si>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</si>
  <si>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</si>
  <si>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</si>
  <si>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</si>
  <si>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</si>
  <si>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</si>
  <si>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</si>
  <si>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</si>
  <si>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</si>
  <si>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</si>
  <si>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</si>
  <si>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</si>
  <si>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</si>
  <si>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</si>
  <si>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</si>
  <si>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</si>
  <si>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</si>
  <si>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</si>
  <si>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</si>
  <si>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</si>
  <si>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</si>
  <si>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</si>
  <si>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</si>
  <si>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</si>
  <si>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</si>
  <si>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</si>
  <si>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</si>
  <si>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</si>
  <si>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</si>
  <si>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</si>
  <si>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</si>
  <si>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</si>
  <si>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</si>
  <si>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</si>
  <si>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הלכה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</si>
  <si>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</si>
  <si>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</si>
  <si>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</si>
  <si>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</si>
  <si>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</si>
  <si>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</si>
  <si>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</si>
  <si>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</si>
  <si>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</si>
  <si>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</si>
  <si>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</si>
  <si>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</si>
  <si>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</si>
  <si>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</si>
  <si>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</si>
  <si>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</si>
  <si>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</si>
  <si>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</si>
  <si>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</si>
  <si>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</si>
  <si>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</si>
  <si>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</si>
  <si>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</si>
  <si>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</si>
  <si>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</si>
  <si>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</si>
  <si>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</si>
  <si>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</si>
  <si>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</si>
  <si>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</si>
  <si>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</si>
  <si>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</si>
  <si>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</si>
  <si>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</si>
  <si>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</si>
  <si>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</si>
  <si>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</si>
  <si>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</si>
  <si>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</si>
  <si>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</si>
  <si>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</si>
  <si>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</si>
  <si>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</si>
  <si>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</si>
  <si>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</si>
  <si>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</si>
  <si>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</si>
  <si>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</si>
  <si>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</si>
  <si>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</si>
  <si>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</si>
  <si>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</si>
  <si>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</si>
  <si>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סה"כ תל אביב 35</t>
  </si>
  <si>
    <t>אורמת טכנולוגיות*</t>
  </si>
  <si>
    <t>1134402</t>
  </si>
  <si>
    <t>מגמה</t>
  </si>
  <si>
    <t>520036716</t>
  </si>
  <si>
    <t>Technology Hardware &amp; Equipment</t>
  </si>
  <si>
    <t>איי.אפ.אפ</t>
  </si>
  <si>
    <t>1155019</t>
  </si>
  <si>
    <t>מזון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</si>
  <si>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</si>
  <si>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</si>
  <si>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</si>
  <si>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</si>
  <si>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</si>
  <si>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</si>
  <si>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</si>
  <si>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</si>
  <si>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</si>
  <si>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</si>
  <si>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</si>
  <si>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</si>
  <si>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</si>
  <si>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</si>
  <si>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</si>
  <si>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</si>
  <si>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</si>
  <si>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</si>
  <si>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</si>
  <si>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</si>
  <si>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</si>
  <si>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</si>
  <si>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</si>
  <si>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</si>
  <si>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</si>
  <si>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</si>
  <si>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</si>
  <si>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</si>
  <si>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</si>
  <si>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</si>
  <si>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</si>
  <si>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</si>
  <si>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</si>
  <si>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</si>
  <si>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</si>
  <si>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</si>
  <si>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</si>
  <si>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</si>
  <si>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</si>
  <si>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</si>
  <si>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</si>
  <si>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</si>
  <si>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</si>
  <si>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</si>
  <si>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</si>
  <si>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</si>
  <si>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</si>
  <si>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</si>
  <si>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</si>
  <si>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</si>
  <si>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</si>
  <si>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</si>
  <si>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</si>
  <si>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כימיה גומי ופלסטיק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</si>
  <si>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</si>
  <si>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</si>
  <si>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</si>
  <si>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</si>
  <si>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</si>
  <si>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</si>
  <si>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</si>
  <si>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</si>
  <si>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</si>
  <si>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</si>
  <si>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</si>
  <si>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</si>
  <si>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</si>
  <si>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</si>
  <si>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</si>
  <si>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</si>
  <si>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</si>
  <si>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</si>
  <si>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</si>
  <si>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</si>
  <si>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</si>
  <si>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</si>
  <si>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</si>
  <si>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</si>
  <si>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</si>
  <si>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</si>
  <si>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</si>
  <si>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</si>
  <si>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</si>
  <si>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</si>
  <si>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</si>
  <si>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</si>
  <si>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</si>
  <si>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</si>
  <si>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</si>
  <si>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</si>
  <si>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</si>
  <si>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</si>
  <si>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</si>
  <si>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</si>
  <si>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</si>
  <si>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</si>
  <si>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</si>
  <si>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</si>
  <si>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</si>
  <si>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</si>
  <si>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</si>
  <si>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</si>
  <si>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</si>
  <si>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</si>
  <si>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</si>
  <si>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</si>
  <si>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</si>
  <si>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</si>
  <si>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</si>
  <si>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</si>
  <si>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</si>
  <si>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</si>
  <si>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</si>
  <si>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</si>
  <si>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</si>
  <si>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</si>
  <si>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</si>
  <si>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</si>
  <si>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</si>
  <si>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</si>
  <si>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</si>
  <si>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</si>
  <si>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</si>
  <si>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</si>
  <si>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</si>
  <si>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</si>
  <si>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</si>
  <si>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</si>
  <si>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</si>
  <si>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</si>
  <si>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</si>
  <si>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</si>
  <si>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</si>
  <si>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</si>
  <si>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</si>
  <si>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</si>
  <si>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</si>
  <si>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</si>
  <si>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</si>
  <si>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</si>
  <si>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</si>
  <si>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</si>
  <si>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</si>
  <si>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</si>
  <si>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</si>
  <si>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</si>
  <si>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</si>
  <si>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</si>
  <si>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</si>
  <si>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</si>
  <si>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</si>
  <si>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</si>
  <si>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</si>
  <si>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</si>
  <si>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</si>
  <si>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</si>
  <si>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</si>
  <si>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</si>
  <si>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</si>
  <si>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</si>
  <si>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</si>
  <si>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</si>
  <si>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</si>
  <si>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</si>
  <si>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</si>
  <si>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</si>
  <si>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</si>
  <si>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</si>
  <si>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</si>
  <si>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</si>
  <si>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</si>
  <si>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</si>
  <si>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</si>
  <si>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</si>
  <si>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</si>
  <si>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</si>
  <si>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</si>
  <si>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</si>
  <si>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</si>
  <si>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</si>
  <si>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</si>
  <si>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</si>
  <si>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</si>
  <si>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</si>
  <si>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</si>
  <si>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</si>
  <si>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</si>
  <si>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</si>
  <si>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</si>
  <si>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</si>
  <si>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</si>
  <si>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</si>
  <si>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</si>
  <si>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</si>
  <si>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</si>
  <si>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</si>
  <si>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</si>
  <si>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</si>
  <si>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</si>
  <si>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</si>
  <si>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</si>
  <si>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</si>
  <si>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</si>
  <si>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</si>
  <si>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</si>
  <si>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</si>
  <si>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</si>
  <si>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</si>
  <si>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</si>
  <si>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</si>
  <si>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</si>
  <si>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</si>
  <si>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</si>
  <si>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</si>
  <si>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</si>
  <si>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</si>
  <si>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</si>
  <si>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</si>
  <si>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</si>
  <si>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</si>
  <si>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</si>
  <si>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</si>
  <si>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</si>
  <si>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</si>
  <si>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</si>
  <si>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</si>
  <si>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</si>
  <si>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</si>
  <si>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</si>
  <si>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</si>
  <si>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</si>
  <si>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</si>
  <si>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</si>
  <si>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</si>
  <si>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</si>
  <si>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</si>
  <si>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</si>
  <si>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</si>
  <si>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</si>
  <si>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</si>
  <si>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</si>
  <si>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</si>
  <si>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</si>
  <si>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</si>
  <si>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</si>
  <si>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</si>
  <si>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</si>
  <si>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</si>
  <si>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</si>
  <si>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</si>
  <si>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</si>
  <si>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</si>
  <si>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</si>
  <si>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</si>
  <si>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</si>
  <si>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</si>
  <si>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</si>
  <si>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</si>
  <si>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</si>
  <si>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</si>
  <si>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</si>
  <si>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</si>
  <si>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</si>
  <si>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</si>
  <si>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</si>
  <si>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</si>
  <si>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</si>
  <si>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</si>
  <si>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</si>
  <si>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</si>
  <si>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</si>
  <si>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</si>
  <si>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</si>
  <si>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</si>
  <si>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</si>
  <si>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</si>
  <si>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</si>
  <si>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</si>
  <si>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</si>
  <si>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</si>
  <si>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</si>
  <si>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</si>
  <si>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</si>
  <si>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</si>
  <si>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</si>
  <si>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</si>
  <si>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</si>
  <si>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</si>
  <si>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</si>
  <si>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</si>
  <si>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</si>
  <si>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</si>
  <si>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</si>
  <si>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</si>
  <si>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</si>
  <si>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</si>
  <si>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</si>
  <si>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</si>
  <si>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</si>
  <si>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</si>
  <si>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</si>
  <si>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</si>
  <si>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</si>
  <si>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</si>
  <si>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</si>
  <si>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</si>
  <si>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</si>
  <si>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</si>
  <si>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</si>
  <si>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</si>
  <si>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</si>
  <si>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</si>
  <si>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</si>
  <si>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</si>
  <si>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</si>
  <si>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</si>
  <si>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</si>
  <si>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</si>
  <si>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</si>
  <si>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</si>
  <si>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</si>
  <si>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</si>
  <si>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</si>
  <si>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</si>
  <si>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</si>
  <si>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</si>
  <si>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</si>
  <si>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</si>
  <si>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</si>
  <si>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</si>
  <si>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</si>
  <si>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</si>
  <si>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</si>
  <si>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</si>
  <si>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</si>
  <si>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</si>
  <si>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</si>
  <si>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</si>
  <si>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</si>
  <si>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</si>
  <si>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</si>
  <si>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</si>
  <si>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</si>
  <si>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</si>
  <si>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</si>
  <si>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</si>
  <si>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</si>
  <si>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</si>
  <si>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</si>
  <si>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MATERIALS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</si>
  <si>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</si>
  <si>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</si>
  <si>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</si>
  <si>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</si>
  <si>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</si>
  <si>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</si>
  <si>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</si>
  <si>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</si>
  <si>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</si>
  <si>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</si>
  <si>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</si>
  <si>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</si>
  <si>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</si>
  <si>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</si>
  <si>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</si>
  <si>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</si>
  <si>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</si>
  <si>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</si>
  <si>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</si>
  <si>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</si>
  <si>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</si>
  <si>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</si>
  <si>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</si>
  <si>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</si>
  <si>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</si>
  <si>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</si>
  <si>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</si>
  <si>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</si>
  <si>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</si>
  <si>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</si>
  <si>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</si>
  <si>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</si>
  <si>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</si>
  <si>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</si>
  <si>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</si>
  <si>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</si>
  <si>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</si>
  <si>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</si>
  <si>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</si>
  <si>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</si>
  <si>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</si>
  <si>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</si>
  <si>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</si>
  <si>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</si>
  <si>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</si>
  <si>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</si>
  <si>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</si>
  <si>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</si>
  <si>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</si>
  <si>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</si>
  <si>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</si>
  <si>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</si>
  <si>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</si>
  <si>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</si>
  <si>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</si>
  <si>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</si>
  <si>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</si>
  <si>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</si>
  <si>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</si>
  <si>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</si>
  <si>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</si>
  <si>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</si>
  <si>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</si>
  <si>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</si>
  <si>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</si>
  <si>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</si>
  <si>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</si>
  <si>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</si>
  <si>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</si>
  <si>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</si>
  <si>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</si>
  <si>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</si>
  <si>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ADO PROPERTIES</t>
  </si>
  <si>
    <t>LU1250154413</t>
  </si>
  <si>
    <t>Real Estate</t>
  </si>
  <si>
    <t>AROUNDTOWN</t>
  </si>
  <si>
    <t>LU1673108939</t>
  </si>
  <si>
    <t>NUTRIEN LTD</t>
  </si>
  <si>
    <t>CA67077M1086</t>
  </si>
  <si>
    <t>PALO ALTO NETWORKS</t>
  </si>
  <si>
    <t>US6974351057</t>
  </si>
  <si>
    <t>VARONIS SYSTEMS</t>
  </si>
  <si>
    <t>US9222801022</t>
  </si>
  <si>
    <t>הראל סל כשר תל אביב 125</t>
  </si>
  <si>
    <t>1155340</t>
  </si>
  <si>
    <t>514103811</t>
  </si>
  <si>
    <t>מניות</t>
  </si>
  <si>
    <t>הראל סל תא 125</t>
  </si>
  <si>
    <t>1148899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</si>
  <si>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</si>
  <si>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</si>
  <si>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</si>
  <si>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</si>
  <si>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</si>
  <si>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</si>
  <si>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</si>
  <si>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</si>
  <si>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</si>
  <si>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</si>
  <si>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</si>
  <si>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</si>
  <si>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</si>
  <si>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</si>
  <si>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</si>
  <si>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</si>
  <si>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</si>
  <si>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</si>
  <si>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</si>
  <si>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</si>
  <si>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</si>
  <si>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125</t>
  </si>
  <si>
    <t>1143718</t>
  </si>
  <si>
    <t>תכלית תא בנקים</t>
  </si>
  <si>
    <t>1143726</t>
  </si>
  <si>
    <t>הראל סל כשרה תל בונד 60</t>
  </si>
  <si>
    <t>1155092</t>
  </si>
  <si>
    <t>אג"ח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</si>
  <si>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</si>
  <si>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</si>
  <si>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</si>
  <si>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</si>
  <si>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</si>
  <si>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</si>
  <si>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</si>
  <si>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</si>
  <si>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</si>
  <si>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</si>
  <si>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</si>
  <si>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</si>
  <si>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</si>
  <si>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</si>
  <si>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</si>
  <si>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</si>
  <si>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</si>
  <si>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</si>
  <si>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</si>
  <si>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</si>
  <si>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</si>
  <si>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</si>
  <si>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</si>
  <si>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</si>
  <si>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</si>
  <si>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</si>
  <si>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</si>
  <si>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</si>
  <si>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</si>
  <si>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</si>
  <si>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</si>
  <si>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</si>
  <si>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</si>
  <si>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</si>
  <si>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</si>
  <si>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</si>
  <si>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</si>
  <si>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</si>
  <si>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</si>
  <si>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</si>
  <si>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</si>
  <si>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</si>
  <si>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</si>
  <si>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</si>
  <si>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</si>
  <si>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</si>
  <si>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</si>
  <si>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</si>
  <si>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</si>
  <si>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</si>
  <si>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</si>
  <si>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</si>
  <si>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</si>
  <si>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</si>
  <si>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</si>
  <si>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</si>
  <si>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</si>
  <si>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</si>
  <si>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</si>
  <si>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</si>
  <si>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ערד 8805</t>
  </si>
  <si>
    <t>ערד 8812</t>
  </si>
  <si>
    <t>98812000</t>
  </si>
  <si>
    <t>ערד 8851</t>
  </si>
  <si>
    <t>8851000</t>
  </si>
  <si>
    <t>ערד 8863</t>
  </si>
  <si>
    <t>88630000</t>
  </si>
  <si>
    <t>ערד 8865</t>
  </si>
  <si>
    <t>88650000</t>
  </si>
  <si>
    <t>ערד 8866</t>
  </si>
  <si>
    <t>88660000</t>
  </si>
  <si>
    <t>ערד 8869</t>
  </si>
  <si>
    <t>88690000</t>
  </si>
  <si>
    <t>ערד 8871</t>
  </si>
  <si>
    <t>88710000</t>
  </si>
  <si>
    <t>ערד 8874</t>
  </si>
  <si>
    <t>88740000</t>
  </si>
  <si>
    <t>ערד 8876</t>
  </si>
  <si>
    <t>88760000</t>
  </si>
  <si>
    <t>ערד 8877</t>
  </si>
  <si>
    <t>88770000</t>
  </si>
  <si>
    <t>SOLGEL WARRANT</t>
  </si>
  <si>
    <t>565685</t>
  </si>
  <si>
    <t>₪ / מט"ח</t>
  </si>
  <si>
    <t>+ILS/-USD 3.398 08-12-20 (11) -429</t>
  </si>
  <si>
    <t>10000079</t>
  </si>
  <si>
    <t>+ILS/-USD 3.3982 26-06-20 (11) -208</t>
  </si>
  <si>
    <t>10000071</t>
  </si>
  <si>
    <t>+ILS/-USD 3.4015 03-03-21 (11) -505</t>
  </si>
  <si>
    <t>10000082</t>
  </si>
  <si>
    <t>+ILS/-USD 3.4086 12-05-20 (11) -129</t>
  </si>
  <si>
    <t>10000068</t>
  </si>
  <si>
    <t>+ILS/-USD 3.40935 21-04-20 (11) -106.5</t>
  </si>
  <si>
    <t>10000067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</si>
  <si>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</si>
  <si>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</si>
  <si>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</si>
  <si>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</si>
  <si>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</si>
  <si>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</si>
  <si>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</si>
  <si>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10000077</t>
  </si>
  <si>
    <t>+ILS/-USD 3.426 02-04-20 (11) -60</t>
  </si>
  <si>
    <t>10000073</t>
  </si>
  <si>
    <t>+ILS/-USD 3.4523 06-04-20 (11) -137</t>
  </si>
  <si>
    <t>10000061</t>
  </si>
  <si>
    <t>+ILS/-USD 3.4548 06-04-20 (11) -137</t>
  </si>
  <si>
    <t>10000060</t>
  </si>
  <si>
    <t>+ILS/-USD 3.5376 16-03-21 (11) -514</t>
  </si>
  <si>
    <t>10000097</t>
  </si>
  <si>
    <t>+ILS/-USD 3.5481 10-06-20 (11) -119</t>
  </si>
  <si>
    <t>10000099</t>
  </si>
  <si>
    <t>+ILS/-USD 3.583 16-11-20 (11) -340</t>
  </si>
  <si>
    <t>10000095</t>
  </si>
  <si>
    <t>+ILS/-USD 3.8 02-07-20 (11) -380</t>
  </si>
  <si>
    <t>10000090</t>
  </si>
  <si>
    <t>+ILS/-USD 3.3971 11-06-20 (10) -179</t>
  </si>
  <si>
    <t>10000217</t>
  </si>
  <si>
    <t>+ILS/-USD 3.404 10-11-20 (10) -910</t>
  </si>
  <si>
    <t>10000128</t>
  </si>
  <si>
    <t>+ILS/-USD 3.4168 25-03-21 (10) -457</t>
  </si>
  <si>
    <t>10000229</t>
  </si>
  <si>
    <t>+ILS/-USD 3.4234 11-06-20 (10) -166</t>
  </si>
  <si>
    <t>10000224</t>
  </si>
  <si>
    <t>+ILS/-USD 3.4237 11-06-20 (10) -613</t>
  </si>
  <si>
    <t>10000146</t>
  </si>
  <si>
    <t>+ILS/-USD 3.4309 11-06-20 (10) -241</t>
  </si>
  <si>
    <t>10000214</t>
  </si>
  <si>
    <t>+ILS/-USD 3.4325 11-06-20 (10) -375</t>
  </si>
  <si>
    <t>10000201</t>
  </si>
  <si>
    <t>+ILS/-USD 3.435 11-06-20 (10) -597</t>
  </si>
  <si>
    <t>10000140</t>
  </si>
  <si>
    <t>+ILS/-USD 3.4382 11-06-20 (10) -488</t>
  </si>
  <si>
    <t>10000173</t>
  </si>
  <si>
    <t>+ILS/-USD 3.4392 11-06-20 (10) -333</t>
  </si>
  <si>
    <t>10000204</t>
  </si>
  <si>
    <t>+ILS/-USD 3.445 25-03-21 (10) -550</t>
  </si>
  <si>
    <t>10000232</t>
  </si>
  <si>
    <t>+ILS/-USD 3.452 10-11-20 (10) -800</t>
  </si>
  <si>
    <t>10000124</t>
  </si>
  <si>
    <t>+ILS/-USD 3.454 11-06-20 (10) -660</t>
  </si>
  <si>
    <t>10000132</t>
  </si>
  <si>
    <t>+ILS/-USD 3.456 11-06-20 (10) -415</t>
  </si>
  <si>
    <t>10000191</t>
  </si>
  <si>
    <t>+ILS/-USD 3.4641 11-06-20 (10) -579</t>
  </si>
  <si>
    <t>10000162</t>
  </si>
  <si>
    <t>+ILS/-USD 3.4665 11-06-20 (10) -580</t>
  </si>
  <si>
    <t>10000156</t>
  </si>
  <si>
    <t>+ILS/-USD 3.4726 11-06-20 (10) -546</t>
  </si>
  <si>
    <t>10000165</t>
  </si>
  <si>
    <t>+ILS/-USD 3.4804 11-06-20 (10) -556</t>
  </si>
  <si>
    <t>10000168</t>
  </si>
  <si>
    <t>+ILS/-USD 3.4937 10-11-20 (10) -898</t>
  </si>
  <si>
    <t>10000121</t>
  </si>
  <si>
    <t>+ILS/-USD 3.5021 10-11-20 (10) -904</t>
  </si>
  <si>
    <t>10000120</t>
  </si>
  <si>
    <t>+ILS/-USD 3.5055 11-06-20 (10) -690</t>
  </si>
  <si>
    <t>10000117</t>
  </si>
  <si>
    <t>+ILS/-USD 3.5088 11-06-20 (10) -772</t>
  </si>
  <si>
    <t>10000115</t>
  </si>
  <si>
    <t>+USD/-ILS 3.4057 11-06-20 (10) -173</t>
  </si>
  <si>
    <t>10000218</t>
  </si>
  <si>
    <t>+USD/-ILS 3.4114 11-06-20 (10) -156</t>
  </si>
  <si>
    <t>10000221</t>
  </si>
  <si>
    <t>+USD/-ILS 3.4126 10-11-20 (10) -614</t>
  </si>
  <si>
    <t>10000207</t>
  </si>
  <si>
    <t>+USD/-ILS 3.4305 11-06-20 (10) -195</t>
  </si>
  <si>
    <t>10000215</t>
  </si>
  <si>
    <t>+USD/-ILS 3.4401 11-06-20 (10) -489</t>
  </si>
  <si>
    <t>10000175</t>
  </si>
  <si>
    <t>+USD/-ILS 3.4648 11-06-20 (10) -562</t>
  </si>
  <si>
    <t>10000153</t>
  </si>
  <si>
    <t>+USD/-ILS 3.4705 11-06-20 (10) -595</t>
  </si>
  <si>
    <t>10000151</t>
  </si>
  <si>
    <t>+USD/-ILS 3.4908 11-06-20 (10) -563</t>
  </si>
  <si>
    <t>10000164</t>
  </si>
  <si>
    <t>+USD/-ILS 3.5442 11-06-20 (10) -128</t>
  </si>
  <si>
    <t>10000235</t>
  </si>
  <si>
    <t>+USD/-ILS 3.559 11-06-20 (10) -95</t>
  </si>
  <si>
    <t>10000244</t>
  </si>
  <si>
    <t>+USD/-ILS 3.7384 11-06-20 (10) -201</t>
  </si>
  <si>
    <t>10000236</t>
  </si>
  <si>
    <t>+EUR/-USD 1.10740083 09-04-20 (10) +0</t>
  </si>
  <si>
    <t>10000209</t>
  </si>
  <si>
    <t>+GBP/-USD 1.29685 11-05-20 (10) +76.5</t>
  </si>
  <si>
    <t>10000180</t>
  </si>
  <si>
    <t>+USD/-EUR 1.09197 27-07-20 (10) +55.7</t>
  </si>
  <si>
    <t>10000238</t>
  </si>
  <si>
    <t>+USD/-EUR 1.1106 09-04-20 (10) +137</t>
  </si>
  <si>
    <t>10000176</t>
  </si>
  <si>
    <t>+USD/-EUR 1.12565 09-04-20 (10) +219.5</t>
  </si>
  <si>
    <t>10000134</t>
  </si>
  <si>
    <t>+USD/-EUR 1.1264 09-04-20 (10) +68</t>
  </si>
  <si>
    <t>10000210</t>
  </si>
  <si>
    <t>+USD/-GBP 1.24427 11-05-20 (10) +102.7</t>
  </si>
  <si>
    <t>10000167</t>
  </si>
  <si>
    <t>+USD/-JPY 109.1 13-07-20 (10) -75</t>
  </si>
  <si>
    <t>10000227</t>
  </si>
  <si>
    <t>IRS</t>
  </si>
  <si>
    <t>10000000</t>
  </si>
  <si>
    <t>10000002</t>
  </si>
  <si>
    <t>10000004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</si>
  <si>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</si>
  <si>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</si>
  <si>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</si>
  <si>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</si>
  <si>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</si>
  <si>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</si>
  <si>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</si>
  <si>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</si>
  <si>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</si>
  <si>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</si>
  <si>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</si>
  <si>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</si>
  <si>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</si>
  <si>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</si>
  <si>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</si>
  <si>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</si>
  <si>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</si>
  <si>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30212000</t>
  </si>
  <si>
    <t>30312000</t>
  </si>
  <si>
    <t>31710000</t>
  </si>
  <si>
    <t>33810000</t>
  </si>
  <si>
    <t>34010000</t>
  </si>
  <si>
    <t>34710000</t>
  </si>
  <si>
    <t>34510000</t>
  </si>
  <si>
    <t>34610000</t>
  </si>
  <si>
    <t>34020000</t>
  </si>
  <si>
    <t>32011000</t>
  </si>
  <si>
    <t>30211000</t>
  </si>
  <si>
    <t>30311000</t>
  </si>
  <si>
    <t>נדל"ן מניב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</si>
</sst>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2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47" t="s">
        <v>160</v>
      </c>
      <c r="C1" s="68" t="s" vm="1">
        <v>240</v>
      </c>
    </row>
    <row r="2" spans="1:24">
      <c r="B2" s="47" t="s">
        <v>159</v>
      </c>
      <c r="C2" s="68" t="s">
        <v>241</v>
      </c>
    </row>
    <row r="3" spans="1:24">
      <c r="B3" s="47" t="s">
        <v>161</v>
      </c>
      <c r="C3" s="68" t="s">
        <v>242</v>
      </c>
    </row>
    <row r="4" spans="1:24">
      <c r="B4" s="47" t="s">
        <v>162</v>
      </c>
      <c r="C4" s="68">
        <v>12146</v>
      </c>
    </row>
    <row r="6" spans="1:24" ht="26.25" customHeight="1">
      <c r="B6" s="109" t="s">
        <v>176</v>
      </c>
      <c r="C6" s="110"/>
      <c r="D6" s="111"/>
    </row>
    <row r="7" spans="1:24" s="10" customFormat="1">
      <c r="B7" s="22"/>
      <c r="C7" s="23" t="s">
        <v>92</v>
      </c>
      <c r="D7" s="24" t="s">
        <v>90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219</v>
      </c>
      <c r="D8" s="26" t="s">
        <v>19</v>
      </c>
    </row>
    <row r="9" spans="1:24" s="11" customFormat="1" ht="18" customHeight="1">
      <c r="B9" s="36"/>
      <c r="C9" s="19" t="s">
        <v>0</v>
      </c>
      <c r="D9" s="27" t="s">
        <v>1</v>
      </c>
    </row>
    <row r="10" spans="1:24" s="11" customFormat="1" ht="18" customHeight="1">
      <c r="B10" s="55" t="s">
        <v>175</v>
      </c>
      <c r="C10" s="97">
        <f>C11+C12+C23</f>
        <v>4999.4641736833</v>
      </c>
      <c r="D10" s="98">
        <f>C10/$C$42</f>
        <v>1</v>
      </c>
    </row>
    <row r="11" spans="1:24">
      <c r="A11" s="43" t="s">
        <v>122</v>
      </c>
      <c r="B11" s="28" t="s">
        <v>177</v>
      </c>
      <c r="C11" s="97">
        <f>מזומנים!J10</f>
        <v>380.31929527009999</v>
      </c>
      <c r="D11" s="98">
        <f>C11/$C$42</f>
        <v>7.6072011331147105E-2</v>
      </c>
    </row>
    <row r="12" spans="1:24">
      <c r="B12" s="28" t="s">
        <v>178</v>
      </c>
      <c r="C12" s="97">
        <f>C13+C16+C17+C19+C20</f>
        <v>1614.9450351062003</v>
      </c>
      <c r="D12" s="98">
        <f>C12/$C$42</f>
        <v>0.32302362393296385</v>
      </c>
    </row>
    <row r="13" spans="1:24">
      <c r="A13" s="45" t="s">
        <v>122</v>
      </c>
      <c r="B13" s="29" t="s">
        <v>53</v>
      </c>
      <c r="C13" s="97">
        <f>'תעודות התחייבות ממשלתיות'!O11</f>
        <v>269.733114538</v>
      </c>
      <c r="D13" s="98">
        <f>C13/$C$42</f>
        <v>5.3952404731260853E-2</v>
      </c>
    </row>
    <row r="14" spans="1:24">
      <c r="A14" s="45" t="s">
        <v>122</v>
      </c>
      <c r="B14" s="29" t="s">
        <v>54</v>
      </c>
      <c r="C14" s="97" t="s" vm="2">
        <v>975</v>
      </c>
      <c r="D14" s="98" t="s" vm="3">
        <v>975</v>
      </c>
    </row>
    <row r="15" spans="1:24">
      <c r="A15" s="45" t="s">
        <v>122</v>
      </c>
      <c r="B15" s="29" t="s">
        <v>55</v>
      </c>
      <c r="C15" s="97" t="s" vm="4">
        <v>975</v>
      </c>
      <c r="D15" s="98" t="s" vm="5">
        <v>975</v>
      </c>
    </row>
    <row r="16" spans="1:24">
      <c r="A16" s="45" t="s">
        <v>122</v>
      </c>
      <c r="B16" s="29" t="s">
        <v>56</v>
      </c>
      <c r="C16" s="97">
        <f>מניות!L11</f>
        <v>6.2556182000000002E-2</v>
      </c>
      <c r="D16" s="98">
        <f>C16/$C$42</f>
        <v>1.2512577313642878E-5</v>
      </c>
    </row>
    <row r="17" spans="1:4">
      <c r="A17" s="45" t="s">
        <v>122</v>
      </c>
      <c r="B17" s="29" t="s">
        <v>232</v>
      </c>
      <c r="C17" s="97">
        <f>'קרנות סל'!K11</f>
        <v>1345.1494765512002</v>
      </c>
      <c r="D17" s="98">
        <f>C17/$C$42</f>
        <v>0.26905872905979367</v>
      </c>
    </row>
    <row r="18" spans="1:4">
      <c r="A18" s="45" t="s">
        <v>122</v>
      </c>
      <c r="B18" s="29" t="s">
        <v>57</v>
      </c>
      <c r="C18" s="97" t="s" vm="6">
        <v>975</v>
      </c>
      <c r="D18" s="98" t="s" vm="7">
        <v>975</v>
      </c>
    </row>
    <row r="19" spans="1:4">
      <c r="A19" s="45" t="s">
        <v>122</v>
      </c>
      <c r="B19" s="29" t="s">
        <v>58</v>
      </c>
      <c r="C19" s="97">
        <f>'כתבי אופציה'!I11</f>
        <v>6.7970000000000003E-6</v>
      </c>
      <c r="D19" s="98">
        <f>C19/$C$42</f>
        <v>1.3595456960725425E-9</v>
      </c>
    </row>
    <row r="20" spans="1:4">
      <c r="A20" s="45" t="s">
        <v>122</v>
      </c>
      <c r="B20" s="29" t="s">
        <v>59</v>
      </c>
      <c r="C20" s="97">
        <f>אופציות!I11</f>
        <v>-1.1896199999999999E-4</v>
      </c>
      <c r="D20" s="98">
        <f>C20/$C$42</f>
        <v>-2.3794949992082061E-8</v>
      </c>
    </row>
    <row r="21" spans="1:4">
      <c r="A21" s="45" t="s">
        <v>122</v>
      </c>
      <c r="B21" s="29" t="s">
        <v>60</v>
      </c>
      <c r="C21" s="97" t="s" vm="8">
        <v>975</v>
      </c>
      <c r="D21" s="98" t="s" vm="9">
        <v>975</v>
      </c>
    </row>
    <row r="22" spans="1:4">
      <c r="A22" s="45" t="s">
        <v>122</v>
      </c>
      <c r="B22" s="29" t="s">
        <v>61</v>
      </c>
      <c r="C22" s="97" t="s" vm="10">
        <v>975</v>
      </c>
      <c r="D22" s="98" t="s" vm="11">
        <v>975</v>
      </c>
    </row>
    <row r="23" spans="1:4">
      <c r="B23" s="28" t="s">
        <v>179</v>
      </c>
      <c r="C23" s="97">
        <f>C24+C29+C31</f>
        <v>3004.1998433070003</v>
      </c>
      <c r="D23" s="98">
        <f>C23/$C$42</f>
        <v>0.60090436473588915</v>
      </c>
    </row>
    <row r="24" spans="1:4">
      <c r="A24" s="45" t="s">
        <v>122</v>
      </c>
      <c r="B24" s="29" t="s">
        <v>62</v>
      </c>
      <c r="C24" s="97">
        <f>'לא סחיר- תעודות התחייבות ממשלתי'!M11</f>
        <v>3012.4656800000002</v>
      </c>
      <c r="D24" s="98">
        <f>C24/$C$42</f>
        <v>0.60255770925558994</v>
      </c>
    </row>
    <row r="25" spans="1:4">
      <c r="A25" s="45" t="s">
        <v>122</v>
      </c>
      <c r="B25" s="29" t="s">
        <v>63</v>
      </c>
      <c r="C25" s="97" t="s" vm="12">
        <v>975</v>
      </c>
      <c r="D25" s="98" t="s" vm="13">
        <v>975</v>
      </c>
    </row>
    <row r="26" spans="1:4">
      <c r="A26" s="45" t="s">
        <v>122</v>
      </c>
      <c r="B26" s="29" t="s">
        <v>55</v>
      </c>
      <c r="C26" s="97" t="s" vm="14">
        <v>975</v>
      </c>
      <c r="D26" s="98" t="s" vm="15">
        <v>975</v>
      </c>
    </row>
    <row r="27" spans="1:4">
      <c r="A27" s="45" t="s">
        <v>122</v>
      </c>
      <c r="B27" s="29" t="s">
        <v>64</v>
      </c>
      <c r="C27" s="97" t="s" vm="16">
        <v>975</v>
      </c>
      <c r="D27" s="98" t="s" vm="17">
        <v>975</v>
      </c>
    </row>
    <row r="28" spans="1:4">
      <c r="A28" s="45" t="s">
        <v>122</v>
      </c>
      <c r="B28" s="29" t="s">
        <v>65</v>
      </c>
      <c r="C28" s="97" t="s" vm="18">
        <v>975</v>
      </c>
      <c r="D28" s="98" t="s" vm="19">
        <v>975</v>
      </c>
    </row>
    <row r="29" spans="1:4">
      <c r="A29" s="45" t="s">
        <v>122</v>
      </c>
      <c r="B29" s="29" t="s">
        <v>66</v>
      </c>
      <c r="C29" s="97">
        <f>'לא סחיר - כתבי אופציה'!I11</f>
        <v>4.1800000000000001E-7</v>
      </c>
      <c r="D29" s="98">
        <f>C29/$C$42</f>
        <v>8.3608959976213442E-11</v>
      </c>
    </row>
    <row r="30" spans="1:4">
      <c r="A30" s="45" t="s">
        <v>122</v>
      </c>
      <c r="B30" s="29" t="s">
        <v>202</v>
      </c>
      <c r="C30" s="97" t="s" vm="20">
        <v>975</v>
      </c>
      <c r="D30" s="98" t="s" vm="21">
        <v>975</v>
      </c>
    </row>
    <row r="31" spans="1:4">
      <c r="A31" s="45" t="s">
        <v>122</v>
      </c>
      <c r="B31" s="29" t="s">
        <v>87</v>
      </c>
      <c r="C31" s="97">
        <f>'לא סחיר - חוזים עתידיים'!I11</f>
        <v>-8.265837110999998</v>
      </c>
      <c r="D31" s="98">
        <f>C31/$C$42</f>
        <v>-1.6533446033098051E-3</v>
      </c>
    </row>
    <row r="32" spans="1:4">
      <c r="A32" s="45" t="s">
        <v>122</v>
      </c>
      <c r="B32" s="29" t="s">
        <v>67</v>
      </c>
      <c r="C32" s="97" t="s" vm="22">
        <v>975</v>
      </c>
      <c r="D32" s="98" t="s" vm="23">
        <v>975</v>
      </c>
    </row>
    <row r="33" spans="1:4">
      <c r="A33" s="45" t="s">
        <v>122</v>
      </c>
      <c r="B33" s="28" t="s">
        <v>180</v>
      </c>
      <c r="C33" s="97" t="s" vm="24">
        <v>975</v>
      </c>
      <c r="D33" s="98" t="s" vm="25">
        <v>975</v>
      </c>
    </row>
    <row r="34" spans="1:4">
      <c r="A34" s="45" t="s">
        <v>122</v>
      </c>
      <c r="B34" s="28" t="s">
        <v>181</v>
      </c>
      <c r="C34" s="97" t="s" vm="26">
        <v>975</v>
      </c>
      <c r="D34" s="98" t="s" vm="27">
        <v>975</v>
      </c>
    </row>
    <row r="35" spans="1:4">
      <c r="A35" s="45" t="s">
        <v>122</v>
      </c>
      <c r="B35" s="28" t="s">
        <v>182</v>
      </c>
      <c r="C35" s="97" t="s" vm="28">
        <v>975</v>
      </c>
      <c r="D35" s="98" t="s" vm="29">
        <v>975</v>
      </c>
    </row>
    <row r="36" spans="1:4">
      <c r="A36" s="45" t="s">
        <v>122</v>
      </c>
      <c r="B36" s="46" t="s">
        <v>183</v>
      </c>
      <c r="C36" s="97" t="s" vm="30">
        <v>975</v>
      </c>
      <c r="D36" s="98" t="s" vm="31">
        <v>975</v>
      </c>
    </row>
    <row r="37" spans="1:4">
      <c r="A37" s="45" t="s">
        <v>122</v>
      </c>
      <c r="B37" s="28" t="s">
        <v>184</v>
      </c>
      <c r="C37" s="97" t="s" vm="32">
        <v>975</v>
      </c>
      <c r="D37" s="98" t="s" vm="33">
        <v>975</v>
      </c>
    </row>
    <row r="38" spans="1:4">
      <c r="A38" s="45"/>
      <c r="B38" s="56" t="s">
        <v>186</v>
      </c>
      <c r="C38" s="97">
        <v>0</v>
      </c>
      <c r="D38" s="98">
        <f>C38/$C$42</f>
        <v>0</v>
      </c>
    </row>
    <row r="39" spans="1:4">
      <c r="A39" s="45" t="s">
        <v>122</v>
      </c>
      <c r="B39" s="57" t="s">
        <v>187</v>
      </c>
      <c r="C39" s="97" t="s" vm="34">
        <v>975</v>
      </c>
      <c r="D39" s="98" t="s" vm="35">
        <v>975</v>
      </c>
    </row>
    <row r="40" spans="1:4">
      <c r="A40" s="45" t="s">
        <v>122</v>
      </c>
      <c r="B40" s="57" t="s">
        <v>217</v>
      </c>
      <c r="C40" s="97" t="s" vm="36">
        <v>975</v>
      </c>
      <c r="D40" s="98" t="s" vm="37">
        <v>975</v>
      </c>
    </row>
    <row r="41" spans="1:4">
      <c r="A41" s="45" t="s">
        <v>122</v>
      </c>
      <c r="B41" s="57" t="s">
        <v>188</v>
      </c>
      <c r="C41" s="97" t="s" vm="38">
        <v>975</v>
      </c>
      <c r="D41" s="98" t="s" vm="39">
        <v>975</v>
      </c>
    </row>
    <row r="42" spans="1:4">
      <c r="B42" s="57" t="s">
        <v>68</v>
      </c>
      <c r="C42" s="97">
        <f>C38+C10</f>
        <v>4999.4641736833</v>
      </c>
      <c r="D42" s="98">
        <f>C42/$C$42</f>
        <v>1</v>
      </c>
    </row>
    <row r="43" spans="1:4">
      <c r="A43" s="45" t="s">
        <v>122</v>
      </c>
      <c r="B43" s="57" t="s">
        <v>185</v>
      </c>
      <c r="C43" s="97"/>
      <c r="D43" s="98"/>
    </row>
    <row r="44" spans="1:4">
      <c r="B44" s="6" t="s">
        <v>91</v>
      </c>
    </row>
    <row r="45" spans="1:4">
      <c r="C45" s="63" t="s">
        <v>167</v>
      </c>
      <c r="D45" s="35" t="s">
        <v>86</v>
      </c>
    </row>
    <row r="46" spans="1:4">
      <c r="C46" s="64" t="s">
        <v>0</v>
      </c>
      <c r="D46" s="24" t="s">
        <v>1</v>
      </c>
    </row>
    <row r="47" spans="1:4">
      <c r="C47" s="99" t="s">
        <v>148</v>
      </c>
      <c r="D47" s="100" vm="40">
        <v>2.1722000000000001</v>
      </c>
    </row>
    <row r="48" spans="1:4">
      <c r="C48" s="99" t="s">
        <v>157</v>
      </c>
      <c r="D48" s="100">
        <v>0.6860650847718569</v>
      </c>
    </row>
    <row r="49" spans="2:4">
      <c r="C49" s="99" t="s">
        <v>153</v>
      </c>
      <c r="D49" s="100" vm="41">
        <v>2.5002</v>
      </c>
    </row>
    <row r="50" spans="2:4">
      <c r="B50" s="12"/>
      <c r="C50" s="99" t="s">
        <v>976</v>
      </c>
      <c r="D50" s="100" vm="42">
        <v>3.6854</v>
      </c>
    </row>
    <row r="51" spans="2:4">
      <c r="C51" s="99" t="s">
        <v>146</v>
      </c>
      <c r="D51" s="100" vm="43">
        <v>3.9003000000000001</v>
      </c>
    </row>
    <row r="52" spans="2:4">
      <c r="C52" s="99" t="s">
        <v>147</v>
      </c>
      <c r="D52" s="100" vm="44">
        <v>4.3986000000000001</v>
      </c>
    </row>
    <row r="53" spans="2:4">
      <c r="C53" s="99" t="s">
        <v>149</v>
      </c>
      <c r="D53" s="100">
        <v>0.45987538860437815</v>
      </c>
    </row>
    <row r="54" spans="2:4">
      <c r="C54" s="99" t="s">
        <v>154</v>
      </c>
      <c r="D54" s="100" vm="45">
        <v>3.2787999999999999</v>
      </c>
    </row>
    <row r="55" spans="2:4">
      <c r="C55" s="99" t="s">
        <v>155</v>
      </c>
      <c r="D55" s="100">
        <v>0.14994931586939056</v>
      </c>
    </row>
    <row r="56" spans="2:4">
      <c r="C56" s="99" t="s">
        <v>152</v>
      </c>
      <c r="D56" s="100" vm="46">
        <v>0.52229999999999999</v>
      </c>
    </row>
    <row r="57" spans="2:4">
      <c r="C57" s="99" t="s">
        <v>977</v>
      </c>
      <c r="D57" s="100">
        <v>2.121175</v>
      </c>
    </row>
    <row r="58" spans="2:4">
      <c r="C58" s="99" t="s">
        <v>151</v>
      </c>
      <c r="D58" s="100" vm="47">
        <v>0.35189999999999999</v>
      </c>
    </row>
    <row r="59" spans="2:4">
      <c r="C59" s="99" t="s">
        <v>144</v>
      </c>
      <c r="D59" s="100" vm="48">
        <v>3.5649999999999999</v>
      </c>
    </row>
    <row r="60" spans="2:4">
      <c r="C60" s="99" t="s">
        <v>158</v>
      </c>
      <c r="D60" s="100" vm="49">
        <v>0.19939999999999999</v>
      </c>
    </row>
    <row r="61" spans="2:4">
      <c r="C61" s="99" t="s">
        <v>978</v>
      </c>
      <c r="D61" s="100" vm="50">
        <v>0.3402</v>
      </c>
    </row>
    <row r="62" spans="2:4">
      <c r="C62" s="99" t="s">
        <v>979</v>
      </c>
      <c r="D62" s="100">
        <v>4.5403370420181763E-2</v>
      </c>
    </row>
    <row r="63" spans="2:4">
      <c r="C63" s="99" t="s">
        <v>980</v>
      </c>
      <c r="D63" s="100">
        <v>0.50337465759227351</v>
      </c>
    </row>
    <row r="64" spans="2:4">
      <c r="C64" s="99" t="s">
        <v>145</v>
      </c>
      <c r="D64" s="100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L12" sqref="L12"/>
    </sheetView>
  </sheetViews>
  <sheetFormatPr defaultColWidth="9.140625" defaultRowHeight="18"/>
  <cols>
    <col min="1" max="1" width="6.28515625" style="1" customWidth="1"/>
    <col min="2" max="2" width="24.85546875" style="2" bestFit="1" customWidth="1"/>
    <col min="3" max="3" width="63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160</v>
      </c>
      <c r="C1" s="68" t="s" vm="1">
        <v>240</v>
      </c>
    </row>
    <row r="2" spans="2:61">
      <c r="B2" s="47" t="s">
        <v>159</v>
      </c>
      <c r="C2" s="68" t="s">
        <v>241</v>
      </c>
    </row>
    <row r="3" spans="2:61">
      <c r="B3" s="47" t="s">
        <v>161</v>
      </c>
      <c r="C3" s="68" t="s">
        <v>242</v>
      </c>
    </row>
    <row r="4" spans="2:61">
      <c r="B4" s="47" t="s">
        <v>162</v>
      </c>
      <c r="C4" s="68">
        <v>12146</v>
      </c>
    </row>
    <row r="6" spans="2:61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76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3"/>
    </row>
    <row r="8" spans="2:61" s="3" customFormat="1" ht="78.75"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46</v>
      </c>
      <c r="K8" s="30" t="s">
        <v>163</v>
      </c>
      <c r="L8" s="31" t="s">
        <v>165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3" t="s">
        <v>39</v>
      </c>
      <c r="C11" s="72"/>
      <c r="D11" s="72"/>
      <c r="E11" s="72"/>
      <c r="F11" s="72"/>
      <c r="G11" s="81"/>
      <c r="H11" s="83"/>
      <c r="I11" s="81">
        <v>-1.1896199999999999E-4</v>
      </c>
      <c r="J11" s="72"/>
      <c r="K11" s="82">
        <v>1</v>
      </c>
      <c r="L11" s="82">
        <f>I11/'סכום נכסי הקרן'!$C$42</f>
        <v>-2.3794949992082061E-8</v>
      </c>
      <c r="BD11" s="1"/>
      <c r="BE11" s="3"/>
      <c r="BF11" s="1"/>
      <c r="BH11" s="1"/>
    </row>
    <row r="12" spans="2:61" s="90" customFormat="1">
      <c r="B12" s="105" t="s">
        <v>212</v>
      </c>
      <c r="C12" s="102"/>
      <c r="D12" s="102"/>
      <c r="E12" s="102"/>
      <c r="F12" s="102"/>
      <c r="G12" s="103"/>
      <c r="H12" s="107"/>
      <c r="I12" s="103">
        <v>-1.1896199999999999E-4</v>
      </c>
      <c r="J12" s="102"/>
      <c r="K12" s="104">
        <v>1</v>
      </c>
      <c r="L12" s="104">
        <f>I12/'סכום נכסי הקרן'!$C$42</f>
        <v>-2.3794949992082061E-8</v>
      </c>
      <c r="BE12" s="3"/>
    </row>
    <row r="13" spans="2:61" ht="20.25">
      <c r="B13" s="92" t="s">
        <v>208</v>
      </c>
      <c r="C13" s="72"/>
      <c r="D13" s="72"/>
      <c r="E13" s="72"/>
      <c r="F13" s="72"/>
      <c r="G13" s="81"/>
      <c r="H13" s="83"/>
      <c r="I13" s="81">
        <v>-1.1896199999999999E-4</v>
      </c>
      <c r="J13" s="72"/>
      <c r="K13" s="82">
        <v>1</v>
      </c>
      <c r="L13" s="82">
        <f>I13/'סכום נכסי הקרן'!$C$42</f>
        <v>-2.3794949992082061E-8</v>
      </c>
      <c r="BE13" s="4"/>
    </row>
    <row r="14" spans="2:61">
      <c r="B14" s="77" t="s">
        <v>823</v>
      </c>
      <c r="C14" s="74" t="s">
        <v>824</v>
      </c>
      <c r="D14" s="87" t="s">
        <v>101</v>
      </c>
      <c r="E14" s="87" t="s">
        <v>825</v>
      </c>
      <c r="F14" s="87" t="s">
        <v>145</v>
      </c>
      <c r="G14" s="84">
        <v>9.9999999999999995E-7</v>
      </c>
      <c r="H14" s="86">
        <v>1309000</v>
      </c>
      <c r="I14" s="84">
        <v>1.2566000000000001E-5</v>
      </c>
      <c r="J14" s="74"/>
      <c r="K14" s="85">
        <v>-0.10563036936164491</v>
      </c>
      <c r="L14" s="85">
        <f>I14/'סכום נכסי הקרן'!$C$42</f>
        <v>2.5134693566054977E-9</v>
      </c>
    </row>
    <row r="15" spans="2:61">
      <c r="B15" s="77" t="s">
        <v>826</v>
      </c>
      <c r="C15" s="74" t="s">
        <v>827</v>
      </c>
      <c r="D15" s="87" t="s">
        <v>101</v>
      </c>
      <c r="E15" s="87" t="s">
        <v>825</v>
      </c>
      <c r="F15" s="87" t="s">
        <v>145</v>
      </c>
      <c r="G15" s="84">
        <v>-9.9999999999999995E-7</v>
      </c>
      <c r="H15" s="86">
        <v>529000</v>
      </c>
      <c r="I15" s="84">
        <v>-5.0780000000000003E-6</v>
      </c>
      <c r="J15" s="74"/>
      <c r="K15" s="85">
        <v>4.268589969906357E-2</v>
      </c>
      <c r="L15" s="85">
        <f>I15/'סכום נכסי הקרן'!$C$42</f>
        <v>-1.0157088487062484E-9</v>
      </c>
    </row>
    <row r="16" spans="2:61">
      <c r="B16" s="77" t="s">
        <v>828</v>
      </c>
      <c r="C16" s="74" t="s">
        <v>829</v>
      </c>
      <c r="D16" s="87" t="s">
        <v>101</v>
      </c>
      <c r="E16" s="87" t="s">
        <v>825</v>
      </c>
      <c r="F16" s="87" t="s">
        <v>145</v>
      </c>
      <c r="G16" s="84">
        <v>3.0000000000000001E-5</v>
      </c>
      <c r="H16" s="86">
        <v>16500</v>
      </c>
      <c r="I16" s="84">
        <v>4.95E-6</v>
      </c>
      <c r="J16" s="74"/>
      <c r="K16" s="85">
        <v>-4.1609925858677566E-2</v>
      </c>
      <c r="L16" s="85">
        <f>I16/'סכום נכסי הקרן'!$C$42</f>
        <v>9.901061049814748E-10</v>
      </c>
    </row>
    <row r="17" spans="2:56">
      <c r="B17" s="77" t="s">
        <v>830</v>
      </c>
      <c r="C17" s="74" t="s">
        <v>831</v>
      </c>
      <c r="D17" s="87" t="s">
        <v>101</v>
      </c>
      <c r="E17" s="87" t="s">
        <v>825</v>
      </c>
      <c r="F17" s="87" t="s">
        <v>145</v>
      </c>
      <c r="G17" s="84">
        <v>-3.0000000000000001E-5</v>
      </c>
      <c r="H17" s="86">
        <v>438000</v>
      </c>
      <c r="I17" s="84">
        <v>-1.314E-4</v>
      </c>
      <c r="J17" s="74"/>
      <c r="K17" s="85">
        <v>1.1045543955212589</v>
      </c>
      <c r="L17" s="85">
        <f>I17/'סכום נכסי הקרן'!$C$42</f>
        <v>-2.6282816604962788E-8</v>
      </c>
    </row>
    <row r="18" spans="2:56" ht="20.25">
      <c r="B18" s="73"/>
      <c r="C18" s="74"/>
      <c r="D18" s="74"/>
      <c r="E18" s="74"/>
      <c r="F18" s="74"/>
      <c r="G18" s="84"/>
      <c r="H18" s="86"/>
      <c r="I18" s="74"/>
      <c r="J18" s="74"/>
      <c r="K18" s="85"/>
      <c r="L18" s="74"/>
      <c r="BD18" s="4"/>
    </row>
    <row r="19" spans="2:5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89" t="s">
        <v>231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89" t="s">
        <v>93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89" t="s">
        <v>214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89" t="s">
        <v>222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160</v>
      </c>
      <c r="C1" s="68" t="s" vm="1">
        <v>240</v>
      </c>
    </row>
    <row r="2" spans="1:60">
      <c r="B2" s="47" t="s">
        <v>159</v>
      </c>
      <c r="C2" s="68" t="s">
        <v>241</v>
      </c>
    </row>
    <row r="3" spans="1:60">
      <c r="B3" s="47" t="s">
        <v>161</v>
      </c>
      <c r="C3" s="68" t="s">
        <v>242</v>
      </c>
    </row>
    <row r="4" spans="1:60">
      <c r="B4" s="47" t="s">
        <v>162</v>
      </c>
      <c r="C4" s="68">
        <v>12146</v>
      </c>
    </row>
    <row r="6" spans="1:60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4"/>
      <c r="BD6" s="1" t="s">
        <v>101</v>
      </c>
      <c r="BF6" s="1" t="s">
        <v>168</v>
      </c>
      <c r="BH6" s="3" t="s">
        <v>145</v>
      </c>
    </row>
    <row r="7" spans="1:60" ht="26.25" customHeight="1">
      <c r="B7" s="112" t="s">
        <v>77</v>
      </c>
      <c r="C7" s="113"/>
      <c r="D7" s="113"/>
      <c r="E7" s="113"/>
      <c r="F7" s="113"/>
      <c r="G7" s="113"/>
      <c r="H7" s="113"/>
      <c r="I7" s="113"/>
      <c r="J7" s="113"/>
      <c r="K7" s="114"/>
      <c r="BD7" s="3" t="s">
        <v>103</v>
      </c>
      <c r="BF7" s="1" t="s">
        <v>123</v>
      </c>
      <c r="BH7" s="3" t="s">
        <v>144</v>
      </c>
    </row>
    <row r="8" spans="1:60" s="3" customFormat="1" ht="78.75">
      <c r="A8" s="2"/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163</v>
      </c>
      <c r="K8" s="31" t="s">
        <v>165</v>
      </c>
      <c r="BC8" s="1" t="s">
        <v>116</v>
      </c>
      <c r="BD8" s="1" t="s">
        <v>117</v>
      </c>
      <c r="BE8" s="1" t="s">
        <v>124</v>
      </c>
      <c r="BG8" s="4" t="s">
        <v>146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32" t="s">
        <v>19</v>
      </c>
      <c r="K9" s="33" t="s">
        <v>19</v>
      </c>
      <c r="BC9" s="1" t="s">
        <v>113</v>
      </c>
      <c r="BE9" s="1" t="s">
        <v>125</v>
      </c>
      <c r="BG9" s="4" t="s">
        <v>147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109</v>
      </c>
      <c r="BD10" s="3"/>
      <c r="BE10" s="1" t="s">
        <v>169</v>
      </c>
      <c r="BG10" s="1" t="s">
        <v>153</v>
      </c>
    </row>
    <row r="11" spans="1:60" s="4" customFormat="1" ht="18" customHeight="1">
      <c r="A11" s="2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3"/>
      <c r="M11" s="3"/>
      <c r="N11" s="3"/>
      <c r="O11" s="3"/>
      <c r="BC11" s="1" t="s">
        <v>108</v>
      </c>
      <c r="BD11" s="3"/>
      <c r="BE11" s="1" t="s">
        <v>126</v>
      </c>
      <c r="BG11" s="1" t="s">
        <v>148</v>
      </c>
    </row>
    <row r="12" spans="1:60" ht="20.25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P12" s="1"/>
      <c r="BC12" s="1" t="s">
        <v>106</v>
      </c>
      <c r="BD12" s="4"/>
      <c r="BE12" s="1" t="s">
        <v>127</v>
      </c>
      <c r="BG12" s="1" t="s">
        <v>149</v>
      </c>
    </row>
    <row r="13" spans="1:60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P13" s="1"/>
      <c r="BC13" s="1" t="s">
        <v>110</v>
      </c>
      <c r="BE13" s="1" t="s">
        <v>128</v>
      </c>
      <c r="BG13" s="1" t="s">
        <v>150</v>
      </c>
    </row>
    <row r="14" spans="1:60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P14" s="1"/>
      <c r="BC14" s="1" t="s">
        <v>107</v>
      </c>
      <c r="BE14" s="1" t="s">
        <v>129</v>
      </c>
      <c r="BG14" s="1" t="s">
        <v>152</v>
      </c>
    </row>
    <row r="15" spans="1:60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P15" s="1"/>
      <c r="BC15" s="1" t="s">
        <v>118</v>
      </c>
      <c r="BE15" s="1" t="s">
        <v>170</v>
      </c>
      <c r="BG15" s="1" t="s">
        <v>154</v>
      </c>
    </row>
    <row r="16" spans="1:60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P16" s="1"/>
      <c r="BC16" s="4" t="s">
        <v>104</v>
      </c>
      <c r="BD16" s="1" t="s">
        <v>119</v>
      </c>
      <c r="BE16" s="1" t="s">
        <v>130</v>
      </c>
      <c r="BG16" s="1" t="s">
        <v>155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114</v>
      </c>
      <c r="BE17" s="1" t="s">
        <v>131</v>
      </c>
      <c r="BG17" s="1" t="s">
        <v>156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102</v>
      </c>
      <c r="BF18" s="1" t="s">
        <v>132</v>
      </c>
      <c r="BH18" s="1" t="s">
        <v>27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115</v>
      </c>
      <c r="BF19" s="1" t="s">
        <v>133</v>
      </c>
    </row>
    <row r="20" spans="2:60">
      <c r="B20" s="91"/>
      <c r="C20" s="91"/>
      <c r="D20" s="91"/>
      <c r="E20" s="91"/>
      <c r="F20" s="91"/>
      <c r="G20" s="91"/>
      <c r="H20" s="91"/>
      <c r="I20" s="91"/>
      <c r="J20" s="91"/>
      <c r="K20" s="91"/>
      <c r="BD20" s="1" t="s">
        <v>120</v>
      </c>
      <c r="BF20" s="1" t="s">
        <v>134</v>
      </c>
    </row>
    <row r="21" spans="2:60">
      <c r="B21" s="91"/>
      <c r="C21" s="91"/>
      <c r="D21" s="91"/>
      <c r="E21" s="91"/>
      <c r="F21" s="91"/>
      <c r="G21" s="91"/>
      <c r="H21" s="91"/>
      <c r="I21" s="91"/>
      <c r="J21" s="91"/>
      <c r="K21" s="91"/>
      <c r="BD21" s="1" t="s">
        <v>105</v>
      </c>
      <c r="BE21" s="1" t="s">
        <v>121</v>
      </c>
      <c r="BF21" s="1" t="s">
        <v>135</v>
      </c>
    </row>
    <row r="22" spans="2:60">
      <c r="B22" s="91"/>
      <c r="C22" s="91"/>
      <c r="D22" s="91"/>
      <c r="E22" s="91"/>
      <c r="F22" s="91"/>
      <c r="G22" s="91"/>
      <c r="H22" s="91"/>
      <c r="I22" s="91"/>
      <c r="J22" s="91"/>
      <c r="K22" s="91"/>
      <c r="BD22" s="1" t="s">
        <v>111</v>
      </c>
      <c r="BF22" s="1" t="s">
        <v>136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27</v>
      </c>
      <c r="BE23" s="1" t="s">
        <v>112</v>
      </c>
      <c r="BF23" s="1" t="s">
        <v>171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174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137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138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173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139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140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172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27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160</v>
      </c>
      <c r="C1" s="68" t="s" vm="1">
        <v>240</v>
      </c>
    </row>
    <row r="2" spans="2:81">
      <c r="B2" s="47" t="s">
        <v>159</v>
      </c>
      <c r="C2" s="68" t="s">
        <v>241</v>
      </c>
    </row>
    <row r="3" spans="2:81">
      <c r="B3" s="47" t="s">
        <v>161</v>
      </c>
      <c r="C3" s="68" t="s">
        <v>242</v>
      </c>
      <c r="E3" s="2"/>
    </row>
    <row r="4" spans="2:81">
      <c r="B4" s="47" t="s">
        <v>162</v>
      </c>
      <c r="C4" s="68">
        <v>12146</v>
      </c>
    </row>
    <row r="6" spans="2:81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78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3" customFormat="1" ht="47.25">
      <c r="B8" s="22" t="s">
        <v>97</v>
      </c>
      <c r="C8" s="30" t="s">
        <v>35</v>
      </c>
      <c r="D8" s="13" t="s">
        <v>40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47</v>
      </c>
      <c r="O8" s="30" t="s">
        <v>46</v>
      </c>
      <c r="P8" s="30" t="s">
        <v>163</v>
      </c>
      <c r="Q8" s="31" t="s">
        <v>165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32" t="s">
        <v>219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4"/>
  <sheetViews>
    <sheetView rightToLeft="1" workbookViewId="0">
      <selection activeCell="L22" sqref="L22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3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160</v>
      </c>
      <c r="C1" s="68" t="s" vm="1">
        <v>240</v>
      </c>
    </row>
    <row r="2" spans="2:72">
      <c r="B2" s="47" t="s">
        <v>159</v>
      </c>
      <c r="C2" s="68" t="s">
        <v>241</v>
      </c>
    </row>
    <row r="3" spans="2:72">
      <c r="B3" s="47" t="s">
        <v>161</v>
      </c>
      <c r="C3" s="68" t="s">
        <v>242</v>
      </c>
    </row>
    <row r="4" spans="2:72">
      <c r="B4" s="47" t="s">
        <v>162</v>
      </c>
      <c r="C4" s="68">
        <v>12146</v>
      </c>
    </row>
    <row r="6" spans="2:72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3" customFormat="1" ht="78.75">
      <c r="B8" s="22" t="s">
        <v>97</v>
      </c>
      <c r="C8" s="30" t="s">
        <v>35</v>
      </c>
      <c r="D8" s="30" t="s">
        <v>14</v>
      </c>
      <c r="E8" s="30" t="s">
        <v>51</v>
      </c>
      <c r="F8" s="30" t="s">
        <v>85</v>
      </c>
      <c r="G8" s="30" t="s">
        <v>17</v>
      </c>
      <c r="H8" s="30" t="s">
        <v>84</v>
      </c>
      <c r="I8" s="30" t="s">
        <v>16</v>
      </c>
      <c r="J8" s="30" t="s">
        <v>18</v>
      </c>
      <c r="K8" s="30" t="s">
        <v>216</v>
      </c>
      <c r="L8" s="30" t="s">
        <v>215</v>
      </c>
      <c r="M8" s="30" t="s">
        <v>92</v>
      </c>
      <c r="N8" s="30" t="s">
        <v>46</v>
      </c>
      <c r="O8" s="30" t="s">
        <v>163</v>
      </c>
      <c r="P8" s="31" t="s">
        <v>165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223</v>
      </c>
      <c r="L9" s="32"/>
      <c r="M9" s="32" t="s">
        <v>219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3" t="s">
        <v>26</v>
      </c>
      <c r="C11" s="72"/>
      <c r="D11" s="72"/>
      <c r="E11" s="72"/>
      <c r="F11" s="72"/>
      <c r="G11" s="81">
        <v>9.8265615737404843</v>
      </c>
      <c r="H11" s="72"/>
      <c r="I11" s="72"/>
      <c r="J11" s="94">
        <v>4.8477942637341516E-2</v>
      </c>
      <c r="K11" s="81"/>
      <c r="L11" s="83"/>
      <c r="M11" s="81">
        <v>3012.4656800000002</v>
      </c>
      <c r="N11" s="72"/>
      <c r="O11" s="82">
        <v>1</v>
      </c>
      <c r="P11" s="82">
        <f>M11/'סכום נכסי הקרן'!$C$42</f>
        <v>0.60255770925558994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90" customFormat="1" ht="21.75" customHeight="1">
      <c r="B12" s="105" t="s">
        <v>212</v>
      </c>
      <c r="C12" s="102"/>
      <c r="D12" s="102"/>
      <c r="E12" s="102"/>
      <c r="F12" s="102"/>
      <c r="G12" s="103">
        <v>9.8265615737404861</v>
      </c>
      <c r="H12" s="102"/>
      <c r="I12" s="102"/>
      <c r="J12" s="108">
        <v>4.8477942637341516E-2</v>
      </c>
      <c r="K12" s="103"/>
      <c r="L12" s="107"/>
      <c r="M12" s="103">
        <v>3012.4656800000002</v>
      </c>
      <c r="N12" s="102"/>
      <c r="O12" s="104">
        <v>1</v>
      </c>
      <c r="P12" s="104">
        <f>M12/'סכום נכסי הקרן'!$C$42</f>
        <v>0.60255770925558994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92" t="s">
        <v>52</v>
      </c>
      <c r="C13" s="72"/>
      <c r="D13" s="72"/>
      <c r="E13" s="72"/>
      <c r="F13" s="72"/>
      <c r="G13" s="81">
        <v>9.8265615737404861</v>
      </c>
      <c r="H13" s="72"/>
      <c r="I13" s="72"/>
      <c r="J13" s="94">
        <v>4.8477942637341516E-2</v>
      </c>
      <c r="K13" s="81"/>
      <c r="L13" s="83"/>
      <c r="M13" s="81">
        <v>3012.4656800000002</v>
      </c>
      <c r="N13" s="72"/>
      <c r="O13" s="82">
        <v>1</v>
      </c>
      <c r="P13" s="82">
        <f>M13/'סכום נכסי הקרן'!$C$42</f>
        <v>0.60255770925558994</v>
      </c>
    </row>
    <row r="14" spans="2:72">
      <c r="B14" s="77" t="s">
        <v>832</v>
      </c>
      <c r="C14" s="74">
        <v>8805</v>
      </c>
      <c r="D14" s="74" t="s">
        <v>245</v>
      </c>
      <c r="E14" s="74"/>
      <c r="F14" s="95">
        <v>41487</v>
      </c>
      <c r="G14" s="84">
        <v>6.9099999999999993</v>
      </c>
      <c r="H14" s="87" t="s">
        <v>145</v>
      </c>
      <c r="I14" s="88">
        <v>4.8000000000000001E-2</v>
      </c>
      <c r="J14" s="88">
        <v>5.0900000000000001E-2</v>
      </c>
      <c r="K14" s="84">
        <v>12000</v>
      </c>
      <c r="L14" s="86">
        <v>101.16840000000001</v>
      </c>
      <c r="M14" s="84">
        <v>11.95191</v>
      </c>
      <c r="N14" s="74"/>
      <c r="O14" s="85">
        <v>3.9674842038366388E-3</v>
      </c>
      <c r="P14" s="85">
        <f>M14/'סכום נכסי הקרן'!$C$42</f>
        <v>2.3906381933715432E-3</v>
      </c>
    </row>
    <row r="15" spans="2:72">
      <c r="B15" s="77" t="s">
        <v>833</v>
      </c>
      <c r="C15" s="74" t="s">
        <v>834</v>
      </c>
      <c r="D15" s="74" t="s">
        <v>245</v>
      </c>
      <c r="E15" s="74"/>
      <c r="F15" s="95">
        <v>41700</v>
      </c>
      <c r="G15" s="84">
        <v>7.33</v>
      </c>
      <c r="H15" s="87" t="s">
        <v>145</v>
      </c>
      <c r="I15" s="88">
        <v>4.8000000000000001E-2</v>
      </c>
      <c r="J15" s="88">
        <v>4.9100000000000005E-2</v>
      </c>
      <c r="K15" s="84">
        <v>71000</v>
      </c>
      <c r="L15" s="86">
        <v>100.8633</v>
      </c>
      <c r="M15" s="84">
        <v>71.354289999999992</v>
      </c>
      <c r="N15" s="74"/>
      <c r="O15" s="85">
        <v>2.3686341216674039E-2</v>
      </c>
      <c r="P15" s="85">
        <f>M15/'סכום נכסי הקרן'!$C$42</f>
        <v>1.4272387504165372E-2</v>
      </c>
    </row>
    <row r="16" spans="2:72">
      <c r="B16" s="77" t="s">
        <v>835</v>
      </c>
      <c r="C16" s="74" t="s">
        <v>836</v>
      </c>
      <c r="D16" s="74" t="s">
        <v>245</v>
      </c>
      <c r="E16" s="74"/>
      <c r="F16" s="95">
        <v>42887</v>
      </c>
      <c r="G16" s="84">
        <v>9.2200000000000006</v>
      </c>
      <c r="H16" s="87" t="s">
        <v>145</v>
      </c>
      <c r="I16" s="88">
        <v>4.8000000000000001E-2</v>
      </c>
      <c r="J16" s="88">
        <v>4.8099999999999997E-2</v>
      </c>
      <c r="K16" s="84">
        <v>444000</v>
      </c>
      <c r="L16" s="86">
        <v>102.598133</v>
      </c>
      <c r="M16" s="84">
        <v>457.25493</v>
      </c>
      <c r="N16" s="74"/>
      <c r="O16" s="85">
        <v>0.15178759812460335</v>
      </c>
      <c r="P16" s="85">
        <f>M16/'סכום נכסי הקרן'!$C$42</f>
        <v>9.1460787419369083E-2</v>
      </c>
    </row>
    <row r="17" spans="2:16">
      <c r="B17" s="77" t="s">
        <v>837</v>
      </c>
      <c r="C17" s="74" t="s">
        <v>838</v>
      </c>
      <c r="D17" s="74" t="s">
        <v>245</v>
      </c>
      <c r="E17" s="74"/>
      <c r="F17" s="95">
        <v>43252</v>
      </c>
      <c r="G17" s="84">
        <v>9.76</v>
      </c>
      <c r="H17" s="87" t="s">
        <v>145</v>
      </c>
      <c r="I17" s="88">
        <v>4.8000000000000001E-2</v>
      </c>
      <c r="J17" s="88">
        <v>4.8600000000000004E-2</v>
      </c>
      <c r="K17" s="84">
        <v>440000</v>
      </c>
      <c r="L17" s="86">
        <v>102.2011</v>
      </c>
      <c r="M17" s="84">
        <v>449.57765999999998</v>
      </c>
      <c r="N17" s="74"/>
      <c r="O17" s="85">
        <v>0.14923909772143859</v>
      </c>
      <c r="P17" s="85">
        <f>M17/'סכום נכסי הקרן'!$C$42</f>
        <v>8.9925168854401175E-2</v>
      </c>
    </row>
    <row r="18" spans="2:16">
      <c r="B18" s="77" t="s">
        <v>839</v>
      </c>
      <c r="C18" s="74" t="s">
        <v>840</v>
      </c>
      <c r="D18" s="74" t="s">
        <v>245</v>
      </c>
      <c r="E18" s="74"/>
      <c r="F18" s="95">
        <v>43313</v>
      </c>
      <c r="G18" s="84">
        <v>9.93</v>
      </c>
      <c r="H18" s="87" t="s">
        <v>145</v>
      </c>
      <c r="I18" s="88">
        <v>4.8000000000000001E-2</v>
      </c>
      <c r="J18" s="88">
        <v>4.8499999999999995E-2</v>
      </c>
      <c r="K18" s="84">
        <v>400000</v>
      </c>
      <c r="L18" s="86">
        <v>100.787148</v>
      </c>
      <c r="M18" s="84">
        <v>403.10194000000001</v>
      </c>
      <c r="N18" s="74"/>
      <c r="O18" s="85">
        <v>0.13381129706347392</v>
      </c>
      <c r="P18" s="85">
        <f>M18/'סכום נכסי הקרן'!$C$42</f>
        <v>8.0629028631086105E-2</v>
      </c>
    </row>
    <row r="19" spans="2:16">
      <c r="B19" s="77" t="s">
        <v>841</v>
      </c>
      <c r="C19" s="74" t="s">
        <v>842</v>
      </c>
      <c r="D19" s="74" t="s">
        <v>245</v>
      </c>
      <c r="E19" s="74"/>
      <c r="F19" s="95">
        <v>43345</v>
      </c>
      <c r="G19" s="84">
        <v>10.019999999999998</v>
      </c>
      <c r="H19" s="87" t="s">
        <v>145</v>
      </c>
      <c r="I19" s="88">
        <v>4.8000000000000001E-2</v>
      </c>
      <c r="J19" s="88">
        <v>4.8499999999999995E-2</v>
      </c>
      <c r="K19" s="84">
        <v>756420</v>
      </c>
      <c r="L19" s="86">
        <v>100.386754</v>
      </c>
      <c r="M19" s="84">
        <v>759.29304999999999</v>
      </c>
      <c r="N19" s="74"/>
      <c r="O19" s="85">
        <v>0.25205035696871408</v>
      </c>
      <c r="P19" s="85">
        <f>M19/'סכום נכסי הקרן'!$C$42</f>
        <v>0.15187488571212207</v>
      </c>
    </row>
    <row r="20" spans="2:16">
      <c r="B20" s="77" t="s">
        <v>843</v>
      </c>
      <c r="C20" s="74" t="s">
        <v>844</v>
      </c>
      <c r="D20" s="74" t="s">
        <v>245</v>
      </c>
      <c r="E20" s="74"/>
      <c r="F20" s="95">
        <v>43435</v>
      </c>
      <c r="G20" s="84">
        <v>10.029999999999999</v>
      </c>
      <c r="H20" s="87" t="s">
        <v>145</v>
      </c>
      <c r="I20" s="88">
        <v>4.8000000000000001E-2</v>
      </c>
      <c r="J20" s="88">
        <v>4.8499999999999995E-2</v>
      </c>
      <c r="K20" s="84">
        <v>272000</v>
      </c>
      <c r="L20" s="86">
        <v>101.5937</v>
      </c>
      <c r="M20" s="84">
        <v>276.33514000000002</v>
      </c>
      <c r="N20" s="74"/>
      <c r="O20" s="85">
        <v>9.1730552097111367E-2</v>
      </c>
      <c r="P20" s="85">
        <f>M20/'סכום נכסי הקרן'!$C$42</f>
        <v>5.5272951340385977E-2</v>
      </c>
    </row>
    <row r="21" spans="2:16">
      <c r="B21" s="77" t="s">
        <v>845</v>
      </c>
      <c r="C21" s="74" t="s">
        <v>846</v>
      </c>
      <c r="D21" s="74" t="s">
        <v>245</v>
      </c>
      <c r="E21" s="74"/>
      <c r="F21" s="95">
        <v>43497</v>
      </c>
      <c r="G21" s="84">
        <v>10.200000000000001</v>
      </c>
      <c r="H21" s="87" t="s">
        <v>145</v>
      </c>
      <c r="I21" s="88">
        <v>4.8000000000000001E-2</v>
      </c>
      <c r="J21" s="88">
        <v>4.8499999999999995E-2</v>
      </c>
      <c r="K21" s="84">
        <v>10000</v>
      </c>
      <c r="L21" s="86">
        <v>100.87909999999999</v>
      </c>
      <c r="M21" s="84">
        <v>10.08963</v>
      </c>
      <c r="N21" s="74"/>
      <c r="O21" s="85">
        <v>3.3492929287081536E-3</v>
      </c>
      <c r="P21" s="85">
        <f>M21/'סכום נכסי הקרן'!$C$42</f>
        <v>2.018142274748331E-3</v>
      </c>
    </row>
    <row r="22" spans="2:16">
      <c r="B22" s="77" t="s">
        <v>847</v>
      </c>
      <c r="C22" s="74" t="s">
        <v>848</v>
      </c>
      <c r="D22" s="74" t="s">
        <v>245</v>
      </c>
      <c r="E22" s="74"/>
      <c r="F22" s="95">
        <v>43586</v>
      </c>
      <c r="G22" s="84">
        <v>10.199999999999999</v>
      </c>
      <c r="H22" s="87" t="s">
        <v>145</v>
      </c>
      <c r="I22" s="88">
        <v>4.8000000000000001E-2</v>
      </c>
      <c r="J22" s="88">
        <v>4.8499999999999995E-2</v>
      </c>
      <c r="K22" s="84">
        <v>329000</v>
      </c>
      <c r="L22" s="86">
        <v>101.996014</v>
      </c>
      <c r="M22" s="84">
        <v>335.53790000000004</v>
      </c>
      <c r="N22" s="74"/>
      <c r="O22" s="85">
        <v>0.11138314445461169</v>
      </c>
      <c r="P22" s="85">
        <f>M22/'סכום נכסי הקרן'!$C$42</f>
        <v>6.7114772372255285E-2</v>
      </c>
    </row>
    <row r="23" spans="2:16">
      <c r="B23" s="77" t="s">
        <v>849</v>
      </c>
      <c r="C23" s="74" t="s">
        <v>850</v>
      </c>
      <c r="D23" s="74" t="s">
        <v>245</v>
      </c>
      <c r="E23" s="74"/>
      <c r="F23" s="95">
        <v>43647</v>
      </c>
      <c r="G23" s="84">
        <v>10.37</v>
      </c>
      <c r="H23" s="87" t="s">
        <v>145</v>
      </c>
      <c r="I23" s="88">
        <v>4.8000000000000001E-2</v>
      </c>
      <c r="J23" s="88">
        <v>4.8499999999999995E-2</v>
      </c>
      <c r="K23" s="84">
        <v>24000</v>
      </c>
      <c r="L23" s="86">
        <v>101.193</v>
      </c>
      <c r="M23" s="84">
        <v>24.28632</v>
      </c>
      <c r="N23" s="74"/>
      <c r="O23" s="85">
        <v>8.0619408085671525E-3</v>
      </c>
      <c r="P23" s="85">
        <f>M23/'סכום נכסי הקרן'!$C$42</f>
        <v>4.8577845857643827E-3</v>
      </c>
    </row>
    <row r="24" spans="2:16">
      <c r="B24" s="77" t="s">
        <v>851</v>
      </c>
      <c r="C24" s="74" t="s">
        <v>852</v>
      </c>
      <c r="D24" s="74" t="s">
        <v>245</v>
      </c>
      <c r="E24" s="74"/>
      <c r="F24" s="95">
        <v>43678</v>
      </c>
      <c r="G24" s="84">
        <v>10.45</v>
      </c>
      <c r="H24" s="87" t="s">
        <v>145</v>
      </c>
      <c r="I24" s="88">
        <v>4.8000000000000001E-2</v>
      </c>
      <c r="J24" s="88">
        <v>4.8499999999999995E-2</v>
      </c>
      <c r="K24" s="84">
        <v>212000</v>
      </c>
      <c r="L24" s="86">
        <v>100.79389999999999</v>
      </c>
      <c r="M24" s="84">
        <v>213.68290999999999</v>
      </c>
      <c r="N24" s="74"/>
      <c r="O24" s="85">
        <v>7.0932894412260986E-2</v>
      </c>
      <c r="P24" s="85">
        <f>M24/'סכום נכסי הקרן'!$C$42</f>
        <v>4.2741162367920617E-2</v>
      </c>
    </row>
    <row r="25" spans="2:16">
      <c r="B25" s="73"/>
      <c r="C25" s="74"/>
      <c r="D25" s="74"/>
      <c r="E25" s="74"/>
      <c r="F25" s="74"/>
      <c r="G25" s="74"/>
      <c r="H25" s="74"/>
      <c r="I25" s="74"/>
      <c r="J25" s="74"/>
      <c r="K25" s="84"/>
      <c r="L25" s="86"/>
      <c r="M25" s="74"/>
      <c r="N25" s="74"/>
      <c r="O25" s="85"/>
      <c r="P25" s="74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89" t="s">
        <v>93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89" t="s">
        <v>214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89" t="s">
        <v>222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160</v>
      </c>
      <c r="C1" s="68" t="s" vm="1">
        <v>240</v>
      </c>
    </row>
    <row r="2" spans="2:65">
      <c r="B2" s="47" t="s">
        <v>159</v>
      </c>
      <c r="C2" s="68" t="s">
        <v>241</v>
      </c>
    </row>
    <row r="3" spans="2:65">
      <c r="B3" s="47" t="s">
        <v>161</v>
      </c>
      <c r="C3" s="68" t="s">
        <v>242</v>
      </c>
    </row>
    <row r="4" spans="2:65">
      <c r="B4" s="47" t="s">
        <v>162</v>
      </c>
      <c r="C4" s="68">
        <v>12146</v>
      </c>
    </row>
    <row r="6" spans="2:65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85</v>
      </c>
      <c r="J8" s="30" t="s">
        <v>17</v>
      </c>
      <c r="K8" s="30" t="s">
        <v>84</v>
      </c>
      <c r="L8" s="30" t="s">
        <v>16</v>
      </c>
      <c r="M8" s="59" t="s">
        <v>18</v>
      </c>
      <c r="N8" s="30" t="s">
        <v>216</v>
      </c>
      <c r="O8" s="30" t="s">
        <v>215</v>
      </c>
      <c r="P8" s="30" t="s">
        <v>92</v>
      </c>
      <c r="Q8" s="30" t="s">
        <v>46</v>
      </c>
      <c r="R8" s="30" t="s">
        <v>163</v>
      </c>
      <c r="S8" s="31" t="s">
        <v>165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20" t="s">
        <v>166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160</v>
      </c>
      <c r="C1" s="68" t="s" vm="1">
        <v>240</v>
      </c>
    </row>
    <row r="2" spans="2:81">
      <c r="B2" s="47" t="s">
        <v>159</v>
      </c>
      <c r="C2" s="68" t="s">
        <v>241</v>
      </c>
    </row>
    <row r="3" spans="2:81">
      <c r="B3" s="47" t="s">
        <v>161</v>
      </c>
      <c r="C3" s="68" t="s">
        <v>242</v>
      </c>
    </row>
    <row r="4" spans="2:81">
      <c r="B4" s="47" t="s">
        <v>162</v>
      </c>
      <c r="C4" s="68">
        <v>12146</v>
      </c>
    </row>
    <row r="6" spans="2:81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85</v>
      </c>
      <c r="J8" s="30" t="s">
        <v>17</v>
      </c>
      <c r="K8" s="30" t="s">
        <v>84</v>
      </c>
      <c r="L8" s="30" t="s">
        <v>16</v>
      </c>
      <c r="M8" s="59" t="s">
        <v>18</v>
      </c>
      <c r="N8" s="59" t="s">
        <v>216</v>
      </c>
      <c r="O8" s="30" t="s">
        <v>215</v>
      </c>
      <c r="P8" s="30" t="s">
        <v>92</v>
      </c>
      <c r="Q8" s="30" t="s">
        <v>46</v>
      </c>
      <c r="R8" s="30" t="s">
        <v>163</v>
      </c>
      <c r="S8" s="31" t="s">
        <v>165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20" t="s">
        <v>166</v>
      </c>
      <c r="T10" s="5"/>
      <c r="BZ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Z11" s="1"/>
      <c r="CC11" s="1"/>
    </row>
    <row r="12" spans="2:81" ht="17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81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81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81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160</v>
      </c>
      <c r="C1" s="68" t="s" vm="1">
        <v>240</v>
      </c>
    </row>
    <row r="2" spans="2:98">
      <c r="B2" s="47" t="s">
        <v>159</v>
      </c>
      <c r="C2" s="68" t="s">
        <v>241</v>
      </c>
    </row>
    <row r="3" spans="2:98">
      <c r="B3" s="47" t="s">
        <v>161</v>
      </c>
      <c r="C3" s="68" t="s">
        <v>242</v>
      </c>
    </row>
    <row r="4" spans="2:98">
      <c r="B4" s="47" t="s">
        <v>162</v>
      </c>
      <c r="C4" s="68">
        <v>12146</v>
      </c>
    </row>
    <row r="6" spans="2:98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84</v>
      </c>
      <c r="H8" s="30" t="s">
        <v>216</v>
      </c>
      <c r="I8" s="30" t="s">
        <v>215</v>
      </c>
      <c r="J8" s="30" t="s">
        <v>92</v>
      </c>
      <c r="K8" s="30" t="s">
        <v>46</v>
      </c>
      <c r="L8" s="30" t="s">
        <v>163</v>
      </c>
      <c r="M8" s="31" t="s">
        <v>165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223</v>
      </c>
      <c r="I9" s="32"/>
      <c r="J9" s="32" t="s">
        <v>219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160</v>
      </c>
      <c r="C1" s="68" t="s" vm="1">
        <v>240</v>
      </c>
    </row>
    <row r="2" spans="2:55">
      <c r="B2" s="47" t="s">
        <v>159</v>
      </c>
      <c r="C2" s="68" t="s">
        <v>241</v>
      </c>
    </row>
    <row r="3" spans="2:55">
      <c r="B3" s="47" t="s">
        <v>161</v>
      </c>
      <c r="C3" s="68" t="s">
        <v>242</v>
      </c>
    </row>
    <row r="4" spans="2:55">
      <c r="B4" s="47" t="s">
        <v>162</v>
      </c>
      <c r="C4" s="68">
        <v>12146</v>
      </c>
    </row>
    <row r="6" spans="2:55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79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3" customFormat="1" ht="78.75">
      <c r="B8" s="22" t="s">
        <v>97</v>
      </c>
      <c r="C8" s="30" t="s">
        <v>35</v>
      </c>
      <c r="D8" s="30" t="s">
        <v>84</v>
      </c>
      <c r="E8" s="30" t="s">
        <v>85</v>
      </c>
      <c r="F8" s="30" t="s">
        <v>216</v>
      </c>
      <c r="G8" s="30" t="s">
        <v>215</v>
      </c>
      <c r="H8" s="30" t="s">
        <v>92</v>
      </c>
      <c r="I8" s="30" t="s">
        <v>46</v>
      </c>
      <c r="J8" s="30" t="s">
        <v>163</v>
      </c>
      <c r="K8" s="31" t="s">
        <v>165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223</v>
      </c>
      <c r="G9" s="32"/>
      <c r="H9" s="32" t="s">
        <v>219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3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160</v>
      </c>
      <c r="C1" s="68" t="s" vm="1">
        <v>240</v>
      </c>
    </row>
    <row r="2" spans="2:59">
      <c r="B2" s="47" t="s">
        <v>159</v>
      </c>
      <c r="C2" s="68" t="s">
        <v>241</v>
      </c>
    </row>
    <row r="3" spans="2:59">
      <c r="B3" s="47" t="s">
        <v>161</v>
      </c>
      <c r="C3" s="68" t="s">
        <v>242</v>
      </c>
    </row>
    <row r="4" spans="2:59">
      <c r="B4" s="47" t="s">
        <v>162</v>
      </c>
      <c r="C4" s="68">
        <v>12146</v>
      </c>
    </row>
    <row r="6" spans="2:59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80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3" customFormat="1" ht="78.75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46</v>
      </c>
      <c r="K8" s="30" t="s">
        <v>163</v>
      </c>
      <c r="L8" s="31" t="s">
        <v>165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01" t="s">
        <v>37</v>
      </c>
      <c r="C11" s="102"/>
      <c r="D11" s="102"/>
      <c r="E11" s="102"/>
      <c r="F11" s="102"/>
      <c r="G11" s="103"/>
      <c r="H11" s="107"/>
      <c r="I11" s="103">
        <v>4.1800000000000001E-7</v>
      </c>
      <c r="J11" s="102"/>
      <c r="K11" s="104">
        <v>1</v>
      </c>
      <c r="L11" s="104">
        <f>I11/'סכום נכסי הקרן'!$C$42</f>
        <v>8.3608959976213442E-11</v>
      </c>
      <c r="M11" s="90"/>
      <c r="N11" s="90"/>
      <c r="O11" s="90"/>
      <c r="P11" s="90"/>
      <c r="BG11" s="90"/>
    </row>
    <row r="12" spans="2:59" s="90" customFormat="1" ht="21" customHeight="1">
      <c r="B12" s="105" t="s">
        <v>213</v>
      </c>
      <c r="C12" s="102"/>
      <c r="D12" s="102"/>
      <c r="E12" s="102"/>
      <c r="F12" s="102"/>
      <c r="G12" s="103"/>
      <c r="H12" s="107"/>
      <c r="I12" s="103">
        <v>4.1800000000000001E-7</v>
      </c>
      <c r="J12" s="102"/>
      <c r="K12" s="104">
        <v>1</v>
      </c>
      <c r="L12" s="104">
        <f>I12/'סכום נכסי הקרן'!$C$42</f>
        <v>8.3608959976213442E-11</v>
      </c>
    </row>
    <row r="13" spans="2:59">
      <c r="B13" s="73" t="s">
        <v>853</v>
      </c>
      <c r="C13" s="74" t="s">
        <v>854</v>
      </c>
      <c r="D13" s="87" t="s">
        <v>502</v>
      </c>
      <c r="E13" s="87" t="s">
        <v>144</v>
      </c>
      <c r="F13" s="95">
        <v>43879</v>
      </c>
      <c r="G13" s="84">
        <v>1.091E-3</v>
      </c>
      <c r="H13" s="86">
        <v>10.7422</v>
      </c>
      <c r="I13" s="84">
        <v>4.1800000000000001E-7</v>
      </c>
      <c r="J13" s="85">
        <v>0</v>
      </c>
      <c r="K13" s="85">
        <v>1</v>
      </c>
      <c r="L13" s="85">
        <f>I13/'סכום נכסי הקרן'!$C$42</f>
        <v>8.3608959976213442E-11</v>
      </c>
    </row>
    <row r="14" spans="2:59">
      <c r="B14" s="91"/>
      <c r="C14" s="74"/>
      <c r="D14" s="74"/>
      <c r="E14" s="74"/>
      <c r="F14" s="74"/>
      <c r="G14" s="84"/>
      <c r="H14" s="86"/>
      <c r="I14" s="74"/>
      <c r="J14" s="85"/>
      <c r="K14" s="85"/>
      <c r="L14" s="74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6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6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160</v>
      </c>
      <c r="C1" s="68" t="s" vm="1">
        <v>240</v>
      </c>
    </row>
    <row r="2" spans="2:54">
      <c r="B2" s="47" t="s">
        <v>159</v>
      </c>
      <c r="C2" s="68" t="s">
        <v>241</v>
      </c>
    </row>
    <row r="3" spans="2:54">
      <c r="B3" s="47" t="s">
        <v>161</v>
      </c>
      <c r="C3" s="68" t="s">
        <v>242</v>
      </c>
    </row>
    <row r="4" spans="2:54">
      <c r="B4" s="47" t="s">
        <v>162</v>
      </c>
      <c r="C4" s="68">
        <v>12146</v>
      </c>
    </row>
    <row r="6" spans="2:54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4" ht="26.25" customHeight="1">
      <c r="B7" s="112" t="s">
        <v>81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4" s="3" customFormat="1" ht="78.75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46</v>
      </c>
      <c r="K8" s="30" t="s">
        <v>163</v>
      </c>
      <c r="L8" s="31" t="s">
        <v>165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topLeftCell="A7" workbookViewId="0">
      <selection activeCell="O14" sqref="O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6.2851562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160</v>
      </c>
      <c r="C1" s="68" t="s" vm="1">
        <v>240</v>
      </c>
    </row>
    <row r="2" spans="2:13">
      <c r="B2" s="47" t="s">
        <v>159</v>
      </c>
      <c r="C2" s="68" t="s">
        <v>241</v>
      </c>
    </row>
    <row r="3" spans="2:13">
      <c r="B3" s="47" t="s">
        <v>161</v>
      </c>
      <c r="C3" s="68" t="s">
        <v>242</v>
      </c>
    </row>
    <row r="4" spans="2:13">
      <c r="B4" s="47" t="s">
        <v>162</v>
      </c>
      <c r="C4" s="68">
        <v>12146</v>
      </c>
    </row>
    <row r="6" spans="2:13" ht="26.25" customHeight="1">
      <c r="B6" s="112" t="s">
        <v>189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3" s="3" customFormat="1" ht="63">
      <c r="B7" s="67" t="s">
        <v>96</v>
      </c>
      <c r="C7" s="50" t="s">
        <v>35</v>
      </c>
      <c r="D7" s="50" t="s">
        <v>98</v>
      </c>
      <c r="E7" s="50" t="s">
        <v>14</v>
      </c>
      <c r="F7" s="50" t="s">
        <v>51</v>
      </c>
      <c r="G7" s="50" t="s">
        <v>84</v>
      </c>
      <c r="H7" s="50" t="s">
        <v>16</v>
      </c>
      <c r="I7" s="50" t="s">
        <v>18</v>
      </c>
      <c r="J7" s="50" t="s">
        <v>47</v>
      </c>
      <c r="K7" s="50" t="s">
        <v>163</v>
      </c>
      <c r="L7" s="52" t="s">
        <v>164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219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101" t="s">
        <v>34</v>
      </c>
      <c r="C10" s="102"/>
      <c r="D10" s="102"/>
      <c r="E10" s="102"/>
      <c r="F10" s="102"/>
      <c r="G10" s="102"/>
      <c r="H10" s="102"/>
      <c r="I10" s="102"/>
      <c r="J10" s="103">
        <f>J11</f>
        <v>380.31929527009999</v>
      </c>
      <c r="K10" s="104">
        <f>J10/$J$10</f>
        <v>1</v>
      </c>
      <c r="L10" s="104">
        <f>J10/'סכום נכסי הקרן'!$C$42</f>
        <v>7.6072011331147105E-2</v>
      </c>
    </row>
    <row r="11" spans="2:13" s="90" customFormat="1">
      <c r="B11" s="105" t="s">
        <v>212</v>
      </c>
      <c r="C11" s="102"/>
      <c r="D11" s="102"/>
      <c r="E11" s="102"/>
      <c r="F11" s="102"/>
      <c r="G11" s="102"/>
      <c r="H11" s="102"/>
      <c r="I11" s="102"/>
      <c r="J11" s="103">
        <f>J12+J18</f>
        <v>380.31929527009999</v>
      </c>
      <c r="K11" s="104">
        <f t="shared" ref="K11:K16" si="0">J11/$J$10</f>
        <v>1</v>
      </c>
      <c r="L11" s="104">
        <f>J11/'סכום נכסי הקרן'!$C$42</f>
        <v>7.6072011331147105E-2</v>
      </c>
    </row>
    <row r="12" spans="2:13">
      <c r="B12" s="92" t="s">
        <v>32</v>
      </c>
      <c r="C12" s="72"/>
      <c r="D12" s="72"/>
      <c r="E12" s="72"/>
      <c r="F12" s="72"/>
      <c r="G12" s="72"/>
      <c r="H12" s="72"/>
      <c r="I12" s="72"/>
      <c r="J12" s="81">
        <f>SUM(J13:J16)</f>
        <v>395.58278037499997</v>
      </c>
      <c r="K12" s="82">
        <f t="shared" si="0"/>
        <v>1.0401333439947085</v>
      </c>
      <c r="L12" s="82">
        <f>J12/'סכום נכסי הקרן'!$C$42</f>
        <v>7.912503553026938E-2</v>
      </c>
    </row>
    <row r="13" spans="2:13">
      <c r="B13" s="77" t="s">
        <v>981</v>
      </c>
      <c r="C13" s="74" t="s">
        <v>982</v>
      </c>
      <c r="D13" s="74">
        <v>11</v>
      </c>
      <c r="E13" s="74" t="s">
        <v>983</v>
      </c>
      <c r="F13" s="74" t="s">
        <v>984</v>
      </c>
      <c r="G13" s="87" t="s">
        <v>145</v>
      </c>
      <c r="H13" s="88">
        <v>0</v>
      </c>
      <c r="I13" s="88">
        <v>0</v>
      </c>
      <c r="J13" s="84">
        <v>0.12405863500000001</v>
      </c>
      <c r="K13" s="85">
        <f t="shared" si="0"/>
        <v>3.2619600567963423E-4</v>
      </c>
      <c r="L13" s="85">
        <f>J13/'סכום נכסי הקרן'!$C$42</f>
        <v>2.481438624023606E-5</v>
      </c>
    </row>
    <row r="14" spans="2:13">
      <c r="B14" s="77" t="s">
        <v>985</v>
      </c>
      <c r="C14" s="74" t="s">
        <v>986</v>
      </c>
      <c r="D14" s="74">
        <v>12</v>
      </c>
      <c r="E14" s="74" t="s">
        <v>983</v>
      </c>
      <c r="F14" s="74" t="s">
        <v>984</v>
      </c>
      <c r="G14" s="87" t="s">
        <v>145</v>
      </c>
      <c r="H14" s="88">
        <v>0</v>
      </c>
      <c r="I14" s="88">
        <v>0</v>
      </c>
      <c r="J14" s="84">
        <v>0.34944994100000004</v>
      </c>
      <c r="K14" s="85">
        <f t="shared" si="0"/>
        <v>9.1883305776485321E-4</v>
      </c>
      <c r="L14" s="85">
        <f>J14/'סכום נכסי הקרן'!$C$42</f>
        <v>6.9897478781720459E-5</v>
      </c>
    </row>
    <row r="15" spans="2:13">
      <c r="B15" s="77" t="s">
        <v>987</v>
      </c>
      <c r="C15" s="74" t="s">
        <v>988</v>
      </c>
      <c r="D15" s="74">
        <v>10</v>
      </c>
      <c r="E15" s="74" t="s">
        <v>983</v>
      </c>
      <c r="F15" s="74" t="s">
        <v>984</v>
      </c>
      <c r="G15" s="87" t="s">
        <v>145</v>
      </c>
      <c r="H15" s="88">
        <v>0</v>
      </c>
      <c r="I15" s="88">
        <v>0</v>
      </c>
      <c r="J15" s="84">
        <v>394.04187673000001</v>
      </c>
      <c r="K15" s="85">
        <f t="shared" si="0"/>
        <v>1.0360817387667758</v>
      </c>
      <c r="L15" s="85">
        <f>J15/'סכום נכסי הקרן'!$C$42</f>
        <v>7.8816821771460766E-2</v>
      </c>
    </row>
    <row r="16" spans="2:13">
      <c r="B16" s="77" t="s">
        <v>989</v>
      </c>
      <c r="C16" s="74" t="s">
        <v>990</v>
      </c>
      <c r="D16" s="74">
        <v>20</v>
      </c>
      <c r="E16" s="74" t="s">
        <v>983</v>
      </c>
      <c r="F16" s="74" t="s">
        <v>984</v>
      </c>
      <c r="G16" s="87" t="s">
        <v>145</v>
      </c>
      <c r="H16" s="88">
        <v>0</v>
      </c>
      <c r="I16" s="88">
        <v>0</v>
      </c>
      <c r="J16" s="84">
        <v>1.067395069</v>
      </c>
      <c r="K16" s="85">
        <f t="shared" si="0"/>
        <v>2.8065761644881673E-3</v>
      </c>
      <c r="L16" s="85">
        <f>J16/'סכום נכסי הקרן'!$C$42</f>
        <v>2.1350189378667125E-4</v>
      </c>
    </row>
    <row r="17" spans="2:12">
      <c r="B17" s="73"/>
      <c r="C17" s="74"/>
      <c r="D17" s="74"/>
      <c r="E17" s="74"/>
      <c r="F17" s="74"/>
      <c r="G17" s="74"/>
      <c r="H17" s="74"/>
      <c r="I17" s="74"/>
      <c r="J17" s="74"/>
      <c r="K17" s="85"/>
      <c r="L17" s="74"/>
    </row>
    <row r="18" spans="2:12">
      <c r="B18" s="92" t="s">
        <v>33</v>
      </c>
      <c r="C18" s="72"/>
      <c r="D18" s="72"/>
      <c r="E18" s="72"/>
      <c r="F18" s="72"/>
      <c r="G18" s="72"/>
      <c r="H18" s="72"/>
      <c r="I18" s="72"/>
      <c r="J18" s="81">
        <f>SUM(J19:J30)</f>
        <v>-15.263485104899997</v>
      </c>
      <c r="K18" s="82">
        <f t="shared" ref="K18:K30" si="1">J18/$J$10</f>
        <v>-4.0133343994708401E-2</v>
      </c>
      <c r="L18" s="82">
        <f>J18/'סכום נכסי הקרן'!$C$42</f>
        <v>-3.0530241991222817E-3</v>
      </c>
    </row>
    <row r="19" spans="2:12">
      <c r="B19" s="77" t="s">
        <v>985</v>
      </c>
      <c r="C19" s="74" t="s">
        <v>991</v>
      </c>
      <c r="D19" s="74">
        <v>12</v>
      </c>
      <c r="E19" s="74" t="s">
        <v>983</v>
      </c>
      <c r="F19" s="74" t="s">
        <v>984</v>
      </c>
      <c r="G19" s="87" t="s">
        <v>147</v>
      </c>
      <c r="H19" s="88">
        <v>0</v>
      </c>
      <c r="I19" s="88">
        <v>0</v>
      </c>
      <c r="J19" s="84">
        <v>2.22E-7</v>
      </c>
      <c r="K19" s="85">
        <f t="shared" si="1"/>
        <v>5.8372005512456902E-10</v>
      </c>
      <c r="L19" s="85">
        <f>J19/'סכום נכסי הקרן'!$C$42</f>
        <v>4.4404758647654027E-11</v>
      </c>
    </row>
    <row r="20" spans="2:12">
      <c r="B20" s="77" t="s">
        <v>985</v>
      </c>
      <c r="C20" s="74" t="s">
        <v>992</v>
      </c>
      <c r="D20" s="74">
        <v>12</v>
      </c>
      <c r="E20" s="74" t="s">
        <v>983</v>
      </c>
      <c r="F20" s="74" t="s">
        <v>984</v>
      </c>
      <c r="G20" s="87" t="s">
        <v>144</v>
      </c>
      <c r="H20" s="88">
        <v>0</v>
      </c>
      <c r="I20" s="88">
        <v>0</v>
      </c>
      <c r="J20" s="84">
        <v>1.2799999999999998E-7</v>
      </c>
      <c r="K20" s="85">
        <f t="shared" si="1"/>
        <v>3.3655931106281449E-10</v>
      </c>
      <c r="L20" s="85">
        <f>J20/'סכום נכסי הקרן'!$C$42</f>
        <v>2.5602743724773489E-11</v>
      </c>
    </row>
    <row r="21" spans="2:12">
      <c r="B21" s="77" t="s">
        <v>987</v>
      </c>
      <c r="C21" s="74" t="s">
        <v>993</v>
      </c>
      <c r="D21" s="74">
        <v>10</v>
      </c>
      <c r="E21" s="74" t="s">
        <v>983</v>
      </c>
      <c r="F21" s="74" t="s">
        <v>984</v>
      </c>
      <c r="G21" s="87" t="s">
        <v>154</v>
      </c>
      <c r="H21" s="88">
        <v>0</v>
      </c>
      <c r="I21" s="88">
        <v>0</v>
      </c>
      <c r="J21" s="84">
        <v>-1.1642999999999999</v>
      </c>
      <c r="K21" s="85">
        <f t="shared" si="1"/>
        <v>-3.0613750458627731E-3</v>
      </c>
      <c r="L21" s="85">
        <f>J21/'סכום נכסי הקרן'!$C$42</f>
        <v>-2.3288495717776385E-4</v>
      </c>
    </row>
    <row r="22" spans="2:12">
      <c r="B22" s="77" t="s">
        <v>987</v>
      </c>
      <c r="C22" s="74" t="s">
        <v>994</v>
      </c>
      <c r="D22" s="74">
        <v>10</v>
      </c>
      <c r="E22" s="74" t="s">
        <v>983</v>
      </c>
      <c r="F22" s="74" t="s">
        <v>984</v>
      </c>
      <c r="G22" s="87" t="s">
        <v>147</v>
      </c>
      <c r="H22" s="88">
        <v>0</v>
      </c>
      <c r="I22" s="88">
        <v>0</v>
      </c>
      <c r="J22" s="84">
        <v>3.9999999999999994E-9</v>
      </c>
      <c r="K22" s="85">
        <f t="shared" si="1"/>
        <v>1.0517478470712953E-11</v>
      </c>
      <c r="L22" s="85">
        <f>J22/'סכום נכסי הקרן'!$C$42</f>
        <v>8.0008574139917152E-13</v>
      </c>
    </row>
    <row r="23" spans="2:12">
      <c r="B23" s="77" t="s">
        <v>987</v>
      </c>
      <c r="C23" s="74" t="s">
        <v>995</v>
      </c>
      <c r="D23" s="74">
        <v>10</v>
      </c>
      <c r="E23" s="74" t="s">
        <v>983</v>
      </c>
      <c r="F23" s="74" t="s">
        <v>984</v>
      </c>
      <c r="G23" s="87" t="s">
        <v>144</v>
      </c>
      <c r="H23" s="88">
        <v>0</v>
      </c>
      <c r="I23" s="88">
        <v>0</v>
      </c>
      <c r="J23" s="84">
        <v>-9.6279933109000009</v>
      </c>
      <c r="K23" s="85">
        <f t="shared" si="1"/>
        <v>-2.5315553090889776E-2</v>
      </c>
      <c r="L23" s="85">
        <f>J23/'סכום נכסי הקרן'!$C$42</f>
        <v>-1.925805041584423E-3</v>
      </c>
    </row>
    <row r="24" spans="2:12">
      <c r="B24" s="77" t="s">
        <v>987</v>
      </c>
      <c r="C24" s="74" t="s">
        <v>996</v>
      </c>
      <c r="D24" s="74">
        <v>10</v>
      </c>
      <c r="E24" s="74" t="s">
        <v>983</v>
      </c>
      <c r="F24" s="74" t="s">
        <v>984</v>
      </c>
      <c r="G24" s="87" t="s">
        <v>153</v>
      </c>
      <c r="H24" s="88">
        <v>0</v>
      </c>
      <c r="I24" s="88">
        <v>0</v>
      </c>
      <c r="J24" s="84">
        <v>-0.2359</v>
      </c>
      <c r="K24" s="85">
        <f t="shared" si="1"/>
        <v>-6.2026829281029651E-4</v>
      </c>
      <c r="L24" s="85">
        <f>J24/'סכום נכסי הקרן'!$C$42</f>
        <v>-4.7185056599016147E-5</v>
      </c>
    </row>
    <row r="25" spans="2:12">
      <c r="B25" s="77" t="s">
        <v>987</v>
      </c>
      <c r="C25" s="74" t="s">
        <v>997</v>
      </c>
      <c r="D25" s="74">
        <v>10</v>
      </c>
      <c r="E25" s="74" t="s">
        <v>983</v>
      </c>
      <c r="F25" s="74" t="s">
        <v>984</v>
      </c>
      <c r="G25" s="87" t="s">
        <v>146</v>
      </c>
      <c r="H25" s="88">
        <v>0</v>
      </c>
      <c r="I25" s="88">
        <v>0</v>
      </c>
      <c r="J25" s="84">
        <v>-4.2573100000000004</v>
      </c>
      <c r="K25" s="85">
        <f t="shared" si="1"/>
        <v>-1.1194041567037743E-2</v>
      </c>
      <c r="L25" s="85">
        <f>J25/'סכום נכסי הקרן'!$C$42</f>
        <v>-8.5155325692902689E-4</v>
      </c>
    </row>
    <row r="26" spans="2:12">
      <c r="B26" s="77" t="s">
        <v>987</v>
      </c>
      <c r="C26" s="74" t="s">
        <v>998</v>
      </c>
      <c r="D26" s="74">
        <v>10</v>
      </c>
      <c r="E26" s="74" t="s">
        <v>983</v>
      </c>
      <c r="F26" s="74" t="s">
        <v>984</v>
      </c>
      <c r="G26" s="87" t="s">
        <v>148</v>
      </c>
      <c r="H26" s="88">
        <v>0</v>
      </c>
      <c r="I26" s="88">
        <v>0</v>
      </c>
      <c r="J26" s="84">
        <v>2.1937999999999999E-2</v>
      </c>
      <c r="K26" s="85">
        <f t="shared" si="1"/>
        <v>5.7683110672625202E-5</v>
      </c>
      <c r="L26" s="85">
        <f>J26/'סכום נכסי הקרן'!$C$42</f>
        <v>4.3880702487037565E-6</v>
      </c>
    </row>
    <row r="27" spans="2:12">
      <c r="B27" s="77" t="s">
        <v>989</v>
      </c>
      <c r="C27" s="74" t="s">
        <v>999</v>
      </c>
      <c r="D27" s="74">
        <v>20</v>
      </c>
      <c r="E27" s="74" t="s">
        <v>983</v>
      </c>
      <c r="F27" s="74" t="s">
        <v>984</v>
      </c>
      <c r="G27" s="87" t="s">
        <v>144</v>
      </c>
      <c r="H27" s="88">
        <v>0</v>
      </c>
      <c r="I27" s="88">
        <v>0</v>
      </c>
      <c r="J27" s="84">
        <v>9.6700000000000002E-7</v>
      </c>
      <c r="K27" s="85">
        <f t="shared" si="1"/>
        <v>2.5426004202948569E-9</v>
      </c>
      <c r="L27" s="85">
        <f>J27/'סכום נכסי הקרן'!$C$42</f>
        <v>1.9342072798324974E-10</v>
      </c>
    </row>
    <row r="28" spans="2:12">
      <c r="B28" s="77" t="s">
        <v>981</v>
      </c>
      <c r="C28" s="74" t="s">
        <v>1000</v>
      </c>
      <c r="D28" s="74">
        <v>11</v>
      </c>
      <c r="E28" s="74" t="s">
        <v>983</v>
      </c>
      <c r="F28" s="74" t="s">
        <v>984</v>
      </c>
      <c r="G28" s="87" t="s">
        <v>146</v>
      </c>
      <c r="H28" s="88">
        <v>0</v>
      </c>
      <c r="I28" s="88">
        <v>0</v>
      </c>
      <c r="J28" s="84">
        <v>4.6099999999999991E-7</v>
      </c>
      <c r="K28" s="85">
        <f t="shared" si="1"/>
        <v>1.2121393937496679E-9</v>
      </c>
      <c r="L28" s="85">
        <f>J28/'סכום נכסי הקרן'!$C$42</f>
        <v>9.2209881696254504E-11</v>
      </c>
    </row>
    <row r="29" spans="2:12">
      <c r="B29" s="77" t="s">
        <v>981</v>
      </c>
      <c r="C29" s="74" t="s">
        <v>1001</v>
      </c>
      <c r="D29" s="74">
        <v>11</v>
      </c>
      <c r="E29" s="74" t="s">
        <v>983</v>
      </c>
      <c r="F29" s="74" t="s">
        <v>984</v>
      </c>
      <c r="G29" s="87" t="s">
        <v>147</v>
      </c>
      <c r="H29" s="88">
        <v>0</v>
      </c>
      <c r="I29" s="88">
        <v>0</v>
      </c>
      <c r="J29" s="84">
        <v>9.499999999999999E-8</v>
      </c>
      <c r="K29" s="85">
        <f t="shared" si="1"/>
        <v>2.4979011367943264E-10</v>
      </c>
      <c r="L29" s="85">
        <f>J29/'סכום נכסי הקרן'!$C$42</f>
        <v>1.9002036358230324E-11</v>
      </c>
    </row>
    <row r="30" spans="2:12">
      <c r="B30" s="77" t="s">
        <v>981</v>
      </c>
      <c r="C30" s="74" t="s">
        <v>1002</v>
      </c>
      <c r="D30" s="74">
        <v>11</v>
      </c>
      <c r="E30" s="74" t="s">
        <v>983</v>
      </c>
      <c r="F30" s="74" t="s">
        <v>984</v>
      </c>
      <c r="G30" s="87" t="s">
        <v>144</v>
      </c>
      <c r="H30" s="88">
        <v>0</v>
      </c>
      <c r="I30" s="88">
        <v>0</v>
      </c>
      <c r="J30" s="84">
        <v>7.8329000000000002E-5</v>
      </c>
      <c r="K30" s="85">
        <f t="shared" si="1"/>
        <v>2.0595589278311878E-7</v>
      </c>
      <c r="L30" s="85">
        <f>J30/'סכום נכסי הקרן'!$C$42</f>
        <v>1.5667479009513928E-8</v>
      </c>
    </row>
    <row r="31" spans="2:12">
      <c r="B31" s="73"/>
      <c r="C31" s="74"/>
      <c r="D31" s="74"/>
      <c r="E31" s="74"/>
      <c r="F31" s="74"/>
      <c r="G31" s="74"/>
      <c r="H31" s="74"/>
      <c r="I31" s="74"/>
      <c r="J31" s="74"/>
      <c r="K31" s="85"/>
      <c r="L31" s="74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89" t="s">
        <v>231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6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2"/>
  <sheetViews>
    <sheetView rightToLeft="1" topLeftCell="A56" workbookViewId="0">
      <selection activeCell="K74" activeCellId="5" sqref="K12:K35 K36:K49 K50:K60 K61:K62 K64:K72 K74:K78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3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160</v>
      </c>
      <c r="C1" s="68" t="s" vm="1">
        <v>240</v>
      </c>
    </row>
    <row r="2" spans="2:51">
      <c r="B2" s="47" t="s">
        <v>159</v>
      </c>
      <c r="C2" s="68" t="s">
        <v>241</v>
      </c>
    </row>
    <row r="3" spans="2:51">
      <c r="B3" s="47" t="s">
        <v>161</v>
      </c>
      <c r="C3" s="68" t="s">
        <v>242</v>
      </c>
    </row>
    <row r="4" spans="2:51">
      <c r="B4" s="47" t="s">
        <v>162</v>
      </c>
      <c r="C4" s="68">
        <v>12146</v>
      </c>
    </row>
    <row r="6" spans="2:51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1" ht="26.25" customHeight="1">
      <c r="B7" s="112" t="s">
        <v>82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1" s="3" customFormat="1" ht="63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163</v>
      </c>
      <c r="K8" s="31" t="s">
        <v>165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38</v>
      </c>
      <c r="C11" s="70"/>
      <c r="D11" s="70"/>
      <c r="E11" s="70"/>
      <c r="F11" s="70"/>
      <c r="G11" s="78"/>
      <c r="H11" s="80"/>
      <c r="I11" s="78">
        <v>-8.265837110999998</v>
      </c>
      <c r="J11" s="79">
        <v>1</v>
      </c>
      <c r="K11" s="79">
        <f>I11/'סכום נכסי הקרן'!$C$42</f>
        <v>-1.6533446033098051E-3</v>
      </c>
      <c r="AW11" s="1"/>
    </row>
    <row r="12" spans="2:51" ht="19.5" customHeight="1">
      <c r="B12" s="71" t="s">
        <v>30</v>
      </c>
      <c r="C12" s="72"/>
      <c r="D12" s="72"/>
      <c r="E12" s="72"/>
      <c r="F12" s="72"/>
      <c r="G12" s="81"/>
      <c r="H12" s="83"/>
      <c r="I12" s="81">
        <v>-8.265837110999998</v>
      </c>
      <c r="J12" s="82">
        <v>1</v>
      </c>
      <c r="K12" s="82">
        <f>I12/'סכום נכסי הקרן'!$C$42</f>
        <v>-1.6533446033098051E-3</v>
      </c>
    </row>
    <row r="13" spans="2:51">
      <c r="B13" s="92" t="s">
        <v>855</v>
      </c>
      <c r="C13" s="72"/>
      <c r="D13" s="72"/>
      <c r="E13" s="72"/>
      <c r="F13" s="72"/>
      <c r="G13" s="81"/>
      <c r="H13" s="83"/>
      <c r="I13" s="81">
        <v>-8.5219021259999987</v>
      </c>
      <c r="J13" s="82">
        <v>1.0309787153510725</v>
      </c>
      <c r="K13" s="82">
        <f>I13/'סכום נכסי הקרן'!$C$42</f>
        <v>-1.7045630951529715E-3</v>
      </c>
    </row>
    <row r="14" spans="2:51">
      <c r="B14" s="77" t="s">
        <v>856</v>
      </c>
      <c r="C14" s="74" t="s">
        <v>857</v>
      </c>
      <c r="D14" s="87" t="s">
        <v>825</v>
      </c>
      <c r="E14" s="87" t="s">
        <v>144</v>
      </c>
      <c r="F14" s="95">
        <v>43887</v>
      </c>
      <c r="G14" s="84">
        <v>0.36698399999999998</v>
      </c>
      <c r="H14" s="86">
        <v>-3.8500999999999999</v>
      </c>
      <c r="I14" s="84">
        <v>-1.4128999999999998E-5</v>
      </c>
      <c r="J14" s="85">
        <v>1.7093247556496643E-6</v>
      </c>
      <c r="K14" s="85">
        <f>I14/'סכום נכסי הקרן'!$C$42</f>
        <v>-2.8261028600572234E-9</v>
      </c>
    </row>
    <row r="15" spans="2:51">
      <c r="B15" s="77" t="s">
        <v>858</v>
      </c>
      <c r="C15" s="74" t="s">
        <v>859</v>
      </c>
      <c r="D15" s="87" t="s">
        <v>825</v>
      </c>
      <c r="E15" s="87" t="s">
        <v>144</v>
      </c>
      <c r="F15" s="95">
        <v>43880</v>
      </c>
      <c r="G15" s="84">
        <v>0.40778399999999998</v>
      </c>
      <c r="H15" s="86">
        <v>-4.4531999999999998</v>
      </c>
      <c r="I15" s="84">
        <v>-1.8159E-5</v>
      </c>
      <c r="J15" s="85">
        <v>2.1968736809287465E-6</v>
      </c>
      <c r="K15" s="85">
        <f>I15/'סכום נכסי הקרן'!$C$42</f>
        <v>-3.6321892445168892E-9</v>
      </c>
    </row>
    <row r="16" spans="2:51" s="7" customFormat="1">
      <c r="B16" s="77" t="s">
        <v>860</v>
      </c>
      <c r="C16" s="74" t="s">
        <v>861</v>
      </c>
      <c r="D16" s="87" t="s">
        <v>825</v>
      </c>
      <c r="E16" s="87" t="s">
        <v>144</v>
      </c>
      <c r="F16" s="95">
        <v>43893</v>
      </c>
      <c r="G16" s="84">
        <v>0.45920299999999997</v>
      </c>
      <c r="H16" s="86">
        <v>-3.4258000000000002</v>
      </c>
      <c r="I16" s="84">
        <v>-1.5730999999999999E-5</v>
      </c>
      <c r="J16" s="85">
        <v>1.9031345269392646E-6</v>
      </c>
      <c r="K16" s="85">
        <f>I16/'סכום נכסי הקרן'!$C$42</f>
        <v>-3.1465371994875919E-9</v>
      </c>
      <c r="AW16" s="1"/>
      <c r="AY16" s="1"/>
    </row>
    <row r="17" spans="2:51" s="7" customFormat="1">
      <c r="B17" s="77" t="s">
        <v>862</v>
      </c>
      <c r="C17" s="74" t="s">
        <v>863</v>
      </c>
      <c r="D17" s="87" t="s">
        <v>825</v>
      </c>
      <c r="E17" s="87" t="s">
        <v>144</v>
      </c>
      <c r="F17" s="95">
        <v>43873</v>
      </c>
      <c r="G17" s="84">
        <v>0.25564500000000001</v>
      </c>
      <c r="H17" s="86">
        <v>-4.4092000000000002</v>
      </c>
      <c r="I17" s="84">
        <v>-1.1272E-5</v>
      </c>
      <c r="J17" s="85">
        <v>1.3636852321949903E-6</v>
      </c>
      <c r="K17" s="85">
        <f>I17/'סכום נכסי הקרן'!$C$42</f>
        <v>-2.2546416192628656E-9</v>
      </c>
      <c r="AW17" s="1"/>
      <c r="AY17" s="1"/>
    </row>
    <row r="18" spans="2:51" s="7" customFormat="1">
      <c r="B18" s="77" t="s">
        <v>864</v>
      </c>
      <c r="C18" s="74" t="s">
        <v>865</v>
      </c>
      <c r="D18" s="87" t="s">
        <v>825</v>
      </c>
      <c r="E18" s="87" t="s">
        <v>144</v>
      </c>
      <c r="F18" s="95">
        <v>43871</v>
      </c>
      <c r="G18" s="84">
        <v>0.35798200000000002</v>
      </c>
      <c r="H18" s="86">
        <v>-4.5065</v>
      </c>
      <c r="I18" s="84">
        <v>-1.6132000000000001E-5</v>
      </c>
      <c r="J18" s="85">
        <v>1.9516474597027667E-6</v>
      </c>
      <c r="K18" s="85">
        <f>I18/'סכום נכסי הקרן'!$C$42</f>
        <v>-3.2267457950628593E-9</v>
      </c>
      <c r="AW18" s="1"/>
      <c r="AY18" s="1"/>
    </row>
    <row r="19" spans="2:51">
      <c r="B19" s="77" t="s">
        <v>866</v>
      </c>
      <c r="C19" s="74" t="s">
        <v>867</v>
      </c>
      <c r="D19" s="87" t="s">
        <v>825</v>
      </c>
      <c r="E19" s="87" t="s">
        <v>144</v>
      </c>
      <c r="F19" s="95">
        <v>43885</v>
      </c>
      <c r="G19" s="84">
        <v>0.153833</v>
      </c>
      <c r="H19" s="86">
        <v>-3.9417</v>
      </c>
      <c r="I19" s="84">
        <v>-6.0640000000000007E-6</v>
      </c>
      <c r="J19" s="85">
        <v>7.3362200568048461E-7</v>
      </c>
      <c r="K19" s="85">
        <f>I19/'סכום נכסי הקרן'!$C$42</f>
        <v>-1.2129299839611444E-9</v>
      </c>
    </row>
    <row r="20" spans="2:51">
      <c r="B20" s="77" t="s">
        <v>868</v>
      </c>
      <c r="C20" s="74" t="s">
        <v>869</v>
      </c>
      <c r="D20" s="87" t="s">
        <v>825</v>
      </c>
      <c r="E20" s="87" t="s">
        <v>144</v>
      </c>
      <c r="F20" s="95">
        <v>43885</v>
      </c>
      <c r="G20" s="84">
        <v>0.20516400000000001</v>
      </c>
      <c r="H20" s="86">
        <v>-3.9142999999999999</v>
      </c>
      <c r="I20" s="84">
        <v>-8.0309999999999998E-6</v>
      </c>
      <c r="J20" s="85">
        <v>9.7158943397426962E-7</v>
      </c>
      <c r="K20" s="85">
        <f>I20/'סכום נכסי הקרן'!$C$42</f>
        <v>-1.6063721472941867E-9</v>
      </c>
    </row>
    <row r="21" spans="2:51">
      <c r="B21" s="77" t="s">
        <v>870</v>
      </c>
      <c r="C21" s="74" t="s">
        <v>871</v>
      </c>
      <c r="D21" s="87" t="s">
        <v>825</v>
      </c>
      <c r="E21" s="87" t="s">
        <v>144</v>
      </c>
      <c r="F21" s="95">
        <v>43867</v>
      </c>
      <c r="G21" s="84">
        <v>0.307836</v>
      </c>
      <c r="H21" s="86">
        <v>-4.0381999999999998</v>
      </c>
      <c r="I21" s="84">
        <v>-1.2431E-5</v>
      </c>
      <c r="J21" s="85">
        <v>1.5039009156685525E-6</v>
      </c>
      <c r="K21" s="85">
        <f>I21/'סכום נכסי הקרן'!$C$42</f>
        <v>-2.4864664628332755E-9</v>
      </c>
    </row>
    <row r="22" spans="2:51">
      <c r="B22" s="77" t="s">
        <v>872</v>
      </c>
      <c r="C22" s="74" t="s">
        <v>873</v>
      </c>
      <c r="D22" s="87" t="s">
        <v>825</v>
      </c>
      <c r="E22" s="87" t="s">
        <v>144</v>
      </c>
      <c r="F22" s="95">
        <v>43885</v>
      </c>
      <c r="G22" s="84">
        <v>4.1062000000000001E-2</v>
      </c>
      <c r="H22" s="86">
        <v>-3.8414999999999999</v>
      </c>
      <c r="I22" s="84">
        <v>-1.5770000000000001E-6</v>
      </c>
      <c r="J22" s="85">
        <v>1.9078527423451914E-7</v>
      </c>
      <c r="K22" s="85">
        <f>I22/'סכום נכסי הקרן'!$C$42</f>
        <v>-3.1543380354662341E-10</v>
      </c>
    </row>
    <row r="23" spans="2:51">
      <c r="B23" s="77" t="s">
        <v>874</v>
      </c>
      <c r="C23" s="74" t="s">
        <v>875</v>
      </c>
      <c r="D23" s="87" t="s">
        <v>825</v>
      </c>
      <c r="E23" s="87" t="s">
        <v>144</v>
      </c>
      <c r="F23" s="95">
        <v>43881</v>
      </c>
      <c r="G23" s="84">
        <v>7.1945999999999996E-2</v>
      </c>
      <c r="H23" s="86">
        <v>-4.0574000000000003</v>
      </c>
      <c r="I23" s="84">
        <v>-2.9189999999999999E-6</v>
      </c>
      <c r="J23" s="85">
        <v>3.5314027615127542E-7</v>
      </c>
      <c r="K23" s="85">
        <f>I23/'סכום נכסי הקרן'!$C$42</f>
        <v>-5.8386256978604545E-10</v>
      </c>
    </row>
    <row r="24" spans="2:51">
      <c r="B24" s="77" t="s">
        <v>876</v>
      </c>
      <c r="C24" s="74" t="s">
        <v>877</v>
      </c>
      <c r="D24" s="87" t="s">
        <v>825</v>
      </c>
      <c r="E24" s="87" t="s">
        <v>144</v>
      </c>
      <c r="F24" s="95">
        <v>43843</v>
      </c>
      <c r="G24" s="84">
        <v>0.41427599999999998</v>
      </c>
      <c r="H24" s="86">
        <v>-3.2597999999999998</v>
      </c>
      <c r="I24" s="84">
        <v>-1.3504E-5</v>
      </c>
      <c r="J24" s="85">
        <v>1.6337123292726356E-6</v>
      </c>
      <c r="K24" s="85">
        <f>I24/'סכום נכסי הקרן'!$C$42</f>
        <v>-2.7010894629636032E-9</v>
      </c>
    </row>
    <row r="25" spans="2:51">
      <c r="B25" s="77" t="s">
        <v>878</v>
      </c>
      <c r="C25" s="74" t="s">
        <v>879</v>
      </c>
      <c r="D25" s="87" t="s">
        <v>825</v>
      </c>
      <c r="E25" s="87" t="s">
        <v>144</v>
      </c>
      <c r="F25" s="95">
        <v>43843</v>
      </c>
      <c r="G25" s="84">
        <v>0.31093199999999999</v>
      </c>
      <c r="H25" s="86">
        <v>-3.1850999999999998</v>
      </c>
      <c r="I25" s="84">
        <v>-9.9029999999999999E-6</v>
      </c>
      <c r="J25" s="85">
        <v>1.1980637734587463E-6</v>
      </c>
      <c r="K25" s="85">
        <f>I25/'סכום נכסי הקרן'!$C$42</f>
        <v>-1.9808122742689992E-9</v>
      </c>
    </row>
    <row r="26" spans="2:51">
      <c r="B26" s="77" t="s">
        <v>880</v>
      </c>
      <c r="C26" s="74" t="s">
        <v>881</v>
      </c>
      <c r="D26" s="87" t="s">
        <v>825</v>
      </c>
      <c r="E26" s="87" t="s">
        <v>144</v>
      </c>
      <c r="F26" s="95">
        <v>43920</v>
      </c>
      <c r="G26" s="84">
        <v>7.4289999999999995E-2</v>
      </c>
      <c r="H26" s="86">
        <v>0.59030000000000005</v>
      </c>
      <c r="I26" s="84">
        <v>4.39E-7</v>
      </c>
      <c r="J26" s="85">
        <v>-5.3110168287225045E-8</v>
      </c>
      <c r="K26" s="85">
        <f>I26/'סכום נכסי הקרן'!$C$42</f>
        <v>8.7809410118559087E-11</v>
      </c>
    </row>
    <row r="27" spans="2:51">
      <c r="B27" s="77" t="s">
        <v>882</v>
      </c>
      <c r="C27" s="74" t="s">
        <v>883</v>
      </c>
      <c r="D27" s="87" t="s">
        <v>825</v>
      </c>
      <c r="E27" s="87" t="s">
        <v>144</v>
      </c>
      <c r="F27" s="95">
        <v>43921</v>
      </c>
      <c r="G27" s="84">
        <v>0.7451009999999999</v>
      </c>
      <c r="H27" s="86">
        <v>-0.14069999999999999</v>
      </c>
      <c r="I27" s="84">
        <v>-1.049E-6</v>
      </c>
      <c r="J27" s="85">
        <v>1.2690789643120518E-7</v>
      </c>
      <c r="K27" s="85">
        <f>I27/'סכום נכסי הקרן'!$C$42</f>
        <v>-2.0982248568193278E-10</v>
      </c>
    </row>
    <row r="28" spans="2:51">
      <c r="B28" s="77" t="s">
        <v>884</v>
      </c>
      <c r="C28" s="74" t="s">
        <v>885</v>
      </c>
      <c r="D28" s="87" t="s">
        <v>825</v>
      </c>
      <c r="E28" s="87" t="s">
        <v>144</v>
      </c>
      <c r="F28" s="95">
        <v>43916</v>
      </c>
      <c r="G28" s="84">
        <v>0.53744999999999998</v>
      </c>
      <c r="H28" s="86">
        <v>1.4231</v>
      </c>
      <c r="I28" s="84">
        <v>7.6480000000000003E-6</v>
      </c>
      <c r="J28" s="85">
        <v>-9.2525413909042641E-7</v>
      </c>
      <c r="K28" s="85">
        <f>I28/'סכום נכסי הקרן'!$C$42</f>
        <v>1.5297639375552163E-9</v>
      </c>
    </row>
    <row r="29" spans="2:51">
      <c r="B29" s="77" t="s">
        <v>886</v>
      </c>
      <c r="C29" s="74" t="s">
        <v>887</v>
      </c>
      <c r="D29" s="87" t="s">
        <v>825</v>
      </c>
      <c r="E29" s="87" t="s">
        <v>144</v>
      </c>
      <c r="F29" s="95">
        <v>43908</v>
      </c>
      <c r="G29" s="84">
        <v>0.45600000000000002</v>
      </c>
      <c r="H29" s="86">
        <v>6.6173999999999999</v>
      </c>
      <c r="I29" s="84">
        <v>3.0175000000000002E-5</v>
      </c>
      <c r="J29" s="85">
        <v>-3.6505679454829518E-6</v>
      </c>
      <c r="K29" s="85">
        <f>I29/'סכום נכסי הקרן'!$C$42</f>
        <v>6.0356468116800013E-9</v>
      </c>
    </row>
    <row r="30" spans="2:51">
      <c r="B30" s="77" t="s">
        <v>888</v>
      </c>
      <c r="C30" s="74" t="s">
        <v>889</v>
      </c>
      <c r="D30" s="87" t="s">
        <v>825</v>
      </c>
      <c r="E30" s="87" t="s">
        <v>144</v>
      </c>
      <c r="F30" s="95">
        <v>43873</v>
      </c>
      <c r="G30" s="84">
        <v>10191.299999999999</v>
      </c>
      <c r="H30" s="86">
        <v>-4.5838000000000001</v>
      </c>
      <c r="I30" s="84">
        <v>-0.46714999999999995</v>
      </c>
      <c r="J30" s="85">
        <v>5.651575197124642E-2</v>
      </c>
      <c r="K30" s="85">
        <f>I30/'סכום נכסי הקרן'!$C$42</f>
        <v>-9.3440013523655747E-5</v>
      </c>
    </row>
    <row r="31" spans="2:51">
      <c r="B31" s="77" t="s">
        <v>890</v>
      </c>
      <c r="C31" s="74" t="s">
        <v>891</v>
      </c>
      <c r="D31" s="87" t="s">
        <v>825</v>
      </c>
      <c r="E31" s="87" t="s">
        <v>144</v>
      </c>
      <c r="F31" s="95">
        <v>43677</v>
      </c>
      <c r="G31" s="84">
        <v>15318</v>
      </c>
      <c r="H31" s="86">
        <v>-3.7774999999999999</v>
      </c>
      <c r="I31" s="84">
        <v>-0.57863999999999993</v>
      </c>
      <c r="J31" s="85">
        <v>7.0003799038086331E-2</v>
      </c>
      <c r="K31" s="85">
        <f>I31/'סכום נכסי הקרן'!$C$42</f>
        <v>-1.1574040335080416E-4</v>
      </c>
    </row>
    <row r="32" spans="2:51">
      <c r="B32" s="77" t="s">
        <v>892</v>
      </c>
      <c r="C32" s="74" t="s">
        <v>893</v>
      </c>
      <c r="D32" s="87" t="s">
        <v>825</v>
      </c>
      <c r="E32" s="87" t="s">
        <v>144</v>
      </c>
      <c r="F32" s="95">
        <v>43895</v>
      </c>
      <c r="G32" s="84">
        <v>23917.599999999999</v>
      </c>
      <c r="H32" s="86">
        <v>-2.8856000000000002</v>
      </c>
      <c r="I32" s="84">
        <v>-0.69016</v>
      </c>
      <c r="J32" s="85">
        <v>8.3495475501392344E-2</v>
      </c>
      <c r="K32" s="85">
        <f>I32/'סכום נכסי הקרן'!$C$42</f>
        <v>-1.3804679382101306E-4</v>
      </c>
    </row>
    <row r="33" spans="2:11">
      <c r="B33" s="77" t="s">
        <v>894</v>
      </c>
      <c r="C33" s="74" t="s">
        <v>895</v>
      </c>
      <c r="D33" s="87" t="s">
        <v>825</v>
      </c>
      <c r="E33" s="87" t="s">
        <v>144</v>
      </c>
      <c r="F33" s="95">
        <v>43888</v>
      </c>
      <c r="G33" s="84">
        <v>27387.200000000001</v>
      </c>
      <c r="H33" s="86">
        <v>-3.7806999999999999</v>
      </c>
      <c r="I33" s="84">
        <v>-1.0354300000000001</v>
      </c>
      <c r="J33" s="85">
        <v>0.12526619942970715</v>
      </c>
      <c r="K33" s="85">
        <f>I33/'סכום נכסי הקרן'!$C$42</f>
        <v>-2.0710819480423609E-4</v>
      </c>
    </row>
    <row r="34" spans="2:11">
      <c r="B34" s="77" t="s">
        <v>896</v>
      </c>
      <c r="C34" s="74" t="s">
        <v>897</v>
      </c>
      <c r="D34" s="87" t="s">
        <v>825</v>
      </c>
      <c r="E34" s="87" t="s">
        <v>144</v>
      </c>
      <c r="F34" s="95">
        <v>43685</v>
      </c>
      <c r="G34" s="84">
        <v>13694.8</v>
      </c>
      <c r="H34" s="86">
        <v>-3.7717000000000001</v>
      </c>
      <c r="I34" s="84">
        <v>-0.51651999999999998</v>
      </c>
      <c r="J34" s="85">
        <v>6.2488528755620686E-2</v>
      </c>
      <c r="K34" s="85">
        <f>I34/'סכום נכסי הקרן'!$C$42</f>
        <v>-1.0331507178687502E-4</v>
      </c>
    </row>
    <row r="35" spans="2:11">
      <c r="B35" s="77" t="s">
        <v>898</v>
      </c>
      <c r="C35" s="74" t="s">
        <v>899</v>
      </c>
      <c r="D35" s="87" t="s">
        <v>825</v>
      </c>
      <c r="E35" s="87" t="s">
        <v>144</v>
      </c>
      <c r="F35" s="95">
        <v>43852</v>
      </c>
      <c r="G35" s="84">
        <v>2058.54</v>
      </c>
      <c r="H35" s="86">
        <v>-3.5539999999999998</v>
      </c>
      <c r="I35" s="84">
        <v>-7.3160000000000003E-2</v>
      </c>
      <c r="J35" s="85">
        <v>8.8508881819894872E-3</v>
      </c>
      <c r="K35" s="85">
        <f>I35/'סכום נכסי הקרן'!$C$42</f>
        <v>-1.4633568210190849E-5</v>
      </c>
    </row>
    <row r="36" spans="2:11">
      <c r="B36" s="77" t="s">
        <v>900</v>
      </c>
      <c r="C36" s="74" t="s">
        <v>901</v>
      </c>
      <c r="D36" s="87" t="s">
        <v>825</v>
      </c>
      <c r="E36" s="87" t="s">
        <v>144</v>
      </c>
      <c r="F36" s="95">
        <v>43796</v>
      </c>
      <c r="G36" s="84">
        <v>17162.5</v>
      </c>
      <c r="H36" s="86">
        <v>-3.5057</v>
      </c>
      <c r="I36" s="84">
        <v>-0.60166999999999993</v>
      </c>
      <c r="J36" s="85">
        <v>7.2789965725227085E-2</v>
      </c>
      <c r="K36" s="85">
        <f>I36/'סכום נכסי הקרן'!$C$42</f>
        <v>-1.2034689700690989E-4</v>
      </c>
    </row>
    <row r="37" spans="2:11">
      <c r="B37" s="77" t="s">
        <v>902</v>
      </c>
      <c r="C37" s="74" t="s">
        <v>903</v>
      </c>
      <c r="D37" s="87" t="s">
        <v>825</v>
      </c>
      <c r="E37" s="87" t="s">
        <v>144</v>
      </c>
      <c r="F37" s="95">
        <v>43682</v>
      </c>
      <c r="G37" s="84">
        <v>24045</v>
      </c>
      <c r="H37" s="86">
        <v>-3.4304000000000001</v>
      </c>
      <c r="I37" s="84">
        <v>-0.82484000000000002</v>
      </c>
      <c r="J37" s="85">
        <v>9.9789046036525539E-2</v>
      </c>
      <c r="K37" s="85">
        <f>I37/'סכום נכסי הקרן'!$C$42</f>
        <v>-1.6498568073392318E-4</v>
      </c>
    </row>
    <row r="38" spans="2:11">
      <c r="B38" s="77" t="s">
        <v>904</v>
      </c>
      <c r="C38" s="74" t="s">
        <v>905</v>
      </c>
      <c r="D38" s="87" t="s">
        <v>825</v>
      </c>
      <c r="E38" s="87" t="s">
        <v>144</v>
      </c>
      <c r="F38" s="95">
        <v>43740</v>
      </c>
      <c r="G38" s="84">
        <v>34382</v>
      </c>
      <c r="H38" s="86">
        <v>-3.3342000000000001</v>
      </c>
      <c r="I38" s="84">
        <v>-1.1463599999999998</v>
      </c>
      <c r="J38" s="85">
        <v>0.13868649776251321</v>
      </c>
      <c r="K38" s="85">
        <f>I38/'סכום נכסי הקרן'!$C$42</f>
        <v>-2.2929657262758856E-4</v>
      </c>
    </row>
    <row r="39" spans="2:11">
      <c r="B39" s="77" t="s">
        <v>906</v>
      </c>
      <c r="C39" s="74" t="s">
        <v>907</v>
      </c>
      <c r="D39" s="87" t="s">
        <v>825</v>
      </c>
      <c r="E39" s="87" t="s">
        <v>144</v>
      </c>
      <c r="F39" s="95">
        <v>43822</v>
      </c>
      <c r="G39" s="84">
        <v>17196</v>
      </c>
      <c r="H39" s="86">
        <v>-3.3041</v>
      </c>
      <c r="I39" s="84">
        <v>-0.56817999999999991</v>
      </c>
      <c r="J39" s="85">
        <v>6.8738349470240365E-2</v>
      </c>
      <c r="K39" s="85">
        <f>I39/'סכום נכסי הקרן'!$C$42</f>
        <v>-1.1364817913704532E-4</v>
      </c>
    </row>
    <row r="40" spans="2:11">
      <c r="B40" s="77" t="s">
        <v>908</v>
      </c>
      <c r="C40" s="74" t="s">
        <v>909</v>
      </c>
      <c r="D40" s="87" t="s">
        <v>825</v>
      </c>
      <c r="E40" s="87" t="s">
        <v>144</v>
      </c>
      <c r="F40" s="95">
        <v>43899</v>
      </c>
      <c r="G40" s="84">
        <v>34450</v>
      </c>
      <c r="H40" s="86">
        <v>-2.0449999999999999</v>
      </c>
      <c r="I40" s="84">
        <v>-0.70450999999999997</v>
      </c>
      <c r="J40" s="85">
        <v>8.5231536811008923E-2</v>
      </c>
      <c r="K40" s="85">
        <f>I40/'סכום נכסי הקרן'!$C$42</f>
        <v>-1.4091710141828261E-4</v>
      </c>
    </row>
    <row r="41" spans="2:11">
      <c r="B41" s="77" t="s">
        <v>910</v>
      </c>
      <c r="C41" s="74" t="s">
        <v>911</v>
      </c>
      <c r="D41" s="87" t="s">
        <v>825</v>
      </c>
      <c r="E41" s="87" t="s">
        <v>144</v>
      </c>
      <c r="F41" s="95">
        <v>43657</v>
      </c>
      <c r="G41" s="84">
        <v>80707.759999999995</v>
      </c>
      <c r="H41" s="86">
        <v>-2.3363</v>
      </c>
      <c r="I41" s="84">
        <v>-1.8855599999999999</v>
      </c>
      <c r="J41" s="85">
        <v>0.22811482668715274</v>
      </c>
      <c r="K41" s="85">
        <f>I41/'סכום נכסי הקרן'!$C$42</f>
        <v>-3.7715241763815551E-4</v>
      </c>
    </row>
    <row r="42" spans="2:11">
      <c r="B42" s="77" t="s">
        <v>912</v>
      </c>
      <c r="C42" s="74" t="s">
        <v>913</v>
      </c>
      <c r="D42" s="87" t="s">
        <v>825</v>
      </c>
      <c r="E42" s="87" t="s">
        <v>144</v>
      </c>
      <c r="F42" s="95">
        <v>43678</v>
      </c>
      <c r="G42" s="84">
        <v>17270</v>
      </c>
      <c r="H42" s="86">
        <v>-2.8616999999999999</v>
      </c>
      <c r="I42" s="84">
        <v>-0.49420999999999998</v>
      </c>
      <c r="J42" s="85">
        <v>5.9789467583666267E-2</v>
      </c>
      <c r="K42" s="85">
        <f>I42/'סכום נכסי הקרן'!$C$42</f>
        <v>-9.8852593564221152E-5</v>
      </c>
    </row>
    <row r="43" spans="2:11">
      <c r="B43" s="77" t="s">
        <v>914</v>
      </c>
      <c r="C43" s="74" t="s">
        <v>915</v>
      </c>
      <c r="D43" s="87" t="s">
        <v>825</v>
      </c>
      <c r="E43" s="87" t="s">
        <v>144</v>
      </c>
      <c r="F43" s="95">
        <v>43774</v>
      </c>
      <c r="G43" s="84">
        <v>3456</v>
      </c>
      <c r="H43" s="86">
        <v>-2.8020999999999998</v>
      </c>
      <c r="I43" s="84">
        <v>-9.6840000000000009E-2</v>
      </c>
      <c r="J43" s="85">
        <v>1.1715691792562356E-2</v>
      </c>
      <c r="K43" s="85">
        <f>I43/'סכום נכסי הקרן'!$C$42</f>
        <v>-1.9370075799273948E-5</v>
      </c>
    </row>
    <row r="44" spans="2:11">
      <c r="B44" s="77" t="s">
        <v>916</v>
      </c>
      <c r="C44" s="74" t="s">
        <v>917</v>
      </c>
      <c r="D44" s="87" t="s">
        <v>825</v>
      </c>
      <c r="E44" s="87" t="s">
        <v>144</v>
      </c>
      <c r="F44" s="95">
        <v>43706</v>
      </c>
      <c r="G44" s="84">
        <v>27712.799999999999</v>
      </c>
      <c r="H44" s="86">
        <v>-2.5619000000000001</v>
      </c>
      <c r="I44" s="84">
        <v>-0.70998000000000006</v>
      </c>
      <c r="J44" s="85">
        <v>8.5893296766660687E-2</v>
      </c>
      <c r="K44" s="85">
        <f>I44/'סכום נכסי הקרן'!$C$42</f>
        <v>-1.4201121866964597E-4</v>
      </c>
    </row>
    <row r="45" spans="2:11">
      <c r="B45" s="77" t="s">
        <v>918</v>
      </c>
      <c r="C45" s="74" t="s">
        <v>919</v>
      </c>
      <c r="D45" s="87" t="s">
        <v>825</v>
      </c>
      <c r="E45" s="87" t="s">
        <v>144</v>
      </c>
      <c r="F45" s="95">
        <v>43705</v>
      </c>
      <c r="G45" s="84">
        <v>17332.5</v>
      </c>
      <c r="H45" s="86">
        <v>-2.4908999999999999</v>
      </c>
      <c r="I45" s="84">
        <v>-0.43174000000000001</v>
      </c>
      <c r="J45" s="85">
        <v>5.2231854342429482E-2</v>
      </c>
      <c r="K45" s="85">
        <f>I45/'סכום נכסי הקרן'!$C$42</f>
        <v>-8.6357254497919592E-5</v>
      </c>
    </row>
    <row r="46" spans="2:11">
      <c r="B46" s="77" t="s">
        <v>920</v>
      </c>
      <c r="C46" s="74" t="s">
        <v>921</v>
      </c>
      <c r="D46" s="87" t="s">
        <v>825</v>
      </c>
      <c r="E46" s="87" t="s">
        <v>144</v>
      </c>
      <c r="F46" s="95">
        <v>43717</v>
      </c>
      <c r="G46" s="84">
        <v>6945.2</v>
      </c>
      <c r="H46" s="86">
        <v>-2.3109000000000002</v>
      </c>
      <c r="I46" s="84">
        <v>-0.1605</v>
      </c>
      <c r="J46" s="85">
        <v>1.9417271093621003E-2</v>
      </c>
      <c r="K46" s="85">
        <f>I46/'סכום נכסי הקרן'!$C$42</f>
        <v>-3.2103440373641762E-5</v>
      </c>
    </row>
    <row r="47" spans="2:11">
      <c r="B47" s="77" t="s">
        <v>922</v>
      </c>
      <c r="C47" s="74" t="s">
        <v>923</v>
      </c>
      <c r="D47" s="87" t="s">
        <v>825</v>
      </c>
      <c r="E47" s="87" t="s">
        <v>144</v>
      </c>
      <c r="F47" s="95">
        <v>43724</v>
      </c>
      <c r="G47" s="84">
        <v>6960.8</v>
      </c>
      <c r="H47" s="86">
        <v>-2.0817999999999999</v>
      </c>
      <c r="I47" s="84">
        <v>-0.14490999999999998</v>
      </c>
      <c r="J47" s="85">
        <v>1.7531194730072395E-2</v>
      </c>
      <c r="K47" s="85">
        <f>I47/'סכום נכסי הקרן'!$C$42</f>
        <v>-2.8985106196538486E-5</v>
      </c>
    </row>
    <row r="48" spans="2:11">
      <c r="B48" s="77" t="s">
        <v>924</v>
      </c>
      <c r="C48" s="74" t="s">
        <v>925</v>
      </c>
      <c r="D48" s="87" t="s">
        <v>825</v>
      </c>
      <c r="E48" s="87" t="s">
        <v>144</v>
      </c>
      <c r="F48" s="95">
        <v>43643</v>
      </c>
      <c r="G48" s="84">
        <v>3493.7</v>
      </c>
      <c r="H48" s="86">
        <v>-1.1163000000000001</v>
      </c>
      <c r="I48" s="84">
        <v>-3.9E-2</v>
      </c>
      <c r="J48" s="85">
        <v>4.7182154059265992E-3</v>
      </c>
      <c r="K48" s="85">
        <f>I48/'סכום נכסי הקרן'!$C$42</f>
        <v>-7.8008359786419237E-6</v>
      </c>
    </row>
    <row r="49" spans="2:11">
      <c r="B49" s="77" t="s">
        <v>926</v>
      </c>
      <c r="C49" s="74" t="s">
        <v>927</v>
      </c>
      <c r="D49" s="87" t="s">
        <v>825</v>
      </c>
      <c r="E49" s="87" t="s">
        <v>144</v>
      </c>
      <c r="F49" s="95">
        <v>43642</v>
      </c>
      <c r="G49" s="84">
        <v>10506.3</v>
      </c>
      <c r="H49" s="86">
        <v>-0.87409999999999999</v>
      </c>
      <c r="I49" s="84">
        <v>-9.1840000000000005E-2</v>
      </c>
      <c r="J49" s="85">
        <v>1.1110792381546124E-2</v>
      </c>
      <c r="K49" s="85">
        <f>I49/'סכום נכסי הקרן'!$C$42</f>
        <v>-1.8369968622524982E-5</v>
      </c>
    </row>
    <row r="50" spans="2:11">
      <c r="B50" s="77" t="s">
        <v>928</v>
      </c>
      <c r="C50" s="74" t="s">
        <v>929</v>
      </c>
      <c r="D50" s="87" t="s">
        <v>825</v>
      </c>
      <c r="E50" s="87" t="s">
        <v>144</v>
      </c>
      <c r="F50" s="95">
        <v>43627</v>
      </c>
      <c r="G50" s="84">
        <v>78873.75</v>
      </c>
      <c r="H50" s="86">
        <v>-1.3512</v>
      </c>
      <c r="I50" s="84">
        <v>-1.06572</v>
      </c>
      <c r="J50" s="85">
        <v>0.12893068006164346</v>
      </c>
      <c r="K50" s="85">
        <f>I50/'סכום נכסי הקרן'!$C$42</f>
        <v>-2.1316684408098128E-4</v>
      </c>
    </row>
    <row r="51" spans="2:11">
      <c r="B51" s="77" t="s">
        <v>930</v>
      </c>
      <c r="C51" s="74" t="s">
        <v>931</v>
      </c>
      <c r="D51" s="87" t="s">
        <v>825</v>
      </c>
      <c r="E51" s="87" t="s">
        <v>144</v>
      </c>
      <c r="F51" s="95">
        <v>43626</v>
      </c>
      <c r="G51" s="84">
        <v>10526.4</v>
      </c>
      <c r="H51" s="86">
        <v>-1.2559</v>
      </c>
      <c r="I51" s="84">
        <v>-0.13219999999999998</v>
      </c>
      <c r="J51" s="85">
        <v>1.5993540427269134E-2</v>
      </c>
      <c r="K51" s="85">
        <f>I51/'סכום נכסי הקרן'!$C$42</f>
        <v>-2.6442833753242619E-5</v>
      </c>
    </row>
    <row r="52" spans="2:11">
      <c r="B52" s="77" t="s">
        <v>932</v>
      </c>
      <c r="C52" s="74" t="s">
        <v>933</v>
      </c>
      <c r="D52" s="87" t="s">
        <v>825</v>
      </c>
      <c r="E52" s="87" t="s">
        <v>144</v>
      </c>
      <c r="F52" s="95">
        <v>43880</v>
      </c>
      <c r="G52" s="84">
        <v>17825</v>
      </c>
      <c r="H52" s="86">
        <v>4.1268000000000002</v>
      </c>
      <c r="I52" s="84">
        <v>0.73560999999999999</v>
      </c>
      <c r="J52" s="85">
        <v>-8.8994011147529875E-2</v>
      </c>
      <c r="K52" s="85">
        <f>I52/'סכום נכסי הקרן'!$C$42</f>
        <v>1.4713776805766116E-4</v>
      </c>
    </row>
    <row r="53" spans="2:11">
      <c r="B53" s="77" t="s">
        <v>934</v>
      </c>
      <c r="C53" s="74" t="s">
        <v>935</v>
      </c>
      <c r="D53" s="87" t="s">
        <v>825</v>
      </c>
      <c r="E53" s="87" t="s">
        <v>144</v>
      </c>
      <c r="F53" s="95">
        <v>43886</v>
      </c>
      <c r="G53" s="84">
        <v>42780</v>
      </c>
      <c r="H53" s="86">
        <v>3.9670000000000001</v>
      </c>
      <c r="I53" s="84">
        <v>1.6970799999999999</v>
      </c>
      <c r="J53" s="85">
        <v>-0.20531253848948491</v>
      </c>
      <c r="K53" s="85">
        <f>I53/'סכום נכסי הקרן'!$C$42</f>
        <v>3.3945237750342654E-4</v>
      </c>
    </row>
    <row r="54" spans="2:11">
      <c r="B54" s="77" t="s">
        <v>936</v>
      </c>
      <c r="C54" s="74" t="s">
        <v>937</v>
      </c>
      <c r="D54" s="87" t="s">
        <v>825</v>
      </c>
      <c r="E54" s="87" t="s">
        <v>144</v>
      </c>
      <c r="F54" s="95">
        <v>43823</v>
      </c>
      <c r="G54" s="84">
        <v>7130</v>
      </c>
      <c r="H54" s="86">
        <v>3.3660999999999999</v>
      </c>
      <c r="I54" s="84">
        <v>0.24</v>
      </c>
      <c r="J54" s="85">
        <v>-2.9035171728779067E-2</v>
      </c>
      <c r="K54" s="85">
        <f>I54/'סכום נכסי הקרן'!$C$42</f>
        <v>4.8005144483950295E-5</v>
      </c>
    </row>
    <row r="55" spans="2:11">
      <c r="B55" s="77" t="s">
        <v>938</v>
      </c>
      <c r="C55" s="74" t="s">
        <v>939</v>
      </c>
      <c r="D55" s="87" t="s">
        <v>825</v>
      </c>
      <c r="E55" s="87" t="s">
        <v>144</v>
      </c>
      <c r="F55" s="95">
        <v>43865</v>
      </c>
      <c r="G55" s="84">
        <v>10695</v>
      </c>
      <c r="H55" s="86">
        <v>3.4315000000000002</v>
      </c>
      <c r="I55" s="84">
        <v>0.36699999999999999</v>
      </c>
      <c r="J55" s="85">
        <v>-4.4399616768591325E-2</v>
      </c>
      <c r="K55" s="85">
        <f>I55/'סכום נכסי הקרן'!$C$42</f>
        <v>7.3407866773373992E-5</v>
      </c>
    </row>
    <row r="56" spans="2:11">
      <c r="B56" s="77" t="s">
        <v>940</v>
      </c>
      <c r="C56" s="74" t="s">
        <v>941</v>
      </c>
      <c r="D56" s="87" t="s">
        <v>825</v>
      </c>
      <c r="E56" s="87" t="s">
        <v>144</v>
      </c>
      <c r="F56" s="95">
        <v>43740</v>
      </c>
      <c r="G56" s="84">
        <v>71300</v>
      </c>
      <c r="H56" s="86">
        <v>3.1623000000000001</v>
      </c>
      <c r="I56" s="84">
        <v>2.2547299999999999</v>
      </c>
      <c r="J56" s="85">
        <v>-0.27277696980012511</v>
      </c>
      <c r="K56" s="85">
        <f>I56/'סכום נכסי הקרן'!$C$42</f>
        <v>4.5099433092623853E-4</v>
      </c>
    </row>
    <row r="57" spans="2:11">
      <c r="B57" s="77" t="s">
        <v>942</v>
      </c>
      <c r="C57" s="74" t="s">
        <v>943</v>
      </c>
      <c r="D57" s="87" t="s">
        <v>825</v>
      </c>
      <c r="E57" s="87" t="s">
        <v>144</v>
      </c>
      <c r="F57" s="95">
        <v>43704</v>
      </c>
      <c r="G57" s="84">
        <v>7130</v>
      </c>
      <c r="H57" s="86">
        <v>2.4697</v>
      </c>
      <c r="I57" s="84">
        <v>0.17609</v>
      </c>
      <c r="J57" s="85">
        <v>-2.1303347457169608E-2</v>
      </c>
      <c r="K57" s="85">
        <f>I57/'סכום נכסי הקרן'!$C$42</f>
        <v>3.5221774550745035E-5</v>
      </c>
    </row>
    <row r="58" spans="2:11">
      <c r="B58" s="77" t="s">
        <v>944</v>
      </c>
      <c r="C58" s="74" t="s">
        <v>945</v>
      </c>
      <c r="D58" s="87" t="s">
        <v>825</v>
      </c>
      <c r="E58" s="87" t="s">
        <v>144</v>
      </c>
      <c r="F58" s="95">
        <v>43697</v>
      </c>
      <c r="G58" s="84">
        <v>10695</v>
      </c>
      <c r="H58" s="86">
        <v>2.31</v>
      </c>
      <c r="I58" s="84">
        <v>0.24705000000000002</v>
      </c>
      <c r="J58" s="85">
        <v>-2.9888079898311957E-2</v>
      </c>
      <c r="K58" s="85">
        <f>I58/'סכום נכסי הקרן'!$C$42</f>
        <v>4.9415295603166342E-5</v>
      </c>
    </row>
    <row r="59" spans="2:11">
      <c r="B59" s="77" t="s">
        <v>946</v>
      </c>
      <c r="C59" s="74" t="s">
        <v>947</v>
      </c>
      <c r="D59" s="87" t="s">
        <v>825</v>
      </c>
      <c r="E59" s="87" t="s">
        <v>144</v>
      </c>
      <c r="F59" s="95">
        <v>43711</v>
      </c>
      <c r="G59" s="84">
        <v>24955</v>
      </c>
      <c r="H59" s="86">
        <v>1.7407999999999999</v>
      </c>
      <c r="I59" s="84">
        <v>0.43441000000000002</v>
      </c>
      <c r="J59" s="85">
        <v>-5.2554870627912149E-2</v>
      </c>
      <c r="K59" s="85">
        <f>I59/'סכום נכסי הקרן'!$C$42</f>
        <v>8.6891311730303536E-5</v>
      </c>
    </row>
    <row r="60" spans="2:11">
      <c r="B60" s="77" t="s">
        <v>948</v>
      </c>
      <c r="C60" s="74" t="s">
        <v>949</v>
      </c>
      <c r="D60" s="87" t="s">
        <v>825</v>
      </c>
      <c r="E60" s="87" t="s">
        <v>144</v>
      </c>
      <c r="F60" s="95">
        <v>43901</v>
      </c>
      <c r="G60" s="84">
        <v>21390</v>
      </c>
      <c r="H60" s="86">
        <v>0.24349999999999999</v>
      </c>
      <c r="I60" s="84">
        <v>5.2090000000000004E-2</v>
      </c>
      <c r="J60" s="85">
        <v>-6.3018420639670914E-3</v>
      </c>
      <c r="K60" s="85">
        <f>I60/'סכום נכסי הקרן'!$C$42</f>
        <v>1.0419116567370714E-5</v>
      </c>
    </row>
    <row r="61" spans="2:11">
      <c r="B61" s="77" t="s">
        <v>950</v>
      </c>
      <c r="C61" s="74" t="s">
        <v>951</v>
      </c>
      <c r="D61" s="87" t="s">
        <v>825</v>
      </c>
      <c r="E61" s="87" t="s">
        <v>144</v>
      </c>
      <c r="F61" s="95">
        <v>43920</v>
      </c>
      <c r="G61" s="84">
        <v>24242</v>
      </c>
      <c r="H61" s="86">
        <v>-0.1714</v>
      </c>
      <c r="I61" s="84">
        <v>-4.156E-2</v>
      </c>
      <c r="J61" s="85">
        <v>5.0279239043669087E-3</v>
      </c>
      <c r="K61" s="85">
        <f>I61/'סכום נכסי הקרן'!$C$42</f>
        <v>-8.3128908531373924E-6</v>
      </c>
    </row>
    <row r="62" spans="2:11">
      <c r="B62" s="77" t="s">
        <v>952</v>
      </c>
      <c r="C62" s="74" t="s">
        <v>953</v>
      </c>
      <c r="D62" s="87" t="s">
        <v>825</v>
      </c>
      <c r="E62" s="87" t="s">
        <v>144</v>
      </c>
      <c r="F62" s="95">
        <v>43906</v>
      </c>
      <c r="G62" s="84">
        <v>42780</v>
      </c>
      <c r="H62" s="86">
        <v>-5.2015000000000002</v>
      </c>
      <c r="I62" s="84">
        <v>-2.22519</v>
      </c>
      <c r="J62" s="85">
        <v>0.26920322407984126</v>
      </c>
      <c r="K62" s="85">
        <f>I62/'סכום נכסי הקרן'!$C$42</f>
        <v>-4.4508569772600567E-4</v>
      </c>
    </row>
    <row r="63" spans="2:11">
      <c r="B63" s="73"/>
      <c r="C63" s="74"/>
      <c r="D63" s="74"/>
      <c r="E63" s="74"/>
      <c r="F63" s="74"/>
      <c r="G63" s="84"/>
      <c r="H63" s="86"/>
      <c r="I63" s="74"/>
      <c r="J63" s="85"/>
      <c r="K63" s="74"/>
    </row>
    <row r="64" spans="2:11">
      <c r="B64" s="92" t="s">
        <v>210</v>
      </c>
      <c r="C64" s="72"/>
      <c r="D64" s="72"/>
      <c r="E64" s="72"/>
      <c r="F64" s="72"/>
      <c r="G64" s="81"/>
      <c r="H64" s="83"/>
      <c r="I64" s="81">
        <v>8.7739999999999971E-2</v>
      </c>
      <c r="J64" s="82">
        <v>-1.0614774864512811E-2</v>
      </c>
      <c r="K64" s="82">
        <f>I64/'סכום נכסי הקרן'!$C$42</f>
        <v>1.7549880737590823E-5</v>
      </c>
    </row>
    <row r="65" spans="2:11">
      <c r="B65" s="77" t="s">
        <v>954</v>
      </c>
      <c r="C65" s="74" t="s">
        <v>955</v>
      </c>
      <c r="D65" s="87" t="s">
        <v>825</v>
      </c>
      <c r="E65" s="87" t="s">
        <v>146</v>
      </c>
      <c r="F65" s="95">
        <v>43823</v>
      </c>
      <c r="G65" s="84">
        <v>4680.3599999999997</v>
      </c>
      <c r="H65" s="86">
        <v>-1.9511000000000001</v>
      </c>
      <c r="I65" s="84">
        <v>-9.1319999999999998E-2</v>
      </c>
      <c r="J65" s="85">
        <v>1.1047882842800436E-2</v>
      </c>
      <c r="K65" s="85">
        <f>I65/'סכום נכסי הקרן'!$C$42</f>
        <v>-1.8265957476143088E-5</v>
      </c>
    </row>
    <row r="66" spans="2:11">
      <c r="B66" s="77" t="s">
        <v>956</v>
      </c>
      <c r="C66" s="74" t="s">
        <v>957</v>
      </c>
      <c r="D66" s="87" t="s">
        <v>825</v>
      </c>
      <c r="E66" s="87" t="s">
        <v>147</v>
      </c>
      <c r="F66" s="95">
        <v>43761</v>
      </c>
      <c r="G66" s="84">
        <v>1319.58</v>
      </c>
      <c r="H66" s="86">
        <v>-4.944</v>
      </c>
      <c r="I66" s="84">
        <v>-6.5239999999999992E-2</v>
      </c>
      <c r="J66" s="85">
        <v>7.892727514939777E-3</v>
      </c>
      <c r="K66" s="85">
        <f>I66/'סכום נכסי הקרן'!$C$42</f>
        <v>-1.3049398442220488E-5</v>
      </c>
    </row>
    <row r="67" spans="2:11">
      <c r="B67" s="77" t="s">
        <v>958</v>
      </c>
      <c r="C67" s="74" t="s">
        <v>959</v>
      </c>
      <c r="D67" s="87" t="s">
        <v>825</v>
      </c>
      <c r="E67" s="87" t="s">
        <v>146</v>
      </c>
      <c r="F67" s="95">
        <v>43914</v>
      </c>
      <c r="G67" s="84">
        <v>2841.8</v>
      </c>
      <c r="H67" s="86">
        <v>-0.52959999999999996</v>
      </c>
      <c r="I67" s="84">
        <v>-1.5050000000000001E-2</v>
      </c>
      <c r="J67" s="85">
        <v>1.8207472271588542E-3</v>
      </c>
      <c r="K67" s="85">
        <f>I67/'סכום נכסי הקרן'!$C$42</f>
        <v>-3.0103226020143833E-6</v>
      </c>
    </row>
    <row r="68" spans="2:11">
      <c r="B68" s="77" t="s">
        <v>960</v>
      </c>
      <c r="C68" s="74" t="s">
        <v>961</v>
      </c>
      <c r="D68" s="87" t="s">
        <v>825</v>
      </c>
      <c r="E68" s="87" t="s">
        <v>146</v>
      </c>
      <c r="F68" s="95">
        <v>43745</v>
      </c>
      <c r="G68" s="84">
        <v>3959.29</v>
      </c>
      <c r="H68" s="86">
        <v>1.4629000000000001</v>
      </c>
      <c r="I68" s="84">
        <v>5.7919999999999999E-2</v>
      </c>
      <c r="J68" s="85">
        <v>-7.007154777212015E-3</v>
      </c>
      <c r="K68" s="85">
        <f>I68/'סכום נכסי הקרן'!$C$42</f>
        <v>1.1585241535460005E-5</v>
      </c>
    </row>
    <row r="69" spans="2:11">
      <c r="B69" s="77" t="s">
        <v>962</v>
      </c>
      <c r="C69" s="74" t="s">
        <v>963</v>
      </c>
      <c r="D69" s="87" t="s">
        <v>825</v>
      </c>
      <c r="E69" s="87" t="s">
        <v>146</v>
      </c>
      <c r="F69" s="95">
        <v>43678</v>
      </c>
      <c r="G69" s="84">
        <v>6460.85</v>
      </c>
      <c r="H69" s="86">
        <v>2.7804000000000002</v>
      </c>
      <c r="I69" s="84">
        <v>0.17963999999999999</v>
      </c>
      <c r="J69" s="85">
        <v>-2.1732826038991133E-2</v>
      </c>
      <c r="K69" s="85">
        <f>I69/'סכום נכסי הקרן'!$C$42</f>
        <v>3.5931850646236798E-5</v>
      </c>
    </row>
    <row r="70" spans="2:11">
      <c r="B70" s="77" t="s">
        <v>964</v>
      </c>
      <c r="C70" s="74" t="s">
        <v>965</v>
      </c>
      <c r="D70" s="87" t="s">
        <v>825</v>
      </c>
      <c r="E70" s="87" t="s">
        <v>146</v>
      </c>
      <c r="F70" s="95">
        <v>43829</v>
      </c>
      <c r="G70" s="84">
        <v>1084.22</v>
      </c>
      <c r="H70" s="86">
        <v>2.8454000000000002</v>
      </c>
      <c r="I70" s="84">
        <v>3.0850000000000002E-2</v>
      </c>
      <c r="J70" s="85">
        <v>-3.7322293659701432E-3</v>
      </c>
      <c r="K70" s="85">
        <f>I70/'סכום נכסי הקרן'!$C$42</f>
        <v>6.170661280541112E-6</v>
      </c>
    </row>
    <row r="71" spans="2:11">
      <c r="B71" s="77" t="s">
        <v>966</v>
      </c>
      <c r="C71" s="74" t="s">
        <v>967</v>
      </c>
      <c r="D71" s="87" t="s">
        <v>825</v>
      </c>
      <c r="E71" s="87" t="s">
        <v>147</v>
      </c>
      <c r="F71" s="95">
        <v>43720</v>
      </c>
      <c r="G71" s="84">
        <v>1330.74</v>
      </c>
      <c r="H71" s="86">
        <v>0.68310000000000004</v>
      </c>
      <c r="I71" s="84">
        <v>9.0899999999999991E-3</v>
      </c>
      <c r="J71" s="85">
        <v>-1.0997071292275071E-3</v>
      </c>
      <c r="K71" s="85">
        <f>I71/'סכום נכסי הקרן'!$C$42</f>
        <v>1.8181948473296172E-6</v>
      </c>
    </row>
    <row r="72" spans="2:11">
      <c r="B72" s="77" t="s">
        <v>968</v>
      </c>
      <c r="C72" s="74" t="s">
        <v>969</v>
      </c>
      <c r="D72" s="87" t="s">
        <v>825</v>
      </c>
      <c r="E72" s="87" t="s">
        <v>144</v>
      </c>
      <c r="F72" s="95">
        <v>43888</v>
      </c>
      <c r="G72" s="84">
        <v>1960.57</v>
      </c>
      <c r="H72" s="86">
        <v>-0.92579999999999996</v>
      </c>
      <c r="I72" s="84">
        <v>-1.8149999999999999E-2</v>
      </c>
      <c r="J72" s="85">
        <v>2.195784861988917E-3</v>
      </c>
      <c r="K72" s="85">
        <f>I72/'סכום נכסי הקרן'!$C$42</f>
        <v>-3.6303890515987411E-6</v>
      </c>
    </row>
    <row r="73" spans="2:11">
      <c r="B73" s="73"/>
      <c r="C73" s="74"/>
      <c r="D73" s="74"/>
      <c r="E73" s="74"/>
      <c r="F73" s="74"/>
      <c r="G73" s="84"/>
      <c r="H73" s="86"/>
      <c r="I73" s="74"/>
      <c r="J73" s="85"/>
      <c r="K73" s="74"/>
    </row>
    <row r="74" spans="2:11">
      <c r="B74" s="92" t="s">
        <v>209</v>
      </c>
      <c r="C74" s="72"/>
      <c r="D74" s="72"/>
      <c r="E74" s="72"/>
      <c r="F74" s="72"/>
      <c r="G74" s="81"/>
      <c r="H74" s="83"/>
      <c r="I74" s="81">
        <v>0.16832501499999999</v>
      </c>
      <c r="J74" s="82">
        <v>-2.0363940486559637E-2</v>
      </c>
      <c r="K74" s="82">
        <f>I74/'סכום נכסי הקרן'!$C$42</f>
        <v>3.3668611105575421E-5</v>
      </c>
    </row>
    <row r="75" spans="2:11">
      <c r="B75" s="77" t="s">
        <v>970</v>
      </c>
      <c r="C75" s="74" t="s">
        <v>971</v>
      </c>
      <c r="D75" s="87" t="s">
        <v>825</v>
      </c>
      <c r="E75" s="87" t="s">
        <v>145</v>
      </c>
      <c r="F75" s="95">
        <v>43614</v>
      </c>
      <c r="G75" s="84">
        <v>22.678999999999995</v>
      </c>
      <c r="H75" s="86">
        <v>0.28270000000000001</v>
      </c>
      <c r="I75" s="84">
        <v>6.4121999999999994E-5</v>
      </c>
      <c r="J75" s="85">
        <v>-7.7574720066365471E-6</v>
      </c>
      <c r="K75" s="85">
        <f>I75/'סכום נכסי הקרן'!$C$42</f>
        <v>1.282577447749942E-8</v>
      </c>
    </row>
    <row r="76" spans="2:11">
      <c r="B76" s="77" t="s">
        <v>970</v>
      </c>
      <c r="C76" s="74" t="s">
        <v>972</v>
      </c>
      <c r="D76" s="87" t="s">
        <v>825</v>
      </c>
      <c r="E76" s="87" t="s">
        <v>145</v>
      </c>
      <c r="F76" s="95">
        <v>43626</v>
      </c>
      <c r="G76" s="84">
        <v>4535.8</v>
      </c>
      <c r="H76" s="86">
        <v>0.91120000000000001</v>
      </c>
      <c r="I76" s="84">
        <v>4.1331894000000008E-2</v>
      </c>
      <c r="J76" s="85">
        <v>-5.0003276673570565E-3</v>
      </c>
      <c r="K76" s="85">
        <f>I76/'סכום נכסי הקרן'!$C$42</f>
        <v>8.2672647636054954E-6</v>
      </c>
    </row>
    <row r="77" spans="2:11">
      <c r="B77" s="77" t="s">
        <v>970</v>
      </c>
      <c r="C77" s="74" t="s">
        <v>973</v>
      </c>
      <c r="D77" s="87" t="s">
        <v>825</v>
      </c>
      <c r="E77" s="87" t="s">
        <v>145</v>
      </c>
      <c r="F77" s="95">
        <v>43887</v>
      </c>
      <c r="G77" s="84">
        <v>2267.9</v>
      </c>
      <c r="H77" s="86">
        <v>2.5811000000000002</v>
      </c>
      <c r="I77" s="84">
        <v>5.8537781999999997E-2</v>
      </c>
      <c r="J77" s="85">
        <v>-7.0818939707993009E-3</v>
      </c>
      <c r="K77" s="85">
        <f>I77/'סכום נכסי הקרן'!$C$42</f>
        <v>1.170881117783327E-5</v>
      </c>
    </row>
    <row r="78" spans="2:11">
      <c r="B78" s="77" t="s">
        <v>970</v>
      </c>
      <c r="C78" s="74" t="s">
        <v>974</v>
      </c>
      <c r="D78" s="87" t="s">
        <v>825</v>
      </c>
      <c r="E78" s="87" t="s">
        <v>145</v>
      </c>
      <c r="F78" s="95">
        <v>43881</v>
      </c>
      <c r="G78" s="84">
        <v>4535.8</v>
      </c>
      <c r="H78" s="86">
        <v>1.5078</v>
      </c>
      <c r="I78" s="84">
        <v>6.8391217000000004E-2</v>
      </c>
      <c r="J78" s="85">
        <v>-8.2739613763966446E-3</v>
      </c>
      <c r="K78" s="85">
        <f>I78/'סכום נכסי הקרן'!$C$42</f>
        <v>1.3679709389659159E-5</v>
      </c>
    </row>
    <row r="79" spans="2:11">
      <c r="C79" s="1"/>
      <c r="D79" s="1"/>
    </row>
    <row r="80" spans="2:11">
      <c r="C80" s="1"/>
      <c r="D80" s="1"/>
    </row>
    <row r="81" spans="2:4">
      <c r="C81" s="1"/>
      <c r="D81" s="1"/>
    </row>
    <row r="82" spans="2:4">
      <c r="B82" s="89" t="s">
        <v>231</v>
      </c>
      <c r="C82" s="1"/>
      <c r="D82" s="1"/>
    </row>
    <row r="83" spans="2:4">
      <c r="B83" s="89" t="s">
        <v>93</v>
      </c>
      <c r="C83" s="1"/>
      <c r="D83" s="1"/>
    </row>
    <row r="84" spans="2:4">
      <c r="B84" s="89" t="s">
        <v>214</v>
      </c>
      <c r="C84" s="1"/>
      <c r="D84" s="1"/>
    </row>
    <row r="85" spans="2:4">
      <c r="B85" s="89" t="s">
        <v>222</v>
      </c>
      <c r="C85" s="1"/>
      <c r="D85" s="1"/>
    </row>
    <row r="86" spans="2:4"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43:XFD1048576 D39:AF42 AH39:XFD42 D1:XFD38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160</v>
      </c>
      <c r="C1" s="68" t="s" vm="1">
        <v>240</v>
      </c>
    </row>
    <row r="2" spans="2:78">
      <c r="B2" s="47" t="s">
        <v>159</v>
      </c>
      <c r="C2" s="68" t="s">
        <v>241</v>
      </c>
    </row>
    <row r="3" spans="2:78">
      <c r="B3" s="47" t="s">
        <v>161</v>
      </c>
      <c r="C3" s="68" t="s">
        <v>242</v>
      </c>
    </row>
    <row r="4" spans="2:78">
      <c r="B4" s="47" t="s">
        <v>162</v>
      </c>
      <c r="C4" s="68">
        <v>12146</v>
      </c>
    </row>
    <row r="6" spans="2:78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3" customFormat="1" ht="47.25">
      <c r="B8" s="22" t="s">
        <v>97</v>
      </c>
      <c r="C8" s="30" t="s">
        <v>35</v>
      </c>
      <c r="D8" s="30" t="s">
        <v>40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92</v>
      </c>
      <c r="O8" s="30" t="s">
        <v>46</v>
      </c>
      <c r="P8" s="30" t="s">
        <v>163</v>
      </c>
      <c r="Q8" s="31" t="s">
        <v>165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223</v>
      </c>
      <c r="M9" s="16"/>
      <c r="N9" s="16" t="s">
        <v>219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94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160</v>
      </c>
      <c r="C1" s="68" t="s" vm="1">
        <v>240</v>
      </c>
    </row>
    <row r="2" spans="2:62">
      <c r="B2" s="47" t="s">
        <v>159</v>
      </c>
      <c r="C2" s="68" t="s">
        <v>241</v>
      </c>
    </row>
    <row r="3" spans="2:62">
      <c r="B3" s="47" t="s">
        <v>161</v>
      </c>
      <c r="C3" s="68" t="s">
        <v>242</v>
      </c>
    </row>
    <row r="4" spans="2:62">
      <c r="B4" s="47" t="s">
        <v>162</v>
      </c>
      <c r="C4" s="68">
        <v>12146</v>
      </c>
    </row>
    <row r="6" spans="2:62" ht="26.25" customHeight="1">
      <c r="B6" s="112" t="s">
        <v>192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62" s="3" customFormat="1" ht="78.75">
      <c r="B7" s="48" t="s">
        <v>97</v>
      </c>
      <c r="C7" s="49" t="s">
        <v>204</v>
      </c>
      <c r="D7" s="49" t="s">
        <v>35</v>
      </c>
      <c r="E7" s="49" t="s">
        <v>98</v>
      </c>
      <c r="F7" s="49" t="s">
        <v>14</v>
      </c>
      <c r="G7" s="49" t="s">
        <v>85</v>
      </c>
      <c r="H7" s="49" t="s">
        <v>51</v>
      </c>
      <c r="I7" s="49" t="s">
        <v>17</v>
      </c>
      <c r="J7" s="49" t="s">
        <v>239</v>
      </c>
      <c r="K7" s="49" t="s">
        <v>84</v>
      </c>
      <c r="L7" s="49" t="s">
        <v>31</v>
      </c>
      <c r="M7" s="49" t="s">
        <v>18</v>
      </c>
      <c r="N7" s="49" t="s">
        <v>216</v>
      </c>
      <c r="O7" s="49" t="s">
        <v>215</v>
      </c>
      <c r="P7" s="49" t="s">
        <v>92</v>
      </c>
      <c r="Q7" s="49" t="s">
        <v>163</v>
      </c>
      <c r="R7" s="51" t="s">
        <v>165</v>
      </c>
      <c r="S7" s="1"/>
      <c r="T7" s="1"/>
      <c r="U7" s="1"/>
      <c r="V7" s="1"/>
      <c r="W7" s="1"/>
      <c r="X7" s="1"/>
      <c r="BI7" s="3" t="s">
        <v>143</v>
      </c>
      <c r="BJ7" s="3" t="s">
        <v>145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223</v>
      </c>
      <c r="O8" s="16"/>
      <c r="P8" s="16" t="s">
        <v>219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141</v>
      </c>
      <c r="BJ8" s="3" t="s">
        <v>144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94</v>
      </c>
      <c r="R9" s="20" t="s">
        <v>95</v>
      </c>
      <c r="S9" s="1"/>
      <c r="T9" s="1"/>
      <c r="U9" s="1"/>
      <c r="V9" s="1"/>
      <c r="W9" s="1"/>
      <c r="X9" s="1"/>
      <c r="BI9" s="4" t="s">
        <v>142</v>
      </c>
      <c r="BJ9" s="4" t="s">
        <v>146</v>
      </c>
    </row>
    <row r="10" spans="2:62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"/>
      <c r="T10" s="1"/>
      <c r="U10" s="1"/>
      <c r="V10" s="1"/>
      <c r="W10" s="1"/>
      <c r="X10" s="1"/>
      <c r="BI10" s="1" t="s">
        <v>27</v>
      </c>
      <c r="BJ10" s="4" t="s">
        <v>147</v>
      </c>
    </row>
    <row r="11" spans="2:62" ht="21.7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BJ11" s="1" t="s">
        <v>153</v>
      </c>
    </row>
    <row r="12" spans="2:62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BJ12" s="1" t="s">
        <v>148</v>
      </c>
    </row>
    <row r="13" spans="2:62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BJ13" s="1" t="s">
        <v>149</v>
      </c>
    </row>
    <row r="14" spans="2:62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BJ14" s="1" t="s">
        <v>150</v>
      </c>
    </row>
    <row r="15" spans="2:6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BJ15" s="1" t="s">
        <v>152</v>
      </c>
    </row>
    <row r="16" spans="2:6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BJ16" s="1" t="s">
        <v>151</v>
      </c>
    </row>
    <row r="17" spans="2:6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BJ17" s="1" t="s">
        <v>154</v>
      </c>
    </row>
    <row r="18" spans="2:6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BJ18" s="1" t="s">
        <v>155</v>
      </c>
    </row>
    <row r="19" spans="2:6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BJ19" s="1" t="s">
        <v>156</v>
      </c>
    </row>
    <row r="20" spans="2:6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BJ20" s="1" t="s">
        <v>157</v>
      </c>
    </row>
    <row r="21" spans="2:6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BJ21" s="1" t="s">
        <v>158</v>
      </c>
    </row>
    <row r="22" spans="2:6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BJ22" s="1" t="s">
        <v>27</v>
      </c>
    </row>
    <row r="23" spans="2:6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2:6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6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2:6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6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6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2:6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6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6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6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2:18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2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2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2:18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160</v>
      </c>
      <c r="C1" s="68" t="s" vm="1">
        <v>240</v>
      </c>
    </row>
    <row r="2" spans="2:64">
      <c r="B2" s="47" t="s">
        <v>159</v>
      </c>
      <c r="C2" s="68" t="s">
        <v>241</v>
      </c>
    </row>
    <row r="3" spans="2:64">
      <c r="B3" s="47" t="s">
        <v>161</v>
      </c>
      <c r="C3" s="68" t="s">
        <v>242</v>
      </c>
    </row>
    <row r="4" spans="2:64">
      <c r="B4" s="47" t="s">
        <v>162</v>
      </c>
      <c r="C4" s="68">
        <v>12146</v>
      </c>
    </row>
    <row r="6" spans="2:64" ht="26.25" customHeight="1">
      <c r="B6" s="112" t="s">
        <v>193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4" s="3" customFormat="1" ht="78.75">
      <c r="B7" s="48" t="s">
        <v>97</v>
      </c>
      <c r="C7" s="49" t="s">
        <v>35</v>
      </c>
      <c r="D7" s="49" t="s">
        <v>98</v>
      </c>
      <c r="E7" s="49" t="s">
        <v>14</v>
      </c>
      <c r="F7" s="49" t="s">
        <v>51</v>
      </c>
      <c r="G7" s="49" t="s">
        <v>17</v>
      </c>
      <c r="H7" s="49" t="s">
        <v>84</v>
      </c>
      <c r="I7" s="49" t="s">
        <v>41</v>
      </c>
      <c r="J7" s="49" t="s">
        <v>18</v>
      </c>
      <c r="K7" s="49" t="s">
        <v>216</v>
      </c>
      <c r="L7" s="49" t="s">
        <v>215</v>
      </c>
      <c r="M7" s="49" t="s">
        <v>92</v>
      </c>
      <c r="N7" s="49" t="s">
        <v>163</v>
      </c>
      <c r="O7" s="51" t="s">
        <v>165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223</v>
      </c>
      <c r="L8" s="32"/>
      <c r="M8" s="32" t="s">
        <v>219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160</v>
      </c>
      <c r="C1" s="68" t="s" vm="1">
        <v>240</v>
      </c>
    </row>
    <row r="2" spans="2:56">
      <c r="B2" s="47" t="s">
        <v>159</v>
      </c>
      <c r="C2" s="68" t="s">
        <v>241</v>
      </c>
    </row>
    <row r="3" spans="2:56">
      <c r="B3" s="47" t="s">
        <v>161</v>
      </c>
      <c r="C3" s="68" t="s">
        <v>242</v>
      </c>
    </row>
    <row r="4" spans="2:56">
      <c r="B4" s="47" t="s">
        <v>162</v>
      </c>
      <c r="C4" s="68">
        <v>12146</v>
      </c>
    </row>
    <row r="6" spans="2:56" ht="26.25" customHeight="1">
      <c r="B6" s="112" t="s">
        <v>194</v>
      </c>
      <c r="C6" s="113"/>
      <c r="D6" s="113"/>
      <c r="E6" s="113"/>
      <c r="F6" s="113"/>
      <c r="G6" s="113"/>
      <c r="H6" s="113"/>
      <c r="I6" s="113"/>
      <c r="J6" s="114"/>
    </row>
    <row r="7" spans="2:56" s="3" customFormat="1" ht="78.75">
      <c r="B7" s="48" t="s">
        <v>97</v>
      </c>
      <c r="C7" s="50" t="s">
        <v>43</v>
      </c>
      <c r="D7" s="50" t="s">
        <v>69</v>
      </c>
      <c r="E7" s="50" t="s">
        <v>44</v>
      </c>
      <c r="F7" s="50" t="s">
        <v>84</v>
      </c>
      <c r="G7" s="50" t="s">
        <v>205</v>
      </c>
      <c r="H7" s="50" t="s">
        <v>163</v>
      </c>
      <c r="I7" s="50" t="s">
        <v>164</v>
      </c>
      <c r="J7" s="65" t="s">
        <v>226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220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6"/>
      <c r="C11" s="91"/>
      <c r="D11" s="91"/>
      <c r="E11" s="91"/>
      <c r="F11" s="91"/>
      <c r="G11" s="91"/>
      <c r="H11" s="91"/>
      <c r="I11" s="91"/>
      <c r="J11" s="91"/>
    </row>
    <row r="12" spans="2:56">
      <c r="B12" s="96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12" t="s">
        <v>195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63">
      <c r="B7" s="48" t="s">
        <v>97</v>
      </c>
      <c r="C7" s="50" t="s">
        <v>98</v>
      </c>
      <c r="D7" s="50" t="s">
        <v>14</v>
      </c>
      <c r="E7" s="50" t="s">
        <v>15</v>
      </c>
      <c r="F7" s="50" t="s">
        <v>45</v>
      </c>
      <c r="G7" s="50" t="s">
        <v>84</v>
      </c>
      <c r="H7" s="50" t="s">
        <v>42</v>
      </c>
      <c r="I7" s="50" t="s">
        <v>92</v>
      </c>
      <c r="J7" s="50" t="s">
        <v>163</v>
      </c>
      <c r="K7" s="65" t="s">
        <v>164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6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6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12" t="s">
        <v>196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78.75">
      <c r="B7" s="48" t="s">
        <v>97</v>
      </c>
      <c r="C7" s="50" t="s">
        <v>35</v>
      </c>
      <c r="D7" s="50" t="s">
        <v>14</v>
      </c>
      <c r="E7" s="50" t="s">
        <v>15</v>
      </c>
      <c r="F7" s="50" t="s">
        <v>45</v>
      </c>
      <c r="G7" s="50" t="s">
        <v>84</v>
      </c>
      <c r="H7" s="50" t="s">
        <v>42</v>
      </c>
      <c r="I7" s="50" t="s">
        <v>92</v>
      </c>
      <c r="J7" s="50" t="s">
        <v>163</v>
      </c>
      <c r="K7" s="52" t="s">
        <v>164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6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6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160</v>
      </c>
      <c r="C1" s="68" t="s" vm="1">
        <v>240</v>
      </c>
    </row>
    <row r="2" spans="2:47">
      <c r="B2" s="47" t="s">
        <v>159</v>
      </c>
      <c r="C2" s="68" t="s">
        <v>241</v>
      </c>
    </row>
    <row r="3" spans="2:47">
      <c r="B3" s="47" t="s">
        <v>161</v>
      </c>
      <c r="C3" s="68" t="s">
        <v>242</v>
      </c>
    </row>
    <row r="4" spans="2:47">
      <c r="B4" s="47" t="s">
        <v>162</v>
      </c>
      <c r="C4" s="68">
        <v>12146</v>
      </c>
    </row>
    <row r="6" spans="2:47" ht="26.25" customHeight="1">
      <c r="B6" s="112" t="s">
        <v>197</v>
      </c>
      <c r="C6" s="113"/>
      <c r="D6" s="114"/>
    </row>
    <row r="7" spans="2:47" s="3" customFormat="1" ht="33">
      <c r="B7" s="48" t="s">
        <v>97</v>
      </c>
      <c r="C7" s="53" t="s">
        <v>89</v>
      </c>
      <c r="D7" s="54" t="s">
        <v>88</v>
      </c>
    </row>
    <row r="8" spans="2:47" s="3" customFormat="1">
      <c r="B8" s="15"/>
      <c r="C8" s="32" t="s">
        <v>219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1"/>
      <c r="C10" s="91"/>
      <c r="D10" s="9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6"/>
      <c r="C11" s="91"/>
      <c r="D11" s="91"/>
    </row>
    <row r="12" spans="2:47">
      <c r="B12" s="96"/>
      <c r="C12" s="91"/>
      <c r="D12" s="9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91"/>
      <c r="C13" s="91"/>
      <c r="D13" s="9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91"/>
      <c r="C14" s="91"/>
      <c r="D14" s="91"/>
    </row>
    <row r="15" spans="2:47">
      <c r="B15" s="91"/>
      <c r="C15" s="91"/>
      <c r="D15" s="9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91"/>
      <c r="C16" s="91"/>
      <c r="D16" s="9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91"/>
      <c r="C17" s="91"/>
      <c r="D17" s="91"/>
    </row>
    <row r="18" spans="2:4">
      <c r="B18" s="91"/>
      <c r="C18" s="91"/>
      <c r="D18" s="91"/>
    </row>
    <row r="19" spans="2:4">
      <c r="B19" s="91"/>
      <c r="C19" s="91"/>
      <c r="D19" s="91"/>
    </row>
    <row r="20" spans="2:4">
      <c r="B20" s="91"/>
      <c r="C20" s="91"/>
      <c r="D20" s="91"/>
    </row>
    <row r="21" spans="2:4">
      <c r="B21" s="91"/>
      <c r="C21" s="91"/>
      <c r="D21" s="91"/>
    </row>
    <row r="22" spans="2:4">
      <c r="B22" s="91"/>
      <c r="C22" s="91"/>
      <c r="D22" s="91"/>
    </row>
    <row r="23" spans="2:4">
      <c r="B23" s="91"/>
      <c r="C23" s="91"/>
      <c r="D23" s="91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12" t="s">
        <v>200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221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12" t="s">
        <v>201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216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7" workbookViewId="0">
      <selection activeCell="R27" activeCellId="1" sqref="R12:R25 R27:R43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63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160</v>
      </c>
      <c r="C1" s="68" t="s" vm="1">
        <v>240</v>
      </c>
    </row>
    <row r="2" spans="2:53">
      <c r="B2" s="47" t="s">
        <v>159</v>
      </c>
      <c r="C2" s="68" t="s">
        <v>241</v>
      </c>
    </row>
    <row r="3" spans="2:53">
      <c r="B3" s="47" t="s">
        <v>161</v>
      </c>
      <c r="C3" s="68" t="s">
        <v>242</v>
      </c>
    </row>
    <row r="4" spans="2:53">
      <c r="B4" s="47" t="s">
        <v>162</v>
      </c>
      <c r="C4" s="68">
        <v>12146</v>
      </c>
    </row>
    <row r="6" spans="2:53" ht="21.75" customHeight="1">
      <c r="B6" s="115" t="s">
        <v>190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3"/>
      <c r="AV7" s="3"/>
    </row>
    <row r="8" spans="2:53" s="3" customFormat="1" ht="66" customHeight="1">
      <c r="B8" s="22" t="s">
        <v>96</v>
      </c>
      <c r="C8" s="30" t="s">
        <v>35</v>
      </c>
      <c r="D8" s="30" t="s">
        <v>100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230</v>
      </c>
      <c r="O8" s="30" t="s">
        <v>47</v>
      </c>
      <c r="P8" s="30" t="s">
        <v>218</v>
      </c>
      <c r="Q8" s="30" t="s">
        <v>163</v>
      </c>
      <c r="R8" s="60" t="s">
        <v>165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16" t="s">
        <v>219</v>
      </c>
      <c r="O9" s="32" t="s">
        <v>224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20" t="s">
        <v>95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8.3212222860971465</v>
      </c>
      <c r="I11" s="70"/>
      <c r="J11" s="70"/>
      <c r="K11" s="79">
        <v>7.9806313530211212E-3</v>
      </c>
      <c r="L11" s="78"/>
      <c r="M11" s="80"/>
      <c r="N11" s="70"/>
      <c r="O11" s="78">
        <v>269.733114538</v>
      </c>
      <c r="P11" s="70"/>
      <c r="Q11" s="79">
        <v>1</v>
      </c>
      <c r="R11" s="79">
        <f>O11/'סכום נכסי הקרן'!$C$42</f>
        <v>5.3952404731260853E-2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212</v>
      </c>
      <c r="C12" s="72"/>
      <c r="D12" s="72"/>
      <c r="E12" s="72"/>
      <c r="F12" s="72"/>
      <c r="G12" s="72"/>
      <c r="H12" s="81">
        <v>8.3212222860971483</v>
      </c>
      <c r="I12" s="72"/>
      <c r="J12" s="72"/>
      <c r="K12" s="82">
        <v>7.9806313530211229E-3</v>
      </c>
      <c r="L12" s="81"/>
      <c r="M12" s="83"/>
      <c r="N12" s="72"/>
      <c r="O12" s="81">
        <v>269.73311453799994</v>
      </c>
      <c r="P12" s="72"/>
      <c r="Q12" s="82">
        <v>0.99999999999999978</v>
      </c>
      <c r="R12" s="82">
        <f>O12/'סכום נכסי הקרן'!$C$42</f>
        <v>5.3952404731260839E-2</v>
      </c>
      <c r="AW12" s="4"/>
    </row>
    <row r="13" spans="2:53" s="90" customFormat="1">
      <c r="B13" s="106" t="s">
        <v>24</v>
      </c>
      <c r="C13" s="102"/>
      <c r="D13" s="102"/>
      <c r="E13" s="102"/>
      <c r="F13" s="102"/>
      <c r="G13" s="102"/>
      <c r="H13" s="103">
        <v>6.7247845306631193</v>
      </c>
      <c r="I13" s="102"/>
      <c r="J13" s="102"/>
      <c r="K13" s="104">
        <v>2.0508348583823692E-3</v>
      </c>
      <c r="L13" s="103"/>
      <c r="M13" s="107"/>
      <c r="N13" s="102"/>
      <c r="O13" s="103">
        <v>104.04730470999999</v>
      </c>
      <c r="P13" s="102"/>
      <c r="Q13" s="104">
        <v>0.38574167983865332</v>
      </c>
      <c r="R13" s="104">
        <f>O13/'סכום נכסי הקרן'!$C$42</f>
        <v>2.0811691232371466E-2</v>
      </c>
    </row>
    <row r="14" spans="2:53">
      <c r="B14" s="75" t="s">
        <v>23</v>
      </c>
      <c r="C14" s="72"/>
      <c r="D14" s="72"/>
      <c r="E14" s="72"/>
      <c r="F14" s="72"/>
      <c r="G14" s="72"/>
      <c r="H14" s="81">
        <v>6.7247845306631193</v>
      </c>
      <c r="I14" s="72"/>
      <c r="J14" s="72"/>
      <c r="K14" s="82">
        <v>2.0508348583823692E-3</v>
      </c>
      <c r="L14" s="81"/>
      <c r="M14" s="83"/>
      <c r="N14" s="72"/>
      <c r="O14" s="81">
        <v>104.04730470999999</v>
      </c>
      <c r="P14" s="72"/>
      <c r="Q14" s="82">
        <v>0.38574167983865332</v>
      </c>
      <c r="R14" s="82">
        <f>O14/'סכום נכסי הקרן'!$C$42</f>
        <v>2.0811691232371466E-2</v>
      </c>
    </row>
    <row r="15" spans="2:53">
      <c r="B15" s="76" t="s">
        <v>243</v>
      </c>
      <c r="C15" s="74" t="s">
        <v>244</v>
      </c>
      <c r="D15" s="87" t="s">
        <v>101</v>
      </c>
      <c r="E15" s="74" t="s">
        <v>245</v>
      </c>
      <c r="F15" s="74"/>
      <c r="G15" s="74"/>
      <c r="H15" s="84">
        <v>1.2900000000233078</v>
      </c>
      <c r="I15" s="87" t="s">
        <v>145</v>
      </c>
      <c r="J15" s="88">
        <v>0.04</v>
      </c>
      <c r="K15" s="85">
        <v>9.3000000004308404E-3</v>
      </c>
      <c r="L15" s="84">
        <v>10152.989041000001</v>
      </c>
      <c r="M15" s="86">
        <v>139.44999999999999</v>
      </c>
      <c r="N15" s="74"/>
      <c r="O15" s="84">
        <v>14.158343723</v>
      </c>
      <c r="P15" s="85">
        <v>6.5301743461312582E-7</v>
      </c>
      <c r="Q15" s="85">
        <v>5.2490194788468857E-2</v>
      </c>
      <c r="R15" s="85">
        <f>O15/'סכום נכסי הקרן'!$C$42</f>
        <v>2.8319722336501906E-3</v>
      </c>
    </row>
    <row r="16" spans="2:53" ht="20.25">
      <c r="B16" s="76" t="s">
        <v>246</v>
      </c>
      <c r="C16" s="74" t="s">
        <v>247</v>
      </c>
      <c r="D16" s="87" t="s">
        <v>101</v>
      </c>
      <c r="E16" s="74" t="s">
        <v>245</v>
      </c>
      <c r="F16" s="74"/>
      <c r="G16" s="74"/>
      <c r="H16" s="84">
        <v>4.00000000007359</v>
      </c>
      <c r="I16" s="87" t="s">
        <v>145</v>
      </c>
      <c r="J16" s="88">
        <v>0.04</v>
      </c>
      <c r="K16" s="85">
        <v>-8.9999999986753757E-4</v>
      </c>
      <c r="L16" s="84">
        <v>9119.9757399999999</v>
      </c>
      <c r="M16" s="86">
        <v>149</v>
      </c>
      <c r="N16" s="74"/>
      <c r="O16" s="84">
        <v>13.588764302000001</v>
      </c>
      <c r="P16" s="85">
        <v>7.8499388443378807E-7</v>
      </c>
      <c r="Q16" s="85">
        <v>5.0378554095128043E-2</v>
      </c>
      <c r="R16" s="85">
        <f>O16/'סכום נכסי הקרן'!$C$42</f>
        <v>2.7180441403160671E-3</v>
      </c>
      <c r="AU16" s="4"/>
    </row>
    <row r="17" spans="2:48" ht="20.25">
      <c r="B17" s="76" t="s">
        <v>248</v>
      </c>
      <c r="C17" s="74" t="s">
        <v>249</v>
      </c>
      <c r="D17" s="87" t="s">
        <v>101</v>
      </c>
      <c r="E17" s="74" t="s">
        <v>245</v>
      </c>
      <c r="F17" s="74"/>
      <c r="G17" s="74"/>
      <c r="H17" s="84">
        <v>6.9700000005471789</v>
      </c>
      <c r="I17" s="87" t="s">
        <v>145</v>
      </c>
      <c r="J17" s="88">
        <v>7.4999999999999997E-3</v>
      </c>
      <c r="K17" s="85">
        <v>-5.9999999949876656E-4</v>
      </c>
      <c r="L17" s="84">
        <v>4445.857446</v>
      </c>
      <c r="M17" s="86">
        <v>107.7</v>
      </c>
      <c r="N17" s="74"/>
      <c r="O17" s="84">
        <v>4.7881881540000002</v>
      </c>
      <c r="P17" s="85">
        <v>3.1361755887895186E-7</v>
      </c>
      <c r="Q17" s="85">
        <v>1.775157700678031E-2</v>
      </c>
      <c r="R17" s="85">
        <f>O17/'סכום נכסי הקרן'!$C$42</f>
        <v>9.5774026728795523E-4</v>
      </c>
      <c r="AV17" s="4"/>
    </row>
    <row r="18" spans="2:48">
      <c r="B18" s="76" t="s">
        <v>250</v>
      </c>
      <c r="C18" s="74" t="s">
        <v>251</v>
      </c>
      <c r="D18" s="87" t="s">
        <v>101</v>
      </c>
      <c r="E18" s="74" t="s">
        <v>245</v>
      </c>
      <c r="F18" s="74"/>
      <c r="G18" s="74"/>
      <c r="H18" s="84">
        <v>12.900000000819109</v>
      </c>
      <c r="I18" s="87" t="s">
        <v>145</v>
      </c>
      <c r="J18" s="88">
        <v>0.04</v>
      </c>
      <c r="K18" s="85">
        <v>1.3999999999167009E-3</v>
      </c>
      <c r="L18" s="84">
        <v>3665.6311379999997</v>
      </c>
      <c r="M18" s="86">
        <v>196.5</v>
      </c>
      <c r="N18" s="74"/>
      <c r="O18" s="84">
        <v>7.2029651789999996</v>
      </c>
      <c r="P18" s="85">
        <v>2.2597218893841748E-7</v>
      </c>
      <c r="Q18" s="85">
        <v>2.6704044816066683E-2</v>
      </c>
      <c r="R18" s="85">
        <f>O18/'סכום נכסי הקרן'!$C$42</f>
        <v>1.4407474338781578E-3</v>
      </c>
      <c r="AU18" s="3"/>
    </row>
    <row r="19" spans="2:48">
      <c r="B19" s="76" t="s">
        <v>252</v>
      </c>
      <c r="C19" s="74" t="s">
        <v>253</v>
      </c>
      <c r="D19" s="87" t="s">
        <v>101</v>
      </c>
      <c r="E19" s="74" t="s">
        <v>245</v>
      </c>
      <c r="F19" s="74"/>
      <c r="G19" s="74"/>
      <c r="H19" s="84">
        <v>17.339999999549779</v>
      </c>
      <c r="I19" s="87" t="s">
        <v>145</v>
      </c>
      <c r="J19" s="88">
        <v>2.75E-2</v>
      </c>
      <c r="K19" s="85">
        <v>2.9999999998868792E-3</v>
      </c>
      <c r="L19" s="84">
        <v>5414.0892690000001</v>
      </c>
      <c r="M19" s="86">
        <v>163.28</v>
      </c>
      <c r="N19" s="74"/>
      <c r="O19" s="84">
        <v>8.8401252970000002</v>
      </c>
      <c r="P19" s="85">
        <v>3.0631223457314193E-7</v>
      </c>
      <c r="Q19" s="85">
        <v>3.2773600349891796E-2</v>
      </c>
      <c r="R19" s="85">
        <f>O19/'סכום נכסי הקרן'!$C$42</f>
        <v>1.7682145505779543E-3</v>
      </c>
      <c r="AV19" s="3"/>
    </row>
    <row r="20" spans="2:48">
      <c r="B20" s="76" t="s">
        <v>254</v>
      </c>
      <c r="C20" s="74" t="s">
        <v>255</v>
      </c>
      <c r="D20" s="87" t="s">
        <v>101</v>
      </c>
      <c r="E20" s="74" t="s">
        <v>245</v>
      </c>
      <c r="F20" s="74"/>
      <c r="G20" s="74"/>
      <c r="H20" s="84">
        <v>3.4000000000491237</v>
      </c>
      <c r="I20" s="87" t="s">
        <v>145</v>
      </c>
      <c r="J20" s="88">
        <v>1.7500000000000002E-2</v>
      </c>
      <c r="K20" s="85">
        <v>6.0000000001228081E-4</v>
      </c>
      <c r="L20" s="84">
        <v>14968.293398</v>
      </c>
      <c r="M20" s="86">
        <v>108.8</v>
      </c>
      <c r="N20" s="74"/>
      <c r="O20" s="84">
        <v>16.285501983</v>
      </c>
      <c r="P20" s="85">
        <v>8.9242901968701089E-7</v>
      </c>
      <c r="Q20" s="85">
        <v>6.0376353904094703E-2</v>
      </c>
      <c r="R20" s="85">
        <f>O20/'סכום נכסי הקרן'!$C$42</f>
        <v>3.2574494820315587E-3</v>
      </c>
    </row>
    <row r="21" spans="2:48">
      <c r="B21" s="76" t="s">
        <v>256</v>
      </c>
      <c r="C21" s="74" t="s">
        <v>257</v>
      </c>
      <c r="D21" s="87" t="s">
        <v>101</v>
      </c>
      <c r="E21" s="74" t="s">
        <v>245</v>
      </c>
      <c r="F21" s="74"/>
      <c r="G21" s="74"/>
      <c r="H21" s="84">
        <v>0.58000000363227622</v>
      </c>
      <c r="I21" s="87" t="s">
        <v>145</v>
      </c>
      <c r="J21" s="88">
        <v>1E-3</v>
      </c>
      <c r="K21" s="85">
        <v>1.4999999999999999E-2</v>
      </c>
      <c r="L21" s="84">
        <v>32.961328000000002</v>
      </c>
      <c r="M21" s="86">
        <v>100.23</v>
      </c>
      <c r="N21" s="74"/>
      <c r="O21" s="84">
        <v>3.3037135999999995E-2</v>
      </c>
      <c r="P21" s="85">
        <v>2.174884409484938E-9</v>
      </c>
      <c r="Q21" s="85">
        <v>1.22480830937596E-4</v>
      </c>
      <c r="R21" s="85">
        <f>O21/'סכום נכסי הקרן'!$C$42</f>
        <v>6.6081353625663148E-6</v>
      </c>
    </row>
    <row r="22" spans="2:48">
      <c r="B22" s="76" t="s">
        <v>258</v>
      </c>
      <c r="C22" s="74" t="s">
        <v>259</v>
      </c>
      <c r="D22" s="87" t="s">
        <v>101</v>
      </c>
      <c r="E22" s="74" t="s">
        <v>245</v>
      </c>
      <c r="F22" s="74"/>
      <c r="G22" s="74"/>
      <c r="H22" s="84">
        <v>5.4799999999230247</v>
      </c>
      <c r="I22" s="87" t="s">
        <v>145</v>
      </c>
      <c r="J22" s="88">
        <v>7.4999999999999997E-3</v>
      </c>
      <c r="K22" s="85">
        <v>-8.9999999972203331E-4</v>
      </c>
      <c r="L22" s="84">
        <v>8853.4196859999993</v>
      </c>
      <c r="M22" s="86">
        <v>105.65</v>
      </c>
      <c r="N22" s="74"/>
      <c r="O22" s="84">
        <v>9.3536386139999994</v>
      </c>
      <c r="P22" s="85">
        <v>6.4788215985965495E-7</v>
      </c>
      <c r="Q22" s="85">
        <v>3.4677383346204821E-2</v>
      </c>
      <c r="R22" s="85">
        <f>O22/'סכום נכסי הקרן'!$C$42</f>
        <v>1.8709282213155273E-3</v>
      </c>
    </row>
    <row r="23" spans="2:48">
      <c r="B23" s="76" t="s">
        <v>260</v>
      </c>
      <c r="C23" s="74" t="s">
        <v>261</v>
      </c>
      <c r="D23" s="87" t="s">
        <v>101</v>
      </c>
      <c r="E23" s="74" t="s">
        <v>245</v>
      </c>
      <c r="F23" s="74"/>
      <c r="G23" s="74"/>
      <c r="H23" s="84">
        <v>8.9599999994501331</v>
      </c>
      <c r="I23" s="87" t="s">
        <v>145</v>
      </c>
      <c r="J23" s="88">
        <v>5.0000000000000001E-3</v>
      </c>
      <c r="K23" s="85">
        <v>-8.0000000014470189E-4</v>
      </c>
      <c r="L23" s="84">
        <v>5215.6688649999996</v>
      </c>
      <c r="M23" s="86">
        <v>106</v>
      </c>
      <c r="N23" s="74"/>
      <c r="O23" s="84">
        <v>5.5286091490000002</v>
      </c>
      <c r="P23" s="85">
        <v>4.894800497469436E-7</v>
      </c>
      <c r="Q23" s="85">
        <v>2.0496590336968545E-2</v>
      </c>
      <c r="R23" s="85">
        <f>O23/'סכום נכסי הקרן'!$C$42</f>
        <v>1.105840337470977E-3</v>
      </c>
    </row>
    <row r="24" spans="2:48">
      <c r="B24" s="76" t="s">
        <v>262</v>
      </c>
      <c r="C24" s="74" t="s">
        <v>263</v>
      </c>
      <c r="D24" s="87" t="s">
        <v>101</v>
      </c>
      <c r="E24" s="74" t="s">
        <v>245</v>
      </c>
      <c r="F24" s="74"/>
      <c r="G24" s="74"/>
      <c r="H24" s="84">
        <v>22.369999999426707</v>
      </c>
      <c r="I24" s="87" t="s">
        <v>145</v>
      </c>
      <c r="J24" s="88">
        <v>0.01</v>
      </c>
      <c r="K24" s="85">
        <v>6.0000000003009426E-3</v>
      </c>
      <c r="L24" s="84">
        <v>5969.994917</v>
      </c>
      <c r="M24" s="86">
        <v>111.32</v>
      </c>
      <c r="N24" s="74"/>
      <c r="O24" s="84">
        <v>6.6457978129999997</v>
      </c>
      <c r="P24" s="85">
        <v>3.832023287552705E-7</v>
      </c>
      <c r="Q24" s="85">
        <v>2.4638420182049023E-2</v>
      </c>
      <c r="R24" s="85">
        <f>O24/'סכום נכסי הקרן'!$C$42</f>
        <v>1.3293020176007744E-3</v>
      </c>
    </row>
    <row r="25" spans="2:48">
      <c r="B25" s="76" t="s">
        <v>264</v>
      </c>
      <c r="C25" s="74" t="s">
        <v>265</v>
      </c>
      <c r="D25" s="87" t="s">
        <v>101</v>
      </c>
      <c r="E25" s="74" t="s">
        <v>245</v>
      </c>
      <c r="F25" s="74"/>
      <c r="G25" s="74"/>
      <c r="H25" s="84">
        <v>2.4199999999886508</v>
      </c>
      <c r="I25" s="87" t="s">
        <v>145</v>
      </c>
      <c r="J25" s="88">
        <v>2.75E-2</v>
      </c>
      <c r="K25" s="85">
        <v>1.3000000001134923E-3</v>
      </c>
      <c r="L25" s="84">
        <v>15735.63068</v>
      </c>
      <c r="M25" s="86">
        <v>111.99</v>
      </c>
      <c r="N25" s="74"/>
      <c r="O25" s="84">
        <v>17.622333359999999</v>
      </c>
      <c r="P25" s="85">
        <v>9.490020456853649E-7</v>
      </c>
      <c r="Q25" s="85">
        <v>6.5332480182062946E-2</v>
      </c>
      <c r="R25" s="85">
        <f>O25/'סכום נכסי הקרן'!$C$42</f>
        <v>3.5248444128797387E-3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 s="90" customFormat="1">
      <c r="B27" s="106" t="s">
        <v>36</v>
      </c>
      <c r="C27" s="102"/>
      <c r="D27" s="102"/>
      <c r="E27" s="102"/>
      <c r="F27" s="102"/>
      <c r="G27" s="102"/>
      <c r="H27" s="103">
        <v>9.323752591876671</v>
      </c>
      <c r="I27" s="102"/>
      <c r="J27" s="102"/>
      <c r="K27" s="104">
        <v>1.1704422445248396E-2</v>
      </c>
      <c r="L27" s="103"/>
      <c r="M27" s="107"/>
      <c r="N27" s="102"/>
      <c r="O27" s="103">
        <v>165.68580982799998</v>
      </c>
      <c r="P27" s="102"/>
      <c r="Q27" s="104">
        <v>0.61425832016134663</v>
      </c>
      <c r="R27" s="104">
        <f>O27/'סכום נכסי הקרן'!$C$42</f>
        <v>3.3140713498889376E-2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9.323752591876671</v>
      </c>
      <c r="I28" s="72"/>
      <c r="J28" s="72"/>
      <c r="K28" s="82">
        <v>1.1704422445248396E-2</v>
      </c>
      <c r="L28" s="81"/>
      <c r="M28" s="83"/>
      <c r="N28" s="72"/>
      <c r="O28" s="81">
        <v>165.68580982799998</v>
      </c>
      <c r="P28" s="72"/>
      <c r="Q28" s="82">
        <v>0.61425832016134663</v>
      </c>
      <c r="R28" s="82">
        <f>O28/'סכום נכסי הקרן'!$C$42</f>
        <v>3.3140713498889376E-2</v>
      </c>
    </row>
    <row r="29" spans="2:48">
      <c r="B29" s="76" t="s">
        <v>266</v>
      </c>
      <c r="C29" s="74" t="s">
        <v>267</v>
      </c>
      <c r="D29" s="87" t="s">
        <v>101</v>
      </c>
      <c r="E29" s="74" t="s">
        <v>245</v>
      </c>
      <c r="F29" s="74"/>
      <c r="G29" s="74"/>
      <c r="H29" s="84">
        <v>5.6399999998399206</v>
      </c>
      <c r="I29" s="87" t="s">
        <v>145</v>
      </c>
      <c r="J29" s="88">
        <v>6.25E-2</v>
      </c>
      <c r="K29" s="85">
        <v>8.2999999997999015E-3</v>
      </c>
      <c r="L29" s="84">
        <v>6557.4952240000002</v>
      </c>
      <c r="M29" s="86">
        <v>137.18</v>
      </c>
      <c r="N29" s="74"/>
      <c r="O29" s="84">
        <v>8.9955721460000007</v>
      </c>
      <c r="P29" s="85">
        <v>3.9818823953093292E-7</v>
      </c>
      <c r="Q29" s="85">
        <v>3.3349899071189883E-2</v>
      </c>
      <c r="R29" s="85">
        <f>O29/'סכום נכסי הקרן'!$C$42</f>
        <v>1.7993072524355369E-3</v>
      </c>
    </row>
    <row r="30" spans="2:48">
      <c r="B30" s="76" t="s">
        <v>268</v>
      </c>
      <c r="C30" s="74" t="s">
        <v>269</v>
      </c>
      <c r="D30" s="87" t="s">
        <v>101</v>
      </c>
      <c r="E30" s="74" t="s">
        <v>245</v>
      </c>
      <c r="F30" s="74"/>
      <c r="G30" s="74"/>
      <c r="H30" s="84">
        <v>3.8000000001618561</v>
      </c>
      <c r="I30" s="87" t="s">
        <v>145</v>
      </c>
      <c r="J30" s="88">
        <v>3.7499999999999999E-2</v>
      </c>
      <c r="K30" s="85">
        <v>5.4999999998482608E-3</v>
      </c>
      <c r="L30" s="84">
        <v>8776.0575580000004</v>
      </c>
      <c r="M30" s="86">
        <v>112.64</v>
      </c>
      <c r="N30" s="74"/>
      <c r="O30" s="84">
        <v>9.8853512329999997</v>
      </c>
      <c r="P30" s="85">
        <v>5.4083103035893422E-7</v>
      </c>
      <c r="Q30" s="85">
        <v>3.6648637857949591E-2</v>
      </c>
      <c r="R30" s="85">
        <f>O30/'סכום נכסי הקרן'!$C$42</f>
        <v>1.977282142561505E-3</v>
      </c>
    </row>
    <row r="31" spans="2:48">
      <c r="B31" s="76" t="s">
        <v>270</v>
      </c>
      <c r="C31" s="74" t="s">
        <v>271</v>
      </c>
      <c r="D31" s="87" t="s">
        <v>101</v>
      </c>
      <c r="E31" s="74" t="s">
        <v>245</v>
      </c>
      <c r="F31" s="74"/>
      <c r="G31" s="74"/>
      <c r="H31" s="84">
        <v>18.810000000007573</v>
      </c>
      <c r="I31" s="87" t="s">
        <v>145</v>
      </c>
      <c r="J31" s="88">
        <v>3.7499999999999999E-2</v>
      </c>
      <c r="K31" s="85">
        <v>2.130000000011897E-2</v>
      </c>
      <c r="L31" s="84">
        <v>27816.714585000002</v>
      </c>
      <c r="M31" s="86">
        <v>132.96</v>
      </c>
      <c r="N31" s="74"/>
      <c r="O31" s="84">
        <v>36.985103711999997</v>
      </c>
      <c r="P31" s="85">
        <v>1.7575554801075181E-6</v>
      </c>
      <c r="Q31" s="85">
        <v>0.13711740130739319</v>
      </c>
      <c r="R31" s="85">
        <f>O31/'סכום נכסי הקרן'!$C$42</f>
        <v>7.3978135310351929E-3</v>
      </c>
    </row>
    <row r="32" spans="2:48">
      <c r="B32" s="76" t="s">
        <v>272</v>
      </c>
      <c r="C32" s="74" t="s">
        <v>273</v>
      </c>
      <c r="D32" s="87" t="s">
        <v>101</v>
      </c>
      <c r="E32" s="74" t="s">
        <v>245</v>
      </c>
      <c r="F32" s="74"/>
      <c r="G32" s="74"/>
      <c r="H32" s="84">
        <v>2.6300000001030752</v>
      </c>
      <c r="I32" s="87" t="s">
        <v>145</v>
      </c>
      <c r="J32" s="88">
        <v>1.2500000000000001E-2</v>
      </c>
      <c r="K32" s="85">
        <v>4.4000000005153753E-3</v>
      </c>
      <c r="L32" s="84">
        <v>6054.091829</v>
      </c>
      <c r="M32" s="86">
        <v>102.56</v>
      </c>
      <c r="N32" s="74"/>
      <c r="O32" s="84">
        <v>6.2090764719999996</v>
      </c>
      <c r="P32" s="85">
        <v>5.2108591885397357E-7</v>
      </c>
      <c r="Q32" s="85">
        <v>2.3019333323737175E-2</v>
      </c>
      <c r="R32" s="85">
        <f>O32/'סכום נכסי הקרן'!$C$42</f>
        <v>1.2419483881260681E-3</v>
      </c>
    </row>
    <row r="33" spans="2:18">
      <c r="B33" s="76" t="s">
        <v>274</v>
      </c>
      <c r="C33" s="74" t="s">
        <v>275</v>
      </c>
      <c r="D33" s="87" t="s">
        <v>101</v>
      </c>
      <c r="E33" s="74" t="s">
        <v>245</v>
      </c>
      <c r="F33" s="74"/>
      <c r="G33" s="74"/>
      <c r="H33" s="84">
        <v>3.5800000000013252</v>
      </c>
      <c r="I33" s="87" t="s">
        <v>145</v>
      </c>
      <c r="J33" s="88">
        <v>1.4999999999999999E-2</v>
      </c>
      <c r="K33" s="85">
        <v>5.1999999999204852E-3</v>
      </c>
      <c r="L33" s="84">
        <v>14501.383637000001</v>
      </c>
      <c r="M33" s="86">
        <v>104.07</v>
      </c>
      <c r="N33" s="74"/>
      <c r="O33" s="84">
        <v>15.091589931</v>
      </c>
      <c r="P33" s="85">
        <v>8.6229666900415965E-7</v>
      </c>
      <c r="Q33" s="85">
        <v>5.595008220199043E-2</v>
      </c>
      <c r="R33" s="85">
        <f>O33/'סכום נכסי הקרן'!$C$42</f>
        <v>3.0186414797091022E-3</v>
      </c>
    </row>
    <row r="34" spans="2:18">
      <c r="B34" s="76" t="s">
        <v>276</v>
      </c>
      <c r="C34" s="74" t="s">
        <v>277</v>
      </c>
      <c r="D34" s="87" t="s">
        <v>101</v>
      </c>
      <c r="E34" s="74" t="s">
        <v>245</v>
      </c>
      <c r="F34" s="74"/>
      <c r="G34" s="74"/>
      <c r="H34" s="84">
        <v>0.83999999938715209</v>
      </c>
      <c r="I34" s="87" t="s">
        <v>145</v>
      </c>
      <c r="J34" s="88">
        <v>5.0000000000000001E-3</v>
      </c>
      <c r="K34" s="85">
        <v>2.3999999964250552E-3</v>
      </c>
      <c r="L34" s="84">
        <v>780.88629900000001</v>
      </c>
      <c r="M34" s="86">
        <v>100.3</v>
      </c>
      <c r="N34" s="74"/>
      <c r="O34" s="84">
        <v>0.78322897200000008</v>
      </c>
      <c r="P34" s="85">
        <v>4.9916580445218452E-8</v>
      </c>
      <c r="Q34" s="85">
        <v>2.9037182673752088E-3</v>
      </c>
      <c r="R34" s="85">
        <f>O34/'סכום נכסי הקרן'!$C$42</f>
        <v>1.5666258318698277E-4</v>
      </c>
    </row>
    <row r="35" spans="2:18">
      <c r="B35" s="76" t="s">
        <v>278</v>
      </c>
      <c r="C35" s="74" t="s">
        <v>279</v>
      </c>
      <c r="D35" s="87" t="s">
        <v>101</v>
      </c>
      <c r="E35" s="74" t="s">
        <v>245</v>
      </c>
      <c r="F35" s="74"/>
      <c r="G35" s="74"/>
      <c r="H35" s="84">
        <v>1.7900000000291436</v>
      </c>
      <c r="I35" s="87" t="s">
        <v>145</v>
      </c>
      <c r="J35" s="88">
        <v>5.5E-2</v>
      </c>
      <c r="K35" s="85">
        <v>3.5999999995003969E-3</v>
      </c>
      <c r="L35" s="84">
        <v>6532.2373560000005</v>
      </c>
      <c r="M35" s="86">
        <v>110.31</v>
      </c>
      <c r="N35" s="74"/>
      <c r="O35" s="84">
        <v>7.2057110010000001</v>
      </c>
      <c r="P35" s="85">
        <v>3.6860446839193878E-7</v>
      </c>
      <c r="Q35" s="85">
        <v>2.6714224589524247E-2</v>
      </c>
      <c r="R35" s="85">
        <f>O35/'סכום נכסי הקרן'!$C$42</f>
        <v>1.4412966571358131E-3</v>
      </c>
    </row>
    <row r="36" spans="2:18">
      <c r="B36" s="76" t="s">
        <v>280</v>
      </c>
      <c r="C36" s="74" t="s">
        <v>281</v>
      </c>
      <c r="D36" s="87" t="s">
        <v>101</v>
      </c>
      <c r="E36" s="74" t="s">
        <v>245</v>
      </c>
      <c r="F36" s="74"/>
      <c r="G36" s="74"/>
      <c r="H36" s="84">
        <v>15.119999999864705</v>
      </c>
      <c r="I36" s="87" t="s">
        <v>145</v>
      </c>
      <c r="J36" s="88">
        <v>5.5E-2</v>
      </c>
      <c r="K36" s="85">
        <v>1.8899999999924831E-2</v>
      </c>
      <c r="L36" s="84">
        <v>16116.669379999999</v>
      </c>
      <c r="M36" s="86">
        <v>165.1</v>
      </c>
      <c r="N36" s="74"/>
      <c r="O36" s="84">
        <v>26.608621080000002</v>
      </c>
      <c r="P36" s="85">
        <v>8.8148102460638817E-7</v>
      </c>
      <c r="Q36" s="85">
        <v>9.8647958466558175E-2</v>
      </c>
      <c r="R36" s="85">
        <f>O36/'סכום נכסי הקרן'!$C$42</f>
        <v>5.3222945811003571E-3</v>
      </c>
    </row>
    <row r="37" spans="2:18">
      <c r="B37" s="76" t="s">
        <v>282</v>
      </c>
      <c r="C37" s="74" t="s">
        <v>283</v>
      </c>
      <c r="D37" s="87" t="s">
        <v>101</v>
      </c>
      <c r="E37" s="74" t="s">
        <v>245</v>
      </c>
      <c r="F37" s="74"/>
      <c r="G37" s="74"/>
      <c r="H37" s="84">
        <v>2.8800000001271204</v>
      </c>
      <c r="I37" s="87" t="s">
        <v>145</v>
      </c>
      <c r="J37" s="88">
        <v>4.2500000000000003E-2</v>
      </c>
      <c r="K37" s="85">
        <v>4.9000000001886953E-3</v>
      </c>
      <c r="L37" s="84">
        <v>9058.2559999999994</v>
      </c>
      <c r="M37" s="86">
        <v>111.16</v>
      </c>
      <c r="N37" s="74"/>
      <c r="O37" s="84">
        <v>10.069157369000001</v>
      </c>
      <c r="P37" s="85">
        <v>5.3532033013686542E-7</v>
      </c>
      <c r="Q37" s="85">
        <v>3.7330074901060981E-2</v>
      </c>
      <c r="R37" s="85">
        <f>O37/'סכום נכסי הקרן'!$C$42</f>
        <v>2.0140473097103244E-3</v>
      </c>
    </row>
    <row r="38" spans="2:18">
      <c r="B38" s="76" t="s">
        <v>284</v>
      </c>
      <c r="C38" s="74" t="s">
        <v>285</v>
      </c>
      <c r="D38" s="87" t="s">
        <v>101</v>
      </c>
      <c r="E38" s="74" t="s">
        <v>245</v>
      </c>
      <c r="F38" s="74"/>
      <c r="G38" s="74"/>
      <c r="H38" s="84">
        <v>6.6200000002199237</v>
      </c>
      <c r="I38" s="87" t="s">
        <v>145</v>
      </c>
      <c r="J38" s="88">
        <v>0.02</v>
      </c>
      <c r="K38" s="85">
        <v>8.9000000008996865E-3</v>
      </c>
      <c r="L38" s="84">
        <v>7444.4669319999994</v>
      </c>
      <c r="M38" s="86">
        <v>107.5</v>
      </c>
      <c r="N38" s="74"/>
      <c r="O38" s="84">
        <v>8.0028019520000004</v>
      </c>
      <c r="P38" s="85">
        <v>4.5712032428228529E-7</v>
      </c>
      <c r="Q38" s="85">
        <v>2.9669334318506768E-2</v>
      </c>
      <c r="R38" s="85">
        <f>O38/'סכום נכסי הקרן'!$C$42</f>
        <v>1.6007319332591646E-3</v>
      </c>
    </row>
    <row r="39" spans="2:18">
      <c r="B39" s="76" t="s">
        <v>286</v>
      </c>
      <c r="C39" s="74" t="s">
        <v>287</v>
      </c>
      <c r="D39" s="87" t="s">
        <v>101</v>
      </c>
      <c r="E39" s="74" t="s">
        <v>245</v>
      </c>
      <c r="F39" s="74"/>
      <c r="G39" s="74"/>
      <c r="H39" s="84">
        <v>9.5699999998375986</v>
      </c>
      <c r="I39" s="87" t="s">
        <v>145</v>
      </c>
      <c r="J39" s="88">
        <v>0.01</v>
      </c>
      <c r="K39" s="85">
        <v>1.0699999999488325E-2</v>
      </c>
      <c r="L39" s="84">
        <v>4526.7284</v>
      </c>
      <c r="M39" s="86">
        <v>99.3</v>
      </c>
      <c r="N39" s="74"/>
      <c r="O39" s="84">
        <v>4.4950412889999996</v>
      </c>
      <c r="P39" s="85">
        <v>8.3853615072697868E-7</v>
      </c>
      <c r="Q39" s="85">
        <v>1.6664773610385677E-2</v>
      </c>
      <c r="R39" s="85">
        <f>O39/'סכום נכסי הקרן'!$C$42</f>
        <v>8.9910461058236317E-4</v>
      </c>
    </row>
    <row r="40" spans="2:18">
      <c r="B40" s="76" t="s">
        <v>288</v>
      </c>
      <c r="C40" s="74" t="s">
        <v>289</v>
      </c>
      <c r="D40" s="87" t="s">
        <v>101</v>
      </c>
      <c r="E40" s="74" t="s">
        <v>245</v>
      </c>
      <c r="F40" s="74"/>
      <c r="G40" s="74"/>
      <c r="H40" s="84">
        <v>1.0699999988624245</v>
      </c>
      <c r="I40" s="87" t="s">
        <v>145</v>
      </c>
      <c r="J40" s="88">
        <v>0.01</v>
      </c>
      <c r="K40" s="85">
        <v>2.5000000000000001E-3</v>
      </c>
      <c r="L40" s="84">
        <v>172.822621</v>
      </c>
      <c r="M40" s="86">
        <v>101.73</v>
      </c>
      <c r="N40" s="74"/>
      <c r="O40" s="84">
        <v>0.17581245999999998</v>
      </c>
      <c r="P40" s="85">
        <v>1.1699676987662519E-8</v>
      </c>
      <c r="Q40" s="85">
        <v>6.5180154205809061E-4</v>
      </c>
      <c r="R40" s="85">
        <f>O40/'סכום נכסי הקרן'!$C$42</f>
        <v>3.5166260601578045E-5</v>
      </c>
    </row>
    <row r="41" spans="2:18">
      <c r="B41" s="76" t="s">
        <v>290</v>
      </c>
      <c r="C41" s="74" t="s">
        <v>291</v>
      </c>
      <c r="D41" s="87" t="s">
        <v>101</v>
      </c>
      <c r="E41" s="74" t="s">
        <v>245</v>
      </c>
      <c r="F41" s="74"/>
      <c r="G41" s="74"/>
      <c r="H41" s="84">
        <v>2.3099999999919469</v>
      </c>
      <c r="I41" s="87" t="s">
        <v>145</v>
      </c>
      <c r="J41" s="88">
        <v>7.4999999999999997E-3</v>
      </c>
      <c r="K41" s="85">
        <v>4.099999999114156E-3</v>
      </c>
      <c r="L41" s="84">
        <v>4903.2723500000002</v>
      </c>
      <c r="M41" s="86">
        <v>101.3</v>
      </c>
      <c r="N41" s="74"/>
      <c r="O41" s="84">
        <v>4.9670148840000001</v>
      </c>
      <c r="P41" s="85">
        <v>4.7354855722994023E-7</v>
      </c>
      <c r="Q41" s="85">
        <v>1.8414553557903054E-2</v>
      </c>
      <c r="R41" s="85">
        <f>O41/'סכום נכסי הקרן'!$C$42</f>
        <v>9.935094465014652E-4</v>
      </c>
    </row>
    <row r="42" spans="2:18">
      <c r="B42" s="76" t="s">
        <v>292</v>
      </c>
      <c r="C42" s="74" t="s">
        <v>293</v>
      </c>
      <c r="D42" s="87" t="s">
        <v>101</v>
      </c>
      <c r="E42" s="74" t="s">
        <v>245</v>
      </c>
      <c r="F42" s="74"/>
      <c r="G42" s="74"/>
      <c r="H42" s="84">
        <v>5.1699999999434558</v>
      </c>
      <c r="I42" s="87" t="s">
        <v>145</v>
      </c>
      <c r="J42" s="88">
        <v>1.7500000000000002E-2</v>
      </c>
      <c r="K42" s="85">
        <v>7.3999999998181068E-3</v>
      </c>
      <c r="L42" s="84">
        <v>23770.549696999999</v>
      </c>
      <c r="M42" s="86">
        <v>106.39</v>
      </c>
      <c r="N42" s="74"/>
      <c r="O42" s="84">
        <v>25.289488278999997</v>
      </c>
      <c r="P42" s="85">
        <v>1.2185984738086335E-6</v>
      </c>
      <c r="Q42" s="85">
        <v>9.3757447328319102E-2</v>
      </c>
      <c r="R42" s="85">
        <f>O42/'סכום נכסי הקרן'!$C$42</f>
        <v>5.0584397448273435E-3</v>
      </c>
    </row>
    <row r="43" spans="2:18">
      <c r="B43" s="76" t="s">
        <v>294</v>
      </c>
      <c r="C43" s="74" t="s">
        <v>295</v>
      </c>
      <c r="D43" s="87" t="s">
        <v>101</v>
      </c>
      <c r="E43" s="74" t="s">
        <v>245</v>
      </c>
      <c r="F43" s="74"/>
      <c r="G43" s="74"/>
      <c r="H43" s="84">
        <v>7.7899999979181098</v>
      </c>
      <c r="I43" s="87" t="s">
        <v>145</v>
      </c>
      <c r="J43" s="88">
        <v>2.2499999999999999E-2</v>
      </c>
      <c r="K43" s="85">
        <v>1.0099999994795278E-2</v>
      </c>
      <c r="L43" s="84">
        <v>829.42627600000003</v>
      </c>
      <c r="M43" s="86">
        <v>111.19</v>
      </c>
      <c r="N43" s="74"/>
      <c r="O43" s="84">
        <v>0.92223904800000001</v>
      </c>
      <c r="P43" s="85">
        <v>5.3256056239798503E-8</v>
      </c>
      <c r="Q43" s="85">
        <v>3.4190798173951127E-3</v>
      </c>
      <c r="R43" s="85">
        <f>O43/'סכום נכסי הקרן'!$C$42</f>
        <v>1.8446757811658657E-4</v>
      </c>
    </row>
    <row r="44" spans="2:18">
      <c r="C44" s="1"/>
      <c r="D44" s="1"/>
    </row>
    <row r="45" spans="2:18">
      <c r="C45" s="1"/>
      <c r="D45" s="1"/>
    </row>
    <row r="46" spans="2:18">
      <c r="C46" s="1"/>
      <c r="D46" s="1"/>
    </row>
    <row r="47" spans="2:18">
      <c r="B47" s="89" t="s">
        <v>93</v>
      </c>
      <c r="C47" s="90"/>
      <c r="D47" s="90"/>
    </row>
    <row r="48" spans="2:18">
      <c r="B48" s="89" t="s">
        <v>214</v>
      </c>
      <c r="C48" s="90"/>
      <c r="D48" s="90"/>
    </row>
    <row r="49" spans="2:4">
      <c r="B49" s="121" t="s">
        <v>222</v>
      </c>
      <c r="C49" s="121"/>
      <c r="D49" s="121"/>
    </row>
    <row r="50" spans="2:4">
      <c r="C50" s="1"/>
      <c r="D50" s="1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9:D49"/>
  </mergeCells>
  <phoneticPr fontId="3" type="noConversion"/>
  <dataValidations count="1">
    <dataValidation allowBlank="1" showInputMessage="1" showErrorMessage="1" sqref="N10:Q10 N9 N1:N7 N32:N1048576 C5:C29 O1:Q9 O11:Q1048576 B50:B1048576 J1:M1048576 E1:I30 B47:B49 D1:D29 R1:AF1048576 AJ1:XFD1048576 AG1:AI27 AG31:AI1048576 C47:D48 A1:A1048576 B1:B46 E32:I1048576 C32:D46 C5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12" t="s">
        <v>203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216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160</v>
      </c>
      <c r="C1" s="68" t="s" vm="1">
        <v>240</v>
      </c>
    </row>
    <row r="2" spans="2:67">
      <c r="B2" s="47" t="s">
        <v>159</v>
      </c>
      <c r="C2" s="68" t="s">
        <v>241</v>
      </c>
    </row>
    <row r="3" spans="2:67">
      <c r="B3" s="47" t="s">
        <v>161</v>
      </c>
      <c r="C3" s="68" t="s">
        <v>242</v>
      </c>
    </row>
    <row r="4" spans="2:67">
      <c r="B4" s="47" t="s">
        <v>162</v>
      </c>
      <c r="C4" s="68">
        <v>12146</v>
      </c>
    </row>
    <row r="6" spans="2:67" ht="26.25" customHeight="1">
      <c r="B6" s="118" t="s">
        <v>190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BO6" s="3"/>
    </row>
    <row r="7" spans="2:67" ht="26.25" customHeight="1">
      <c r="B7" s="118" t="s">
        <v>71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AZ7" s="42"/>
      <c r="BJ7" s="3"/>
      <c r="BO7" s="3"/>
    </row>
    <row r="8" spans="2:67" s="3" customFormat="1" ht="78.75">
      <c r="B8" s="37" t="s">
        <v>96</v>
      </c>
      <c r="C8" s="13" t="s">
        <v>35</v>
      </c>
      <c r="D8" s="13" t="s">
        <v>100</v>
      </c>
      <c r="E8" s="13" t="s">
        <v>206</v>
      </c>
      <c r="F8" s="13" t="s">
        <v>98</v>
      </c>
      <c r="G8" s="13" t="s">
        <v>50</v>
      </c>
      <c r="H8" s="13" t="s">
        <v>14</v>
      </c>
      <c r="I8" s="13" t="s">
        <v>51</v>
      </c>
      <c r="J8" s="13" t="s">
        <v>85</v>
      </c>
      <c r="K8" s="13" t="s">
        <v>17</v>
      </c>
      <c r="L8" s="13" t="s">
        <v>84</v>
      </c>
      <c r="M8" s="13" t="s">
        <v>16</v>
      </c>
      <c r="N8" s="13" t="s">
        <v>18</v>
      </c>
      <c r="O8" s="13" t="s">
        <v>216</v>
      </c>
      <c r="P8" s="13" t="s">
        <v>215</v>
      </c>
      <c r="Q8" s="13" t="s">
        <v>47</v>
      </c>
      <c r="R8" s="13" t="s">
        <v>46</v>
      </c>
      <c r="S8" s="13" t="s">
        <v>163</v>
      </c>
      <c r="T8" s="38" t="s">
        <v>165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223</v>
      </c>
      <c r="P9" s="16"/>
      <c r="Q9" s="16" t="s">
        <v>219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44" t="s">
        <v>166</v>
      </c>
      <c r="T10" s="61" t="s">
        <v>207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160</v>
      </c>
      <c r="C1" s="68" t="s" vm="1">
        <v>240</v>
      </c>
    </row>
    <row r="2" spans="2:66">
      <c r="B2" s="47" t="s">
        <v>159</v>
      </c>
      <c r="C2" s="68" t="s">
        <v>241</v>
      </c>
    </row>
    <row r="3" spans="2:66">
      <c r="B3" s="47" t="s">
        <v>161</v>
      </c>
      <c r="C3" s="68" t="s">
        <v>242</v>
      </c>
    </row>
    <row r="4" spans="2:66">
      <c r="B4" s="47" t="s">
        <v>162</v>
      </c>
      <c r="C4" s="68">
        <v>12146</v>
      </c>
    </row>
    <row r="6" spans="2:66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3"/>
    </row>
    <row r="8" spans="2:66" s="3" customFormat="1" ht="78.75">
      <c r="B8" s="22" t="s">
        <v>96</v>
      </c>
      <c r="C8" s="30" t="s">
        <v>35</v>
      </c>
      <c r="D8" s="30" t="s">
        <v>100</v>
      </c>
      <c r="E8" s="30" t="s">
        <v>206</v>
      </c>
      <c r="F8" s="30" t="s">
        <v>98</v>
      </c>
      <c r="G8" s="30" t="s">
        <v>50</v>
      </c>
      <c r="H8" s="30" t="s">
        <v>14</v>
      </c>
      <c r="I8" s="30" t="s">
        <v>51</v>
      </c>
      <c r="J8" s="30" t="s">
        <v>85</v>
      </c>
      <c r="K8" s="30" t="s">
        <v>17</v>
      </c>
      <c r="L8" s="30" t="s">
        <v>84</v>
      </c>
      <c r="M8" s="30" t="s">
        <v>16</v>
      </c>
      <c r="N8" s="30" t="s">
        <v>18</v>
      </c>
      <c r="O8" s="13" t="s">
        <v>216</v>
      </c>
      <c r="P8" s="30" t="s">
        <v>215</v>
      </c>
      <c r="Q8" s="30" t="s">
        <v>230</v>
      </c>
      <c r="R8" s="30" t="s">
        <v>47</v>
      </c>
      <c r="S8" s="13" t="s">
        <v>46</v>
      </c>
      <c r="T8" s="30" t="s">
        <v>163</v>
      </c>
      <c r="U8" s="14" t="s">
        <v>165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223</v>
      </c>
      <c r="P9" s="32"/>
      <c r="Q9" s="16" t="s">
        <v>219</v>
      </c>
      <c r="R9" s="32" t="s">
        <v>219</v>
      </c>
      <c r="S9" s="16" t="s">
        <v>19</v>
      </c>
      <c r="T9" s="32" t="s">
        <v>219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94</v>
      </c>
      <c r="R10" s="19" t="s">
        <v>95</v>
      </c>
      <c r="S10" s="19" t="s">
        <v>166</v>
      </c>
      <c r="T10" s="19" t="s">
        <v>207</v>
      </c>
      <c r="U10" s="20" t="s">
        <v>225</v>
      </c>
      <c r="V10" s="5"/>
      <c r="BI10" s="1"/>
      <c r="BJ10" s="3"/>
      <c r="BK10" s="1"/>
    </row>
    <row r="11" spans="2:66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5"/>
      <c r="BI11" s="1"/>
      <c r="BJ11" s="3"/>
      <c r="BK11" s="1"/>
      <c r="BN11" s="1"/>
    </row>
    <row r="12" spans="2:66">
      <c r="B12" s="89" t="s">
        <v>231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BJ12" s="3"/>
    </row>
    <row r="13" spans="2:66" ht="20.25">
      <c r="B13" s="89" t="s">
        <v>93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BJ13" s="4"/>
    </row>
    <row r="14" spans="2:66">
      <c r="B14" s="89" t="s">
        <v>214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2:66">
      <c r="B15" s="89" t="s">
        <v>222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2:66">
      <c r="B16" s="121" t="s">
        <v>227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2:61" ht="2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BI17" s="4"/>
    </row>
    <row r="18" spans="2:6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2:6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BI19" s="3"/>
    </row>
    <row r="20" spans="2:61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2:6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2:6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2:6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2:6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2:6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6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6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6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2:6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2:6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6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6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2:2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2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2:2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2:2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2:2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2:2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2:2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2:2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2:2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2:2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2:2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2:2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2:2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2:2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2:2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2:2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2:2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2:2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2:2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2:2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2:2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2:2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2:2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2:2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2:2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2:2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2:2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2:2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2:2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2:2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2:2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2:2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2:2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2:2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2:2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2:2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2:2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2:2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2:2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2:2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2:2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2:2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2:2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2:2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2:2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2:2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2:2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2:2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2:2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2:21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2:2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2:2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2:2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2:2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2:2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2:2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2:2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2:2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2:21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2:21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2:21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2:21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2:21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2:21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2:21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2:21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2:21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2:21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2:21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2:21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89" workbookViewId="0">
      <selection activeCell="B116" sqref="B116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63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7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160</v>
      </c>
      <c r="C1" s="68" t="s" vm="1">
        <v>240</v>
      </c>
    </row>
    <row r="2" spans="2:62">
      <c r="B2" s="47" t="s">
        <v>159</v>
      </c>
      <c r="C2" s="68" t="s">
        <v>241</v>
      </c>
    </row>
    <row r="3" spans="2:62">
      <c r="B3" s="47" t="s">
        <v>161</v>
      </c>
      <c r="C3" s="68" t="s">
        <v>242</v>
      </c>
    </row>
    <row r="4" spans="2:62">
      <c r="B4" s="47" t="s">
        <v>162</v>
      </c>
      <c r="C4" s="68">
        <v>12146</v>
      </c>
    </row>
    <row r="6" spans="2:62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3"/>
    </row>
    <row r="7" spans="2:62" ht="26.25" customHeight="1">
      <c r="B7" s="112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3"/>
      <c r="BJ7" s="3"/>
    </row>
    <row r="8" spans="2:62" s="3" customFormat="1" ht="78.75">
      <c r="B8" s="22" t="s">
        <v>96</v>
      </c>
      <c r="C8" s="30" t="s">
        <v>35</v>
      </c>
      <c r="D8" s="30" t="s">
        <v>100</v>
      </c>
      <c r="E8" s="30" t="s">
        <v>206</v>
      </c>
      <c r="F8" s="30" t="s">
        <v>98</v>
      </c>
      <c r="G8" s="30" t="s">
        <v>50</v>
      </c>
      <c r="H8" s="30" t="s">
        <v>84</v>
      </c>
      <c r="I8" s="13" t="s">
        <v>216</v>
      </c>
      <c r="J8" s="13" t="s">
        <v>215</v>
      </c>
      <c r="K8" s="30" t="s">
        <v>230</v>
      </c>
      <c r="L8" s="13" t="s">
        <v>47</v>
      </c>
      <c r="M8" s="13" t="s">
        <v>46</v>
      </c>
      <c r="N8" s="13" t="s">
        <v>163</v>
      </c>
      <c r="O8" s="14" t="s">
        <v>165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223</v>
      </c>
      <c r="J9" s="16"/>
      <c r="K9" s="16" t="s">
        <v>219</v>
      </c>
      <c r="L9" s="16" t="s">
        <v>219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29</v>
      </c>
      <c r="C11" s="70"/>
      <c r="D11" s="70"/>
      <c r="E11" s="70"/>
      <c r="F11" s="70"/>
      <c r="G11" s="70"/>
      <c r="H11" s="70"/>
      <c r="I11" s="78"/>
      <c r="J11" s="80"/>
      <c r="K11" s="78">
        <v>3.2615000000000005E-5</v>
      </c>
      <c r="L11" s="78">
        <f>L12+L129</f>
        <v>6.2556182000000002E-2</v>
      </c>
      <c r="M11" s="70"/>
      <c r="N11" s="79">
        <f>L11/$L$11</f>
        <v>1</v>
      </c>
      <c r="O11" s="79">
        <f>L11/'סכום נכסי הקרן'!$C$42</f>
        <v>1.2512577313642878E-5</v>
      </c>
      <c r="BF11" s="1"/>
      <c r="BG11" s="3"/>
      <c r="BH11" s="1"/>
      <c r="BJ11" s="1"/>
    </row>
    <row r="12" spans="2:62" ht="20.25">
      <c r="B12" s="71" t="s">
        <v>212</v>
      </c>
      <c r="C12" s="72"/>
      <c r="D12" s="72"/>
      <c r="E12" s="72"/>
      <c r="F12" s="72"/>
      <c r="G12" s="72"/>
      <c r="H12" s="72"/>
      <c r="I12" s="81"/>
      <c r="J12" s="83"/>
      <c r="K12" s="81">
        <v>2.7502000000000005E-5</v>
      </c>
      <c r="L12" s="81">
        <f>L13+L85+L43</f>
        <v>5.2289743E-2</v>
      </c>
      <c r="M12" s="72"/>
      <c r="N12" s="82">
        <f t="shared" ref="N12:N40" si="0">L12/$L$11</f>
        <v>0.8358845013910855</v>
      </c>
      <c r="O12" s="82">
        <f>L12/'סכום נכסי הקרן'!$C$42</f>
        <v>1.0459069448931787E-5</v>
      </c>
      <c r="BG12" s="4"/>
    </row>
    <row r="13" spans="2:62">
      <c r="B13" s="92" t="s">
        <v>296</v>
      </c>
      <c r="C13" s="72"/>
      <c r="D13" s="72"/>
      <c r="E13" s="72"/>
      <c r="F13" s="72"/>
      <c r="G13" s="72"/>
      <c r="H13" s="72"/>
      <c r="I13" s="81"/>
      <c r="J13" s="83"/>
      <c r="K13" s="81">
        <v>6.8209999999999987E-6</v>
      </c>
      <c r="L13" s="81">
        <f>SUM(L14:L41)</f>
        <v>3.3918113999999999E-2</v>
      </c>
      <c r="M13" s="72"/>
      <c r="N13" s="82">
        <f t="shared" si="0"/>
        <v>0.54220243172769078</v>
      </c>
      <c r="O13" s="82">
        <f>L13/'סכום נכסי הקרן'!$C$42</f>
        <v>6.7843498466379058E-6</v>
      </c>
    </row>
    <row r="14" spans="2:62">
      <c r="B14" s="77" t="s">
        <v>297</v>
      </c>
      <c r="C14" s="74" t="s">
        <v>298</v>
      </c>
      <c r="D14" s="87" t="s">
        <v>101</v>
      </c>
      <c r="E14" s="87" t="s">
        <v>299</v>
      </c>
      <c r="F14" s="74" t="s">
        <v>300</v>
      </c>
      <c r="G14" s="87" t="s">
        <v>171</v>
      </c>
      <c r="H14" s="87" t="s">
        <v>145</v>
      </c>
      <c r="I14" s="84">
        <v>5.4400000000000004E-3</v>
      </c>
      <c r="J14" s="86">
        <v>24100</v>
      </c>
      <c r="K14" s="74"/>
      <c r="L14" s="84">
        <v>1.3111079999999998E-3</v>
      </c>
      <c r="M14" s="85">
        <v>1.0660050746544517E-10</v>
      </c>
      <c r="N14" s="85">
        <f t="shared" si="0"/>
        <v>2.0958887804246106E-2</v>
      </c>
      <c r="O14" s="85">
        <f>L14/'סכום נכסי הקרן'!$C$42</f>
        <v>2.6224970405859625E-7</v>
      </c>
    </row>
    <row r="15" spans="2:62">
      <c r="B15" s="77" t="s">
        <v>302</v>
      </c>
      <c r="C15" s="74" t="s">
        <v>303</v>
      </c>
      <c r="D15" s="87" t="s">
        <v>101</v>
      </c>
      <c r="E15" s="87" t="s">
        <v>299</v>
      </c>
      <c r="F15" s="74">
        <v>1760</v>
      </c>
      <c r="G15" s="87" t="s">
        <v>304</v>
      </c>
      <c r="H15" s="87" t="s">
        <v>145</v>
      </c>
      <c r="I15" s="84">
        <v>3.9399999999999998E-4</v>
      </c>
      <c r="J15" s="86">
        <v>37960</v>
      </c>
      <c r="K15" s="84">
        <v>1.0529999999999999E-6</v>
      </c>
      <c r="L15" s="84">
        <v>1.5057599999999998E-4</v>
      </c>
      <c r="M15" s="85">
        <v>3.6895773532019004E-12</v>
      </c>
      <c r="N15" s="85">
        <f t="shared" si="0"/>
        <v>2.407052271828226E-3</v>
      </c>
      <c r="O15" s="85">
        <f>L15/'סכום נכסי הקרן'!$C$42</f>
        <v>3.0118427649230411E-8</v>
      </c>
    </row>
    <row r="16" spans="2:62" ht="20.25">
      <c r="B16" s="77" t="s">
        <v>305</v>
      </c>
      <c r="C16" s="74" t="s">
        <v>306</v>
      </c>
      <c r="D16" s="87" t="s">
        <v>101</v>
      </c>
      <c r="E16" s="87" t="s">
        <v>299</v>
      </c>
      <c r="F16" s="74" t="s">
        <v>307</v>
      </c>
      <c r="G16" s="87" t="s">
        <v>308</v>
      </c>
      <c r="H16" s="87" t="s">
        <v>145</v>
      </c>
      <c r="I16" s="84">
        <v>1.5239000000000001E-2</v>
      </c>
      <c r="J16" s="86">
        <v>5200</v>
      </c>
      <c r="K16" s="74"/>
      <c r="L16" s="84">
        <v>7.9241899999999994E-4</v>
      </c>
      <c r="M16" s="85">
        <v>1.158952825015007E-10</v>
      </c>
      <c r="N16" s="85">
        <f t="shared" si="0"/>
        <v>1.2667317196564202E-2</v>
      </c>
      <c r="O16" s="85">
        <f>L16/'סכום נכסי הקרן'!$C$42</f>
        <v>1.5850078577844754E-7</v>
      </c>
      <c r="BF16" s="4"/>
    </row>
    <row r="17" spans="2:15">
      <c r="B17" s="77" t="s">
        <v>309</v>
      </c>
      <c r="C17" s="74" t="s">
        <v>310</v>
      </c>
      <c r="D17" s="87" t="s">
        <v>101</v>
      </c>
      <c r="E17" s="87" t="s">
        <v>299</v>
      </c>
      <c r="F17" s="74" t="s">
        <v>311</v>
      </c>
      <c r="G17" s="87" t="s">
        <v>312</v>
      </c>
      <c r="H17" s="87" t="s">
        <v>145</v>
      </c>
      <c r="I17" s="84">
        <v>4.0090000000000004E-3</v>
      </c>
      <c r="J17" s="86">
        <v>46240</v>
      </c>
      <c r="K17" s="74"/>
      <c r="L17" s="84">
        <v>1.853941E-3</v>
      </c>
      <c r="M17" s="85">
        <v>9.0704784547289463E-11</v>
      </c>
      <c r="N17" s="85">
        <f t="shared" si="0"/>
        <v>2.9636415470496585E-2</v>
      </c>
      <c r="O17" s="85">
        <f>L17/'סכום נכסי הקרן'!$C$42</f>
        <v>3.708279398738304E-7</v>
      </c>
    </row>
    <row r="18" spans="2:15">
      <c r="B18" s="77" t="s">
        <v>313</v>
      </c>
      <c r="C18" s="74" t="s">
        <v>314</v>
      </c>
      <c r="D18" s="87" t="s">
        <v>101</v>
      </c>
      <c r="E18" s="87" t="s">
        <v>299</v>
      </c>
      <c r="F18" s="74" t="s">
        <v>315</v>
      </c>
      <c r="G18" s="87" t="s">
        <v>316</v>
      </c>
      <c r="H18" s="87" t="s">
        <v>145</v>
      </c>
      <c r="I18" s="84">
        <v>1.073E-3</v>
      </c>
      <c r="J18" s="86">
        <v>148890</v>
      </c>
      <c r="K18" s="74"/>
      <c r="L18" s="84">
        <v>1.5969749999999998E-3</v>
      </c>
      <c r="M18" s="85">
        <v>2.8560910733711962E-10</v>
      </c>
      <c r="N18" s="85">
        <f t="shared" si="0"/>
        <v>2.5528651988383815E-2</v>
      </c>
      <c r="O18" s="85">
        <f>L18/'סכום נכסי הקרן'!$C$42</f>
        <v>3.194292317177355E-7</v>
      </c>
    </row>
    <row r="19" spans="2:15">
      <c r="B19" s="77" t="s">
        <v>317</v>
      </c>
      <c r="C19" s="74" t="s">
        <v>318</v>
      </c>
      <c r="D19" s="87" t="s">
        <v>101</v>
      </c>
      <c r="E19" s="87" t="s">
        <v>299</v>
      </c>
      <c r="F19" s="74" t="s">
        <v>319</v>
      </c>
      <c r="G19" s="87" t="s">
        <v>308</v>
      </c>
      <c r="H19" s="87" t="s">
        <v>145</v>
      </c>
      <c r="I19" s="84">
        <v>3.4258999999999998E-2</v>
      </c>
      <c r="J19" s="86">
        <v>2100</v>
      </c>
      <c r="K19" s="74"/>
      <c r="L19" s="84">
        <v>7.1944499999999998E-4</v>
      </c>
      <c r="M19" s="85">
        <v>8.9803117248930531E-11</v>
      </c>
      <c r="N19" s="85">
        <f t="shared" si="0"/>
        <v>1.1500781809222307E-2</v>
      </c>
      <c r="O19" s="85">
        <f>L19/'סכום נכסי הקרן'!$C$42</f>
        <v>1.4390442155523175E-7</v>
      </c>
    </row>
    <row r="20" spans="2:15">
      <c r="B20" s="77" t="s">
        <v>320</v>
      </c>
      <c r="C20" s="74" t="s">
        <v>321</v>
      </c>
      <c r="D20" s="87" t="s">
        <v>101</v>
      </c>
      <c r="E20" s="87" t="s">
        <v>299</v>
      </c>
      <c r="F20" s="74" t="s">
        <v>322</v>
      </c>
      <c r="G20" s="87" t="s">
        <v>127</v>
      </c>
      <c r="H20" s="87" t="s">
        <v>145</v>
      </c>
      <c r="I20" s="84">
        <v>2.0730000000000002E-3</v>
      </c>
      <c r="J20" s="86">
        <v>2578</v>
      </c>
      <c r="K20" s="74"/>
      <c r="L20" s="84">
        <v>5.3441000000000006E-5</v>
      </c>
      <c r="M20" s="85">
        <v>1.1705951512424183E-11</v>
      </c>
      <c r="N20" s="85">
        <f t="shared" si="0"/>
        <v>8.5428807020223848E-4</v>
      </c>
      <c r="O20" s="85">
        <f>L20/'סכום נכסי הקרן'!$C$42</f>
        <v>1.0689345526528284E-8</v>
      </c>
    </row>
    <row r="21" spans="2:15">
      <c r="B21" s="77" t="s">
        <v>323</v>
      </c>
      <c r="C21" s="74" t="s">
        <v>324</v>
      </c>
      <c r="D21" s="87" t="s">
        <v>101</v>
      </c>
      <c r="E21" s="87" t="s">
        <v>299</v>
      </c>
      <c r="F21" s="74" t="s">
        <v>325</v>
      </c>
      <c r="G21" s="87" t="s">
        <v>172</v>
      </c>
      <c r="H21" s="87" t="s">
        <v>145</v>
      </c>
      <c r="I21" s="84">
        <v>0.37618499999999999</v>
      </c>
      <c r="J21" s="86">
        <v>256.8</v>
      </c>
      <c r="K21" s="74"/>
      <c r="L21" s="84">
        <v>9.6604199999999996E-4</v>
      </c>
      <c r="M21" s="85">
        <v>1.3602854384330651E-10</v>
      </c>
      <c r="N21" s="85">
        <f t="shared" si="0"/>
        <v>1.544279029049439E-2</v>
      </c>
      <c r="O21" s="85">
        <f>L21/'סכום נכסי הקרן'!$C$42</f>
        <v>1.9322910744818462E-7</v>
      </c>
    </row>
    <row r="22" spans="2:15">
      <c r="B22" s="77" t="s">
        <v>326</v>
      </c>
      <c r="C22" s="74" t="s">
        <v>327</v>
      </c>
      <c r="D22" s="87" t="s">
        <v>101</v>
      </c>
      <c r="E22" s="87" t="s">
        <v>299</v>
      </c>
      <c r="F22" s="74" t="s">
        <v>328</v>
      </c>
      <c r="G22" s="87" t="s">
        <v>329</v>
      </c>
      <c r="H22" s="87" t="s">
        <v>145</v>
      </c>
      <c r="I22" s="84">
        <v>9.162E-3</v>
      </c>
      <c r="J22" s="86">
        <v>8676</v>
      </c>
      <c r="K22" s="74"/>
      <c r="L22" s="84">
        <v>7.9493000000000012E-4</v>
      </c>
      <c r="M22" s="85">
        <v>9.1318612052781E-11</v>
      </c>
      <c r="N22" s="85">
        <f t="shared" si="0"/>
        <v>1.2707457114310462E-2</v>
      </c>
      <c r="O22" s="85">
        <f>L22/'סכום נכסי הקרן'!$C$42</f>
        <v>1.5900303960261089E-7</v>
      </c>
    </row>
    <row r="23" spans="2:15">
      <c r="B23" s="77" t="s">
        <v>330</v>
      </c>
      <c r="C23" s="74" t="s">
        <v>331</v>
      </c>
      <c r="D23" s="87" t="s">
        <v>101</v>
      </c>
      <c r="E23" s="87" t="s">
        <v>299</v>
      </c>
      <c r="F23" s="74" t="s">
        <v>332</v>
      </c>
      <c r="G23" s="87" t="s">
        <v>333</v>
      </c>
      <c r="H23" s="87" t="s">
        <v>145</v>
      </c>
      <c r="I23" s="84">
        <v>0.40123199999999998</v>
      </c>
      <c r="J23" s="86">
        <v>97.1</v>
      </c>
      <c r="K23" s="74"/>
      <c r="L23" s="84">
        <v>3.8959599999999997E-4</v>
      </c>
      <c r="M23" s="85">
        <v>1.2516154151202013E-10</v>
      </c>
      <c r="N23" s="85">
        <f t="shared" si="0"/>
        <v>6.2279376321272284E-3</v>
      </c>
      <c r="O23" s="85">
        <f>L23/'סכום נכסי הקרן'!$C$42</f>
        <v>7.7927551126537915E-8</v>
      </c>
    </row>
    <row r="24" spans="2:15">
      <c r="B24" s="77" t="s">
        <v>334</v>
      </c>
      <c r="C24" s="74" t="s">
        <v>335</v>
      </c>
      <c r="D24" s="87" t="s">
        <v>101</v>
      </c>
      <c r="E24" s="87" t="s">
        <v>299</v>
      </c>
      <c r="F24" s="74" t="s">
        <v>336</v>
      </c>
      <c r="G24" s="87" t="s">
        <v>329</v>
      </c>
      <c r="H24" s="87" t="s">
        <v>145</v>
      </c>
      <c r="I24" s="84">
        <v>0.13771900000000001</v>
      </c>
      <c r="J24" s="86">
        <v>1050</v>
      </c>
      <c r="K24" s="84">
        <v>5.7679999999999997E-6</v>
      </c>
      <c r="L24" s="84">
        <v>1.4518129999999999E-3</v>
      </c>
      <c r="M24" s="85">
        <v>1.1831356486047452E-10</v>
      </c>
      <c r="N24" s="85">
        <f t="shared" si="0"/>
        <v>2.3208145919135538E-2</v>
      </c>
      <c r="O24" s="85">
        <f>L24/'סכום נכסי הקרן'!$C$42</f>
        <v>2.9039372011948886E-7</v>
      </c>
    </row>
    <row r="25" spans="2:15">
      <c r="B25" s="77" t="s">
        <v>337</v>
      </c>
      <c r="C25" s="74" t="s">
        <v>338</v>
      </c>
      <c r="D25" s="87" t="s">
        <v>101</v>
      </c>
      <c r="E25" s="87" t="s">
        <v>299</v>
      </c>
      <c r="F25" s="74" t="s">
        <v>339</v>
      </c>
      <c r="G25" s="87" t="s">
        <v>127</v>
      </c>
      <c r="H25" s="87" t="s">
        <v>145</v>
      </c>
      <c r="I25" s="84">
        <v>0.19278600000000001</v>
      </c>
      <c r="J25" s="86">
        <v>297</v>
      </c>
      <c r="K25" s="74"/>
      <c r="L25" s="84">
        <v>5.7257300000000005E-4</v>
      </c>
      <c r="M25" s="85">
        <v>1.6423887132964843E-10</v>
      </c>
      <c r="N25" s="85">
        <f t="shared" si="0"/>
        <v>9.1529403121181543E-3</v>
      </c>
      <c r="O25" s="85">
        <f>L25/'סכום נכסי הקרן'!$C$42</f>
        <v>1.1452687330253699E-7</v>
      </c>
    </row>
    <row r="26" spans="2:15">
      <c r="B26" s="77" t="s">
        <v>340</v>
      </c>
      <c r="C26" s="74" t="s">
        <v>341</v>
      </c>
      <c r="D26" s="87" t="s">
        <v>101</v>
      </c>
      <c r="E26" s="87" t="s">
        <v>299</v>
      </c>
      <c r="F26" s="74" t="s">
        <v>342</v>
      </c>
      <c r="G26" s="87" t="s">
        <v>343</v>
      </c>
      <c r="H26" s="87" t="s">
        <v>145</v>
      </c>
      <c r="I26" s="84">
        <v>3.2112000000000002E-2</v>
      </c>
      <c r="J26" s="86">
        <v>1700</v>
      </c>
      <c r="K26" s="74"/>
      <c r="L26" s="84">
        <v>5.4590399999999994E-4</v>
      </c>
      <c r="M26" s="85">
        <v>1.2536245245341467E-10</v>
      </c>
      <c r="N26" s="85">
        <f t="shared" si="0"/>
        <v>8.7266195369787736E-3</v>
      </c>
      <c r="O26" s="85">
        <f>L26/'סכום נכסי הקרן'!$C$42</f>
        <v>1.0919250164319334E-7</v>
      </c>
    </row>
    <row r="27" spans="2:15">
      <c r="B27" s="77" t="s">
        <v>344</v>
      </c>
      <c r="C27" s="74" t="s">
        <v>345</v>
      </c>
      <c r="D27" s="87" t="s">
        <v>101</v>
      </c>
      <c r="E27" s="87" t="s">
        <v>299</v>
      </c>
      <c r="F27" s="74" t="s">
        <v>346</v>
      </c>
      <c r="G27" s="87" t="s">
        <v>343</v>
      </c>
      <c r="H27" s="87" t="s">
        <v>145</v>
      </c>
      <c r="I27" s="84">
        <v>2.4209999999999999E-2</v>
      </c>
      <c r="J27" s="86">
        <v>1940</v>
      </c>
      <c r="K27" s="74"/>
      <c r="L27" s="84">
        <v>4.6966599999999999E-4</v>
      </c>
      <c r="M27" s="85">
        <v>1.1293095702157041E-10</v>
      </c>
      <c r="N27" s="85">
        <f t="shared" si="0"/>
        <v>7.5079070522558423E-3</v>
      </c>
      <c r="O27" s="85">
        <f>L27/'סכום נכסי הקרן'!$C$42</f>
        <v>9.394326745499583E-8</v>
      </c>
    </row>
    <row r="28" spans="2:15">
      <c r="B28" s="77" t="s">
        <v>347</v>
      </c>
      <c r="C28" s="74" t="s">
        <v>348</v>
      </c>
      <c r="D28" s="87" t="s">
        <v>101</v>
      </c>
      <c r="E28" s="87" t="s">
        <v>299</v>
      </c>
      <c r="F28" s="74" t="s">
        <v>349</v>
      </c>
      <c r="G28" s="87" t="s">
        <v>350</v>
      </c>
      <c r="H28" s="87" t="s">
        <v>145</v>
      </c>
      <c r="I28" s="84">
        <v>6.3639999999999999E-3</v>
      </c>
      <c r="J28" s="86">
        <v>5700</v>
      </c>
      <c r="K28" s="74"/>
      <c r="L28" s="84">
        <v>3.6275899999999999E-4</v>
      </c>
      <c r="M28" s="85">
        <v>5.9583511628222253E-11</v>
      </c>
      <c r="N28" s="85">
        <f t="shared" si="0"/>
        <v>5.7989312710932384E-3</v>
      </c>
      <c r="O28" s="85">
        <f>L28/'סכום נכסי הקרן'!$C$42</f>
        <v>7.2559575866055523E-8</v>
      </c>
    </row>
    <row r="29" spans="2:15">
      <c r="B29" s="77" t="s">
        <v>351</v>
      </c>
      <c r="C29" s="74" t="s">
        <v>352</v>
      </c>
      <c r="D29" s="87" t="s">
        <v>101</v>
      </c>
      <c r="E29" s="87" t="s">
        <v>299</v>
      </c>
      <c r="F29" s="74" t="s">
        <v>353</v>
      </c>
      <c r="G29" s="87" t="s">
        <v>354</v>
      </c>
      <c r="H29" s="87" t="s">
        <v>145</v>
      </c>
      <c r="I29" s="84">
        <v>1.3587E-2</v>
      </c>
      <c r="J29" s="86">
        <v>3258</v>
      </c>
      <c r="K29" s="74"/>
      <c r="L29" s="84">
        <v>4.4265100000000001E-4</v>
      </c>
      <c r="M29" s="85">
        <v>1.2431809234329233E-11</v>
      </c>
      <c r="N29" s="85">
        <f t="shared" si="0"/>
        <v>7.0760552490239893E-3</v>
      </c>
      <c r="O29" s="85">
        <f>L29/'סכום נכסי הקרן'!$C$42</f>
        <v>8.8539688379021188E-8</v>
      </c>
    </row>
    <row r="30" spans="2:15">
      <c r="B30" s="77" t="s">
        <v>355</v>
      </c>
      <c r="C30" s="74" t="s">
        <v>356</v>
      </c>
      <c r="D30" s="87" t="s">
        <v>101</v>
      </c>
      <c r="E30" s="87" t="s">
        <v>299</v>
      </c>
      <c r="F30" s="74" t="s">
        <v>357</v>
      </c>
      <c r="G30" s="87" t="s">
        <v>358</v>
      </c>
      <c r="H30" s="87" t="s">
        <v>145</v>
      </c>
      <c r="I30" s="84">
        <v>0.17426900000000001</v>
      </c>
      <c r="J30" s="86">
        <v>1128</v>
      </c>
      <c r="K30" s="74"/>
      <c r="L30" s="84">
        <v>1.9657589999999996E-3</v>
      </c>
      <c r="M30" s="85">
        <v>1.3609968674579975E-10</v>
      </c>
      <c r="N30" s="85">
        <f t="shared" si="0"/>
        <v>3.1423896682185613E-2</v>
      </c>
      <c r="O30" s="85">
        <f>L30/'סכום נכסי הקרן'!$C$42</f>
        <v>3.9319393673177349E-7</v>
      </c>
    </row>
    <row r="31" spans="2:15">
      <c r="B31" s="77" t="s">
        <v>359</v>
      </c>
      <c r="C31" s="74" t="s">
        <v>360</v>
      </c>
      <c r="D31" s="87" t="s">
        <v>101</v>
      </c>
      <c r="E31" s="87" t="s">
        <v>299</v>
      </c>
      <c r="F31" s="74" t="s">
        <v>361</v>
      </c>
      <c r="G31" s="87" t="s">
        <v>329</v>
      </c>
      <c r="H31" s="87" t="s">
        <v>145</v>
      </c>
      <c r="I31" s="84">
        <v>0.202288</v>
      </c>
      <c r="J31" s="86">
        <v>1960</v>
      </c>
      <c r="K31" s="74"/>
      <c r="L31" s="84">
        <v>3.9648439999999995E-3</v>
      </c>
      <c r="M31" s="85">
        <v>1.3902036779238618E-10</v>
      </c>
      <c r="N31" s="85">
        <f t="shared" si="0"/>
        <v>6.3380530480584632E-2</v>
      </c>
      <c r="O31" s="85">
        <f>L31/'סכום נכסי הקרן'!$C$42</f>
        <v>7.9305378781801418E-7</v>
      </c>
    </row>
    <row r="32" spans="2:15">
      <c r="B32" s="77" t="s">
        <v>362</v>
      </c>
      <c r="C32" s="74" t="s">
        <v>363</v>
      </c>
      <c r="D32" s="87" t="s">
        <v>101</v>
      </c>
      <c r="E32" s="87" t="s">
        <v>299</v>
      </c>
      <c r="F32" s="74" t="s">
        <v>364</v>
      </c>
      <c r="G32" s="87" t="s">
        <v>308</v>
      </c>
      <c r="H32" s="87" t="s">
        <v>145</v>
      </c>
      <c r="I32" s="84">
        <v>8.7432999999999997E-2</v>
      </c>
      <c r="J32" s="86">
        <v>771</v>
      </c>
      <c r="K32" s="74"/>
      <c r="L32" s="84">
        <v>6.7411100000000002E-4</v>
      </c>
      <c r="M32" s="85">
        <v>1.0755283719336114E-10</v>
      </c>
      <c r="N32" s="85">
        <f t="shared" si="0"/>
        <v>1.0776089244065439E-2</v>
      </c>
      <c r="O32" s="85">
        <f>L32/'סכום נכסי הקרן'!$C$42</f>
        <v>1.3483664980508425E-7</v>
      </c>
    </row>
    <row r="33" spans="2:15">
      <c r="B33" s="77" t="s">
        <v>365</v>
      </c>
      <c r="C33" s="74" t="s">
        <v>366</v>
      </c>
      <c r="D33" s="87" t="s">
        <v>101</v>
      </c>
      <c r="E33" s="87" t="s">
        <v>299</v>
      </c>
      <c r="F33" s="74" t="s">
        <v>367</v>
      </c>
      <c r="G33" s="87" t="s">
        <v>329</v>
      </c>
      <c r="H33" s="87" t="s">
        <v>145</v>
      </c>
      <c r="I33" s="84">
        <v>3.2761999999999999E-2</v>
      </c>
      <c r="J33" s="86">
        <v>6623</v>
      </c>
      <c r="K33" s="74"/>
      <c r="L33" s="84">
        <v>2.1698540000000001E-3</v>
      </c>
      <c r="M33" s="85">
        <v>1.3941121819630522E-10</v>
      </c>
      <c r="N33" s="85">
        <f t="shared" si="0"/>
        <v>3.4686483903381443E-2</v>
      </c>
      <c r="O33" s="85">
        <f>L33/'סכום נכסי הקרן'!$C$42</f>
        <v>4.3401731157948955E-7</v>
      </c>
    </row>
    <row r="34" spans="2:15">
      <c r="B34" s="77" t="s">
        <v>368</v>
      </c>
      <c r="C34" s="74" t="s">
        <v>369</v>
      </c>
      <c r="D34" s="87" t="s">
        <v>101</v>
      </c>
      <c r="E34" s="87" t="s">
        <v>299</v>
      </c>
      <c r="F34" s="74" t="s">
        <v>370</v>
      </c>
      <c r="G34" s="87" t="s">
        <v>308</v>
      </c>
      <c r="H34" s="87" t="s">
        <v>145</v>
      </c>
      <c r="I34" s="84">
        <v>7.6339999999999993E-3</v>
      </c>
      <c r="J34" s="86">
        <v>13830</v>
      </c>
      <c r="K34" s="74"/>
      <c r="L34" s="84">
        <v>1.055821E-3</v>
      </c>
      <c r="M34" s="85">
        <v>1.6092408283074947E-10</v>
      </c>
      <c r="N34" s="85">
        <f t="shared" si="0"/>
        <v>1.6877964195449138E-2</v>
      </c>
      <c r="O34" s="85">
        <f>L34/'סכום נכסי הקרן'!$C$42</f>
        <v>2.1118683189245368E-7</v>
      </c>
    </row>
    <row r="35" spans="2:15">
      <c r="B35" s="77" t="s">
        <v>371</v>
      </c>
      <c r="C35" s="74" t="s">
        <v>372</v>
      </c>
      <c r="D35" s="87" t="s">
        <v>101</v>
      </c>
      <c r="E35" s="87" t="s">
        <v>299</v>
      </c>
      <c r="F35" s="74" t="s">
        <v>373</v>
      </c>
      <c r="G35" s="87" t="s">
        <v>173</v>
      </c>
      <c r="H35" s="87" t="s">
        <v>145</v>
      </c>
      <c r="I35" s="84">
        <v>1.3389999999999999E-3</v>
      </c>
      <c r="J35" s="86">
        <v>52350</v>
      </c>
      <c r="K35" s="74"/>
      <c r="L35" s="84">
        <v>7.0094699999999994E-4</v>
      </c>
      <c r="M35" s="85">
        <v>2.1550278425090845E-11</v>
      </c>
      <c r="N35" s="85">
        <f t="shared" si="0"/>
        <v>1.1205079619469102E-2</v>
      </c>
      <c r="O35" s="85">
        <f>L35/'סכום נכסי הקרן'!$C$42</f>
        <v>1.4020442504413127E-7</v>
      </c>
    </row>
    <row r="36" spans="2:15">
      <c r="B36" s="77" t="s">
        <v>374</v>
      </c>
      <c r="C36" s="74" t="s">
        <v>375</v>
      </c>
      <c r="D36" s="87" t="s">
        <v>101</v>
      </c>
      <c r="E36" s="87" t="s">
        <v>299</v>
      </c>
      <c r="F36" s="74" t="s">
        <v>376</v>
      </c>
      <c r="G36" s="87" t="s">
        <v>329</v>
      </c>
      <c r="H36" s="87" t="s">
        <v>145</v>
      </c>
      <c r="I36" s="84">
        <v>0.18448999999999999</v>
      </c>
      <c r="J36" s="86">
        <v>2131</v>
      </c>
      <c r="K36" s="74"/>
      <c r="L36" s="84">
        <v>3.9314789999999999E-3</v>
      </c>
      <c r="M36" s="85">
        <v>1.3815470576382285E-10</v>
      </c>
      <c r="N36" s="85">
        <f t="shared" si="0"/>
        <v>6.284716992478856E-2</v>
      </c>
      <c r="O36" s="85">
        <f>L36/'סכום נכסי הקרן'!$C$42</f>
        <v>7.8638007262756843E-7</v>
      </c>
    </row>
    <row r="37" spans="2:15">
      <c r="B37" s="77" t="s">
        <v>377</v>
      </c>
      <c r="C37" s="74" t="s">
        <v>378</v>
      </c>
      <c r="D37" s="87" t="s">
        <v>101</v>
      </c>
      <c r="E37" s="87" t="s">
        <v>299</v>
      </c>
      <c r="F37" s="74" t="s">
        <v>379</v>
      </c>
      <c r="G37" s="87" t="s">
        <v>354</v>
      </c>
      <c r="H37" s="87" t="s">
        <v>145</v>
      </c>
      <c r="I37" s="84">
        <v>3.6970000000000002E-3</v>
      </c>
      <c r="J37" s="86">
        <v>17380</v>
      </c>
      <c r="K37" s="74"/>
      <c r="L37" s="84">
        <v>6.42586E-4</v>
      </c>
      <c r="M37" s="85">
        <v>2.7198941140880739E-11</v>
      </c>
      <c r="N37" s="85">
        <f t="shared" si="0"/>
        <v>1.0272142248067506E-2</v>
      </c>
      <c r="O37" s="85">
        <f>L37/'סכום נכסי הקרן'!$C$42</f>
        <v>1.2853097405568203E-7</v>
      </c>
    </row>
    <row r="38" spans="2:15">
      <c r="B38" s="77" t="s">
        <v>380</v>
      </c>
      <c r="C38" s="74" t="s">
        <v>381</v>
      </c>
      <c r="D38" s="87" t="s">
        <v>101</v>
      </c>
      <c r="E38" s="87" t="s">
        <v>299</v>
      </c>
      <c r="F38" s="74" t="s">
        <v>382</v>
      </c>
      <c r="G38" s="87" t="s">
        <v>308</v>
      </c>
      <c r="H38" s="87" t="s">
        <v>145</v>
      </c>
      <c r="I38" s="84">
        <v>1.3252E-2</v>
      </c>
      <c r="J38" s="86">
        <v>20480</v>
      </c>
      <c r="K38" s="74"/>
      <c r="L38" s="84">
        <v>2.7139380000000004E-3</v>
      </c>
      <c r="M38" s="85">
        <v>1.0927433332926537E-10</v>
      </c>
      <c r="N38" s="85">
        <f t="shared" si="0"/>
        <v>4.3384009593168592E-2</v>
      </c>
      <c r="O38" s="85">
        <f>L38/'סכום נכסי הקרן'!$C$42</f>
        <v>5.4284577421034638E-7</v>
      </c>
    </row>
    <row r="39" spans="2:15">
      <c r="B39" s="77" t="s">
        <v>383</v>
      </c>
      <c r="C39" s="74" t="s">
        <v>384</v>
      </c>
      <c r="D39" s="87" t="s">
        <v>101</v>
      </c>
      <c r="E39" s="87" t="s">
        <v>299</v>
      </c>
      <c r="F39" s="74" t="s">
        <v>385</v>
      </c>
      <c r="G39" s="87" t="s">
        <v>132</v>
      </c>
      <c r="H39" s="87" t="s">
        <v>145</v>
      </c>
      <c r="I39" s="84">
        <v>4.4240000000000002E-2</v>
      </c>
      <c r="J39" s="86">
        <v>2010</v>
      </c>
      <c r="K39" s="74"/>
      <c r="L39" s="84">
        <v>8.8921900000000001E-4</v>
      </c>
      <c r="M39" s="85">
        <v>1.8576026941890156E-10</v>
      </c>
      <c r="N39" s="85">
        <f t="shared" si="0"/>
        <v>1.4214726212031291E-2</v>
      </c>
      <c r="O39" s="85">
        <f>L39/'סכום נכסי הקרן'!$C$42</f>
        <v>1.7786286072030751E-7</v>
      </c>
    </row>
    <row r="40" spans="2:15">
      <c r="B40" s="77" t="s">
        <v>386</v>
      </c>
      <c r="C40" s="74" t="s">
        <v>387</v>
      </c>
      <c r="D40" s="87" t="s">
        <v>101</v>
      </c>
      <c r="E40" s="87" t="s">
        <v>299</v>
      </c>
      <c r="F40" s="74" t="s">
        <v>388</v>
      </c>
      <c r="G40" s="87" t="s">
        <v>304</v>
      </c>
      <c r="H40" s="87" t="s">
        <v>145</v>
      </c>
      <c r="I40" s="84">
        <v>1.5762000000000002E-2</v>
      </c>
      <c r="J40" s="86">
        <v>9250</v>
      </c>
      <c r="K40" s="74"/>
      <c r="L40" s="84">
        <v>1.4579689999999999E-3</v>
      </c>
      <c r="M40" s="85">
        <v>1.36115339036349E-10</v>
      </c>
      <c r="N40" s="85">
        <f t="shared" si="0"/>
        <v>2.3306553459416686E-2</v>
      </c>
      <c r="O40" s="85">
        <f>L40/'סכום נכסי הקרן'!$C$42</f>
        <v>2.9162505207550221E-7</v>
      </c>
    </row>
    <row r="41" spans="2:15">
      <c r="B41" s="77" t="s">
        <v>389</v>
      </c>
      <c r="C41" s="74" t="s">
        <v>390</v>
      </c>
      <c r="D41" s="87" t="s">
        <v>101</v>
      </c>
      <c r="E41" s="87" t="s">
        <v>299</v>
      </c>
      <c r="F41" s="74" t="s">
        <v>391</v>
      </c>
      <c r="G41" s="87" t="s">
        <v>392</v>
      </c>
      <c r="H41" s="87" t="s">
        <v>145</v>
      </c>
      <c r="I41" s="84">
        <v>5.6313000000000002E-2</v>
      </c>
      <c r="J41" s="86">
        <v>2269</v>
      </c>
      <c r="K41" s="74"/>
      <c r="L41" s="84">
        <v>1.2777480000000002E-3</v>
      </c>
      <c r="M41" s="85">
        <v>1.5807294691619746E-10</v>
      </c>
      <c r="N41" s="85">
        <f>L41/$L$11</f>
        <v>2.0425607176601669E-2</v>
      </c>
      <c r="O41" s="85">
        <f>L41/'סכום נכסי הקרן'!$C$42</f>
        <v>2.555769889753272E-7</v>
      </c>
    </row>
    <row r="42" spans="2:15">
      <c r="B42" s="73"/>
      <c r="C42" s="74"/>
      <c r="D42" s="74"/>
      <c r="E42" s="74"/>
      <c r="F42" s="74"/>
      <c r="G42" s="74"/>
      <c r="H42" s="74"/>
      <c r="I42" s="84"/>
      <c r="J42" s="86"/>
      <c r="K42" s="74"/>
      <c r="L42" s="74"/>
      <c r="M42" s="74"/>
      <c r="N42" s="85"/>
      <c r="O42" s="74"/>
    </row>
    <row r="43" spans="2:15">
      <c r="B43" s="92" t="s">
        <v>393</v>
      </c>
      <c r="C43" s="72"/>
      <c r="D43" s="72"/>
      <c r="E43" s="72"/>
      <c r="F43" s="72"/>
      <c r="G43" s="72"/>
      <c r="H43" s="72"/>
      <c r="I43" s="81"/>
      <c r="J43" s="83"/>
      <c r="K43" s="81">
        <v>1.8911000000000002E-5</v>
      </c>
      <c r="L43" s="81">
        <f>SUM(L44:L83)</f>
        <v>1.5442282000000003E-2</v>
      </c>
      <c r="M43" s="72"/>
      <c r="N43" s="82">
        <f t="shared" ref="N43:N83" si="1">L43/$L$11</f>
        <v>0.24685461142753251</v>
      </c>
      <c r="O43" s="82">
        <f>L43/'סכום נכסי הקרן'!$C$42</f>
        <v>3.0887874107162712E-6</v>
      </c>
    </row>
    <row r="44" spans="2:15">
      <c r="B44" s="77" t="s">
        <v>394</v>
      </c>
      <c r="C44" s="74" t="s">
        <v>395</v>
      </c>
      <c r="D44" s="87" t="s">
        <v>101</v>
      </c>
      <c r="E44" s="87" t="s">
        <v>299</v>
      </c>
      <c r="F44" s="74" t="s">
        <v>396</v>
      </c>
      <c r="G44" s="87" t="s">
        <v>333</v>
      </c>
      <c r="H44" s="87" t="s">
        <v>145</v>
      </c>
      <c r="I44" s="84">
        <v>3.6005000000000002E-2</v>
      </c>
      <c r="J44" s="86">
        <v>2496</v>
      </c>
      <c r="K44" s="74"/>
      <c r="L44" s="84">
        <v>8.9868199999999993E-4</v>
      </c>
      <c r="M44" s="85">
        <v>2.511517002237681E-10</v>
      </c>
      <c r="N44" s="85">
        <f t="shared" si="1"/>
        <v>1.4365998231797458E-2</v>
      </c>
      <c r="O44" s="85">
        <f>L44/'סכום נכסי הקרן'!$C$42</f>
        <v>1.7975566356302257E-7</v>
      </c>
    </row>
    <row r="45" spans="2:15">
      <c r="B45" s="77" t="s">
        <v>397</v>
      </c>
      <c r="C45" s="74" t="s">
        <v>398</v>
      </c>
      <c r="D45" s="87" t="s">
        <v>101</v>
      </c>
      <c r="E45" s="87" t="s">
        <v>299</v>
      </c>
      <c r="F45" s="74" t="s">
        <v>399</v>
      </c>
      <c r="G45" s="87" t="s">
        <v>400</v>
      </c>
      <c r="H45" s="87" t="s">
        <v>145</v>
      </c>
      <c r="I45" s="84">
        <v>3.1182000000000001E-2</v>
      </c>
      <c r="J45" s="86">
        <v>585</v>
      </c>
      <c r="K45" s="74"/>
      <c r="L45" s="84">
        <v>1.8241399999999999E-4</v>
      </c>
      <c r="M45" s="85">
        <v>1.479640866268562E-10</v>
      </c>
      <c r="N45" s="85">
        <f t="shared" si="1"/>
        <v>2.9160027701179074E-3</v>
      </c>
      <c r="O45" s="85">
        <f>L45/'סכום נכסי הקרן'!$C$42</f>
        <v>3.6486710107897123E-8</v>
      </c>
    </row>
    <row r="46" spans="2:15">
      <c r="B46" s="77" t="s">
        <v>401</v>
      </c>
      <c r="C46" s="74" t="s">
        <v>402</v>
      </c>
      <c r="D46" s="87" t="s">
        <v>101</v>
      </c>
      <c r="E46" s="87" t="s">
        <v>299</v>
      </c>
      <c r="F46" s="74" t="s">
        <v>403</v>
      </c>
      <c r="G46" s="87" t="s">
        <v>343</v>
      </c>
      <c r="H46" s="87" t="s">
        <v>145</v>
      </c>
      <c r="I46" s="84">
        <v>2.0219999999999999E-3</v>
      </c>
      <c r="J46" s="86">
        <v>9525</v>
      </c>
      <c r="K46" s="74"/>
      <c r="L46" s="84">
        <v>1.9263900000000001E-4</v>
      </c>
      <c r="M46" s="85">
        <v>1.3778616609175128E-10</v>
      </c>
      <c r="N46" s="85">
        <f t="shared" si="1"/>
        <v>3.0794558401917816E-3</v>
      </c>
      <c r="O46" s="85">
        <f>L46/'סכום נכסי הקרן'!$C$42</f>
        <v>3.853192928434876E-8</v>
      </c>
    </row>
    <row r="47" spans="2:15">
      <c r="B47" s="77" t="s">
        <v>404</v>
      </c>
      <c r="C47" s="74" t="s">
        <v>405</v>
      </c>
      <c r="D47" s="87" t="s">
        <v>101</v>
      </c>
      <c r="E47" s="87" t="s">
        <v>299</v>
      </c>
      <c r="F47" s="74" t="s">
        <v>406</v>
      </c>
      <c r="G47" s="87" t="s">
        <v>392</v>
      </c>
      <c r="H47" s="87" t="s">
        <v>145</v>
      </c>
      <c r="I47" s="84">
        <v>3.2492E-2</v>
      </c>
      <c r="J47" s="86">
        <v>1226</v>
      </c>
      <c r="K47" s="74"/>
      <c r="L47" s="84">
        <v>3.9835399999999996E-4</v>
      </c>
      <c r="M47" s="85">
        <v>2.9859892297798295E-10</v>
      </c>
      <c r="N47" s="85">
        <f t="shared" si="1"/>
        <v>6.3679397825142196E-3</v>
      </c>
      <c r="O47" s="85">
        <f>L47/'סכום נכסי הקרן'!$C$42</f>
        <v>7.9679338857331389E-8</v>
      </c>
    </row>
    <row r="48" spans="2:15">
      <c r="B48" s="77" t="s">
        <v>407</v>
      </c>
      <c r="C48" s="74" t="s">
        <v>408</v>
      </c>
      <c r="D48" s="87" t="s">
        <v>101</v>
      </c>
      <c r="E48" s="87" t="s">
        <v>299</v>
      </c>
      <c r="F48" s="74" t="s">
        <v>409</v>
      </c>
      <c r="G48" s="87" t="s">
        <v>173</v>
      </c>
      <c r="H48" s="87" t="s">
        <v>145</v>
      </c>
      <c r="I48" s="84">
        <v>4.2499999999999998E-4</v>
      </c>
      <c r="J48" s="86">
        <v>3456</v>
      </c>
      <c r="K48" s="74"/>
      <c r="L48" s="84">
        <v>1.4687999999999999E-5</v>
      </c>
      <c r="M48" s="85">
        <v>1.2311443721580842E-11</v>
      </c>
      <c r="N48" s="85">
        <f t="shared" si="1"/>
        <v>2.3479693821467555E-4</v>
      </c>
      <c r="O48" s="85">
        <f>L48/'סכום נכסי הקרן'!$C$42</f>
        <v>2.9379148424177578E-9</v>
      </c>
    </row>
    <row r="49" spans="2:15">
      <c r="B49" s="77" t="s">
        <v>410</v>
      </c>
      <c r="C49" s="74" t="s">
        <v>411</v>
      </c>
      <c r="D49" s="87" t="s">
        <v>101</v>
      </c>
      <c r="E49" s="87" t="s">
        <v>299</v>
      </c>
      <c r="F49" s="74" t="s">
        <v>412</v>
      </c>
      <c r="G49" s="87" t="s">
        <v>171</v>
      </c>
      <c r="H49" s="87" t="s">
        <v>145</v>
      </c>
      <c r="I49" s="84">
        <v>0.18352099999999999</v>
      </c>
      <c r="J49" s="86">
        <v>356.8</v>
      </c>
      <c r="K49" s="74"/>
      <c r="L49" s="84">
        <v>6.5480300000000003E-4</v>
      </c>
      <c r="M49" s="85">
        <v>2.4327266979536522E-10</v>
      </c>
      <c r="N49" s="85">
        <f t="shared" si="1"/>
        <v>1.0467438693748925E-2</v>
      </c>
      <c r="O49" s="85">
        <f>L49/'סכום נכסי הקרן'!$C$42</f>
        <v>1.3097463593135044E-7</v>
      </c>
    </row>
    <row r="50" spans="2:15">
      <c r="B50" s="77" t="s">
        <v>413</v>
      </c>
      <c r="C50" s="74" t="s">
        <v>414</v>
      </c>
      <c r="D50" s="87" t="s">
        <v>101</v>
      </c>
      <c r="E50" s="87" t="s">
        <v>299</v>
      </c>
      <c r="F50" s="74" t="s">
        <v>415</v>
      </c>
      <c r="G50" s="87" t="s">
        <v>171</v>
      </c>
      <c r="H50" s="87" t="s">
        <v>145</v>
      </c>
      <c r="I50" s="84">
        <v>8.4633E-2</v>
      </c>
      <c r="J50" s="86">
        <v>1021</v>
      </c>
      <c r="K50" s="74"/>
      <c r="L50" s="84">
        <v>8.6410299999999996E-4</v>
      </c>
      <c r="M50" s="85">
        <v>1.8875865603007228E-10</v>
      </c>
      <c r="N50" s="85">
        <f t="shared" si="1"/>
        <v>1.3813231120786751E-2</v>
      </c>
      <c r="O50" s="85">
        <f>L50/'סכום נכסי הקרן'!$C$42</f>
        <v>1.7283912235006209E-7</v>
      </c>
    </row>
    <row r="51" spans="2:15">
      <c r="B51" s="77" t="s">
        <v>416</v>
      </c>
      <c r="C51" s="74" t="s">
        <v>417</v>
      </c>
      <c r="D51" s="87" t="s">
        <v>101</v>
      </c>
      <c r="E51" s="87" t="s">
        <v>299</v>
      </c>
      <c r="F51" s="74" t="s">
        <v>418</v>
      </c>
      <c r="G51" s="87" t="s">
        <v>316</v>
      </c>
      <c r="H51" s="87" t="s">
        <v>145</v>
      </c>
      <c r="I51" s="84">
        <v>1.8990000000000001E-3</v>
      </c>
      <c r="J51" s="86">
        <v>6874</v>
      </c>
      <c r="K51" s="74"/>
      <c r="L51" s="84">
        <v>1.30562E-4</v>
      </c>
      <c r="M51" s="85">
        <v>5.2269358565239966E-11</v>
      </c>
      <c r="N51" s="85">
        <f t="shared" si="1"/>
        <v>2.0871158665022108E-3</v>
      </c>
      <c r="O51" s="85">
        <f>L51/'סכום נכסי הקרן'!$C$42</f>
        <v>2.6115198642139661E-8</v>
      </c>
    </row>
    <row r="52" spans="2:15">
      <c r="B52" s="77" t="s">
        <v>419</v>
      </c>
      <c r="C52" s="74" t="s">
        <v>420</v>
      </c>
      <c r="D52" s="87" t="s">
        <v>101</v>
      </c>
      <c r="E52" s="87" t="s">
        <v>299</v>
      </c>
      <c r="F52" s="74" t="s">
        <v>421</v>
      </c>
      <c r="G52" s="87" t="s">
        <v>422</v>
      </c>
      <c r="H52" s="87" t="s">
        <v>145</v>
      </c>
      <c r="I52" s="84">
        <v>4.9189999999999998E-3</v>
      </c>
      <c r="J52" s="86">
        <v>4910</v>
      </c>
      <c r="K52" s="74"/>
      <c r="L52" s="84">
        <v>2.4154400000000003E-4</v>
      </c>
      <c r="M52" s="85">
        <v>1.9890235337997329E-10</v>
      </c>
      <c r="N52" s="85">
        <f t="shared" si="1"/>
        <v>3.8612330912394881E-3</v>
      </c>
      <c r="O52" s="85">
        <f>L52/'סכום נכסי הקרן'!$C$42</f>
        <v>4.8313977580130385E-8</v>
      </c>
    </row>
    <row r="53" spans="2:15">
      <c r="B53" s="77" t="s">
        <v>423</v>
      </c>
      <c r="C53" s="74" t="s">
        <v>424</v>
      </c>
      <c r="D53" s="87" t="s">
        <v>101</v>
      </c>
      <c r="E53" s="87" t="s">
        <v>299</v>
      </c>
      <c r="F53" s="74" t="s">
        <v>425</v>
      </c>
      <c r="G53" s="87" t="s">
        <v>308</v>
      </c>
      <c r="H53" s="87" t="s">
        <v>145</v>
      </c>
      <c r="I53" s="84">
        <v>9.59E-4</v>
      </c>
      <c r="J53" s="86">
        <v>207340</v>
      </c>
      <c r="K53" s="74"/>
      <c r="L53" s="84">
        <v>1.9884299999999998E-3</v>
      </c>
      <c r="M53" s="85">
        <v>4.488113985927259E-10</v>
      </c>
      <c r="N53" s="85">
        <f t="shared" si="1"/>
        <v>3.1786306907285351E-2</v>
      </c>
      <c r="O53" s="85">
        <f>L53/'סכום נכסי הקרן'!$C$42</f>
        <v>3.9772862269258864E-7</v>
      </c>
    </row>
    <row r="54" spans="2:15">
      <c r="B54" s="77" t="s">
        <v>426</v>
      </c>
      <c r="C54" s="74" t="s">
        <v>427</v>
      </c>
      <c r="D54" s="87" t="s">
        <v>101</v>
      </c>
      <c r="E54" s="87" t="s">
        <v>299</v>
      </c>
      <c r="F54" s="74" t="s">
        <v>428</v>
      </c>
      <c r="G54" s="87" t="s">
        <v>400</v>
      </c>
      <c r="H54" s="87" t="s">
        <v>145</v>
      </c>
      <c r="I54" s="84">
        <v>2.294E-3</v>
      </c>
      <c r="J54" s="86">
        <v>9800</v>
      </c>
      <c r="K54" s="74"/>
      <c r="L54" s="84">
        <v>2.24828E-4</v>
      </c>
      <c r="M54" s="85">
        <v>1.2262218399945135E-10</v>
      </c>
      <c r="N54" s="85">
        <f t="shared" si="1"/>
        <v>3.5940172947255635E-3</v>
      </c>
      <c r="O54" s="85">
        <f>L54/'סכום נכסי הקרן'!$C$42</f>
        <v>4.4970419266823236E-8</v>
      </c>
    </row>
    <row r="55" spans="2:15">
      <c r="B55" s="77" t="s">
        <v>429</v>
      </c>
      <c r="C55" s="74" t="s">
        <v>430</v>
      </c>
      <c r="D55" s="87" t="s">
        <v>101</v>
      </c>
      <c r="E55" s="87" t="s">
        <v>299</v>
      </c>
      <c r="F55" s="74" t="s">
        <v>431</v>
      </c>
      <c r="G55" s="87" t="s">
        <v>137</v>
      </c>
      <c r="H55" s="87" t="s">
        <v>145</v>
      </c>
      <c r="I55" s="84">
        <v>2.1710000000000002E-3</v>
      </c>
      <c r="J55" s="86">
        <v>24770</v>
      </c>
      <c r="K55" s="74"/>
      <c r="L55" s="84">
        <v>5.3774200000000002E-4</v>
      </c>
      <c r="M55" s="85">
        <v>4.0773881126951762E-10</v>
      </c>
      <c r="N55" s="85">
        <f t="shared" si="1"/>
        <v>8.5961448222655282E-3</v>
      </c>
      <c r="O55" s="85">
        <f>L55/'סכום נכסי הקרן'!$C$42</f>
        <v>1.0755992668786834E-7</v>
      </c>
    </row>
    <row r="56" spans="2:15">
      <c r="B56" s="77" t="s">
        <v>432</v>
      </c>
      <c r="C56" s="74" t="s">
        <v>433</v>
      </c>
      <c r="D56" s="87" t="s">
        <v>101</v>
      </c>
      <c r="E56" s="87" t="s">
        <v>299</v>
      </c>
      <c r="F56" s="74" t="s">
        <v>434</v>
      </c>
      <c r="G56" s="87" t="s">
        <v>392</v>
      </c>
      <c r="H56" s="87" t="s">
        <v>145</v>
      </c>
      <c r="I56" s="84">
        <v>4.3860000000000001E-3</v>
      </c>
      <c r="J56" s="86">
        <v>5140</v>
      </c>
      <c r="K56" s="74"/>
      <c r="L56" s="84">
        <v>2.2542600000000001E-4</v>
      </c>
      <c r="M56" s="85">
        <v>3.1226743249317068E-10</v>
      </c>
      <c r="N56" s="85">
        <f t="shared" si="1"/>
        <v>3.6035767016599574E-3</v>
      </c>
      <c r="O56" s="85">
        <f>L56/'סכום נכסי הקרן'!$C$42</f>
        <v>4.5090032085162419E-8</v>
      </c>
    </row>
    <row r="57" spans="2:15">
      <c r="B57" s="77" t="s">
        <v>435</v>
      </c>
      <c r="C57" s="74" t="s">
        <v>436</v>
      </c>
      <c r="D57" s="87" t="s">
        <v>101</v>
      </c>
      <c r="E57" s="87" t="s">
        <v>299</v>
      </c>
      <c r="F57" s="74" t="s">
        <v>437</v>
      </c>
      <c r="G57" s="87" t="s">
        <v>438</v>
      </c>
      <c r="H57" s="87" t="s">
        <v>145</v>
      </c>
      <c r="I57" s="84">
        <v>1.944E-3</v>
      </c>
      <c r="J57" s="86">
        <v>23400</v>
      </c>
      <c r="K57" s="74"/>
      <c r="L57" s="84">
        <v>4.5495799999999999E-4</v>
      </c>
      <c r="M57" s="85">
        <v>2.857709863068069E-10</v>
      </c>
      <c r="N57" s="85">
        <f t="shared" si="1"/>
        <v>7.2727904014346654E-3</v>
      </c>
      <c r="O57" s="85">
        <f>L57/'סכום נכסי הקרן'!$C$42</f>
        <v>9.1001352183871082E-8</v>
      </c>
    </row>
    <row r="58" spans="2:15">
      <c r="B58" s="77" t="s">
        <v>439</v>
      </c>
      <c r="C58" s="74" t="s">
        <v>440</v>
      </c>
      <c r="D58" s="87" t="s">
        <v>101</v>
      </c>
      <c r="E58" s="87" t="s">
        <v>299</v>
      </c>
      <c r="F58" s="74" t="s">
        <v>441</v>
      </c>
      <c r="G58" s="87" t="s">
        <v>438</v>
      </c>
      <c r="H58" s="87" t="s">
        <v>145</v>
      </c>
      <c r="I58" s="84">
        <v>5.6270000000000001E-3</v>
      </c>
      <c r="J58" s="86">
        <v>11160</v>
      </c>
      <c r="K58" s="74"/>
      <c r="L58" s="84">
        <v>6.2798500000000007E-4</v>
      </c>
      <c r="M58" s="85">
        <v>2.4983708641739169E-10</v>
      </c>
      <c r="N58" s="85">
        <f t="shared" si="1"/>
        <v>1.0038736059691111E-2</v>
      </c>
      <c r="O58" s="85">
        <f>L58/'סכום נכסי הקרן'!$C$42</f>
        <v>1.2561046107813972E-7</v>
      </c>
    </row>
    <row r="59" spans="2:15">
      <c r="B59" s="77" t="s">
        <v>442</v>
      </c>
      <c r="C59" s="74" t="s">
        <v>443</v>
      </c>
      <c r="D59" s="87" t="s">
        <v>101</v>
      </c>
      <c r="E59" s="87" t="s">
        <v>299</v>
      </c>
      <c r="F59" s="74" t="s">
        <v>444</v>
      </c>
      <c r="G59" s="87" t="s">
        <v>138</v>
      </c>
      <c r="H59" s="87" t="s">
        <v>145</v>
      </c>
      <c r="I59" s="84">
        <v>3.5445999999999998E-2</v>
      </c>
      <c r="J59" s="86">
        <v>950.5</v>
      </c>
      <c r="K59" s="74"/>
      <c r="L59" s="84">
        <v>3.3691400000000001E-4</v>
      </c>
      <c r="M59" s="85">
        <v>1.7722999999999999E-10</v>
      </c>
      <c r="N59" s="85">
        <f t="shared" si="1"/>
        <v>5.3857826553417214E-3</v>
      </c>
      <c r="O59" s="85">
        <f>L59/'סכום נכסי הקרן'!$C$42</f>
        <v>6.7390021869440125E-8</v>
      </c>
    </row>
    <row r="60" spans="2:15">
      <c r="B60" s="77" t="s">
        <v>445</v>
      </c>
      <c r="C60" s="74" t="s">
        <v>446</v>
      </c>
      <c r="D60" s="87" t="s">
        <v>101</v>
      </c>
      <c r="E60" s="87" t="s">
        <v>299</v>
      </c>
      <c r="F60" s="74" t="s">
        <v>447</v>
      </c>
      <c r="G60" s="87" t="s">
        <v>127</v>
      </c>
      <c r="H60" s="87" t="s">
        <v>145</v>
      </c>
      <c r="I60" s="84">
        <v>2.4873599999999998</v>
      </c>
      <c r="J60" s="86">
        <v>33</v>
      </c>
      <c r="K60" s="74"/>
      <c r="L60" s="84">
        <v>8.2082900000000013E-4</v>
      </c>
      <c r="M60" s="85">
        <v>4.8010061313457131E-10</v>
      </c>
      <c r="N60" s="85">
        <f t="shared" si="1"/>
        <v>1.3121468954099534E-2</v>
      </c>
      <c r="O60" s="85">
        <f>L60/'סכום נכסי הקרן'!$C$42</f>
        <v>1.6418339475673519E-7</v>
      </c>
    </row>
    <row r="61" spans="2:15">
      <c r="B61" s="77" t="s">
        <v>448</v>
      </c>
      <c r="C61" s="74" t="s">
        <v>449</v>
      </c>
      <c r="D61" s="87" t="s">
        <v>101</v>
      </c>
      <c r="E61" s="87" t="s">
        <v>299</v>
      </c>
      <c r="F61" s="74" t="s">
        <v>450</v>
      </c>
      <c r="G61" s="87" t="s">
        <v>308</v>
      </c>
      <c r="H61" s="87" t="s">
        <v>145</v>
      </c>
      <c r="I61" s="84">
        <v>4.3599999999999997E-4</v>
      </c>
      <c r="J61" s="86">
        <v>64800</v>
      </c>
      <c r="K61" s="84">
        <v>3.4879999999999999E-6</v>
      </c>
      <c r="L61" s="84">
        <v>2.8600700000000001E-4</v>
      </c>
      <c r="M61" s="85">
        <v>8.068252978961845E-11</v>
      </c>
      <c r="N61" s="85">
        <f t="shared" si="1"/>
        <v>4.5720021723832192E-3</v>
      </c>
      <c r="O61" s="85">
        <f>L61/'סכום נכסי הקרן'!$C$42</f>
        <v>5.7207530660088224E-8</v>
      </c>
    </row>
    <row r="62" spans="2:15">
      <c r="B62" s="77" t="s">
        <v>451</v>
      </c>
      <c r="C62" s="74" t="s">
        <v>452</v>
      </c>
      <c r="D62" s="87" t="s">
        <v>101</v>
      </c>
      <c r="E62" s="87" t="s">
        <v>299</v>
      </c>
      <c r="F62" s="74" t="s">
        <v>453</v>
      </c>
      <c r="G62" s="87" t="s">
        <v>343</v>
      </c>
      <c r="H62" s="87" t="s">
        <v>145</v>
      </c>
      <c r="I62" s="84">
        <v>7.3020000000000003E-3</v>
      </c>
      <c r="J62" s="86">
        <v>2959</v>
      </c>
      <c r="K62" s="74"/>
      <c r="L62" s="84">
        <v>2.1606700000000002E-4</v>
      </c>
      <c r="M62" s="85">
        <v>1.0794610624336065E-10</v>
      </c>
      <c r="N62" s="85">
        <f t="shared" si="1"/>
        <v>3.4539671874475974E-3</v>
      </c>
      <c r="O62" s="85">
        <f>L62/'סכום נכסי הקרן'!$C$42</f>
        <v>4.321803147172371E-8</v>
      </c>
    </row>
    <row r="63" spans="2:15">
      <c r="B63" s="77" t="s">
        <v>454</v>
      </c>
      <c r="C63" s="74" t="s">
        <v>455</v>
      </c>
      <c r="D63" s="87" t="s">
        <v>101</v>
      </c>
      <c r="E63" s="87" t="s">
        <v>299</v>
      </c>
      <c r="F63" s="74" t="s">
        <v>456</v>
      </c>
      <c r="G63" s="87" t="s">
        <v>132</v>
      </c>
      <c r="H63" s="87" t="s">
        <v>145</v>
      </c>
      <c r="I63" s="84">
        <v>9.7599999999999987E-4</v>
      </c>
      <c r="J63" s="86">
        <v>14030</v>
      </c>
      <c r="K63" s="74"/>
      <c r="L63" s="84">
        <v>1.3699400000000001E-4</v>
      </c>
      <c r="M63" s="85">
        <v>7.6833998414511542E-11</v>
      </c>
      <c r="N63" s="85">
        <f t="shared" si="1"/>
        <v>2.1899354407530817E-3</v>
      </c>
      <c r="O63" s="85">
        <f>L63/'סכום נכסי הקרן'!$C$42</f>
        <v>2.740173651430953E-8</v>
      </c>
    </row>
    <row r="64" spans="2:15">
      <c r="B64" s="77" t="s">
        <v>457</v>
      </c>
      <c r="C64" s="74" t="s">
        <v>458</v>
      </c>
      <c r="D64" s="87" t="s">
        <v>101</v>
      </c>
      <c r="E64" s="87" t="s">
        <v>299</v>
      </c>
      <c r="F64" s="74" t="s">
        <v>459</v>
      </c>
      <c r="G64" s="87" t="s">
        <v>308</v>
      </c>
      <c r="H64" s="87" t="s">
        <v>145</v>
      </c>
      <c r="I64" s="84">
        <v>2.2360000000000001E-3</v>
      </c>
      <c r="J64" s="86">
        <v>8629</v>
      </c>
      <c r="K64" s="84">
        <v>1.8459999999999998E-6</v>
      </c>
      <c r="L64" s="84">
        <v>1.9478799999999999E-4</v>
      </c>
      <c r="M64" s="85">
        <v>6.1559063112906367E-11</v>
      </c>
      <c r="N64" s="85">
        <f t="shared" si="1"/>
        <v>3.1138089597603637E-3</v>
      </c>
      <c r="O64" s="85">
        <f>L64/'סכום נכסי הקרן'!$C$42</f>
        <v>3.8961775348915456E-8</v>
      </c>
    </row>
    <row r="65" spans="2:15">
      <c r="B65" s="77" t="s">
        <v>460</v>
      </c>
      <c r="C65" s="74" t="s">
        <v>461</v>
      </c>
      <c r="D65" s="87" t="s">
        <v>101</v>
      </c>
      <c r="E65" s="87" t="s">
        <v>299</v>
      </c>
      <c r="F65" s="74" t="s">
        <v>462</v>
      </c>
      <c r="G65" s="87" t="s">
        <v>438</v>
      </c>
      <c r="H65" s="87" t="s">
        <v>145</v>
      </c>
      <c r="I65" s="84">
        <v>1.6114E-2</v>
      </c>
      <c r="J65" s="86">
        <v>5810</v>
      </c>
      <c r="K65" s="74"/>
      <c r="L65" s="84">
        <v>9.3623900000000006E-4</v>
      </c>
      <c r="M65" s="85">
        <v>2.5933055283901858E-10</v>
      </c>
      <c r="N65" s="85">
        <f t="shared" si="1"/>
        <v>1.4966370549916234E-2</v>
      </c>
      <c r="O65" s="85">
        <f>L65/'סכום נכסי הקרן'!$C$42</f>
        <v>1.8726786861045477E-7</v>
      </c>
    </row>
    <row r="66" spans="2:15">
      <c r="B66" s="77" t="s">
        <v>463</v>
      </c>
      <c r="C66" s="74" t="s">
        <v>464</v>
      </c>
      <c r="D66" s="87" t="s">
        <v>101</v>
      </c>
      <c r="E66" s="87" t="s">
        <v>299</v>
      </c>
      <c r="F66" s="74" t="s">
        <v>465</v>
      </c>
      <c r="G66" s="87" t="s">
        <v>422</v>
      </c>
      <c r="H66" s="87" t="s">
        <v>145</v>
      </c>
      <c r="I66" s="84">
        <v>2.9637000000000004E-2</v>
      </c>
      <c r="J66" s="86">
        <v>2236</v>
      </c>
      <c r="K66" s="74"/>
      <c r="L66" s="84">
        <v>6.6268299999999996E-4</v>
      </c>
      <c r="M66" s="85">
        <v>2.7429735239795421E-10</v>
      </c>
      <c r="N66" s="85">
        <f t="shared" si="1"/>
        <v>1.0593405460710501E-2</v>
      </c>
      <c r="O66" s="85">
        <f>L66/'סכום נכסי הקרן'!$C$42</f>
        <v>1.3255080484190679E-7</v>
      </c>
    </row>
    <row r="67" spans="2:15">
      <c r="B67" s="77" t="s">
        <v>466</v>
      </c>
      <c r="C67" s="74" t="s">
        <v>467</v>
      </c>
      <c r="D67" s="87" t="s">
        <v>101</v>
      </c>
      <c r="E67" s="87" t="s">
        <v>299</v>
      </c>
      <c r="F67" s="74" t="s">
        <v>468</v>
      </c>
      <c r="G67" s="87" t="s">
        <v>392</v>
      </c>
      <c r="H67" s="87" t="s">
        <v>145</v>
      </c>
      <c r="I67" s="84">
        <v>1.6739999999999999E-3</v>
      </c>
      <c r="J67" s="86">
        <v>8896</v>
      </c>
      <c r="K67" s="74"/>
      <c r="L67" s="84">
        <v>1.4889100000000001E-4</v>
      </c>
      <c r="M67" s="85">
        <v>1.8918285438277001E-10</v>
      </c>
      <c r="N67" s="85">
        <f t="shared" si="1"/>
        <v>2.3801164847304778E-3</v>
      </c>
      <c r="O67" s="85">
        <f>L67/'סכום נכסי הקרן'!$C$42</f>
        <v>2.9781391530666018E-8</v>
      </c>
    </row>
    <row r="68" spans="2:15">
      <c r="B68" s="77" t="s">
        <v>469</v>
      </c>
      <c r="C68" s="74" t="s">
        <v>470</v>
      </c>
      <c r="D68" s="87" t="s">
        <v>101</v>
      </c>
      <c r="E68" s="87" t="s">
        <v>299</v>
      </c>
      <c r="F68" s="74" t="s">
        <v>471</v>
      </c>
      <c r="G68" s="87" t="s">
        <v>343</v>
      </c>
      <c r="H68" s="87" t="s">
        <v>145</v>
      </c>
      <c r="I68" s="84">
        <v>6.7330000000000003E-3</v>
      </c>
      <c r="J68" s="86">
        <v>4006</v>
      </c>
      <c r="K68" s="74"/>
      <c r="L68" s="84">
        <v>2.6973699999999998E-4</v>
      </c>
      <c r="M68" s="85">
        <v>1.0641369551373421E-10</v>
      </c>
      <c r="N68" s="85">
        <f t="shared" si="1"/>
        <v>4.3119159669942767E-3</v>
      </c>
      <c r="O68" s="85">
        <f>L68/'סכום נכסי הקרן'!$C$42</f>
        <v>5.3953181906947083E-8</v>
      </c>
    </row>
    <row r="69" spans="2:15">
      <c r="B69" s="77" t="s">
        <v>472</v>
      </c>
      <c r="C69" s="74" t="s">
        <v>473</v>
      </c>
      <c r="D69" s="87" t="s">
        <v>101</v>
      </c>
      <c r="E69" s="87" t="s">
        <v>299</v>
      </c>
      <c r="F69" s="74" t="s">
        <v>474</v>
      </c>
      <c r="G69" s="87" t="s">
        <v>350</v>
      </c>
      <c r="H69" s="87" t="s">
        <v>145</v>
      </c>
      <c r="I69" s="84">
        <v>1.2800000000000001E-3</v>
      </c>
      <c r="J69" s="86">
        <v>11700</v>
      </c>
      <c r="K69" s="74"/>
      <c r="L69" s="84">
        <v>1.4977099999999999E-4</v>
      </c>
      <c r="M69" s="85">
        <v>4.5705116941362157E-11</v>
      </c>
      <c r="N69" s="85">
        <f t="shared" si="1"/>
        <v>2.3941838394165422E-3</v>
      </c>
      <c r="O69" s="85">
        <f>L69/'סכום נכסי הקרן'!$C$42</f>
        <v>2.9957410393773831E-8</v>
      </c>
    </row>
    <row r="70" spans="2:15">
      <c r="B70" s="77" t="s">
        <v>475</v>
      </c>
      <c r="C70" s="74" t="s">
        <v>476</v>
      </c>
      <c r="D70" s="87" t="s">
        <v>101</v>
      </c>
      <c r="E70" s="87" t="s">
        <v>299</v>
      </c>
      <c r="F70" s="74" t="s">
        <v>477</v>
      </c>
      <c r="G70" s="87" t="s">
        <v>127</v>
      </c>
      <c r="H70" s="87" t="s">
        <v>145</v>
      </c>
      <c r="I70" s="84">
        <v>1.9594E-2</v>
      </c>
      <c r="J70" s="86">
        <v>1260</v>
      </c>
      <c r="K70" s="74"/>
      <c r="L70" s="84">
        <v>2.4688899999999997E-4</v>
      </c>
      <c r="M70" s="85">
        <v>1.9957688966027927E-10</v>
      </c>
      <c r="N70" s="85">
        <f t="shared" si="1"/>
        <v>3.9466762853270039E-3</v>
      </c>
      <c r="O70" s="85">
        <f>L70/'סכום נכסי הקרן'!$C$42</f>
        <v>4.9383092152075014E-8</v>
      </c>
    </row>
    <row r="71" spans="2:15">
      <c r="B71" s="77" t="s">
        <v>478</v>
      </c>
      <c r="C71" s="74" t="s">
        <v>479</v>
      </c>
      <c r="D71" s="87" t="s">
        <v>101</v>
      </c>
      <c r="E71" s="87" t="s">
        <v>299</v>
      </c>
      <c r="F71" s="74" t="s">
        <v>480</v>
      </c>
      <c r="G71" s="87" t="s">
        <v>172</v>
      </c>
      <c r="H71" s="87" t="s">
        <v>145</v>
      </c>
      <c r="I71" s="84">
        <v>1.6934000000000001E-2</v>
      </c>
      <c r="J71" s="86">
        <v>1040</v>
      </c>
      <c r="K71" s="74"/>
      <c r="L71" s="84">
        <v>1.7611800000000001E-4</v>
      </c>
      <c r="M71" s="85">
        <v>1.1352270091676185E-10</v>
      </c>
      <c r="N71" s="85">
        <f t="shared" si="1"/>
        <v>2.8153572415912467E-3</v>
      </c>
      <c r="O71" s="85">
        <f>L71/'סכום נכסי הקרן'!$C$42</f>
        <v>3.5227375150934831E-8</v>
      </c>
    </row>
    <row r="72" spans="2:15">
      <c r="B72" s="77" t="s">
        <v>481</v>
      </c>
      <c r="C72" s="74" t="s">
        <v>482</v>
      </c>
      <c r="D72" s="87" t="s">
        <v>101</v>
      </c>
      <c r="E72" s="87" t="s">
        <v>299</v>
      </c>
      <c r="F72" s="74" t="s">
        <v>483</v>
      </c>
      <c r="G72" s="87" t="s">
        <v>132</v>
      </c>
      <c r="H72" s="87" t="s">
        <v>145</v>
      </c>
      <c r="I72" s="84">
        <v>2.6510000000000001E-3</v>
      </c>
      <c r="J72" s="86">
        <v>5784</v>
      </c>
      <c r="K72" s="74"/>
      <c r="L72" s="84">
        <v>1.5333299999999999E-4</v>
      </c>
      <c r="M72" s="85">
        <v>2.4334781976509363E-10</v>
      </c>
      <c r="N72" s="85">
        <f t="shared" si="1"/>
        <v>2.4511246546344528E-3</v>
      </c>
      <c r="O72" s="85">
        <f>L72/'סכום נכסי הקרן'!$C$42</f>
        <v>3.0669886746489792E-8</v>
      </c>
    </row>
    <row r="73" spans="2:15">
      <c r="B73" s="77" t="s">
        <v>484</v>
      </c>
      <c r="C73" s="74" t="s">
        <v>485</v>
      </c>
      <c r="D73" s="87" t="s">
        <v>101</v>
      </c>
      <c r="E73" s="87" t="s">
        <v>299</v>
      </c>
      <c r="F73" s="74" t="s">
        <v>486</v>
      </c>
      <c r="G73" s="87" t="s">
        <v>316</v>
      </c>
      <c r="H73" s="87" t="s">
        <v>145</v>
      </c>
      <c r="I73" s="84">
        <v>1.106E-3</v>
      </c>
      <c r="J73" s="86">
        <v>25990</v>
      </c>
      <c r="K73" s="74"/>
      <c r="L73" s="84">
        <v>2.8731899999999996E-4</v>
      </c>
      <c r="M73" s="85">
        <v>1.4353959557913619E-10</v>
      </c>
      <c r="N73" s="85">
        <f t="shared" si="1"/>
        <v>4.5929753193697138E-3</v>
      </c>
      <c r="O73" s="85">
        <f>L73/'סכום נכסי הקרן'!$C$42</f>
        <v>5.746995878326714E-8</v>
      </c>
    </row>
    <row r="74" spans="2:15">
      <c r="B74" s="77" t="s">
        <v>487</v>
      </c>
      <c r="C74" s="74" t="s">
        <v>488</v>
      </c>
      <c r="D74" s="87" t="s">
        <v>101</v>
      </c>
      <c r="E74" s="87" t="s">
        <v>299</v>
      </c>
      <c r="F74" s="74" t="s">
        <v>489</v>
      </c>
      <c r="G74" s="87" t="s">
        <v>168</v>
      </c>
      <c r="H74" s="87" t="s">
        <v>145</v>
      </c>
      <c r="I74" s="84">
        <v>3.8499999999999998E-4</v>
      </c>
      <c r="J74" s="86">
        <v>11790</v>
      </c>
      <c r="K74" s="74"/>
      <c r="L74" s="84">
        <v>4.5349000000000002E-5</v>
      </c>
      <c r="M74" s="85">
        <v>2.8483833648788707E-11</v>
      </c>
      <c r="N74" s="85">
        <f t="shared" si="1"/>
        <v>7.2493234961174588E-4</v>
      </c>
      <c r="O74" s="85">
        <f>L74/'סכום נכסי הקרן'!$C$42</f>
        <v>9.0707720716777585E-9</v>
      </c>
    </row>
    <row r="75" spans="2:15">
      <c r="B75" s="77" t="s">
        <v>490</v>
      </c>
      <c r="C75" s="74" t="s">
        <v>491</v>
      </c>
      <c r="D75" s="87" t="s">
        <v>101</v>
      </c>
      <c r="E75" s="87" t="s">
        <v>299</v>
      </c>
      <c r="F75" s="74" t="s">
        <v>492</v>
      </c>
      <c r="G75" s="87" t="s">
        <v>333</v>
      </c>
      <c r="H75" s="87" t="s">
        <v>145</v>
      </c>
      <c r="I75" s="84">
        <v>2.8519999999999999E-3</v>
      </c>
      <c r="J75" s="86">
        <v>29840</v>
      </c>
      <c r="K75" s="74"/>
      <c r="L75" s="84">
        <v>8.5097200000000008E-4</v>
      </c>
      <c r="M75" s="85">
        <v>2.8018337274762824E-10</v>
      </c>
      <c r="N75" s="85">
        <f t="shared" si="1"/>
        <v>1.3603323808988215E-2</v>
      </c>
      <c r="O75" s="85">
        <f>L75/'סכום נכסי הקרן'!$C$42</f>
        <v>1.7021264088248398E-7</v>
      </c>
    </row>
    <row r="76" spans="2:15">
      <c r="B76" s="77" t="s">
        <v>493</v>
      </c>
      <c r="C76" s="74" t="s">
        <v>494</v>
      </c>
      <c r="D76" s="87" t="s">
        <v>101</v>
      </c>
      <c r="E76" s="87" t="s">
        <v>299</v>
      </c>
      <c r="F76" s="74" t="s">
        <v>495</v>
      </c>
      <c r="G76" s="87" t="s">
        <v>358</v>
      </c>
      <c r="H76" s="87" t="s">
        <v>145</v>
      </c>
      <c r="I76" s="84">
        <v>1.6050000000000001E-3</v>
      </c>
      <c r="J76" s="86">
        <v>11670</v>
      </c>
      <c r="K76" s="74"/>
      <c r="L76" s="84">
        <v>1.8732299999999998E-4</v>
      </c>
      <c r="M76" s="85">
        <v>1.6809882325586999E-10</v>
      </c>
      <c r="N76" s="85">
        <f t="shared" si="1"/>
        <v>2.994476229383692E-3</v>
      </c>
      <c r="O76" s="85">
        <f>L76/'סכום נכסי הקרן'!$C$42</f>
        <v>3.7468615334029252E-8</v>
      </c>
    </row>
    <row r="77" spans="2:15">
      <c r="B77" s="77" t="s">
        <v>496</v>
      </c>
      <c r="C77" s="74" t="s">
        <v>497</v>
      </c>
      <c r="D77" s="87" t="s">
        <v>101</v>
      </c>
      <c r="E77" s="87" t="s">
        <v>299</v>
      </c>
      <c r="F77" s="74" t="s">
        <v>498</v>
      </c>
      <c r="G77" s="87" t="s">
        <v>172</v>
      </c>
      <c r="H77" s="87" t="s">
        <v>145</v>
      </c>
      <c r="I77" s="84">
        <v>2.2742999999999999E-2</v>
      </c>
      <c r="J77" s="86">
        <v>1323</v>
      </c>
      <c r="K77" s="74"/>
      <c r="L77" s="84">
        <v>3.0088799999999997E-4</v>
      </c>
      <c r="M77" s="85">
        <v>1.2389898012720392E-10</v>
      </c>
      <c r="N77" s="85">
        <f t="shared" si="1"/>
        <v>4.8098843372506323E-3</v>
      </c>
      <c r="O77" s="85">
        <f>L77/'סכום נכסי הקרן'!$C$42</f>
        <v>6.0184049639528481E-8</v>
      </c>
    </row>
    <row r="78" spans="2:15">
      <c r="B78" s="77" t="s">
        <v>499</v>
      </c>
      <c r="C78" s="74" t="s">
        <v>500</v>
      </c>
      <c r="D78" s="87" t="s">
        <v>101</v>
      </c>
      <c r="E78" s="87" t="s">
        <v>299</v>
      </c>
      <c r="F78" s="74" t="s">
        <v>501</v>
      </c>
      <c r="G78" s="87" t="s">
        <v>502</v>
      </c>
      <c r="H78" s="87" t="s">
        <v>145</v>
      </c>
      <c r="I78" s="84">
        <v>1.9910000000000001E-3</v>
      </c>
      <c r="J78" s="86">
        <v>2149</v>
      </c>
      <c r="K78" s="74"/>
      <c r="L78" s="84">
        <v>4.2786999999999995E-5</v>
      </c>
      <c r="M78" s="85">
        <v>4.4721706546179666E-11</v>
      </c>
      <c r="N78" s="85">
        <f t="shared" si="1"/>
        <v>6.8397716471890811E-4</v>
      </c>
      <c r="O78" s="85">
        <f>L78/'סכום נכסי הקרן'!$C$42</f>
        <v>8.5583171543115886E-9</v>
      </c>
    </row>
    <row r="79" spans="2:15">
      <c r="B79" s="77" t="s">
        <v>503</v>
      </c>
      <c r="C79" s="74" t="s">
        <v>504</v>
      </c>
      <c r="D79" s="87" t="s">
        <v>101</v>
      </c>
      <c r="E79" s="87" t="s">
        <v>299</v>
      </c>
      <c r="F79" s="74" t="s">
        <v>505</v>
      </c>
      <c r="G79" s="87" t="s">
        <v>350</v>
      </c>
      <c r="H79" s="87" t="s">
        <v>145</v>
      </c>
      <c r="I79" s="84">
        <v>1.7750000000000001E-3</v>
      </c>
      <c r="J79" s="86">
        <v>3075</v>
      </c>
      <c r="K79" s="74"/>
      <c r="L79" s="84">
        <v>5.4579999999999989E-5</v>
      </c>
      <c r="M79" s="85">
        <v>4.6186389794655316E-11</v>
      </c>
      <c r="N79" s="85">
        <f t="shared" si="1"/>
        <v>8.7249570314249653E-4</v>
      </c>
      <c r="O79" s="85">
        <f>L79/'סכום נכסי הקרן'!$C$42</f>
        <v>1.0917169941391695E-8</v>
      </c>
    </row>
    <row r="80" spans="2:15">
      <c r="B80" s="77" t="s">
        <v>506</v>
      </c>
      <c r="C80" s="74" t="s">
        <v>507</v>
      </c>
      <c r="D80" s="87" t="s">
        <v>101</v>
      </c>
      <c r="E80" s="87" t="s">
        <v>299</v>
      </c>
      <c r="F80" s="74" t="s">
        <v>508</v>
      </c>
      <c r="G80" s="87" t="s">
        <v>304</v>
      </c>
      <c r="H80" s="87" t="s">
        <v>145</v>
      </c>
      <c r="I80" s="84">
        <v>2.5980000000000005E-3</v>
      </c>
      <c r="J80" s="86">
        <v>8571</v>
      </c>
      <c r="K80" s="84">
        <v>8.2479999999999996E-6</v>
      </c>
      <c r="L80" s="84">
        <v>2.3092699999999999E-4</v>
      </c>
      <c r="M80" s="85">
        <v>2.06558773762806E-10</v>
      </c>
      <c r="N80" s="85">
        <f t="shared" si="1"/>
        <v>3.6915136540781848E-3</v>
      </c>
      <c r="O80" s="85">
        <f>L80/'סכום נכסי הקרן'!$C$42</f>
        <v>4.6190350001021625E-8</v>
      </c>
    </row>
    <row r="81" spans="2:15">
      <c r="B81" s="77" t="s">
        <v>509</v>
      </c>
      <c r="C81" s="74" t="s">
        <v>510</v>
      </c>
      <c r="D81" s="87" t="s">
        <v>101</v>
      </c>
      <c r="E81" s="87" t="s">
        <v>299</v>
      </c>
      <c r="F81" s="74" t="s">
        <v>511</v>
      </c>
      <c r="G81" s="87" t="s">
        <v>308</v>
      </c>
      <c r="H81" s="87" t="s">
        <v>145</v>
      </c>
      <c r="I81" s="84">
        <v>3.1348000000000001E-2</v>
      </c>
      <c r="J81" s="86">
        <v>1726</v>
      </c>
      <c r="K81" s="84">
        <v>5.3290000000000001E-6</v>
      </c>
      <c r="L81" s="84">
        <v>5.4639000000000001E-4</v>
      </c>
      <c r="M81" s="85">
        <v>1.7567008937543623E-10</v>
      </c>
      <c r="N81" s="85">
        <f t="shared" si="1"/>
        <v>8.7343885533167614E-3</v>
      </c>
      <c r="O81" s="85">
        <f>L81/'סכום נכסי הקרן'!$C$42</f>
        <v>1.0928971206077335E-7</v>
      </c>
    </row>
    <row r="82" spans="2:15">
      <c r="B82" s="77" t="s">
        <v>512</v>
      </c>
      <c r="C82" s="74" t="s">
        <v>513</v>
      </c>
      <c r="D82" s="87" t="s">
        <v>101</v>
      </c>
      <c r="E82" s="87" t="s">
        <v>299</v>
      </c>
      <c r="F82" s="74" t="s">
        <v>514</v>
      </c>
      <c r="G82" s="87" t="s">
        <v>132</v>
      </c>
      <c r="H82" s="87" t="s">
        <v>145</v>
      </c>
      <c r="I82" s="84">
        <v>1.72E-3</v>
      </c>
      <c r="J82" s="86">
        <v>19640</v>
      </c>
      <c r="K82" s="74"/>
      <c r="L82" s="84">
        <v>3.3776800000000001E-4</v>
      </c>
      <c r="M82" s="85">
        <v>1.2485859945092704E-10</v>
      </c>
      <c r="N82" s="85">
        <f t="shared" si="1"/>
        <v>5.3994343836393337E-3</v>
      </c>
      <c r="O82" s="85">
        <f>L82/'סכום נכסי הקרן'!$C$42</f>
        <v>6.756084017522885E-8</v>
      </c>
    </row>
    <row r="83" spans="2:15">
      <c r="B83" s="77" t="s">
        <v>515</v>
      </c>
      <c r="C83" s="74" t="s">
        <v>516</v>
      </c>
      <c r="D83" s="87" t="s">
        <v>101</v>
      </c>
      <c r="E83" s="87" t="s">
        <v>299</v>
      </c>
      <c r="F83" s="74" t="s">
        <v>517</v>
      </c>
      <c r="G83" s="87" t="s">
        <v>127</v>
      </c>
      <c r="H83" s="87" t="s">
        <v>145</v>
      </c>
      <c r="I83" s="84">
        <v>0.18686900000000001</v>
      </c>
      <c r="J83" s="86">
        <v>99.3</v>
      </c>
      <c r="K83" s="74"/>
      <c r="L83" s="84">
        <v>1.8556099999999999E-4</v>
      </c>
      <c r="M83" s="85">
        <v>1.6628059203760373E-10</v>
      </c>
      <c r="N83" s="85">
        <f t="shared" si="1"/>
        <v>2.9663095487509131E-3</v>
      </c>
      <c r="O83" s="85">
        <f>L83/'סכום נכסי הקרן'!$C$42</f>
        <v>3.7116177564942918E-8</v>
      </c>
    </row>
    <row r="84" spans="2:15">
      <c r="B84" s="73"/>
      <c r="C84" s="74"/>
      <c r="D84" s="74"/>
      <c r="E84" s="74"/>
      <c r="F84" s="74"/>
      <c r="G84" s="74"/>
      <c r="H84" s="74"/>
      <c r="I84" s="84"/>
      <c r="J84" s="86"/>
      <c r="K84" s="74"/>
      <c r="L84" s="74"/>
      <c r="M84" s="74"/>
      <c r="N84" s="85"/>
      <c r="O84" s="74"/>
    </row>
    <row r="85" spans="2:15">
      <c r="B85" s="92" t="s">
        <v>28</v>
      </c>
      <c r="C85" s="72"/>
      <c r="D85" s="72"/>
      <c r="E85" s="72"/>
      <c r="F85" s="72"/>
      <c r="G85" s="72"/>
      <c r="H85" s="72"/>
      <c r="I85" s="81"/>
      <c r="J85" s="83"/>
      <c r="K85" s="81">
        <v>1.77E-6</v>
      </c>
      <c r="L85" s="81">
        <f>SUM(L86:L127)</f>
        <v>2.9293470000000014E-3</v>
      </c>
      <c r="M85" s="72"/>
      <c r="N85" s="82">
        <f>L85/$L$11</f>
        <v>4.6827458235862304E-2</v>
      </c>
      <c r="O85" s="82">
        <f>L85/'סכום נכסי הקרן'!$C$42</f>
        <v>5.8593219157761004E-7</v>
      </c>
    </row>
    <row r="86" spans="2:15">
      <c r="B86" s="77" t="s">
        <v>518</v>
      </c>
      <c r="C86" s="74" t="s">
        <v>519</v>
      </c>
      <c r="D86" s="87" t="s">
        <v>101</v>
      </c>
      <c r="E86" s="87" t="s">
        <v>299</v>
      </c>
      <c r="F86" s="74" t="s">
        <v>520</v>
      </c>
      <c r="G86" s="87" t="s">
        <v>521</v>
      </c>
      <c r="H86" s="87" t="s">
        <v>145</v>
      </c>
      <c r="I86" s="84">
        <v>7.2567999999999994E-2</v>
      </c>
      <c r="J86" s="86">
        <v>223.5</v>
      </c>
      <c r="K86" s="74"/>
      <c r="L86" s="84">
        <v>1.6218900000000003E-4</v>
      </c>
      <c r="M86" s="85">
        <v>2.4445761466992544E-10</v>
      </c>
      <c r="N86" s="85">
        <f>L86/$L$11</f>
        <v>2.5926933967933023E-3</v>
      </c>
      <c r="O86" s="85">
        <f>L86/'סכום נכסי הקרן'!$C$42</f>
        <v>3.2441276577947568E-8</v>
      </c>
    </row>
    <row r="87" spans="2:15">
      <c r="B87" s="77" t="s">
        <v>522</v>
      </c>
      <c r="C87" s="74" t="s">
        <v>523</v>
      </c>
      <c r="D87" s="87" t="s">
        <v>101</v>
      </c>
      <c r="E87" s="87" t="s">
        <v>299</v>
      </c>
      <c r="F87" s="74" t="s">
        <v>524</v>
      </c>
      <c r="G87" s="87" t="s">
        <v>422</v>
      </c>
      <c r="H87" s="87" t="s">
        <v>145</v>
      </c>
      <c r="I87" s="84">
        <v>1.0020000000000001E-3</v>
      </c>
      <c r="J87" s="86">
        <v>2400</v>
      </c>
      <c r="K87" s="74"/>
      <c r="L87" s="84">
        <v>2.4043999999999999E-5</v>
      </c>
      <c r="M87" s="85">
        <v>2.0788002210748021E-10</v>
      </c>
      <c r="N87" s="85">
        <f t="shared" ref="N87:N150" si="2">L87/$L$11</f>
        <v>3.8435849553606065E-4</v>
      </c>
      <c r="O87" s="85">
        <f>L87/'סכום נכסי הקרן'!$C$42</f>
        <v>4.8093153915504202E-9</v>
      </c>
    </row>
    <row r="88" spans="2:15">
      <c r="B88" s="77" t="s">
        <v>525</v>
      </c>
      <c r="C88" s="74" t="s">
        <v>526</v>
      </c>
      <c r="D88" s="87" t="s">
        <v>101</v>
      </c>
      <c r="E88" s="87" t="s">
        <v>299</v>
      </c>
      <c r="F88" s="74" t="s">
        <v>527</v>
      </c>
      <c r="G88" s="87" t="s">
        <v>137</v>
      </c>
      <c r="H88" s="87" t="s">
        <v>145</v>
      </c>
      <c r="I88" s="84">
        <v>1.3095000000000001E-2</v>
      </c>
      <c r="J88" s="86">
        <v>259.3</v>
      </c>
      <c r="K88" s="74"/>
      <c r="L88" s="84">
        <v>3.3955999999999998E-5</v>
      </c>
      <c r="M88" s="85">
        <v>2.3814330061704487E-10</v>
      </c>
      <c r="N88" s="85">
        <f t="shared" si="2"/>
        <v>5.4280806331818651E-4</v>
      </c>
      <c r="O88" s="85">
        <f>L88/'סכום נכסי הקרן'!$C$42</f>
        <v>6.7919278587375674E-9</v>
      </c>
    </row>
    <row r="89" spans="2:15">
      <c r="B89" s="77" t="s">
        <v>528</v>
      </c>
      <c r="C89" s="74" t="s">
        <v>529</v>
      </c>
      <c r="D89" s="87" t="s">
        <v>101</v>
      </c>
      <c r="E89" s="87" t="s">
        <v>299</v>
      </c>
      <c r="F89" s="74" t="s">
        <v>530</v>
      </c>
      <c r="G89" s="87" t="s">
        <v>137</v>
      </c>
      <c r="H89" s="87" t="s">
        <v>145</v>
      </c>
      <c r="I89" s="84">
        <v>4.1679999999999998E-3</v>
      </c>
      <c r="J89" s="86">
        <v>1423</v>
      </c>
      <c r="K89" s="74"/>
      <c r="L89" s="84">
        <v>5.9316000000000006E-5</v>
      </c>
      <c r="M89" s="85">
        <v>3.1397959494221662E-10</v>
      </c>
      <c r="N89" s="85">
        <f t="shared" si="2"/>
        <v>9.4820364836204363E-4</v>
      </c>
      <c r="O89" s="85">
        <f>L89/'סכום נכסי הקרן'!$C$42</f>
        <v>1.1864471459208317E-8</v>
      </c>
    </row>
    <row r="90" spans="2:15">
      <c r="B90" s="77" t="s">
        <v>531</v>
      </c>
      <c r="C90" s="74" t="s">
        <v>532</v>
      </c>
      <c r="D90" s="87" t="s">
        <v>101</v>
      </c>
      <c r="E90" s="87" t="s">
        <v>299</v>
      </c>
      <c r="F90" s="74" t="s">
        <v>533</v>
      </c>
      <c r="G90" s="87" t="s">
        <v>132</v>
      </c>
      <c r="H90" s="87" t="s">
        <v>145</v>
      </c>
      <c r="I90" s="84">
        <v>4.4999999999999999E-4</v>
      </c>
      <c r="J90" s="86">
        <v>9999</v>
      </c>
      <c r="K90" s="74"/>
      <c r="L90" s="84">
        <v>4.5004000000000005E-5</v>
      </c>
      <c r="M90" s="85">
        <v>4.4843049327354258E-11</v>
      </c>
      <c r="N90" s="85">
        <f t="shared" si="2"/>
        <v>7.1941730714959555E-4</v>
      </c>
      <c r="O90" s="85">
        <f>L90/'סכום נכסי הקרן'!$C$42</f>
        <v>9.0017646764820802E-9</v>
      </c>
    </row>
    <row r="91" spans="2:15">
      <c r="B91" s="77" t="s">
        <v>534</v>
      </c>
      <c r="C91" s="74" t="s">
        <v>535</v>
      </c>
      <c r="D91" s="87" t="s">
        <v>101</v>
      </c>
      <c r="E91" s="87" t="s">
        <v>299</v>
      </c>
      <c r="F91" s="74" t="s">
        <v>536</v>
      </c>
      <c r="G91" s="87" t="s">
        <v>537</v>
      </c>
      <c r="H91" s="87" t="s">
        <v>145</v>
      </c>
      <c r="I91" s="84">
        <v>6.1487E-2</v>
      </c>
      <c r="J91" s="86">
        <v>140</v>
      </c>
      <c r="K91" s="74"/>
      <c r="L91" s="84">
        <v>8.6082000000000007E-5</v>
      </c>
      <c r="M91" s="85">
        <v>1.4532394807277796E-10</v>
      </c>
      <c r="N91" s="85">
        <f t="shared" si="2"/>
        <v>1.3760750296429537E-3</v>
      </c>
      <c r="O91" s="85">
        <f>L91/'סכום נכסי הקרן'!$C$42</f>
        <v>1.7218245197780874E-8</v>
      </c>
    </row>
    <row r="92" spans="2:15">
      <c r="B92" s="77" t="s">
        <v>538</v>
      </c>
      <c r="C92" s="74" t="s">
        <v>539</v>
      </c>
      <c r="D92" s="87" t="s">
        <v>101</v>
      </c>
      <c r="E92" s="87" t="s">
        <v>299</v>
      </c>
      <c r="F92" s="74" t="s">
        <v>540</v>
      </c>
      <c r="G92" s="87" t="s">
        <v>541</v>
      </c>
      <c r="H92" s="87" t="s">
        <v>145</v>
      </c>
      <c r="I92" s="84">
        <v>6.561E-3</v>
      </c>
      <c r="J92" s="86">
        <v>274.39999999999998</v>
      </c>
      <c r="K92" s="74"/>
      <c r="L92" s="84">
        <v>1.8003999999999999E-5</v>
      </c>
      <c r="M92" s="85">
        <v>3.3988943672741334E-10</v>
      </c>
      <c r="N92" s="85">
        <f t="shared" si="2"/>
        <v>2.8780528837261835E-4</v>
      </c>
      <c r="O92" s="85">
        <f>L92/'סכום נכסי הקרן'!$C$42</f>
        <v>3.6011859220376714E-9</v>
      </c>
    </row>
    <row r="93" spans="2:15">
      <c r="B93" s="77" t="s">
        <v>542</v>
      </c>
      <c r="C93" s="74" t="s">
        <v>543</v>
      </c>
      <c r="D93" s="87" t="s">
        <v>101</v>
      </c>
      <c r="E93" s="87" t="s">
        <v>299</v>
      </c>
      <c r="F93" s="74" t="s">
        <v>544</v>
      </c>
      <c r="G93" s="87" t="s">
        <v>170</v>
      </c>
      <c r="H93" s="87" t="s">
        <v>145</v>
      </c>
      <c r="I93" s="84">
        <v>3.9379999999999997E-3</v>
      </c>
      <c r="J93" s="86">
        <v>556.70000000000005</v>
      </c>
      <c r="K93" s="74"/>
      <c r="L93" s="84">
        <v>2.1923000000000003E-5</v>
      </c>
      <c r="M93" s="85">
        <v>9.1442175699615654E-11</v>
      </c>
      <c r="N93" s="85">
        <f t="shared" si="2"/>
        <v>3.5045297361658044E-4</v>
      </c>
      <c r="O93" s="85">
        <f>L93/'סכום נכסי הקרן'!$C$42</f>
        <v>4.3850699271735101E-9</v>
      </c>
    </row>
    <row r="94" spans="2:15">
      <c r="B94" s="77" t="s">
        <v>545</v>
      </c>
      <c r="C94" s="74" t="s">
        <v>546</v>
      </c>
      <c r="D94" s="87" t="s">
        <v>101</v>
      </c>
      <c r="E94" s="87" t="s">
        <v>299</v>
      </c>
      <c r="F94" s="74" t="s">
        <v>547</v>
      </c>
      <c r="G94" s="87" t="s">
        <v>316</v>
      </c>
      <c r="H94" s="87" t="s">
        <v>145</v>
      </c>
      <c r="I94" s="84">
        <v>4.1279999999999997E-3</v>
      </c>
      <c r="J94" s="86">
        <v>1103</v>
      </c>
      <c r="K94" s="74"/>
      <c r="L94" s="84">
        <v>4.5534000000000001E-5</v>
      </c>
      <c r="M94" s="85">
        <v>1.4746136051537745E-10</v>
      </c>
      <c r="N94" s="85">
        <f t="shared" si="2"/>
        <v>7.2788969122188432E-4</v>
      </c>
      <c r="O94" s="85">
        <f>L94/'סכום נכסי הקרן'!$C$42</f>
        <v>9.1077760372174706E-9</v>
      </c>
    </row>
    <row r="95" spans="2:15">
      <c r="B95" s="77" t="s">
        <v>548</v>
      </c>
      <c r="C95" s="74" t="s">
        <v>549</v>
      </c>
      <c r="D95" s="87" t="s">
        <v>101</v>
      </c>
      <c r="E95" s="87" t="s">
        <v>299</v>
      </c>
      <c r="F95" s="74" t="s">
        <v>550</v>
      </c>
      <c r="G95" s="87" t="s">
        <v>137</v>
      </c>
      <c r="H95" s="87" t="s">
        <v>145</v>
      </c>
      <c r="I95" s="84">
        <v>2.2039999999999998E-3</v>
      </c>
      <c r="J95" s="86">
        <v>1674</v>
      </c>
      <c r="K95" s="74"/>
      <c r="L95" s="84">
        <v>3.6891000000000003E-5</v>
      </c>
      <c r="M95" s="85">
        <v>3.3130850323416624E-10</v>
      </c>
      <c r="N95" s="85">
        <f t="shared" si="2"/>
        <v>5.8972588832227645E-4</v>
      </c>
      <c r="O95" s="85">
        <f>L95/'סכום נכסי הקרן'!$C$42</f>
        <v>7.3789907714892108E-9</v>
      </c>
    </row>
    <row r="96" spans="2:15">
      <c r="B96" s="77" t="s">
        <v>551</v>
      </c>
      <c r="C96" s="74" t="s">
        <v>552</v>
      </c>
      <c r="D96" s="87" t="s">
        <v>101</v>
      </c>
      <c r="E96" s="87" t="s">
        <v>299</v>
      </c>
      <c r="F96" s="74" t="s">
        <v>553</v>
      </c>
      <c r="G96" s="87" t="s">
        <v>541</v>
      </c>
      <c r="H96" s="87" t="s">
        <v>145</v>
      </c>
      <c r="I96" s="84">
        <v>9.6100000000000005E-4</v>
      </c>
      <c r="J96" s="86">
        <v>12180</v>
      </c>
      <c r="K96" s="74"/>
      <c r="L96" s="84">
        <v>1.1702200000000001E-4</v>
      </c>
      <c r="M96" s="85">
        <v>1.9001866177034121E-10</v>
      </c>
      <c r="N96" s="85">
        <f t="shared" si="2"/>
        <v>1.8706704319007192E-3</v>
      </c>
      <c r="O96" s="85">
        <f>L96/'סכום נכסי הקרן'!$C$42</f>
        <v>2.3406908407503468E-8</v>
      </c>
    </row>
    <row r="97" spans="2:15">
      <c r="B97" s="77" t="s">
        <v>554</v>
      </c>
      <c r="C97" s="74" t="s">
        <v>555</v>
      </c>
      <c r="D97" s="87" t="s">
        <v>101</v>
      </c>
      <c r="E97" s="87" t="s">
        <v>299</v>
      </c>
      <c r="F97" s="74" t="s">
        <v>556</v>
      </c>
      <c r="G97" s="87" t="s">
        <v>400</v>
      </c>
      <c r="H97" s="87" t="s">
        <v>145</v>
      </c>
      <c r="I97" s="84">
        <v>2.4099999999999998E-3</v>
      </c>
      <c r="J97" s="86">
        <v>8198</v>
      </c>
      <c r="K97" s="74"/>
      <c r="L97" s="84">
        <v>1.9755099999999997E-4</v>
      </c>
      <c r="M97" s="85">
        <v>1.9061123407249362E-10</v>
      </c>
      <c r="N97" s="85">
        <f t="shared" si="2"/>
        <v>3.1579772563485407E-3</v>
      </c>
      <c r="O97" s="85">
        <f>L97/'סכום נכסי הקרן'!$C$42</f>
        <v>3.9514434574786928E-8</v>
      </c>
    </row>
    <row r="98" spans="2:15">
      <c r="B98" s="77" t="s">
        <v>557</v>
      </c>
      <c r="C98" s="74" t="s">
        <v>558</v>
      </c>
      <c r="D98" s="87" t="s">
        <v>101</v>
      </c>
      <c r="E98" s="87" t="s">
        <v>299</v>
      </c>
      <c r="F98" s="74" t="s">
        <v>559</v>
      </c>
      <c r="G98" s="87" t="s">
        <v>392</v>
      </c>
      <c r="H98" s="87" t="s">
        <v>145</v>
      </c>
      <c r="I98" s="84">
        <v>3.6600000000000001E-4</v>
      </c>
      <c r="J98" s="86">
        <v>0</v>
      </c>
      <c r="K98" s="74"/>
      <c r="L98" s="84">
        <v>3.3411000000000002E-5</v>
      </c>
      <c r="M98" s="85">
        <v>2.3150915504851256E-10</v>
      </c>
      <c r="N98" s="85">
        <f t="shared" si="2"/>
        <v>5.3409589479102161E-4</v>
      </c>
      <c r="O98" s="85">
        <f>L98/'סכום נכסי הקרן'!$C$42</f>
        <v>6.682916176471931E-9</v>
      </c>
    </row>
    <row r="99" spans="2:15">
      <c r="B99" s="77" t="s">
        <v>560</v>
      </c>
      <c r="C99" s="74" t="s">
        <v>561</v>
      </c>
      <c r="D99" s="87" t="s">
        <v>101</v>
      </c>
      <c r="E99" s="87" t="s">
        <v>299</v>
      </c>
      <c r="F99" s="74" t="s">
        <v>562</v>
      </c>
      <c r="G99" s="87" t="s">
        <v>537</v>
      </c>
      <c r="H99" s="87" t="s">
        <v>145</v>
      </c>
      <c r="I99" s="84">
        <v>4.1029999999999999E-3</v>
      </c>
      <c r="J99" s="86">
        <v>569.5</v>
      </c>
      <c r="K99" s="74"/>
      <c r="L99" s="84">
        <v>2.3368999999999999E-5</v>
      </c>
      <c r="M99" s="85">
        <v>1.515056068152192E-10</v>
      </c>
      <c r="N99" s="85">
        <f t="shared" si="2"/>
        <v>3.7356819506663625E-4</v>
      </c>
      <c r="O99" s="85">
        <f>L99/'סכום נכסי הקרן'!$C$42</f>
        <v>4.6743009226893104E-9</v>
      </c>
    </row>
    <row r="100" spans="2:15">
      <c r="B100" s="77" t="s">
        <v>563</v>
      </c>
      <c r="C100" s="74" t="s">
        <v>564</v>
      </c>
      <c r="D100" s="87" t="s">
        <v>101</v>
      </c>
      <c r="E100" s="87" t="s">
        <v>299</v>
      </c>
      <c r="F100" s="74" t="s">
        <v>565</v>
      </c>
      <c r="G100" s="87" t="s">
        <v>168</v>
      </c>
      <c r="H100" s="87" t="s">
        <v>145</v>
      </c>
      <c r="I100" s="84">
        <v>2.5379999999999999E-3</v>
      </c>
      <c r="J100" s="86">
        <v>358</v>
      </c>
      <c r="K100" s="74"/>
      <c r="L100" s="84">
        <v>9.0880000000000001E-6</v>
      </c>
      <c r="M100" s="85">
        <v>4.2071802543006729E-10</v>
      </c>
      <c r="N100" s="85">
        <f t="shared" si="2"/>
        <v>1.4527740839426548E-4</v>
      </c>
      <c r="O100" s="85">
        <f>L100/'סכום נכסי הקרן'!$C$42</f>
        <v>1.817794804458918E-9</v>
      </c>
    </row>
    <row r="101" spans="2:15">
      <c r="B101" s="77" t="s">
        <v>566</v>
      </c>
      <c r="C101" s="74" t="s">
        <v>567</v>
      </c>
      <c r="D101" s="87" t="s">
        <v>101</v>
      </c>
      <c r="E101" s="87" t="s">
        <v>299</v>
      </c>
      <c r="F101" s="74" t="s">
        <v>568</v>
      </c>
      <c r="G101" s="87" t="s">
        <v>171</v>
      </c>
      <c r="H101" s="87" t="s">
        <v>145</v>
      </c>
      <c r="I101" s="84">
        <v>5.7999999999999996E-3</v>
      </c>
      <c r="J101" s="86">
        <v>440.9</v>
      </c>
      <c r="K101" s="74"/>
      <c r="L101" s="84">
        <v>2.5573999999999999E-5</v>
      </c>
      <c r="M101" s="85">
        <v>3.7545114014801316E-10</v>
      </c>
      <c r="N101" s="85">
        <f t="shared" si="2"/>
        <v>4.0881650993342269E-4</v>
      </c>
      <c r="O101" s="85">
        <f>L101/'סכום נכסי הקרן'!$C$42</f>
        <v>5.1153481876356036E-9</v>
      </c>
    </row>
    <row r="102" spans="2:15">
      <c r="B102" s="77" t="s">
        <v>569</v>
      </c>
      <c r="C102" s="74" t="s">
        <v>570</v>
      </c>
      <c r="D102" s="87" t="s">
        <v>101</v>
      </c>
      <c r="E102" s="87" t="s">
        <v>299</v>
      </c>
      <c r="F102" s="74" t="s">
        <v>571</v>
      </c>
      <c r="G102" s="87" t="s">
        <v>358</v>
      </c>
      <c r="H102" s="87" t="s">
        <v>145</v>
      </c>
      <c r="I102" s="84">
        <v>8.1200000000000005E-3</v>
      </c>
      <c r="J102" s="86">
        <v>535</v>
      </c>
      <c r="K102" s="74"/>
      <c r="L102" s="84">
        <v>4.3442000000000002E-5</v>
      </c>
      <c r="M102" s="85">
        <v>2.3720607698599183E-10</v>
      </c>
      <c r="N102" s="85">
        <f t="shared" si="2"/>
        <v>6.9444775258183122E-4</v>
      </c>
      <c r="O102" s="85">
        <f>L102/'סכום נכסי הקרן'!$C$42</f>
        <v>8.6893311944657041E-9</v>
      </c>
    </row>
    <row r="103" spans="2:15">
      <c r="B103" s="77" t="s">
        <v>572</v>
      </c>
      <c r="C103" s="74" t="s">
        <v>573</v>
      </c>
      <c r="D103" s="87" t="s">
        <v>101</v>
      </c>
      <c r="E103" s="87" t="s">
        <v>299</v>
      </c>
      <c r="F103" s="74" t="s">
        <v>574</v>
      </c>
      <c r="G103" s="87" t="s">
        <v>358</v>
      </c>
      <c r="H103" s="87" t="s">
        <v>145</v>
      </c>
      <c r="I103" s="84">
        <v>5.0699999999999999E-3</v>
      </c>
      <c r="J103" s="86">
        <v>1216</v>
      </c>
      <c r="K103" s="74"/>
      <c r="L103" s="84">
        <v>6.1645999999999999E-5</v>
      </c>
      <c r="M103" s="85">
        <v>3.339972214329772E-10</v>
      </c>
      <c r="N103" s="85">
        <f t="shared" si="2"/>
        <v>9.8545016701946414E-4</v>
      </c>
      <c r="O103" s="85">
        <f>L103/'סכום נכסי הקרן'!$C$42</f>
        <v>1.2330521403573334E-8</v>
      </c>
    </row>
    <row r="104" spans="2:15">
      <c r="B104" s="77" t="s">
        <v>575</v>
      </c>
      <c r="C104" s="74" t="s">
        <v>576</v>
      </c>
      <c r="D104" s="87" t="s">
        <v>101</v>
      </c>
      <c r="E104" s="87" t="s">
        <v>299</v>
      </c>
      <c r="F104" s="74" t="s">
        <v>577</v>
      </c>
      <c r="G104" s="87" t="s">
        <v>333</v>
      </c>
      <c r="H104" s="87" t="s">
        <v>145</v>
      </c>
      <c r="I104" s="84">
        <v>0.27302599999999999</v>
      </c>
      <c r="J104" s="86">
        <v>70</v>
      </c>
      <c r="K104" s="74"/>
      <c r="L104" s="84">
        <v>1.9111800000000002E-4</v>
      </c>
      <c r="M104" s="85">
        <v>2.8941787570397864E-10</v>
      </c>
      <c r="N104" s="85">
        <f t="shared" si="2"/>
        <v>3.0551416964673455E-3</v>
      </c>
      <c r="O104" s="85">
        <f>L104/'סכום נכסי הקרן'!$C$42</f>
        <v>3.8227696681181725E-8</v>
      </c>
    </row>
    <row r="105" spans="2:15">
      <c r="B105" s="77" t="s">
        <v>578</v>
      </c>
      <c r="C105" s="74" t="s">
        <v>579</v>
      </c>
      <c r="D105" s="87" t="s">
        <v>101</v>
      </c>
      <c r="E105" s="87" t="s">
        <v>299</v>
      </c>
      <c r="F105" s="74" t="s">
        <v>580</v>
      </c>
      <c r="G105" s="87" t="s">
        <v>127</v>
      </c>
      <c r="H105" s="87" t="s">
        <v>145</v>
      </c>
      <c r="I105" s="84">
        <v>4.7720000000000002E-3</v>
      </c>
      <c r="J105" s="86">
        <v>712.1</v>
      </c>
      <c r="K105" s="74"/>
      <c r="L105" s="84">
        <v>3.3977999999999999E-5</v>
      </c>
      <c r="M105" s="85">
        <v>2.385880705964702E-10</v>
      </c>
      <c r="N105" s="85">
        <f t="shared" si="2"/>
        <v>5.4315974718533811E-4</v>
      </c>
      <c r="O105" s="85">
        <f>L105/'סכום נכסי הקרן'!$C$42</f>
        <v>6.7963283303152634E-9</v>
      </c>
    </row>
    <row r="106" spans="2:15">
      <c r="B106" s="77" t="s">
        <v>581</v>
      </c>
      <c r="C106" s="74" t="s">
        <v>582</v>
      </c>
      <c r="D106" s="87" t="s">
        <v>101</v>
      </c>
      <c r="E106" s="87" t="s">
        <v>299</v>
      </c>
      <c r="F106" s="74" t="s">
        <v>583</v>
      </c>
      <c r="G106" s="87" t="s">
        <v>304</v>
      </c>
      <c r="H106" s="87" t="s">
        <v>145</v>
      </c>
      <c r="I106" s="84">
        <v>3.5170000000000002E-3</v>
      </c>
      <c r="J106" s="86">
        <v>1896</v>
      </c>
      <c r="K106" s="74"/>
      <c r="L106" s="84">
        <v>6.6676999999999999E-5</v>
      </c>
      <c r="M106" s="85">
        <v>2.4244379484856912E-10</v>
      </c>
      <c r="N106" s="85">
        <f t="shared" si="2"/>
        <v>1.0658738731849076E-3</v>
      </c>
      <c r="O106" s="85">
        <f>L106/'סכום נכסי הקרן'!$C$42</f>
        <v>1.3336829244818142E-8</v>
      </c>
    </row>
    <row r="107" spans="2:15">
      <c r="B107" s="77" t="s">
        <v>584</v>
      </c>
      <c r="C107" s="74" t="s">
        <v>585</v>
      </c>
      <c r="D107" s="87" t="s">
        <v>101</v>
      </c>
      <c r="E107" s="87" t="s">
        <v>299</v>
      </c>
      <c r="F107" s="74" t="s">
        <v>586</v>
      </c>
      <c r="G107" s="87" t="s">
        <v>137</v>
      </c>
      <c r="H107" s="87" t="s">
        <v>145</v>
      </c>
      <c r="I107" s="84">
        <v>3.5200000000000006E-3</v>
      </c>
      <c r="J107" s="86">
        <v>386.2</v>
      </c>
      <c r="K107" s="74"/>
      <c r="L107" s="84">
        <v>1.3592999999999998E-5</v>
      </c>
      <c r="M107" s="85">
        <v>3.0543158002880083E-10</v>
      </c>
      <c r="N107" s="85">
        <f t="shared" si="2"/>
        <v>2.1729267300872035E-4</v>
      </c>
      <c r="O107" s="85">
        <f>L107/'סכום נכסי הקרן'!$C$42</f>
        <v>2.7188913707097346E-9</v>
      </c>
    </row>
    <row r="108" spans="2:15">
      <c r="B108" s="77" t="s">
        <v>587</v>
      </c>
      <c r="C108" s="74" t="s">
        <v>588</v>
      </c>
      <c r="D108" s="87" t="s">
        <v>101</v>
      </c>
      <c r="E108" s="87" t="s">
        <v>299</v>
      </c>
      <c r="F108" s="74" t="s">
        <v>589</v>
      </c>
      <c r="G108" s="87" t="s">
        <v>400</v>
      </c>
      <c r="H108" s="87" t="s">
        <v>145</v>
      </c>
      <c r="I108" s="84">
        <v>1.4760000000000001E-3</v>
      </c>
      <c r="J108" s="86">
        <v>17650</v>
      </c>
      <c r="K108" s="74"/>
      <c r="L108" s="84">
        <v>2.60583E-4</v>
      </c>
      <c r="M108" s="85">
        <v>4.0436229107948296E-10</v>
      </c>
      <c r="N108" s="85">
        <f t="shared" si="2"/>
        <v>4.1655835069985565E-3</v>
      </c>
      <c r="O108" s="85">
        <f>L108/'סכום נכסי הקרן'!$C$42</f>
        <v>5.2122185687755083E-8</v>
      </c>
    </row>
    <row r="109" spans="2:15">
      <c r="B109" s="77" t="s">
        <v>590</v>
      </c>
      <c r="C109" s="74" t="s">
        <v>591</v>
      </c>
      <c r="D109" s="87" t="s">
        <v>101</v>
      </c>
      <c r="E109" s="87" t="s">
        <v>299</v>
      </c>
      <c r="F109" s="74" t="s">
        <v>592</v>
      </c>
      <c r="G109" s="87" t="s">
        <v>132</v>
      </c>
      <c r="H109" s="87" t="s">
        <v>145</v>
      </c>
      <c r="I109" s="84">
        <v>3.6489999999999999E-3</v>
      </c>
      <c r="J109" s="86">
        <v>1996</v>
      </c>
      <c r="K109" s="74"/>
      <c r="L109" s="84">
        <v>7.2841000000000003E-5</v>
      </c>
      <c r="M109" s="85">
        <v>2.5349403563060476E-10</v>
      </c>
      <c r="N109" s="85">
        <f t="shared" si="2"/>
        <v>1.1644092985086589E-3</v>
      </c>
      <c r="O109" s="85">
        <f>L109/'סכום נכסי הקרן'!$C$42</f>
        <v>1.4569761372314266E-8</v>
      </c>
    </row>
    <row r="110" spans="2:15">
      <c r="B110" s="77" t="s">
        <v>593</v>
      </c>
      <c r="C110" s="74" t="s">
        <v>594</v>
      </c>
      <c r="D110" s="87" t="s">
        <v>101</v>
      </c>
      <c r="E110" s="87" t="s">
        <v>299</v>
      </c>
      <c r="F110" s="74" t="s">
        <v>595</v>
      </c>
      <c r="G110" s="87" t="s">
        <v>304</v>
      </c>
      <c r="H110" s="87" t="s">
        <v>145</v>
      </c>
      <c r="I110" s="84">
        <v>1.4799999999999999E-4</v>
      </c>
      <c r="J110" s="86">
        <v>10160</v>
      </c>
      <c r="K110" s="74"/>
      <c r="L110" s="84">
        <v>1.5068E-5</v>
      </c>
      <c r="M110" s="85">
        <v>4.4513634405911408E-11</v>
      </c>
      <c r="N110" s="85">
        <f t="shared" si="2"/>
        <v>2.4087147773820339E-4</v>
      </c>
      <c r="O110" s="85">
        <f>L110/'סכום נכסי הקרן'!$C$42</f>
        <v>3.0139229878506797E-9</v>
      </c>
    </row>
    <row r="111" spans="2:15">
      <c r="B111" s="77" t="s">
        <v>596</v>
      </c>
      <c r="C111" s="74" t="s">
        <v>597</v>
      </c>
      <c r="D111" s="87" t="s">
        <v>101</v>
      </c>
      <c r="E111" s="87" t="s">
        <v>299</v>
      </c>
      <c r="F111" s="74" t="s">
        <v>598</v>
      </c>
      <c r="G111" s="87" t="s">
        <v>132</v>
      </c>
      <c r="H111" s="87" t="s">
        <v>145</v>
      </c>
      <c r="I111" s="84">
        <v>9.5379999999999996E-3</v>
      </c>
      <c r="J111" s="86">
        <v>574.20000000000005</v>
      </c>
      <c r="K111" s="74"/>
      <c r="L111" s="84">
        <v>5.4766000000000004E-5</v>
      </c>
      <c r="M111" s="85">
        <v>2.4073635136825854E-10</v>
      </c>
      <c r="N111" s="85">
        <f t="shared" si="2"/>
        <v>8.7546903038296039E-4</v>
      </c>
      <c r="O111" s="85">
        <f>L111/'סכום נכסי הקרן'!$C$42</f>
        <v>1.095437392836676E-8</v>
      </c>
    </row>
    <row r="112" spans="2:15">
      <c r="B112" s="77" t="s">
        <v>599</v>
      </c>
      <c r="C112" s="74" t="s">
        <v>600</v>
      </c>
      <c r="D112" s="87" t="s">
        <v>101</v>
      </c>
      <c r="E112" s="87" t="s">
        <v>299</v>
      </c>
      <c r="F112" s="74" t="s">
        <v>601</v>
      </c>
      <c r="G112" s="87" t="s">
        <v>308</v>
      </c>
      <c r="H112" s="87" t="s">
        <v>145</v>
      </c>
      <c r="I112" s="84">
        <v>0.05</v>
      </c>
      <c r="J112" s="86">
        <v>162.1</v>
      </c>
      <c r="K112" s="74"/>
      <c r="L112" s="84">
        <v>8.1050000000000005E-5</v>
      </c>
      <c r="M112" s="85">
        <v>1.0324516719851729E-10</v>
      </c>
      <c r="N112" s="85">
        <f t="shared" si="2"/>
        <v>1.2956353378471852E-3</v>
      </c>
      <c r="O112" s="85">
        <f>L112/'סכום נכסי הקרן'!$C$42</f>
        <v>1.6211737335100715E-8</v>
      </c>
    </row>
    <row r="113" spans="2:15">
      <c r="B113" s="77" t="s">
        <v>602</v>
      </c>
      <c r="C113" s="74" t="s">
        <v>603</v>
      </c>
      <c r="D113" s="87" t="s">
        <v>101</v>
      </c>
      <c r="E113" s="87" t="s">
        <v>299</v>
      </c>
      <c r="F113" s="74" t="s">
        <v>604</v>
      </c>
      <c r="G113" s="87" t="s">
        <v>132</v>
      </c>
      <c r="H113" s="87" t="s">
        <v>145</v>
      </c>
      <c r="I113" s="84">
        <v>1.5602E-2</v>
      </c>
      <c r="J113" s="86">
        <v>39.799999999999997</v>
      </c>
      <c r="K113" s="74"/>
      <c r="L113" s="84">
        <v>6.2099999999999998E-6</v>
      </c>
      <c r="M113" s="85">
        <v>8.9233433730383223E-11</v>
      </c>
      <c r="N113" s="85">
        <f t="shared" si="2"/>
        <v>9.9270764318704739E-5</v>
      </c>
      <c r="O113" s="85">
        <f>L113/'סכום נכסי הקרן'!$C$42</f>
        <v>1.242133113522214E-9</v>
      </c>
    </row>
    <row r="114" spans="2:15">
      <c r="B114" s="77" t="s">
        <v>605</v>
      </c>
      <c r="C114" s="74" t="s">
        <v>606</v>
      </c>
      <c r="D114" s="87" t="s">
        <v>101</v>
      </c>
      <c r="E114" s="87" t="s">
        <v>299</v>
      </c>
      <c r="F114" s="74" t="s">
        <v>607</v>
      </c>
      <c r="G114" s="87" t="s">
        <v>137</v>
      </c>
      <c r="H114" s="87" t="s">
        <v>145</v>
      </c>
      <c r="I114" s="84">
        <v>0.108149</v>
      </c>
      <c r="J114" s="86">
        <v>208.4</v>
      </c>
      <c r="K114" s="74"/>
      <c r="L114" s="84">
        <v>2.2538199999999999E-4</v>
      </c>
      <c r="M114" s="85">
        <v>2.3333827213869268E-10</v>
      </c>
      <c r="N114" s="85">
        <f t="shared" si="2"/>
        <v>3.602873333925654E-3</v>
      </c>
      <c r="O114" s="85">
        <f>L114/'סכום נכסי הקרן'!$C$42</f>
        <v>4.5081231142007022E-8</v>
      </c>
    </row>
    <row r="115" spans="2:15">
      <c r="B115" s="77" t="s">
        <v>608</v>
      </c>
      <c r="C115" s="74" t="s">
        <v>609</v>
      </c>
      <c r="D115" s="87" t="s">
        <v>101</v>
      </c>
      <c r="E115" s="87" t="s">
        <v>299</v>
      </c>
      <c r="F115" s="74" t="s">
        <v>610</v>
      </c>
      <c r="G115" s="87" t="s">
        <v>521</v>
      </c>
      <c r="H115" s="87" t="s">
        <v>145</v>
      </c>
      <c r="I115" s="84">
        <v>1.7520000000000003E-3</v>
      </c>
      <c r="J115" s="86">
        <v>2433</v>
      </c>
      <c r="K115" s="74"/>
      <c r="L115" s="84">
        <v>4.2624000000000004E-5</v>
      </c>
      <c r="M115" s="85">
        <v>1.6637001146357753E-10</v>
      </c>
      <c r="N115" s="85">
        <f t="shared" si="2"/>
        <v>6.8137150697592126E-4</v>
      </c>
      <c r="O115" s="85">
        <f>L115/'סכום נכסי הקרן'!$C$42</f>
        <v>8.5257136603495732E-9</v>
      </c>
    </row>
    <row r="116" spans="2:15">
      <c r="B116" s="77" t="s">
        <v>611</v>
      </c>
      <c r="C116" s="74" t="s">
        <v>612</v>
      </c>
      <c r="D116" s="87" t="s">
        <v>101</v>
      </c>
      <c r="E116" s="87" t="s">
        <v>299</v>
      </c>
      <c r="F116" s="74" t="s">
        <v>613</v>
      </c>
      <c r="G116" s="87" t="s">
        <v>400</v>
      </c>
      <c r="H116" s="87" t="s">
        <v>145</v>
      </c>
      <c r="I116" s="84">
        <v>4.6E-5</v>
      </c>
      <c r="J116" s="86">
        <v>212</v>
      </c>
      <c r="K116" s="74"/>
      <c r="L116" s="84">
        <v>9.6999999999999995E-8</v>
      </c>
      <c r="M116" s="85">
        <v>6.7098401118034401E-12</v>
      </c>
      <c r="N116" s="85">
        <f t="shared" si="2"/>
        <v>1.5506061415321029E-6</v>
      </c>
      <c r="O116" s="85">
        <f>L116/'סכום נכסי הקרן'!$C$42</f>
        <v>1.9402079228929912E-11</v>
      </c>
    </row>
    <row r="117" spans="2:15">
      <c r="B117" s="77" t="s">
        <v>614</v>
      </c>
      <c r="C117" s="74" t="s">
        <v>615</v>
      </c>
      <c r="D117" s="87" t="s">
        <v>101</v>
      </c>
      <c r="E117" s="87" t="s">
        <v>299</v>
      </c>
      <c r="F117" s="74" t="s">
        <v>616</v>
      </c>
      <c r="G117" s="87" t="s">
        <v>358</v>
      </c>
      <c r="H117" s="87" t="s">
        <v>145</v>
      </c>
      <c r="I117" s="84">
        <v>2.215E-3</v>
      </c>
      <c r="J117" s="86">
        <v>600</v>
      </c>
      <c r="K117" s="74"/>
      <c r="L117" s="84">
        <v>1.329E-5</v>
      </c>
      <c r="M117" s="85">
        <v>1.6875710884559242E-10</v>
      </c>
      <c r="N117" s="85">
        <f t="shared" si="2"/>
        <v>2.1244902702022319E-4</v>
      </c>
      <c r="O117" s="85">
        <f>L117/'סכום נכסי הקרן'!$C$42</f>
        <v>2.6582848757987475E-9</v>
      </c>
    </row>
    <row r="118" spans="2:15">
      <c r="B118" s="77" t="s">
        <v>617</v>
      </c>
      <c r="C118" s="74" t="s">
        <v>618</v>
      </c>
      <c r="D118" s="87" t="s">
        <v>101</v>
      </c>
      <c r="E118" s="87" t="s">
        <v>299</v>
      </c>
      <c r="F118" s="74" t="s">
        <v>619</v>
      </c>
      <c r="G118" s="87" t="s">
        <v>358</v>
      </c>
      <c r="H118" s="87" t="s">
        <v>145</v>
      </c>
      <c r="I118" s="84">
        <v>4.8589999999999996E-3</v>
      </c>
      <c r="J118" s="86">
        <v>1420</v>
      </c>
      <c r="K118" s="74"/>
      <c r="L118" s="84">
        <v>6.9003999999999992E-5</v>
      </c>
      <c r="M118" s="85">
        <v>1.8887883444150151E-10</v>
      </c>
      <c r="N118" s="85">
        <f t="shared" si="2"/>
        <v>1.1030724349513528E-3</v>
      </c>
      <c r="O118" s="85">
        <f>L118/'סכום נכסי הקרן'!$C$42</f>
        <v>1.3802279124877108E-8</v>
      </c>
    </row>
    <row r="119" spans="2:15">
      <c r="B119" s="77" t="s">
        <v>620</v>
      </c>
      <c r="C119" s="74" t="s">
        <v>621</v>
      </c>
      <c r="D119" s="87" t="s">
        <v>101</v>
      </c>
      <c r="E119" s="87" t="s">
        <v>299</v>
      </c>
      <c r="F119" s="74" t="s">
        <v>622</v>
      </c>
      <c r="G119" s="87" t="s">
        <v>138</v>
      </c>
      <c r="H119" s="87" t="s">
        <v>145</v>
      </c>
      <c r="I119" s="84">
        <v>6.8476999999999996E-2</v>
      </c>
      <c r="J119" s="86">
        <v>228.5</v>
      </c>
      <c r="K119" s="84">
        <v>1.77E-6</v>
      </c>
      <c r="L119" s="84">
        <v>1.5824E-4</v>
      </c>
      <c r="M119" s="85">
        <v>2.9503609408592765E-10</v>
      </c>
      <c r="N119" s="85">
        <f t="shared" si="2"/>
        <v>2.5295661426395877E-3</v>
      </c>
      <c r="O119" s="85">
        <f>L119/'סכום נכסי הקרן'!$C$42</f>
        <v>3.1651391929751232E-8</v>
      </c>
    </row>
    <row r="120" spans="2:15">
      <c r="B120" s="77" t="s">
        <v>623</v>
      </c>
      <c r="C120" s="74" t="s">
        <v>624</v>
      </c>
      <c r="D120" s="87" t="s">
        <v>101</v>
      </c>
      <c r="E120" s="87" t="s">
        <v>299</v>
      </c>
      <c r="F120" s="74" t="s">
        <v>625</v>
      </c>
      <c r="G120" s="87" t="s">
        <v>172</v>
      </c>
      <c r="H120" s="87" t="s">
        <v>145</v>
      </c>
      <c r="I120" s="84">
        <v>2.1549999999999998E-3</v>
      </c>
      <c r="J120" s="86">
        <v>1269</v>
      </c>
      <c r="K120" s="74"/>
      <c r="L120" s="84">
        <v>2.7345999999999999E-5</v>
      </c>
      <c r="M120" s="85">
        <v>2.4926717763160785E-10</v>
      </c>
      <c r="N120" s="85">
        <f t="shared" si="2"/>
        <v>4.3714304686945246E-4</v>
      </c>
      <c r="O120" s="85">
        <f>L120/'סכום נכסי הקרן'!$C$42</f>
        <v>5.4697861710754362E-9</v>
      </c>
    </row>
    <row r="121" spans="2:15">
      <c r="B121" s="77" t="s">
        <v>626</v>
      </c>
      <c r="C121" s="74" t="s">
        <v>627</v>
      </c>
      <c r="D121" s="87" t="s">
        <v>101</v>
      </c>
      <c r="E121" s="87" t="s">
        <v>299</v>
      </c>
      <c r="F121" s="74" t="s">
        <v>628</v>
      </c>
      <c r="G121" s="87" t="s">
        <v>392</v>
      </c>
      <c r="H121" s="87" t="s">
        <v>145</v>
      </c>
      <c r="I121" s="84">
        <v>3.9399999999999998E-4</v>
      </c>
      <c r="J121" s="86">
        <v>21090</v>
      </c>
      <c r="K121" s="74"/>
      <c r="L121" s="84">
        <v>8.3014000000000002E-5</v>
      </c>
      <c r="M121" s="85">
        <v>1.7107592427675917E-10</v>
      </c>
      <c r="N121" s="85">
        <f t="shared" si="2"/>
        <v>1.327031115805629E-3</v>
      </c>
      <c r="O121" s="85">
        <f>L121/'סכום נכסי הקרן'!$C$42</f>
        <v>1.6604579434127709E-8</v>
      </c>
    </row>
    <row r="122" spans="2:15">
      <c r="B122" s="77" t="s">
        <v>629</v>
      </c>
      <c r="C122" s="74" t="s">
        <v>630</v>
      </c>
      <c r="D122" s="87" t="s">
        <v>101</v>
      </c>
      <c r="E122" s="87" t="s">
        <v>299</v>
      </c>
      <c r="F122" s="74" t="s">
        <v>631</v>
      </c>
      <c r="G122" s="87" t="s">
        <v>168</v>
      </c>
      <c r="H122" s="87" t="s">
        <v>145</v>
      </c>
      <c r="I122" s="84">
        <v>1.1280000000000001E-3</v>
      </c>
      <c r="J122" s="86">
        <v>3378</v>
      </c>
      <c r="K122" s="74"/>
      <c r="L122" s="84">
        <v>3.8106000000000004E-5</v>
      </c>
      <c r="M122" s="85">
        <v>1.3676656203054698E-10</v>
      </c>
      <c r="N122" s="85">
        <f t="shared" si="2"/>
        <v>6.0914842916724049E-4</v>
      </c>
      <c r="O122" s="85">
        <f>L122/'סכום נכסי הקרן'!$C$42</f>
        <v>7.6220168154392094E-9</v>
      </c>
    </row>
    <row r="123" spans="2:15">
      <c r="B123" s="77" t="s">
        <v>632</v>
      </c>
      <c r="C123" s="74" t="s">
        <v>633</v>
      </c>
      <c r="D123" s="87" t="s">
        <v>101</v>
      </c>
      <c r="E123" s="87" t="s">
        <v>299</v>
      </c>
      <c r="F123" s="74" t="s">
        <v>634</v>
      </c>
      <c r="G123" s="87" t="s">
        <v>358</v>
      </c>
      <c r="H123" s="87" t="s">
        <v>145</v>
      </c>
      <c r="I123" s="84">
        <v>2.4839000000000003E-2</v>
      </c>
      <c r="J123" s="86">
        <v>560.4</v>
      </c>
      <c r="K123" s="74"/>
      <c r="L123" s="84">
        <v>1.3919899999999998E-4</v>
      </c>
      <c r="M123" s="85">
        <v>2.926357981669965E-10</v>
      </c>
      <c r="N123" s="85">
        <f t="shared" si="2"/>
        <v>2.2251837556198678E-3</v>
      </c>
      <c r="O123" s="85">
        <f>L123/'סכום נכסי הקרן'!$C$42</f>
        <v>2.7842783779255819E-8</v>
      </c>
    </row>
    <row r="124" spans="2:15">
      <c r="B124" s="77" t="s">
        <v>635</v>
      </c>
      <c r="C124" s="74" t="s">
        <v>636</v>
      </c>
      <c r="D124" s="87" t="s">
        <v>101</v>
      </c>
      <c r="E124" s="87" t="s">
        <v>299</v>
      </c>
      <c r="F124" s="74" t="s">
        <v>637</v>
      </c>
      <c r="G124" s="87" t="s">
        <v>1003</v>
      </c>
      <c r="H124" s="87" t="s">
        <v>145</v>
      </c>
      <c r="I124" s="84">
        <v>2.5499999999999998E-2</v>
      </c>
      <c r="J124" s="86">
        <v>853.7</v>
      </c>
      <c r="K124" s="74"/>
      <c r="L124" s="84">
        <v>2.1769399999999999E-4</v>
      </c>
      <c r="M124" s="85">
        <v>4.1062801932367146E-10</v>
      </c>
      <c r="N124" s="85">
        <f t="shared" si="2"/>
        <v>3.4799758079864908E-3</v>
      </c>
      <c r="O124" s="85">
        <f>L124/'סכום נכסי הקרן'!$C$42</f>
        <v>4.3543466347037814E-8</v>
      </c>
    </row>
    <row r="125" spans="2:15">
      <c r="B125" s="77" t="s">
        <v>638</v>
      </c>
      <c r="C125" s="74" t="s">
        <v>639</v>
      </c>
      <c r="D125" s="87" t="s">
        <v>101</v>
      </c>
      <c r="E125" s="87" t="s">
        <v>299</v>
      </c>
      <c r="F125" s="74" t="s">
        <v>640</v>
      </c>
      <c r="G125" s="87" t="s">
        <v>358</v>
      </c>
      <c r="H125" s="87" t="s">
        <v>145</v>
      </c>
      <c r="I125" s="84">
        <v>5.8820000000000009E-3</v>
      </c>
      <c r="J125" s="86">
        <v>588.5</v>
      </c>
      <c r="K125" s="74"/>
      <c r="L125" s="84">
        <v>3.4613999999999998E-5</v>
      </c>
      <c r="M125" s="85">
        <v>3.508979575376485E-10</v>
      </c>
      <c r="N125" s="85">
        <f t="shared" si="2"/>
        <v>5.5332660807208469E-4</v>
      </c>
      <c r="O125" s="85">
        <f>L125/'סכום נכסי הקרן'!$C$42</f>
        <v>6.9235419631977313E-9</v>
      </c>
    </row>
    <row r="126" spans="2:15">
      <c r="B126" s="77" t="s">
        <v>641</v>
      </c>
      <c r="C126" s="74" t="s">
        <v>642</v>
      </c>
      <c r="D126" s="87" t="s">
        <v>101</v>
      </c>
      <c r="E126" s="87" t="s">
        <v>299</v>
      </c>
      <c r="F126" s="74" t="s">
        <v>643</v>
      </c>
      <c r="G126" s="87" t="s">
        <v>392</v>
      </c>
      <c r="H126" s="87" t="s">
        <v>145</v>
      </c>
      <c r="I126" s="84">
        <v>3.04E-2</v>
      </c>
      <c r="J126" s="86">
        <v>13</v>
      </c>
      <c r="K126" s="74"/>
      <c r="L126" s="84">
        <v>3.9519999999999996E-6</v>
      </c>
      <c r="M126" s="85">
        <v>7.3830417864038999E-11</v>
      </c>
      <c r="N126" s="85">
        <f t="shared" si="2"/>
        <v>6.3175211044689392E-5</v>
      </c>
      <c r="O126" s="85">
        <f>L126/'סכום נכסי הקרן'!$C$42</f>
        <v>7.9048471250238145E-10</v>
      </c>
    </row>
    <row r="127" spans="2:15">
      <c r="B127" s="77" t="s">
        <v>644</v>
      </c>
      <c r="C127" s="74" t="s">
        <v>645</v>
      </c>
      <c r="D127" s="87" t="s">
        <v>101</v>
      </c>
      <c r="E127" s="87" t="s">
        <v>299</v>
      </c>
      <c r="F127" s="74" t="s">
        <v>646</v>
      </c>
      <c r="G127" s="87" t="s">
        <v>127</v>
      </c>
      <c r="H127" s="87" t="s">
        <v>145</v>
      </c>
      <c r="I127" s="84">
        <v>1.9921999999999999E-2</v>
      </c>
      <c r="J127" s="86">
        <v>185</v>
      </c>
      <c r="K127" s="74"/>
      <c r="L127" s="84">
        <v>3.6854999999999999E-5</v>
      </c>
      <c r="M127" s="85">
        <v>2.2511859801895632E-10</v>
      </c>
      <c r="N127" s="85">
        <f t="shared" si="2"/>
        <v>5.8915040563057382E-4</v>
      </c>
      <c r="O127" s="85">
        <f>L127/'סכום נכסי הקרן'!$C$42</f>
        <v>7.3717899998166172E-9</v>
      </c>
    </row>
    <row r="128" spans="2:15">
      <c r="B128" s="73"/>
      <c r="C128" s="74"/>
      <c r="D128" s="74"/>
      <c r="E128" s="74"/>
      <c r="F128" s="74"/>
      <c r="G128" s="74"/>
      <c r="H128" s="74"/>
      <c r="I128" s="84"/>
      <c r="J128" s="86"/>
      <c r="K128" s="74"/>
      <c r="L128" s="74"/>
      <c r="M128" s="74"/>
      <c r="N128" s="85"/>
      <c r="O128" s="74"/>
    </row>
    <row r="129" spans="2:15">
      <c r="B129" s="71" t="s">
        <v>211</v>
      </c>
      <c r="C129" s="72"/>
      <c r="D129" s="72"/>
      <c r="E129" s="72"/>
      <c r="F129" s="72"/>
      <c r="G129" s="72"/>
      <c r="H129" s="72"/>
      <c r="I129" s="81"/>
      <c r="J129" s="83"/>
      <c r="K129" s="81">
        <v>5.1130000000000009E-6</v>
      </c>
      <c r="L129" s="81">
        <f>L130</f>
        <v>1.0266438999999997E-2</v>
      </c>
      <c r="M129" s="72"/>
      <c r="N129" s="82">
        <f t="shared" si="2"/>
        <v>0.16411549860891442</v>
      </c>
      <c r="O129" s="82">
        <f>L129/'סכום נכסי הקרן'!$C$42</f>
        <v>2.0535078647110918E-6</v>
      </c>
    </row>
    <row r="130" spans="2:15">
      <c r="B130" s="92" t="s">
        <v>49</v>
      </c>
      <c r="C130" s="72"/>
      <c r="D130" s="72"/>
      <c r="E130" s="72"/>
      <c r="F130" s="72"/>
      <c r="G130" s="72"/>
      <c r="H130" s="72"/>
      <c r="I130" s="81"/>
      <c r="J130" s="83"/>
      <c r="K130" s="81">
        <v>3.6160000000000002E-6</v>
      </c>
      <c r="L130" s="81">
        <f>SUM(L131:L156)</f>
        <v>1.0266438999999997E-2</v>
      </c>
      <c r="M130" s="72"/>
      <c r="N130" s="82">
        <f t="shared" si="2"/>
        <v>0.16411549860891442</v>
      </c>
      <c r="O130" s="82">
        <f>L130/'סכום נכסי הקרן'!$C$42</f>
        <v>2.0535078647110918E-6</v>
      </c>
    </row>
    <row r="131" spans="2:15">
      <c r="B131" s="77" t="s">
        <v>647</v>
      </c>
      <c r="C131" s="74" t="s">
        <v>648</v>
      </c>
      <c r="D131" s="87" t="s">
        <v>649</v>
      </c>
      <c r="E131" s="87" t="s">
        <v>650</v>
      </c>
      <c r="F131" s="74" t="s">
        <v>409</v>
      </c>
      <c r="G131" s="87" t="s">
        <v>173</v>
      </c>
      <c r="H131" s="87" t="s">
        <v>144</v>
      </c>
      <c r="I131" s="84">
        <v>6.0460000000000002E-3</v>
      </c>
      <c r="J131" s="86">
        <v>945</v>
      </c>
      <c r="K131" s="74"/>
      <c r="L131" s="84">
        <v>2.0369399999999998E-4</v>
      </c>
      <c r="M131" s="85">
        <v>1.7514114997806535E-10</v>
      </c>
      <c r="N131" s="85">
        <f t="shared" si="2"/>
        <v>3.2561769834354658E-3</v>
      </c>
      <c r="O131" s="85">
        <f>L131/'סכום נכסי הקרן'!$C$42</f>
        <v>4.0743166252140714E-8</v>
      </c>
    </row>
    <row r="132" spans="2:15">
      <c r="B132" s="77" t="s">
        <v>651</v>
      </c>
      <c r="C132" s="74" t="s">
        <v>652</v>
      </c>
      <c r="D132" s="87" t="s">
        <v>649</v>
      </c>
      <c r="E132" s="87" t="s">
        <v>650</v>
      </c>
      <c r="F132" s="74" t="s">
        <v>653</v>
      </c>
      <c r="G132" s="87" t="s">
        <v>654</v>
      </c>
      <c r="H132" s="87" t="s">
        <v>144</v>
      </c>
      <c r="I132" s="84">
        <v>2.9729999999999999E-3</v>
      </c>
      <c r="J132" s="86">
        <v>1057</v>
      </c>
      <c r="K132" s="74"/>
      <c r="L132" s="84">
        <v>1.1200999999999999E-4</v>
      </c>
      <c r="M132" s="85">
        <v>8.6430006405065263E-11</v>
      </c>
      <c r="N132" s="85">
        <f t="shared" si="2"/>
        <v>1.790550452711452E-3</v>
      </c>
      <c r="O132" s="85">
        <f>L132/'סכום נכסי הקרן'!$C$42</f>
        <v>2.2404400973530302E-8</v>
      </c>
    </row>
    <row r="133" spans="2:15">
      <c r="B133" s="77" t="s">
        <v>655</v>
      </c>
      <c r="C133" s="74" t="s">
        <v>656</v>
      </c>
      <c r="D133" s="87" t="s">
        <v>649</v>
      </c>
      <c r="E133" s="87" t="s">
        <v>650</v>
      </c>
      <c r="F133" s="74" t="s">
        <v>505</v>
      </c>
      <c r="G133" s="87" t="s">
        <v>350</v>
      </c>
      <c r="H133" s="87" t="s">
        <v>144</v>
      </c>
      <c r="I133" s="84">
        <v>2.9380000000000001E-3</v>
      </c>
      <c r="J133" s="86">
        <v>842</v>
      </c>
      <c r="K133" s="74"/>
      <c r="L133" s="84">
        <v>8.8184999999999997E-5</v>
      </c>
      <c r="M133" s="85">
        <v>7.597262347975561E-11</v>
      </c>
      <c r="N133" s="85">
        <f t="shared" si="2"/>
        <v>1.4096928102165826E-3</v>
      </c>
      <c r="O133" s="85">
        <f>L133/'סכום נכסי הקרן'!$C$42</f>
        <v>1.7638890276321488E-8</v>
      </c>
    </row>
    <row r="134" spans="2:15">
      <c r="B134" s="77" t="s">
        <v>657</v>
      </c>
      <c r="C134" s="74" t="s">
        <v>658</v>
      </c>
      <c r="D134" s="87" t="s">
        <v>649</v>
      </c>
      <c r="E134" s="87" t="s">
        <v>650</v>
      </c>
      <c r="F134" s="74" t="s">
        <v>659</v>
      </c>
      <c r="G134" s="87" t="s">
        <v>660</v>
      </c>
      <c r="H134" s="87" t="s">
        <v>144</v>
      </c>
      <c r="I134" s="84">
        <v>8.4800000000000001E-4</v>
      </c>
      <c r="J134" s="86">
        <v>10054</v>
      </c>
      <c r="K134" s="74"/>
      <c r="L134" s="84">
        <v>3.0393599999999998E-4</v>
      </c>
      <c r="M134" s="85">
        <v>5.8294876645463118E-12</v>
      </c>
      <c r="N134" s="85">
        <f t="shared" si="2"/>
        <v>4.858608538481456E-3</v>
      </c>
      <c r="O134" s="85">
        <f>L134/'סכום נכסי הקרן'!$C$42</f>
        <v>6.0793714974474656E-8</v>
      </c>
    </row>
    <row r="135" spans="2:15">
      <c r="B135" s="77" t="s">
        <v>661</v>
      </c>
      <c r="C135" s="74" t="s">
        <v>662</v>
      </c>
      <c r="D135" s="87" t="s">
        <v>649</v>
      </c>
      <c r="E135" s="87" t="s">
        <v>650</v>
      </c>
      <c r="F135" s="74" t="s">
        <v>663</v>
      </c>
      <c r="G135" s="87" t="s">
        <v>660</v>
      </c>
      <c r="H135" s="87" t="s">
        <v>144</v>
      </c>
      <c r="I135" s="84">
        <v>8.5499999999999997E-4</v>
      </c>
      <c r="J135" s="86">
        <v>8556</v>
      </c>
      <c r="K135" s="74"/>
      <c r="L135" s="84">
        <v>2.6079299999999999E-4</v>
      </c>
      <c r="M135" s="85">
        <v>2.2427018350993014E-11</v>
      </c>
      <c r="N135" s="85">
        <f t="shared" si="2"/>
        <v>4.1689404893668217E-3</v>
      </c>
      <c r="O135" s="85">
        <f>L135/'סכום נכסי הקרן'!$C$42</f>
        <v>5.216419018917854E-8</v>
      </c>
    </row>
    <row r="136" spans="2:15">
      <c r="B136" s="77" t="s">
        <v>664</v>
      </c>
      <c r="C136" s="74" t="s">
        <v>665</v>
      </c>
      <c r="D136" s="87" t="s">
        <v>649</v>
      </c>
      <c r="E136" s="87" t="s">
        <v>650</v>
      </c>
      <c r="F136" s="74" t="s">
        <v>311</v>
      </c>
      <c r="G136" s="87" t="s">
        <v>312</v>
      </c>
      <c r="H136" s="87" t="s">
        <v>144</v>
      </c>
      <c r="I136" s="84">
        <v>2.0999999999999999E-5</v>
      </c>
      <c r="J136" s="86">
        <v>12769</v>
      </c>
      <c r="K136" s="74"/>
      <c r="L136" s="84">
        <v>9.5599999999999999E-6</v>
      </c>
      <c r="M136" s="85">
        <v>4.7513107395686671E-13</v>
      </c>
      <c r="N136" s="85">
        <f t="shared" si="2"/>
        <v>1.5282262590770004E-4</v>
      </c>
      <c r="O136" s="85">
        <f>L136/'סכום נכסי הקרן'!$C$42</f>
        <v>1.9122049219440201E-9</v>
      </c>
    </row>
    <row r="137" spans="2:15">
      <c r="B137" s="77" t="s">
        <v>666</v>
      </c>
      <c r="C137" s="74" t="s">
        <v>667</v>
      </c>
      <c r="D137" s="87" t="s">
        <v>104</v>
      </c>
      <c r="E137" s="87" t="s">
        <v>650</v>
      </c>
      <c r="F137" s="74" t="s">
        <v>322</v>
      </c>
      <c r="G137" s="87" t="s">
        <v>127</v>
      </c>
      <c r="H137" s="87" t="s">
        <v>147</v>
      </c>
      <c r="I137" s="84">
        <v>1.1455E-2</v>
      </c>
      <c r="J137" s="86">
        <v>577</v>
      </c>
      <c r="K137" s="74"/>
      <c r="L137" s="84">
        <v>2.9072399999999996E-4</v>
      </c>
      <c r="M137" s="85">
        <v>6.4684840605315488E-11</v>
      </c>
      <c r="N137" s="85">
        <f t="shared" si="2"/>
        <v>4.6474063906265881E-3</v>
      </c>
      <c r="O137" s="85">
        <f>L137/'סכום נכסי הקרן'!$C$42</f>
        <v>5.8151031770633185E-8</v>
      </c>
    </row>
    <row r="138" spans="2:15">
      <c r="B138" s="77" t="s">
        <v>668</v>
      </c>
      <c r="C138" s="74" t="s">
        <v>669</v>
      </c>
      <c r="D138" s="87" t="s">
        <v>670</v>
      </c>
      <c r="E138" s="87" t="s">
        <v>650</v>
      </c>
      <c r="F138" s="74" t="s">
        <v>671</v>
      </c>
      <c r="G138" s="87" t="s">
        <v>672</v>
      </c>
      <c r="H138" s="87" t="s">
        <v>144</v>
      </c>
      <c r="I138" s="84">
        <v>1.7619999999999999E-3</v>
      </c>
      <c r="J138" s="86">
        <v>2517</v>
      </c>
      <c r="K138" s="74"/>
      <c r="L138" s="84">
        <v>1.5811900000000002E-4</v>
      </c>
      <c r="M138" s="85">
        <v>5.543551693163344E-11</v>
      </c>
      <c r="N138" s="85">
        <f t="shared" si="2"/>
        <v>2.5276318813702539E-3</v>
      </c>
      <c r="O138" s="85">
        <f>L138/'סכום נכסי הקרן'!$C$42</f>
        <v>3.1627189336073907E-8</v>
      </c>
    </row>
    <row r="139" spans="2:15">
      <c r="B139" s="77" t="s">
        <v>673</v>
      </c>
      <c r="C139" s="74" t="s">
        <v>674</v>
      </c>
      <c r="D139" s="87" t="s">
        <v>670</v>
      </c>
      <c r="E139" s="87" t="s">
        <v>650</v>
      </c>
      <c r="F139" s="74">
        <v>1760</v>
      </c>
      <c r="G139" s="87" t="s">
        <v>304</v>
      </c>
      <c r="H139" s="87" t="s">
        <v>144</v>
      </c>
      <c r="I139" s="84">
        <v>9.990000000000001E-4</v>
      </c>
      <c r="J139" s="86">
        <v>10208</v>
      </c>
      <c r="K139" s="84">
        <v>2.6710000000000003E-6</v>
      </c>
      <c r="L139" s="84">
        <v>3.6622199999999998E-4</v>
      </c>
      <c r="M139" s="85">
        <v>9.3537404297143951E-12</v>
      </c>
      <c r="N139" s="85">
        <f t="shared" si="2"/>
        <v>5.8542895089089674E-3</v>
      </c>
      <c r="O139" s="85">
        <f>L139/'סכום נכסי הקרן'!$C$42</f>
        <v>7.325225009667185E-8</v>
      </c>
    </row>
    <row r="140" spans="2:15">
      <c r="B140" s="77" t="s">
        <v>675</v>
      </c>
      <c r="C140" s="74" t="s">
        <v>676</v>
      </c>
      <c r="D140" s="87" t="s">
        <v>649</v>
      </c>
      <c r="E140" s="87" t="s">
        <v>650</v>
      </c>
      <c r="F140" s="74" t="s">
        <v>677</v>
      </c>
      <c r="G140" s="87" t="s">
        <v>301</v>
      </c>
      <c r="H140" s="87" t="s">
        <v>144</v>
      </c>
      <c r="I140" s="84">
        <v>1.1039999999999999E-3</v>
      </c>
      <c r="J140" s="86">
        <v>1421</v>
      </c>
      <c r="K140" s="84">
        <v>9.4499999999999995E-7</v>
      </c>
      <c r="L140" s="84">
        <v>5.6885999999999997E-5</v>
      </c>
      <c r="M140" s="85">
        <v>4.7027890563542792E-11</v>
      </c>
      <c r="N140" s="85">
        <f t="shared" si="2"/>
        <v>9.0935856667211557E-4</v>
      </c>
      <c r="O140" s="85">
        <f>L140/'סכום נכסי הקרן'!$C$42</f>
        <v>1.1378419371308318E-8</v>
      </c>
    </row>
    <row r="141" spans="2:15">
      <c r="B141" s="77" t="s">
        <v>678</v>
      </c>
      <c r="C141" s="74" t="s">
        <v>679</v>
      </c>
      <c r="D141" s="87" t="s">
        <v>649</v>
      </c>
      <c r="E141" s="87" t="s">
        <v>650</v>
      </c>
      <c r="F141" s="74" t="s">
        <v>501</v>
      </c>
      <c r="G141" s="87" t="s">
        <v>502</v>
      </c>
      <c r="H141" s="87" t="s">
        <v>144</v>
      </c>
      <c r="I141" s="84">
        <v>1.3849999999999999E-3</v>
      </c>
      <c r="J141" s="86">
        <v>583</v>
      </c>
      <c r="K141" s="74"/>
      <c r="L141" s="84">
        <v>2.8785999999999998E-5</v>
      </c>
      <c r="M141" s="85">
        <v>3.1109775774213377E-11</v>
      </c>
      <c r="N141" s="85">
        <f t="shared" si="2"/>
        <v>4.6016235453755791E-4</v>
      </c>
      <c r="O141" s="85">
        <f>L141/'סכום נכסי הקרן'!$C$42</f>
        <v>5.7578170379791381E-9</v>
      </c>
    </row>
    <row r="142" spans="2:15">
      <c r="B142" s="77" t="s">
        <v>680</v>
      </c>
      <c r="C142" s="74" t="s">
        <v>681</v>
      </c>
      <c r="D142" s="87" t="s">
        <v>649</v>
      </c>
      <c r="E142" s="87" t="s">
        <v>650</v>
      </c>
      <c r="F142" s="74" t="s">
        <v>682</v>
      </c>
      <c r="G142" s="87" t="s">
        <v>27</v>
      </c>
      <c r="H142" s="87" t="s">
        <v>144</v>
      </c>
      <c r="I142" s="84">
        <v>5.5279999999999999E-3</v>
      </c>
      <c r="J142" s="86">
        <v>2489</v>
      </c>
      <c r="K142" s="74"/>
      <c r="L142" s="84">
        <v>4.90538E-4</v>
      </c>
      <c r="M142" s="85">
        <v>1.3548410593504204E-10</v>
      </c>
      <c r="N142" s="85">
        <f t="shared" si="2"/>
        <v>7.8415591284007706E-3</v>
      </c>
      <c r="O142" s="85">
        <f>L142/'סכום נכסי הקרן'!$C$42</f>
        <v>9.8118114853616705E-8</v>
      </c>
    </row>
    <row r="143" spans="2:15">
      <c r="B143" s="77" t="s">
        <v>683</v>
      </c>
      <c r="C143" s="74" t="s">
        <v>684</v>
      </c>
      <c r="D143" s="87" t="s">
        <v>649</v>
      </c>
      <c r="E143" s="87" t="s">
        <v>650</v>
      </c>
      <c r="F143" s="74" t="s">
        <v>685</v>
      </c>
      <c r="G143" s="87" t="s">
        <v>686</v>
      </c>
      <c r="H143" s="87" t="s">
        <v>144</v>
      </c>
      <c r="I143" s="84">
        <v>5.7269999999999995E-3</v>
      </c>
      <c r="J143" s="86">
        <v>157</v>
      </c>
      <c r="K143" s="74"/>
      <c r="L143" s="84">
        <v>3.2055999999999999E-5</v>
      </c>
      <c r="M143" s="85">
        <v>2.1052983709945981E-10</v>
      </c>
      <c r="N143" s="85">
        <f t="shared" si="2"/>
        <v>5.1243536570054731E-4</v>
      </c>
      <c r="O143" s="85">
        <f>L143/'סכום נכסי הקרן'!$C$42</f>
        <v>6.4118871315729614E-9</v>
      </c>
    </row>
    <row r="144" spans="2:15">
      <c r="B144" s="77" t="s">
        <v>687</v>
      </c>
      <c r="C144" s="74" t="s">
        <v>688</v>
      </c>
      <c r="D144" s="87" t="s">
        <v>649</v>
      </c>
      <c r="E144" s="87" t="s">
        <v>650</v>
      </c>
      <c r="F144" s="74" t="s">
        <v>689</v>
      </c>
      <c r="G144" s="87" t="s">
        <v>350</v>
      </c>
      <c r="H144" s="87" t="s">
        <v>144</v>
      </c>
      <c r="I144" s="84">
        <v>7.85E-4</v>
      </c>
      <c r="J144" s="86">
        <v>12132</v>
      </c>
      <c r="K144" s="74"/>
      <c r="L144" s="84">
        <v>3.3965899999999997E-4</v>
      </c>
      <c r="M144" s="85">
        <v>1.4002292344711322E-11</v>
      </c>
      <c r="N144" s="85">
        <f t="shared" si="2"/>
        <v>5.4296632105840471E-3</v>
      </c>
      <c r="O144" s="85">
        <f>L144/'סכום נכסי הקרן'!$C$42</f>
        <v>6.7939080709475296E-8</v>
      </c>
    </row>
    <row r="145" spans="2:15">
      <c r="B145" s="77" t="s">
        <v>690</v>
      </c>
      <c r="C145" s="74" t="s">
        <v>691</v>
      </c>
      <c r="D145" s="87" t="s">
        <v>649</v>
      </c>
      <c r="E145" s="87" t="s">
        <v>650</v>
      </c>
      <c r="F145" s="74" t="s">
        <v>373</v>
      </c>
      <c r="G145" s="87" t="s">
        <v>173</v>
      </c>
      <c r="H145" s="87" t="s">
        <v>144</v>
      </c>
      <c r="I145" s="84">
        <v>4.3049999999999998E-3</v>
      </c>
      <c r="J145" s="86">
        <v>14356</v>
      </c>
      <c r="K145" s="74"/>
      <c r="L145" s="84">
        <v>2.203216E-3</v>
      </c>
      <c r="M145" s="85">
        <v>6.9285995982088195E-11</v>
      </c>
      <c r="N145" s="85">
        <f t="shared" si="2"/>
        <v>3.5219796502286536E-2</v>
      </c>
      <c r="O145" s="85">
        <f>L145/'סכום נכסי הקרן'!$C$42</f>
        <v>4.4069042670562934E-7</v>
      </c>
    </row>
    <row r="146" spans="2:15">
      <c r="B146" s="77" t="s">
        <v>692</v>
      </c>
      <c r="C146" s="74" t="s">
        <v>693</v>
      </c>
      <c r="D146" s="87" t="s">
        <v>649</v>
      </c>
      <c r="E146" s="87" t="s">
        <v>650</v>
      </c>
      <c r="F146" s="74" t="s">
        <v>474</v>
      </c>
      <c r="G146" s="87" t="s">
        <v>350</v>
      </c>
      <c r="H146" s="87" t="s">
        <v>144</v>
      </c>
      <c r="I146" s="84">
        <v>2.9970000000000001E-3</v>
      </c>
      <c r="J146" s="86">
        <v>3265</v>
      </c>
      <c r="K146" s="74"/>
      <c r="L146" s="84">
        <v>3.48847E-4</v>
      </c>
      <c r="M146" s="85">
        <v>1.0701424646348624E-10</v>
      </c>
      <c r="N146" s="85">
        <f t="shared" si="2"/>
        <v>5.5765391820108198E-3</v>
      </c>
      <c r="O146" s="85">
        <f>L146/'סכום נכסי הקרן'!$C$42</f>
        <v>6.9776877657469204E-8</v>
      </c>
    </row>
    <row r="147" spans="2:15">
      <c r="B147" s="77" t="s">
        <v>696</v>
      </c>
      <c r="C147" s="74" t="s">
        <v>697</v>
      </c>
      <c r="D147" s="87" t="s">
        <v>649</v>
      </c>
      <c r="E147" s="87" t="s">
        <v>650</v>
      </c>
      <c r="F147" s="74" t="s">
        <v>498</v>
      </c>
      <c r="G147" s="87" t="s">
        <v>172</v>
      </c>
      <c r="H147" s="87" t="s">
        <v>144</v>
      </c>
      <c r="I147" s="84">
        <v>2.22E-4</v>
      </c>
      <c r="J147" s="86">
        <v>371</v>
      </c>
      <c r="K147" s="74"/>
      <c r="L147" s="84">
        <v>2.9339999999999998E-6</v>
      </c>
      <c r="M147" s="85">
        <v>1.2094083273200225E-12</v>
      </c>
      <c r="N147" s="85">
        <f t="shared" si="2"/>
        <v>4.6901839373764847E-5</v>
      </c>
      <c r="O147" s="85">
        <f>L147/'סכום נכסי הקרן'!$C$42</f>
        <v>5.8686289131629233E-10</v>
      </c>
    </row>
    <row r="148" spans="2:15">
      <c r="B148" s="77" t="s">
        <v>700</v>
      </c>
      <c r="C148" s="74" t="s">
        <v>701</v>
      </c>
      <c r="D148" s="87" t="s">
        <v>649</v>
      </c>
      <c r="E148" s="87" t="s">
        <v>650</v>
      </c>
      <c r="F148" s="74" t="s">
        <v>702</v>
      </c>
      <c r="G148" s="87" t="s">
        <v>502</v>
      </c>
      <c r="H148" s="87" t="s">
        <v>144</v>
      </c>
      <c r="I148" s="84">
        <v>2.6710000000000002E-3</v>
      </c>
      <c r="J148" s="86">
        <v>453</v>
      </c>
      <c r="K148" s="74"/>
      <c r="L148" s="84">
        <v>4.3135000000000006E-5</v>
      </c>
      <c r="M148" s="85">
        <v>7.5731011951465135E-11</v>
      </c>
      <c r="N148" s="85">
        <f t="shared" si="2"/>
        <v>6.8954016407203373E-4</v>
      </c>
      <c r="O148" s="85">
        <f>L148/'סכום נכסי הקרן'!$C$42</f>
        <v>8.6279246138133177E-9</v>
      </c>
    </row>
    <row r="149" spans="2:15">
      <c r="B149" s="77" t="s">
        <v>703</v>
      </c>
      <c r="C149" s="74" t="s">
        <v>704</v>
      </c>
      <c r="D149" s="87" t="s">
        <v>649</v>
      </c>
      <c r="E149" s="87" t="s">
        <v>650</v>
      </c>
      <c r="F149" s="74" t="s">
        <v>705</v>
      </c>
      <c r="G149" s="87" t="s">
        <v>706</v>
      </c>
      <c r="H149" s="87" t="s">
        <v>144</v>
      </c>
      <c r="I149" s="84">
        <v>3.7159999999999997E-3</v>
      </c>
      <c r="J149" s="86">
        <v>706</v>
      </c>
      <c r="K149" s="74"/>
      <c r="L149" s="84">
        <v>9.3524999999999996E-5</v>
      </c>
      <c r="M149" s="85">
        <v>1.6516175829714493E-10</v>
      </c>
      <c r="N149" s="85">
        <f t="shared" si="2"/>
        <v>1.4950560761524735E-3</v>
      </c>
      <c r="O149" s="85">
        <f>L149/'סכום נכסי הקרן'!$C$42</f>
        <v>1.870700474108938E-8</v>
      </c>
    </row>
    <row r="150" spans="2:15">
      <c r="B150" s="77" t="s">
        <v>707</v>
      </c>
      <c r="C150" s="74" t="s">
        <v>708</v>
      </c>
      <c r="D150" s="87" t="s">
        <v>649</v>
      </c>
      <c r="E150" s="87" t="s">
        <v>650</v>
      </c>
      <c r="F150" s="74" t="s">
        <v>709</v>
      </c>
      <c r="G150" s="87" t="s">
        <v>710</v>
      </c>
      <c r="H150" s="87" t="s">
        <v>144</v>
      </c>
      <c r="I150" s="84">
        <v>3.8330000000000005E-3</v>
      </c>
      <c r="J150" s="86">
        <v>8188</v>
      </c>
      <c r="K150" s="74"/>
      <c r="L150" s="84">
        <v>1.1187860000000001E-3</v>
      </c>
      <c r="M150" s="85">
        <v>7.7850334732066701E-11</v>
      </c>
      <c r="N150" s="85">
        <f t="shared" si="2"/>
        <v>1.7884499408867376E-2</v>
      </c>
      <c r="O150" s="85">
        <f>L150/'סכום נכסי הקרן'!$C$42</f>
        <v>2.2378118156925342E-7</v>
      </c>
    </row>
    <row r="151" spans="2:15">
      <c r="B151" s="77" t="s">
        <v>711</v>
      </c>
      <c r="C151" s="74" t="s">
        <v>712</v>
      </c>
      <c r="D151" s="87" t="s">
        <v>649</v>
      </c>
      <c r="E151" s="87" t="s">
        <v>650</v>
      </c>
      <c r="F151" s="74" t="s">
        <v>353</v>
      </c>
      <c r="G151" s="87" t="s">
        <v>354</v>
      </c>
      <c r="H151" s="87" t="s">
        <v>144</v>
      </c>
      <c r="I151" s="84">
        <v>6.5587999999999994E-2</v>
      </c>
      <c r="J151" s="86">
        <v>898</v>
      </c>
      <c r="K151" s="74"/>
      <c r="L151" s="84">
        <v>2.099727E-3</v>
      </c>
      <c r="M151" s="85">
        <v>5.9880424248733911E-11</v>
      </c>
      <c r="N151" s="85">
        <f t="shared" ref="N151:N156" si="3">L151/$L$11</f>
        <v>3.3565459605575033E-2</v>
      </c>
      <c r="O151" s="85">
        <f>L151/'סכום נכסי הקרן'!$C$42</f>
        <v>4.1999040838271462E-7</v>
      </c>
    </row>
    <row r="152" spans="2:15">
      <c r="B152" s="77" t="s">
        <v>713</v>
      </c>
      <c r="C152" s="74" t="s">
        <v>714</v>
      </c>
      <c r="D152" s="87" t="s">
        <v>649</v>
      </c>
      <c r="E152" s="87" t="s">
        <v>650</v>
      </c>
      <c r="F152" s="74" t="s">
        <v>349</v>
      </c>
      <c r="G152" s="87" t="s">
        <v>350</v>
      </c>
      <c r="H152" s="87" t="s">
        <v>144</v>
      </c>
      <c r="I152" s="84">
        <v>4.4339999999999996E-3</v>
      </c>
      <c r="J152" s="86">
        <v>1592</v>
      </c>
      <c r="K152" s="74"/>
      <c r="L152" s="84">
        <v>2.5166400000000002E-4</v>
      </c>
      <c r="M152" s="85">
        <v>4.1513716304138505E-11</v>
      </c>
      <c r="N152" s="85">
        <f t="shared" si="3"/>
        <v>4.0230076701292293E-3</v>
      </c>
      <c r="O152" s="85">
        <f>L152/'סכום נכסי הקרן'!$C$42</f>
        <v>5.0338194505870284E-8</v>
      </c>
    </row>
    <row r="153" spans="2:15">
      <c r="B153" s="77" t="s">
        <v>715</v>
      </c>
      <c r="C153" s="74" t="s">
        <v>716</v>
      </c>
      <c r="D153" s="87" t="s">
        <v>670</v>
      </c>
      <c r="E153" s="87" t="s">
        <v>650</v>
      </c>
      <c r="F153" s="74" t="s">
        <v>717</v>
      </c>
      <c r="G153" s="87" t="s">
        <v>660</v>
      </c>
      <c r="H153" s="87" t="s">
        <v>144</v>
      </c>
      <c r="I153" s="84">
        <v>3.1150000000000001E-3</v>
      </c>
      <c r="J153" s="86">
        <v>878</v>
      </c>
      <c r="K153" s="74"/>
      <c r="L153" s="84">
        <v>9.7517000000000022E-5</v>
      </c>
      <c r="M153" s="85">
        <v>8.774600677500581E-11</v>
      </c>
      <c r="N153" s="85">
        <f t="shared" si="3"/>
        <v>1.5588707124101662E-3</v>
      </c>
      <c r="O153" s="85">
        <f>L153/'סכום נכסי הקרן'!$C$42</f>
        <v>1.9505490311005758E-8</v>
      </c>
    </row>
    <row r="154" spans="2:15">
      <c r="B154" s="77" t="s">
        <v>718</v>
      </c>
      <c r="C154" s="74" t="s">
        <v>719</v>
      </c>
      <c r="D154" s="87" t="s">
        <v>649</v>
      </c>
      <c r="E154" s="87" t="s">
        <v>650</v>
      </c>
      <c r="F154" s="74" t="s">
        <v>720</v>
      </c>
      <c r="G154" s="87" t="s">
        <v>706</v>
      </c>
      <c r="H154" s="87" t="s">
        <v>144</v>
      </c>
      <c r="I154" s="84">
        <v>2.215E-3</v>
      </c>
      <c r="J154" s="86">
        <v>1784</v>
      </c>
      <c r="K154" s="74"/>
      <c r="L154" s="84">
        <v>1.4086700000000001E-4</v>
      </c>
      <c r="M154" s="85">
        <v>1.0470355304298541E-10</v>
      </c>
      <c r="N154" s="85">
        <f t="shared" si="3"/>
        <v>2.2518477870020902E-3</v>
      </c>
      <c r="O154" s="85">
        <f>L154/'סכום נכסי הקרן'!$C$42</f>
        <v>2.8176419533419278E-8</v>
      </c>
    </row>
    <row r="155" spans="2:15">
      <c r="B155" s="77" t="s">
        <v>721</v>
      </c>
      <c r="C155" s="74" t="s">
        <v>722</v>
      </c>
      <c r="D155" s="87" t="s">
        <v>649</v>
      </c>
      <c r="E155" s="87" t="s">
        <v>650</v>
      </c>
      <c r="F155" s="74" t="s">
        <v>723</v>
      </c>
      <c r="G155" s="87" t="s">
        <v>660</v>
      </c>
      <c r="H155" s="87" t="s">
        <v>144</v>
      </c>
      <c r="I155" s="84">
        <v>5.2319999999999997E-3</v>
      </c>
      <c r="J155" s="86">
        <v>4300</v>
      </c>
      <c r="K155" s="74"/>
      <c r="L155" s="84">
        <v>8.0203899999999994E-4</v>
      </c>
      <c r="M155" s="85">
        <v>7.8295229131392092E-11</v>
      </c>
      <c r="N155" s="85">
        <f t="shared" si="3"/>
        <v>1.2821098960291405E-2</v>
      </c>
      <c r="O155" s="85">
        <f>L155/'סכום נכסי הקרן'!$C$42</f>
        <v>1.6042499198651254E-7</v>
      </c>
    </row>
    <row r="156" spans="2:15">
      <c r="B156" s="77" t="s">
        <v>724</v>
      </c>
      <c r="C156" s="74" t="s">
        <v>725</v>
      </c>
      <c r="D156" s="87" t="s">
        <v>649</v>
      </c>
      <c r="E156" s="87" t="s">
        <v>650</v>
      </c>
      <c r="F156" s="74" t="s">
        <v>726</v>
      </c>
      <c r="G156" s="87" t="s">
        <v>660</v>
      </c>
      <c r="H156" s="87" t="s">
        <v>144</v>
      </c>
      <c r="I156" s="84">
        <v>8.9899999999999995E-4</v>
      </c>
      <c r="J156" s="86">
        <v>10082</v>
      </c>
      <c r="K156" s="74"/>
      <c r="L156" s="84">
        <v>3.2301400000000005E-4</v>
      </c>
      <c r="M156" s="85">
        <v>1.7575087901342721E-11</v>
      </c>
      <c r="N156" s="85">
        <f t="shared" si="3"/>
        <v>5.163582393823204E-3</v>
      </c>
      <c r="O156" s="85">
        <f>L156/'סכום נכסי הקרן'!$C$42</f>
        <v>6.4609723918078016E-8</v>
      </c>
    </row>
    <row r="157" spans="2:15">
      <c r="B157" s="73"/>
      <c r="C157" s="74"/>
      <c r="D157" s="74"/>
      <c r="E157" s="74"/>
      <c r="F157" s="74"/>
      <c r="G157" s="74"/>
      <c r="H157" s="74"/>
      <c r="I157" s="84"/>
      <c r="J157" s="86"/>
      <c r="K157" s="74"/>
      <c r="L157" s="74"/>
      <c r="M157" s="74"/>
      <c r="N157" s="85"/>
      <c r="O157" s="74"/>
    </row>
    <row r="158" spans="2:15">
      <c r="B158" s="92" t="s">
        <v>48</v>
      </c>
      <c r="C158" s="72"/>
      <c r="D158" s="72"/>
      <c r="E158" s="72"/>
      <c r="F158" s="72"/>
      <c r="G158" s="72"/>
      <c r="H158" s="72"/>
      <c r="I158" s="81"/>
      <c r="J158" s="83"/>
      <c r="K158" s="81">
        <v>1.497E-6</v>
      </c>
      <c r="L158" s="81">
        <f>SUM(L159:L165)</f>
        <v>2.356108E-3</v>
      </c>
      <c r="M158" s="72"/>
      <c r="N158" s="82">
        <f t="shared" ref="N158:N165" si="4">L158/$L$11</f>
        <v>3.7663871493947634E-2</v>
      </c>
      <c r="O158" s="82">
        <f>L158/'סכום נכסי הקרן'!$C$42</f>
        <v>4.7127210399912985E-7</v>
      </c>
    </row>
    <row r="159" spans="2:15">
      <c r="B159" s="77" t="s">
        <v>727</v>
      </c>
      <c r="C159" s="74" t="s">
        <v>728</v>
      </c>
      <c r="D159" s="87" t="s">
        <v>27</v>
      </c>
      <c r="E159" s="87" t="s">
        <v>650</v>
      </c>
      <c r="F159" s="74"/>
      <c r="G159" s="87" t="s">
        <v>729</v>
      </c>
      <c r="H159" s="87" t="s">
        <v>146</v>
      </c>
      <c r="I159" s="84">
        <v>6.8999999999999997E-4</v>
      </c>
      <c r="J159" s="86">
        <v>2038</v>
      </c>
      <c r="K159" s="74"/>
      <c r="L159" s="84">
        <v>5.4852999999999998E-5</v>
      </c>
      <c r="M159" s="85">
        <v>9.6039266865187715E-12</v>
      </c>
      <c r="N159" s="85">
        <f t="shared" si="4"/>
        <v>8.7685978022124169E-4</v>
      </c>
      <c r="O159" s="85">
        <f>L159/'סכום נכסי הקרן'!$C$42</f>
        <v>1.0971775793242189E-8</v>
      </c>
    </row>
    <row r="160" spans="2:15">
      <c r="B160" s="77" t="s">
        <v>730</v>
      </c>
      <c r="C160" s="74" t="s">
        <v>731</v>
      </c>
      <c r="D160" s="87" t="s">
        <v>27</v>
      </c>
      <c r="E160" s="87" t="s">
        <v>650</v>
      </c>
      <c r="F160" s="74"/>
      <c r="G160" s="87" t="s">
        <v>729</v>
      </c>
      <c r="H160" s="87" t="s">
        <v>146</v>
      </c>
      <c r="I160" s="84">
        <v>2.7660000000000001E-2</v>
      </c>
      <c r="J160" s="86">
        <v>450.1</v>
      </c>
      <c r="K160" s="74"/>
      <c r="L160" s="84">
        <v>4.8557800000000002E-4</v>
      </c>
      <c r="M160" s="85">
        <v>1.8003150000611463E-11</v>
      </c>
      <c r="N160" s="85">
        <f t="shared" si="4"/>
        <v>7.7622704019884078E-3</v>
      </c>
      <c r="O160" s="85">
        <f>L160/'סכום נכסי הקרן'!$C$42</f>
        <v>9.7126008534281736E-8</v>
      </c>
    </row>
    <row r="161" spans="2:15">
      <c r="B161" s="77" t="s">
        <v>732</v>
      </c>
      <c r="C161" s="74" t="s">
        <v>733</v>
      </c>
      <c r="D161" s="87" t="s">
        <v>670</v>
      </c>
      <c r="E161" s="87" t="s">
        <v>650</v>
      </c>
      <c r="F161" s="74"/>
      <c r="G161" s="87" t="s">
        <v>654</v>
      </c>
      <c r="H161" s="87" t="s">
        <v>144</v>
      </c>
      <c r="I161" s="84">
        <v>9.3300000000000013E-4</v>
      </c>
      <c r="J161" s="86">
        <v>3394</v>
      </c>
      <c r="K161" s="84">
        <v>1.497E-6</v>
      </c>
      <c r="L161" s="84">
        <v>1.1438600000000001E-4</v>
      </c>
      <c r="M161" s="85">
        <v>1.6293253670394616E-12</v>
      </c>
      <c r="N161" s="85">
        <f t="shared" si="4"/>
        <v>1.8285323103638263E-3</v>
      </c>
      <c r="O161" s="85">
        <f>L161/'סכום נכסי הקרן'!$C$42</f>
        <v>2.2879651903921412E-8</v>
      </c>
    </row>
    <row r="162" spans="2:15">
      <c r="B162" s="77" t="s">
        <v>694</v>
      </c>
      <c r="C162" s="74" t="s">
        <v>695</v>
      </c>
      <c r="D162" s="87" t="s">
        <v>670</v>
      </c>
      <c r="E162" s="87" t="s">
        <v>650</v>
      </c>
      <c r="F162" s="74"/>
      <c r="G162" s="87" t="s">
        <v>171</v>
      </c>
      <c r="H162" s="87" t="s">
        <v>144</v>
      </c>
      <c r="I162" s="84">
        <v>2.947E-3</v>
      </c>
      <c r="J162" s="86">
        <v>6766</v>
      </c>
      <c r="K162" s="74"/>
      <c r="L162" s="84">
        <v>7.1085700000000007E-4</v>
      </c>
      <c r="M162" s="85">
        <v>5.7748473437622596E-11</v>
      </c>
      <c r="N162" s="85">
        <f t="shared" si="4"/>
        <v>1.136349721599058E-2</v>
      </c>
      <c r="O162" s="85">
        <f>L162/'סכום נכסי הקרן'!$C$42</f>
        <v>1.4218663746844774E-7</v>
      </c>
    </row>
    <row r="163" spans="2:15">
      <c r="B163" s="77" t="s">
        <v>734</v>
      </c>
      <c r="C163" s="74" t="s">
        <v>735</v>
      </c>
      <c r="D163" s="87" t="s">
        <v>670</v>
      </c>
      <c r="E163" s="87" t="s">
        <v>650</v>
      </c>
      <c r="F163" s="74"/>
      <c r="G163" s="87" t="s">
        <v>301</v>
      </c>
      <c r="H163" s="87" t="s">
        <v>144</v>
      </c>
      <c r="I163" s="84">
        <v>4.6300000000000003E-4</v>
      </c>
      <c r="J163" s="86">
        <v>16396</v>
      </c>
      <c r="K163" s="74"/>
      <c r="L163" s="84">
        <v>2.7074799999999996E-4</v>
      </c>
      <c r="M163" s="85">
        <v>4.6437052924890937E-12</v>
      </c>
      <c r="N163" s="85">
        <f t="shared" si="4"/>
        <v>4.3280774392529253E-3</v>
      </c>
      <c r="O163" s="85">
        <f>L163/'סכום נכסי הקרן'!$C$42</f>
        <v>5.4155403578085723E-8</v>
      </c>
    </row>
    <row r="164" spans="2:15">
      <c r="B164" s="77" t="s">
        <v>698</v>
      </c>
      <c r="C164" s="74" t="s">
        <v>699</v>
      </c>
      <c r="D164" s="87" t="s">
        <v>649</v>
      </c>
      <c r="E164" s="87" t="s">
        <v>650</v>
      </c>
      <c r="F164" s="74"/>
      <c r="G164" s="87" t="s">
        <v>354</v>
      </c>
      <c r="H164" s="87" t="s">
        <v>144</v>
      </c>
      <c r="I164" s="84">
        <v>3.0179999999999994E-3</v>
      </c>
      <c r="J164" s="86">
        <v>4809</v>
      </c>
      <c r="K164" s="74"/>
      <c r="L164" s="84">
        <v>5.1744400000000004E-4</v>
      </c>
      <c r="M164" s="85">
        <v>2.2170530164372657E-11</v>
      </c>
      <c r="N164" s="85">
        <f t="shared" si="4"/>
        <v>8.2716684979271919E-3</v>
      </c>
      <c r="O164" s="85">
        <f>L164/'סכום נכסי הקרן'!$C$42</f>
        <v>1.0349989159313824E-7</v>
      </c>
    </row>
    <row r="165" spans="2:15">
      <c r="B165" s="77" t="s">
        <v>736</v>
      </c>
      <c r="C165" s="74" t="s">
        <v>737</v>
      </c>
      <c r="D165" s="87" t="s">
        <v>649</v>
      </c>
      <c r="E165" s="87" t="s">
        <v>650</v>
      </c>
      <c r="F165" s="74"/>
      <c r="G165" s="87" t="s">
        <v>660</v>
      </c>
      <c r="H165" s="87" t="s">
        <v>144</v>
      </c>
      <c r="I165" s="84">
        <v>8.9099999999999997E-4</v>
      </c>
      <c r="J165" s="86">
        <v>6367</v>
      </c>
      <c r="K165" s="74"/>
      <c r="L165" s="84">
        <v>2.0224199999999999E-4</v>
      </c>
      <c r="M165" s="85">
        <v>2.9109830213239797E-11</v>
      </c>
      <c r="N165" s="85">
        <f t="shared" si="4"/>
        <v>3.2329658482034597E-3</v>
      </c>
      <c r="O165" s="85">
        <f>L165/'סכום נכסי הקרן'!$C$42</f>
        <v>4.0452735128012814E-8</v>
      </c>
    </row>
    <row r="166" spans="2:15">
      <c r="E166" s="1"/>
      <c r="F166" s="1"/>
      <c r="G166" s="1"/>
    </row>
    <row r="167" spans="2:15">
      <c r="E167" s="1"/>
      <c r="F167" s="1"/>
      <c r="G167" s="1"/>
    </row>
    <row r="168" spans="2:15">
      <c r="E168" s="1"/>
      <c r="F168" s="1"/>
      <c r="G168" s="1"/>
    </row>
    <row r="169" spans="2:15">
      <c r="B169" s="89" t="s">
        <v>231</v>
      </c>
      <c r="E169" s="1"/>
      <c r="F169" s="1"/>
      <c r="G169" s="1"/>
    </row>
    <row r="170" spans="2:15">
      <c r="B170" s="89" t="s">
        <v>93</v>
      </c>
      <c r="E170" s="1"/>
      <c r="F170" s="1"/>
      <c r="G170" s="1"/>
    </row>
    <row r="171" spans="2:15">
      <c r="B171" s="89" t="s">
        <v>214</v>
      </c>
      <c r="E171" s="1"/>
      <c r="F171" s="1"/>
      <c r="G171" s="1"/>
    </row>
    <row r="172" spans="2:15">
      <c r="B172" s="89" t="s">
        <v>222</v>
      </c>
      <c r="E172" s="1"/>
      <c r="F172" s="1"/>
      <c r="G172" s="1"/>
    </row>
    <row r="173" spans="2:15">
      <c r="B173" s="89" t="s">
        <v>228</v>
      </c>
      <c r="E173" s="1"/>
      <c r="F173" s="1"/>
      <c r="G173" s="1"/>
    </row>
    <row r="174" spans="2:15">
      <c r="E174" s="1"/>
      <c r="F174" s="1"/>
      <c r="G174" s="1"/>
    </row>
    <row r="175" spans="2:15">
      <c r="E175" s="1"/>
      <c r="F175" s="1"/>
      <c r="G175" s="1"/>
    </row>
    <row r="176" spans="2:15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71 B173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34" workbookViewId="0">
      <selection activeCell="N57" sqref="N57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3.28515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160</v>
      </c>
      <c r="C1" s="68" t="s" vm="1">
        <v>240</v>
      </c>
    </row>
    <row r="2" spans="2:63">
      <c r="B2" s="47" t="s">
        <v>159</v>
      </c>
      <c r="C2" s="68" t="s">
        <v>241</v>
      </c>
    </row>
    <row r="3" spans="2:63">
      <c r="B3" s="47" t="s">
        <v>161</v>
      </c>
      <c r="C3" s="68" t="s">
        <v>242</v>
      </c>
    </row>
    <row r="4" spans="2:63">
      <c r="B4" s="47" t="s">
        <v>162</v>
      </c>
      <c r="C4" s="68">
        <v>12146</v>
      </c>
    </row>
    <row r="6" spans="2:63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3"/>
    </row>
    <row r="7" spans="2:63" ht="26.25" customHeight="1">
      <c r="B7" s="112" t="s">
        <v>238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3"/>
      <c r="BK7" s="3"/>
    </row>
    <row r="8" spans="2:63" s="3" customFormat="1" ht="74.25" customHeight="1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50</v>
      </c>
      <c r="G8" s="30" t="s">
        <v>84</v>
      </c>
      <c r="H8" s="30" t="s">
        <v>216</v>
      </c>
      <c r="I8" s="30" t="s">
        <v>215</v>
      </c>
      <c r="J8" s="30" t="s">
        <v>230</v>
      </c>
      <c r="K8" s="30" t="s">
        <v>47</v>
      </c>
      <c r="L8" s="30" t="s">
        <v>46</v>
      </c>
      <c r="M8" s="30" t="s">
        <v>163</v>
      </c>
      <c r="N8" s="14" t="s">
        <v>165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223</v>
      </c>
      <c r="I9" s="32"/>
      <c r="J9" s="16" t="s">
        <v>219</v>
      </c>
      <c r="K9" s="16" t="s">
        <v>219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233</v>
      </c>
      <c r="C11" s="70"/>
      <c r="D11" s="70"/>
      <c r="E11" s="70"/>
      <c r="F11" s="70"/>
      <c r="G11" s="70"/>
      <c r="H11" s="78"/>
      <c r="I11" s="80"/>
      <c r="J11" s="78">
        <v>0.24052999999999999</v>
      </c>
      <c r="K11" s="78">
        <v>1345.1494765512002</v>
      </c>
      <c r="L11" s="70"/>
      <c r="M11" s="79">
        <v>1</v>
      </c>
      <c r="N11" s="79">
        <f>K11/'סכום נכסי הקרן'!$C$42</f>
        <v>0.26905872905979367</v>
      </c>
      <c r="O11" s="5"/>
      <c r="BH11" s="1"/>
      <c r="BI11" s="3"/>
      <c r="BK11" s="1"/>
    </row>
    <row r="12" spans="2:63" ht="20.25">
      <c r="B12" s="71" t="s">
        <v>212</v>
      </c>
      <c r="C12" s="72"/>
      <c r="D12" s="72"/>
      <c r="E12" s="72"/>
      <c r="F12" s="72"/>
      <c r="G12" s="72"/>
      <c r="H12" s="81"/>
      <c r="I12" s="83"/>
      <c r="J12" s="72"/>
      <c r="K12" s="81">
        <v>780.07866655099997</v>
      </c>
      <c r="L12" s="72"/>
      <c r="M12" s="82">
        <v>0.57991968933521565</v>
      </c>
      <c r="N12" s="82">
        <f>K12/'סכום נכסי הקרן'!$C$42</f>
        <v>0.1560324545692835</v>
      </c>
      <c r="BI12" s="4"/>
    </row>
    <row r="13" spans="2:63">
      <c r="B13" s="92" t="s">
        <v>234</v>
      </c>
      <c r="C13" s="72"/>
      <c r="D13" s="72"/>
      <c r="E13" s="72"/>
      <c r="F13" s="72"/>
      <c r="G13" s="72"/>
      <c r="H13" s="81"/>
      <c r="I13" s="83"/>
      <c r="J13" s="72"/>
      <c r="K13" s="81">
        <v>248.63361655099999</v>
      </c>
      <c r="L13" s="72"/>
      <c r="M13" s="82">
        <v>0.18483716559773444</v>
      </c>
      <c r="N13" s="82">
        <f>K13/'סכום נכסי הקרן'!$C$42</f>
        <v>4.9732052858741042E-2</v>
      </c>
    </row>
    <row r="14" spans="2:63">
      <c r="B14" s="77" t="s">
        <v>738</v>
      </c>
      <c r="C14" s="74" t="s">
        <v>739</v>
      </c>
      <c r="D14" s="87" t="s">
        <v>101</v>
      </c>
      <c r="E14" s="74" t="s">
        <v>740</v>
      </c>
      <c r="F14" s="87" t="s">
        <v>741</v>
      </c>
      <c r="G14" s="87" t="s">
        <v>145</v>
      </c>
      <c r="H14" s="84">
        <v>4989</v>
      </c>
      <c r="I14" s="86">
        <v>1253</v>
      </c>
      <c r="J14" s="74"/>
      <c r="K14" s="84">
        <v>62.512169999999998</v>
      </c>
      <c r="L14" s="85">
        <v>4.3880793062876718E-4</v>
      </c>
      <c r="M14" s="85">
        <v>4.6472285117542179E-2</v>
      </c>
      <c r="N14" s="85">
        <f>K14/'סכום נכסי הקרן'!$C$42</f>
        <v>1.2503773970230263E-2</v>
      </c>
    </row>
    <row r="15" spans="2:63">
      <c r="B15" s="77" t="s">
        <v>742</v>
      </c>
      <c r="C15" s="74" t="s">
        <v>743</v>
      </c>
      <c r="D15" s="87" t="s">
        <v>101</v>
      </c>
      <c r="E15" s="74" t="s">
        <v>740</v>
      </c>
      <c r="F15" s="87" t="s">
        <v>741</v>
      </c>
      <c r="G15" s="87" t="s">
        <v>145</v>
      </c>
      <c r="H15" s="84">
        <v>3.7350000000000001E-2</v>
      </c>
      <c r="I15" s="86">
        <v>1253</v>
      </c>
      <c r="J15" s="74"/>
      <c r="K15" s="84">
        <v>4.6799600000000009E-4</v>
      </c>
      <c r="L15" s="85">
        <v>5.3413494093411405E-10</v>
      </c>
      <c r="M15" s="85">
        <v>3.4791375096831985E-7</v>
      </c>
      <c r="N15" s="85">
        <f>K15/'סכום נכסי הקרן'!$C$42</f>
        <v>9.3609231657961699E-8</v>
      </c>
    </row>
    <row r="16" spans="2:63" ht="20.25">
      <c r="B16" s="77" t="s">
        <v>744</v>
      </c>
      <c r="C16" s="74" t="s">
        <v>745</v>
      </c>
      <c r="D16" s="87" t="s">
        <v>101</v>
      </c>
      <c r="E16" s="74" t="s">
        <v>740</v>
      </c>
      <c r="F16" s="87" t="s">
        <v>741</v>
      </c>
      <c r="G16" s="87" t="s">
        <v>145</v>
      </c>
      <c r="H16" s="84">
        <v>5.688E-2</v>
      </c>
      <c r="I16" s="86">
        <v>1853</v>
      </c>
      <c r="J16" s="74"/>
      <c r="K16" s="84">
        <v>1.053984E-3</v>
      </c>
      <c r="L16" s="85">
        <v>1.2433571762956315E-9</v>
      </c>
      <c r="M16" s="85">
        <v>7.8354414760082042E-7</v>
      </c>
      <c r="N16" s="85">
        <f>K16/'סכום נכסי הקרן'!$C$42</f>
        <v>2.1081939251571611E-7</v>
      </c>
      <c r="BH16" s="4"/>
    </row>
    <row r="17" spans="2:14">
      <c r="B17" s="77" t="s">
        <v>746</v>
      </c>
      <c r="C17" s="74" t="s">
        <v>747</v>
      </c>
      <c r="D17" s="87" t="s">
        <v>101</v>
      </c>
      <c r="E17" s="74" t="s">
        <v>748</v>
      </c>
      <c r="F17" s="87" t="s">
        <v>741</v>
      </c>
      <c r="G17" s="87" t="s">
        <v>145</v>
      </c>
      <c r="H17" s="84">
        <v>4965</v>
      </c>
      <c r="I17" s="86">
        <v>1248</v>
      </c>
      <c r="J17" s="74"/>
      <c r="K17" s="84">
        <v>61.963200000000001</v>
      </c>
      <c r="L17" s="85">
        <v>5.8920281393295547E-4</v>
      </c>
      <c r="M17" s="85">
        <v>4.6064174339097326E-2</v>
      </c>
      <c r="N17" s="85">
        <f>K17/'סכום נכסי הקרן'!$C$42</f>
        <v>1.2393968202866288E-2</v>
      </c>
    </row>
    <row r="18" spans="2:14">
      <c r="B18" s="77" t="s">
        <v>749</v>
      </c>
      <c r="C18" s="74" t="s">
        <v>750</v>
      </c>
      <c r="D18" s="87" t="s">
        <v>101</v>
      </c>
      <c r="E18" s="74" t="s">
        <v>748</v>
      </c>
      <c r="F18" s="87" t="s">
        <v>741</v>
      </c>
      <c r="G18" s="87" t="s">
        <v>145</v>
      </c>
      <c r="H18" s="84">
        <v>2.4000000000000001E-5</v>
      </c>
      <c r="I18" s="86">
        <v>832.8</v>
      </c>
      <c r="J18" s="74"/>
      <c r="K18" s="84">
        <v>2.0000000000000002E-7</v>
      </c>
      <c r="L18" s="85">
        <v>4.9278885640132729E-11</v>
      </c>
      <c r="M18" s="85">
        <v>1.4868236094681144E-10</v>
      </c>
      <c r="N18" s="85">
        <f>K18/'סכום נכסי הקרן'!$C$42</f>
        <v>4.0004287069958584E-11</v>
      </c>
    </row>
    <row r="19" spans="2:14">
      <c r="B19" s="77" t="s">
        <v>751</v>
      </c>
      <c r="C19" s="74" t="s">
        <v>752</v>
      </c>
      <c r="D19" s="87" t="s">
        <v>101</v>
      </c>
      <c r="E19" s="74" t="s">
        <v>748</v>
      </c>
      <c r="F19" s="87" t="s">
        <v>741</v>
      </c>
      <c r="G19" s="87" t="s">
        <v>145</v>
      </c>
      <c r="H19" s="84">
        <v>6.8309999999999996E-2</v>
      </c>
      <c r="I19" s="86">
        <v>1249</v>
      </c>
      <c r="J19" s="74"/>
      <c r="K19" s="84">
        <v>8.531919999999999E-4</v>
      </c>
      <c r="L19" s="85">
        <v>6.2818789146734064E-10</v>
      </c>
      <c r="M19" s="85">
        <v>6.342730045046596E-7</v>
      </c>
      <c r="N19" s="85">
        <f>K19/'סכום נכסי הקרן'!$C$42</f>
        <v>1.7065668846896048E-7</v>
      </c>
    </row>
    <row r="20" spans="2:14">
      <c r="B20" s="77" t="s">
        <v>753</v>
      </c>
      <c r="C20" s="74" t="s">
        <v>754</v>
      </c>
      <c r="D20" s="87" t="s">
        <v>101</v>
      </c>
      <c r="E20" s="74" t="s">
        <v>748</v>
      </c>
      <c r="F20" s="87" t="s">
        <v>741</v>
      </c>
      <c r="G20" s="87" t="s">
        <v>145</v>
      </c>
      <c r="H20" s="84">
        <v>1.38E-2</v>
      </c>
      <c r="I20" s="86">
        <v>1834</v>
      </c>
      <c r="J20" s="74"/>
      <c r="K20" s="84">
        <v>2.5309200000000001E-4</v>
      </c>
      <c r="L20" s="85">
        <v>2.160922589927733E-10</v>
      </c>
      <c r="M20" s="85">
        <v>1.8815158048375199E-7</v>
      </c>
      <c r="N20" s="85">
        <f>K20/'סכום נכסי הקרן'!$C$42</f>
        <v>5.0623825115549791E-8</v>
      </c>
    </row>
    <row r="21" spans="2:14">
      <c r="B21" s="77" t="s">
        <v>755</v>
      </c>
      <c r="C21" s="74" t="s">
        <v>756</v>
      </c>
      <c r="D21" s="87" t="s">
        <v>101</v>
      </c>
      <c r="E21" s="74" t="s">
        <v>757</v>
      </c>
      <c r="F21" s="87" t="s">
        <v>741</v>
      </c>
      <c r="G21" s="87" t="s">
        <v>145</v>
      </c>
      <c r="H21" s="84">
        <v>556</v>
      </c>
      <c r="I21" s="86">
        <v>12460</v>
      </c>
      <c r="J21" s="74"/>
      <c r="K21" s="84">
        <v>69.277600000000007</v>
      </c>
      <c r="L21" s="85">
        <v>3.7238584799825861E-4</v>
      </c>
      <c r="M21" s="85">
        <v>5.1501785643644118E-2</v>
      </c>
      <c r="N21" s="85">
        <f>K21/'סכום נכסי הקרן'!$C$42</f>
        <v>1.3857004989588815E-2</v>
      </c>
    </row>
    <row r="22" spans="2:14">
      <c r="B22" s="77" t="s">
        <v>758</v>
      </c>
      <c r="C22" s="74" t="s">
        <v>759</v>
      </c>
      <c r="D22" s="87" t="s">
        <v>101</v>
      </c>
      <c r="E22" s="74" t="s">
        <v>757</v>
      </c>
      <c r="F22" s="87" t="s">
        <v>741</v>
      </c>
      <c r="G22" s="87" t="s">
        <v>145</v>
      </c>
      <c r="H22" s="84">
        <v>7.94E-4</v>
      </c>
      <c r="I22" s="86">
        <v>18050</v>
      </c>
      <c r="J22" s="74"/>
      <c r="K22" s="84">
        <v>1.43227E-4</v>
      </c>
      <c r="L22" s="85">
        <v>9.2926665646111852E-11</v>
      </c>
      <c r="M22" s="85">
        <v>1.0647664255664481E-7</v>
      </c>
      <c r="N22" s="85">
        <f>K22/'סכום נכסי הקרן'!$C$42</f>
        <v>2.8648470120844788E-8</v>
      </c>
    </row>
    <row r="23" spans="2:14">
      <c r="B23" s="77" t="s">
        <v>760</v>
      </c>
      <c r="C23" s="74" t="s">
        <v>761</v>
      </c>
      <c r="D23" s="87" t="s">
        <v>101</v>
      </c>
      <c r="E23" s="74" t="s">
        <v>757</v>
      </c>
      <c r="F23" s="87" t="s">
        <v>741</v>
      </c>
      <c r="G23" s="87" t="s">
        <v>145</v>
      </c>
      <c r="H23" s="84">
        <v>1.0710000000000003E-2</v>
      </c>
      <c r="I23" s="86">
        <v>12280</v>
      </c>
      <c r="J23" s="74"/>
      <c r="K23" s="84">
        <v>1.3151880000000001E-3</v>
      </c>
      <c r="L23" s="85">
        <v>7.9033474476836786E-10</v>
      </c>
      <c r="M23" s="85">
        <v>9.7772628464457516E-7</v>
      </c>
      <c r="N23" s="85">
        <f>K23/'סכום נכסי הקרן'!$C$42</f>
        <v>2.6306579151482347E-7</v>
      </c>
    </row>
    <row r="24" spans="2:14">
      <c r="B24" s="77" t="s">
        <v>762</v>
      </c>
      <c r="C24" s="74" t="s">
        <v>763</v>
      </c>
      <c r="D24" s="87" t="s">
        <v>101</v>
      </c>
      <c r="E24" s="74" t="s">
        <v>764</v>
      </c>
      <c r="F24" s="87" t="s">
        <v>741</v>
      </c>
      <c r="G24" s="87" t="s">
        <v>145</v>
      </c>
      <c r="H24" s="84">
        <v>4376</v>
      </c>
      <c r="I24" s="86">
        <v>1254</v>
      </c>
      <c r="J24" s="74"/>
      <c r="K24" s="84">
        <v>54.875039999999998</v>
      </c>
      <c r="L24" s="85">
        <v>2.8501327141893299E-4</v>
      </c>
      <c r="M24" s="85">
        <v>4.0794752521253572E-2</v>
      </c>
      <c r="N24" s="85">
        <f>K24/'סכום נכסי הקרן'!$C$42</f>
        <v>1.09761842656773E-2</v>
      </c>
    </row>
    <row r="25" spans="2:14">
      <c r="B25" s="77" t="s">
        <v>765</v>
      </c>
      <c r="C25" s="74" t="s">
        <v>766</v>
      </c>
      <c r="D25" s="87" t="s">
        <v>101</v>
      </c>
      <c r="E25" s="74" t="s">
        <v>764</v>
      </c>
      <c r="F25" s="87" t="s">
        <v>741</v>
      </c>
      <c r="G25" s="87" t="s">
        <v>145</v>
      </c>
      <c r="H25" s="84">
        <v>4.6799999999999994E-2</v>
      </c>
      <c r="I25" s="86">
        <v>1268</v>
      </c>
      <c r="J25" s="74"/>
      <c r="K25" s="84">
        <v>5.9342399999999995E-4</v>
      </c>
      <c r="L25" s="85">
        <v>2.4422860665951708E-10</v>
      </c>
      <c r="M25" s="85">
        <v>4.4115840681250307E-7</v>
      </c>
      <c r="N25" s="85">
        <f>K25/'סכום נכסי הקרן'!$C$42</f>
        <v>1.1869752025101549E-7</v>
      </c>
    </row>
    <row r="26" spans="2:14">
      <c r="B26" s="77" t="s">
        <v>767</v>
      </c>
      <c r="C26" s="74" t="s">
        <v>768</v>
      </c>
      <c r="D26" s="87" t="s">
        <v>101</v>
      </c>
      <c r="E26" s="74" t="s">
        <v>764</v>
      </c>
      <c r="F26" s="87" t="s">
        <v>741</v>
      </c>
      <c r="G26" s="87" t="s">
        <v>145</v>
      </c>
      <c r="H26" s="84">
        <v>5.067E-2</v>
      </c>
      <c r="I26" s="86">
        <v>1828</v>
      </c>
      <c r="J26" s="74"/>
      <c r="K26" s="84">
        <v>9.2624799999999996E-4</v>
      </c>
      <c r="L26" s="85">
        <v>5.9172167019519787E-10</v>
      </c>
      <c r="M26" s="85">
        <v>6.8858369731131087E-7</v>
      </c>
      <c r="N26" s="85">
        <f>K26/'סכום נכסי הקרן'!$C$42</f>
        <v>1.8526945444987497E-7</v>
      </c>
    </row>
    <row r="27" spans="2:14">
      <c r="B27" s="73"/>
      <c r="C27" s="74"/>
      <c r="D27" s="74"/>
      <c r="E27" s="74"/>
      <c r="F27" s="74"/>
      <c r="G27" s="74"/>
      <c r="H27" s="84"/>
      <c r="I27" s="86"/>
      <c r="J27" s="74"/>
      <c r="K27" s="74"/>
      <c r="L27" s="74"/>
      <c r="M27" s="85"/>
      <c r="N27" s="74"/>
    </row>
    <row r="28" spans="2:14">
      <c r="B28" s="92" t="s">
        <v>235</v>
      </c>
      <c r="C28" s="72"/>
      <c r="D28" s="72"/>
      <c r="E28" s="72"/>
      <c r="F28" s="72"/>
      <c r="G28" s="72"/>
      <c r="H28" s="81"/>
      <c r="I28" s="83"/>
      <c r="J28" s="72"/>
      <c r="K28" s="81">
        <v>531.44504999999992</v>
      </c>
      <c r="L28" s="72"/>
      <c r="M28" s="82">
        <v>0.39508252373748115</v>
      </c>
      <c r="N28" s="82">
        <f>K28/'סכום נכסי הקרן'!$C$42</f>
        <v>0.10630040171054245</v>
      </c>
    </row>
    <row r="29" spans="2:14">
      <c r="B29" s="77" t="s">
        <v>769</v>
      </c>
      <c r="C29" s="74" t="s">
        <v>770</v>
      </c>
      <c r="D29" s="87" t="s">
        <v>101</v>
      </c>
      <c r="E29" s="74" t="s">
        <v>740</v>
      </c>
      <c r="F29" s="87" t="s">
        <v>771</v>
      </c>
      <c r="G29" s="87" t="s">
        <v>145</v>
      </c>
      <c r="H29" s="84">
        <v>32894</v>
      </c>
      <c r="I29" s="86">
        <v>331.93</v>
      </c>
      <c r="J29" s="74"/>
      <c r="K29" s="84">
        <v>109.18505</v>
      </c>
      <c r="L29" s="85">
        <v>3.8429175499200759E-4</v>
      </c>
      <c r="M29" s="85">
        <v>8.1169455070478264E-2</v>
      </c>
      <c r="N29" s="85">
        <f>K29/'סכום נכסי הקרן'!$C$42</f>
        <v>2.1839350419738907E-2</v>
      </c>
    </row>
    <row r="30" spans="2:14">
      <c r="B30" s="77" t="s">
        <v>772</v>
      </c>
      <c r="C30" s="74" t="s">
        <v>773</v>
      </c>
      <c r="D30" s="87" t="s">
        <v>101</v>
      </c>
      <c r="E30" s="74" t="s">
        <v>748</v>
      </c>
      <c r="F30" s="87" t="s">
        <v>771</v>
      </c>
      <c r="G30" s="87" t="s">
        <v>145</v>
      </c>
      <c r="H30" s="84">
        <v>56625</v>
      </c>
      <c r="I30" s="86">
        <v>323.10000000000002</v>
      </c>
      <c r="J30" s="74"/>
      <c r="K30" s="84">
        <v>182.95537999999999</v>
      </c>
      <c r="L30" s="85">
        <v>7.5904855244514769E-4</v>
      </c>
      <c r="M30" s="85">
        <v>0.13601118923160521</v>
      </c>
      <c r="N30" s="85">
        <f>K30/'סכום נכסי הקרן'!$C$42</f>
        <v>3.6594997712566794E-2</v>
      </c>
    </row>
    <row r="31" spans="2:14">
      <c r="B31" s="77" t="s">
        <v>774</v>
      </c>
      <c r="C31" s="74" t="s">
        <v>775</v>
      </c>
      <c r="D31" s="87" t="s">
        <v>101</v>
      </c>
      <c r="E31" s="74" t="s">
        <v>757</v>
      </c>
      <c r="F31" s="87" t="s">
        <v>771</v>
      </c>
      <c r="G31" s="87" t="s">
        <v>145</v>
      </c>
      <c r="H31" s="84">
        <v>149498</v>
      </c>
      <c r="I31" s="86">
        <v>98.41</v>
      </c>
      <c r="J31" s="74"/>
      <c r="K31" s="84">
        <v>147.12098</v>
      </c>
      <c r="L31" s="85">
        <v>7.315178813032797E-4</v>
      </c>
      <c r="M31" s="85">
        <v>0.10937147325604313</v>
      </c>
      <c r="N31" s="85">
        <f>K31/'סכום נכסי הקרן'!$C$42</f>
        <v>2.9427349589668174E-2</v>
      </c>
    </row>
    <row r="32" spans="2:14">
      <c r="B32" s="77" t="s">
        <v>776</v>
      </c>
      <c r="C32" s="74" t="s">
        <v>777</v>
      </c>
      <c r="D32" s="87" t="s">
        <v>101</v>
      </c>
      <c r="E32" s="74" t="s">
        <v>764</v>
      </c>
      <c r="F32" s="87" t="s">
        <v>771</v>
      </c>
      <c r="G32" s="87" t="s">
        <v>145</v>
      </c>
      <c r="H32" s="84">
        <v>26193</v>
      </c>
      <c r="I32" s="86">
        <v>351.94</v>
      </c>
      <c r="J32" s="74"/>
      <c r="K32" s="84">
        <v>92.183639999999997</v>
      </c>
      <c r="L32" s="85">
        <v>1.0371104431355588E-3</v>
      </c>
      <c r="M32" s="85">
        <v>6.8530406179354617E-2</v>
      </c>
      <c r="N32" s="85">
        <f>K32/'סכום נכסי הקרן'!$C$42</f>
        <v>1.8438703988568582E-2</v>
      </c>
    </row>
    <row r="33" spans="2:14">
      <c r="B33" s="73"/>
      <c r="C33" s="74"/>
      <c r="D33" s="74"/>
      <c r="E33" s="74"/>
      <c r="F33" s="74"/>
      <c r="G33" s="74"/>
      <c r="H33" s="84"/>
      <c r="I33" s="86"/>
      <c r="J33" s="74"/>
      <c r="K33" s="74"/>
      <c r="L33" s="74"/>
      <c r="M33" s="85"/>
      <c r="N33" s="74"/>
    </row>
    <row r="34" spans="2:14">
      <c r="B34" s="71" t="s">
        <v>211</v>
      </c>
      <c r="C34" s="72"/>
      <c r="D34" s="72"/>
      <c r="E34" s="72"/>
      <c r="F34" s="72"/>
      <c r="G34" s="72"/>
      <c r="H34" s="81"/>
      <c r="I34" s="83"/>
      <c r="J34" s="81">
        <v>0.24052999999999999</v>
      </c>
      <c r="K34" s="81">
        <v>565.07081000019991</v>
      </c>
      <c r="L34" s="72"/>
      <c r="M34" s="82">
        <v>0.42008031066478413</v>
      </c>
      <c r="N34" s="82">
        <f>K34/'סכום נכסי הקרן'!$C$42</f>
        <v>0.1130262744905101</v>
      </c>
    </row>
    <row r="35" spans="2:14">
      <c r="B35" s="92" t="s">
        <v>236</v>
      </c>
      <c r="C35" s="72"/>
      <c r="D35" s="72"/>
      <c r="E35" s="72"/>
      <c r="F35" s="72"/>
      <c r="G35" s="72"/>
      <c r="H35" s="81"/>
      <c r="I35" s="83"/>
      <c r="J35" s="81">
        <v>0.24052999999999999</v>
      </c>
      <c r="K35" s="81">
        <v>526.45510000019999</v>
      </c>
      <c r="L35" s="72"/>
      <c r="M35" s="82">
        <v>0.3913729360025972</v>
      </c>
      <c r="N35" s="82">
        <f>K35/'סכום נכסי הקרן'!$C$42</f>
        <v>0.10530230474925877</v>
      </c>
    </row>
    <row r="36" spans="2:14">
      <c r="B36" s="77" t="s">
        <v>778</v>
      </c>
      <c r="C36" s="74" t="s">
        <v>779</v>
      </c>
      <c r="D36" s="87" t="s">
        <v>105</v>
      </c>
      <c r="E36" s="74"/>
      <c r="F36" s="87" t="s">
        <v>741</v>
      </c>
      <c r="G36" s="87" t="s">
        <v>154</v>
      </c>
      <c r="H36" s="84">
        <v>325</v>
      </c>
      <c r="I36" s="86">
        <v>1490</v>
      </c>
      <c r="J36" s="74"/>
      <c r="K36" s="84">
        <v>15.87759</v>
      </c>
      <c r="L36" s="85">
        <v>1.0783333810929952E-7</v>
      </c>
      <c r="M36" s="85">
        <v>1.1803587836727417E-2</v>
      </c>
      <c r="N36" s="85">
        <f>K36/'סכום נכסי הקרן'!$C$42</f>
        <v>3.1758583416955184E-3</v>
      </c>
    </row>
    <row r="37" spans="2:14">
      <c r="B37" s="77" t="s">
        <v>780</v>
      </c>
      <c r="C37" s="74" t="s">
        <v>781</v>
      </c>
      <c r="D37" s="87" t="s">
        <v>27</v>
      </c>
      <c r="E37" s="74"/>
      <c r="F37" s="87" t="s">
        <v>741</v>
      </c>
      <c r="G37" s="87" t="s">
        <v>153</v>
      </c>
      <c r="H37" s="84">
        <v>61</v>
      </c>
      <c r="I37" s="86">
        <v>3066</v>
      </c>
      <c r="J37" s="74"/>
      <c r="K37" s="84">
        <v>4.6760200000000003</v>
      </c>
      <c r="L37" s="85">
        <v>1.0874168524975907E-6</v>
      </c>
      <c r="M37" s="85">
        <v>3.476208467172546E-3</v>
      </c>
      <c r="N37" s="85">
        <f>K37/'סכום נכסי הקרן'!$C$42</f>
        <v>9.3530423212433871E-4</v>
      </c>
    </row>
    <row r="38" spans="2:14">
      <c r="B38" s="77" t="s">
        <v>782</v>
      </c>
      <c r="C38" s="74" t="s">
        <v>783</v>
      </c>
      <c r="D38" s="87" t="s">
        <v>27</v>
      </c>
      <c r="E38" s="74"/>
      <c r="F38" s="87" t="s">
        <v>741</v>
      </c>
      <c r="G38" s="87" t="s">
        <v>146</v>
      </c>
      <c r="H38" s="84">
        <v>674.99999999999966</v>
      </c>
      <c r="I38" s="86">
        <v>1996.5</v>
      </c>
      <c r="J38" s="74"/>
      <c r="K38" s="84">
        <v>52.561930000200007</v>
      </c>
      <c r="L38" s="85">
        <v>2.3970170454545441E-6</v>
      </c>
      <c r="M38" s="85">
        <v>3.9075159241753865E-2</v>
      </c>
      <c r="N38" s="85">
        <f>K38/'סכום נכסי הקרן'!$C$42</f>
        <v>1.0513512683395346E-2</v>
      </c>
    </row>
    <row r="39" spans="2:14">
      <c r="B39" s="77" t="s">
        <v>784</v>
      </c>
      <c r="C39" s="74" t="s">
        <v>785</v>
      </c>
      <c r="D39" s="87" t="s">
        <v>104</v>
      </c>
      <c r="E39" s="74"/>
      <c r="F39" s="87" t="s">
        <v>741</v>
      </c>
      <c r="G39" s="87" t="s">
        <v>144</v>
      </c>
      <c r="H39" s="84">
        <v>46</v>
      </c>
      <c r="I39" s="86">
        <v>26350</v>
      </c>
      <c r="J39" s="74"/>
      <c r="K39" s="84">
        <v>43.211370000000002</v>
      </c>
      <c r="L39" s="85">
        <v>4.0097200844917755E-7</v>
      </c>
      <c r="M39" s="85">
        <v>3.2123842556731098E-2</v>
      </c>
      <c r="N39" s="85">
        <f>K39/'סכום נכסי הקרן'!$C$42</f>
        <v>8.6432002508309812E-3</v>
      </c>
    </row>
    <row r="40" spans="2:14">
      <c r="B40" s="77" t="s">
        <v>786</v>
      </c>
      <c r="C40" s="74" t="s">
        <v>787</v>
      </c>
      <c r="D40" s="87" t="s">
        <v>670</v>
      </c>
      <c r="E40" s="74"/>
      <c r="F40" s="87" t="s">
        <v>741</v>
      </c>
      <c r="G40" s="87" t="s">
        <v>144</v>
      </c>
      <c r="H40" s="84">
        <v>316</v>
      </c>
      <c r="I40" s="86">
        <v>2133</v>
      </c>
      <c r="J40" s="74"/>
      <c r="K40" s="84">
        <v>24.0291</v>
      </c>
      <c r="L40" s="85">
        <v>4.6131386861313867E-5</v>
      </c>
      <c r="M40" s="85">
        <v>1.7863516597135132E-2</v>
      </c>
      <c r="N40" s="85">
        <f>K40/'סכום נכסי הקרן'!$C$42</f>
        <v>4.8063350721637083E-3</v>
      </c>
    </row>
    <row r="41" spans="2:14">
      <c r="B41" s="77" t="s">
        <v>788</v>
      </c>
      <c r="C41" s="74" t="s">
        <v>789</v>
      </c>
      <c r="D41" s="87" t="s">
        <v>670</v>
      </c>
      <c r="E41" s="74"/>
      <c r="F41" s="87" t="s">
        <v>741</v>
      </c>
      <c r="G41" s="87" t="s">
        <v>144</v>
      </c>
      <c r="H41" s="84">
        <v>49</v>
      </c>
      <c r="I41" s="86">
        <v>2720</v>
      </c>
      <c r="J41" s="74"/>
      <c r="K41" s="84">
        <v>4.7514399999999997</v>
      </c>
      <c r="L41" s="85">
        <v>5.730994152046784E-6</v>
      </c>
      <c r="M41" s="85">
        <v>3.532276585485588E-3</v>
      </c>
      <c r="N41" s="85">
        <f>K41/'סכום נכסי הקרן'!$C$42</f>
        <v>9.5038984877841989E-4</v>
      </c>
    </row>
    <row r="42" spans="2:14">
      <c r="B42" s="77" t="s">
        <v>790</v>
      </c>
      <c r="C42" s="74" t="s">
        <v>791</v>
      </c>
      <c r="D42" s="87" t="s">
        <v>104</v>
      </c>
      <c r="E42" s="74"/>
      <c r="F42" s="87" t="s">
        <v>741</v>
      </c>
      <c r="G42" s="87" t="s">
        <v>144</v>
      </c>
      <c r="H42" s="84">
        <v>663</v>
      </c>
      <c r="I42" s="86">
        <v>2704.5</v>
      </c>
      <c r="J42" s="74"/>
      <c r="K42" s="84">
        <v>63.923449999999995</v>
      </c>
      <c r="L42" s="85">
        <v>6.3894206767204085E-6</v>
      </c>
      <c r="M42" s="85">
        <v>4.7521447329327261E-2</v>
      </c>
      <c r="N42" s="85">
        <f>K42/'סכום נכסי הקרן'!$C$42</f>
        <v>1.2786060221510718E-2</v>
      </c>
    </row>
    <row r="43" spans="2:14">
      <c r="B43" s="77" t="s">
        <v>792</v>
      </c>
      <c r="C43" s="74" t="s">
        <v>793</v>
      </c>
      <c r="D43" s="87" t="s">
        <v>104</v>
      </c>
      <c r="E43" s="74"/>
      <c r="F43" s="87" t="s">
        <v>741</v>
      </c>
      <c r="G43" s="87" t="s">
        <v>144</v>
      </c>
      <c r="H43" s="84">
        <v>97</v>
      </c>
      <c r="I43" s="86">
        <v>48430.5</v>
      </c>
      <c r="J43" s="74"/>
      <c r="K43" s="84">
        <v>167.47510999999997</v>
      </c>
      <c r="L43" s="85">
        <v>7.8716074284927364E-6</v>
      </c>
      <c r="M43" s="85">
        <v>0.12450297377313471</v>
      </c>
      <c r="N43" s="85">
        <f>K43/'סכום נכסי הקרן'!$C$42</f>
        <v>3.349861188756445E-2</v>
      </c>
    </row>
    <row r="44" spans="2:14">
      <c r="B44" s="77" t="s">
        <v>794</v>
      </c>
      <c r="C44" s="74" t="s">
        <v>795</v>
      </c>
      <c r="D44" s="87" t="s">
        <v>670</v>
      </c>
      <c r="E44" s="74"/>
      <c r="F44" s="87" t="s">
        <v>741</v>
      </c>
      <c r="G44" s="87" t="s">
        <v>144</v>
      </c>
      <c r="H44" s="84">
        <v>48</v>
      </c>
      <c r="I44" s="86">
        <v>25775</v>
      </c>
      <c r="J44" s="84">
        <v>0.24052999999999999</v>
      </c>
      <c r="K44" s="84">
        <v>44.346710000000002</v>
      </c>
      <c r="L44" s="85">
        <v>5.2194784376147211E-8</v>
      </c>
      <c r="M44" s="85">
        <v>3.2967867715117859E-2</v>
      </c>
      <c r="N44" s="85">
        <f>K44/'סכום נכסי הקרן'!$C$42</f>
        <v>8.8702925872410146E-3</v>
      </c>
    </row>
    <row r="45" spans="2:14">
      <c r="B45" s="77" t="s">
        <v>796</v>
      </c>
      <c r="C45" s="74" t="s">
        <v>797</v>
      </c>
      <c r="D45" s="87" t="s">
        <v>116</v>
      </c>
      <c r="E45" s="74"/>
      <c r="F45" s="87" t="s">
        <v>741</v>
      </c>
      <c r="G45" s="87" t="s">
        <v>148</v>
      </c>
      <c r="H45" s="84">
        <v>22</v>
      </c>
      <c r="I45" s="86">
        <v>6492</v>
      </c>
      <c r="J45" s="74"/>
      <c r="K45" s="84">
        <v>3.10243</v>
      </c>
      <c r="L45" s="85">
        <v>3.8796865467213371E-7</v>
      </c>
      <c r="M45" s="85">
        <v>2.306383085361081E-3</v>
      </c>
      <c r="N45" s="85">
        <f>K45/'סכום נכסי הקרן'!$C$42</f>
        <v>6.2055250167225801E-4</v>
      </c>
    </row>
    <row r="46" spans="2:14">
      <c r="B46" s="77" t="s">
        <v>798</v>
      </c>
      <c r="C46" s="74" t="s">
        <v>799</v>
      </c>
      <c r="D46" s="87" t="s">
        <v>670</v>
      </c>
      <c r="E46" s="74"/>
      <c r="F46" s="87" t="s">
        <v>741</v>
      </c>
      <c r="G46" s="87" t="s">
        <v>144</v>
      </c>
      <c r="H46" s="84">
        <v>465.99999999999983</v>
      </c>
      <c r="I46" s="86">
        <v>3355</v>
      </c>
      <c r="J46" s="74"/>
      <c r="K46" s="84">
        <v>55.736279999999994</v>
      </c>
      <c r="L46" s="85">
        <v>3.1615121044274574E-7</v>
      </c>
      <c r="M46" s="85">
        <v>4.1435008503962728E-2</v>
      </c>
      <c r="N46" s="85">
        <f>K46/'סכום נכסי הקרן'!$C$42</f>
        <v>1.1148450726657953E-2</v>
      </c>
    </row>
    <row r="47" spans="2:14">
      <c r="B47" s="77" t="s">
        <v>800</v>
      </c>
      <c r="C47" s="74" t="s">
        <v>801</v>
      </c>
      <c r="D47" s="87" t="s">
        <v>670</v>
      </c>
      <c r="E47" s="74"/>
      <c r="F47" s="87" t="s">
        <v>741</v>
      </c>
      <c r="G47" s="87" t="s">
        <v>144</v>
      </c>
      <c r="H47" s="84">
        <v>256</v>
      </c>
      <c r="I47" s="86">
        <v>5124</v>
      </c>
      <c r="J47" s="74"/>
      <c r="K47" s="84">
        <v>46.763669999999998</v>
      </c>
      <c r="L47" s="85">
        <v>6.0306242638398119E-6</v>
      </c>
      <c r="M47" s="85">
        <v>3.4764664310687886E-2</v>
      </c>
      <c r="N47" s="85">
        <f>K47/'סכום נכסי הקרן'!$C$42</f>
        <v>9.3537363956240488E-3</v>
      </c>
    </row>
    <row r="48" spans="2:14">
      <c r="B48" s="73"/>
      <c r="C48" s="74"/>
      <c r="D48" s="74"/>
      <c r="E48" s="74"/>
      <c r="F48" s="74"/>
      <c r="G48" s="74"/>
      <c r="H48" s="84"/>
      <c r="I48" s="86"/>
      <c r="J48" s="74"/>
      <c r="K48" s="74"/>
      <c r="L48" s="74"/>
      <c r="M48" s="85"/>
      <c r="N48" s="74"/>
    </row>
    <row r="49" spans="2:14">
      <c r="B49" s="92" t="s">
        <v>237</v>
      </c>
      <c r="C49" s="72"/>
      <c r="D49" s="72"/>
      <c r="E49" s="72"/>
      <c r="F49" s="72"/>
      <c r="G49" s="72"/>
      <c r="H49" s="81"/>
      <c r="I49" s="83"/>
      <c r="J49" s="72"/>
      <c r="K49" s="81">
        <v>38.61571</v>
      </c>
      <c r="L49" s="72"/>
      <c r="M49" s="82">
        <v>2.8707374662186976E-2</v>
      </c>
      <c r="N49" s="82">
        <f>K49/'סכום נכסי הקרן'!$C$42</f>
        <v>7.7239697412513518E-3</v>
      </c>
    </row>
    <row r="50" spans="2:14">
      <c r="B50" s="77" t="s">
        <v>802</v>
      </c>
      <c r="C50" s="74" t="s">
        <v>803</v>
      </c>
      <c r="D50" s="87" t="s">
        <v>27</v>
      </c>
      <c r="E50" s="74"/>
      <c r="F50" s="87" t="s">
        <v>771</v>
      </c>
      <c r="G50" s="87" t="s">
        <v>146</v>
      </c>
      <c r="H50" s="84">
        <v>6</v>
      </c>
      <c r="I50" s="86">
        <v>16976</v>
      </c>
      <c r="J50" s="74"/>
      <c r="K50" s="84">
        <v>3.9726900000000001</v>
      </c>
      <c r="L50" s="85">
        <v>1.0290642033156448E-5</v>
      </c>
      <c r="M50" s="85">
        <v>2.9533446425489412E-3</v>
      </c>
      <c r="N50" s="85">
        <f>K50/'סכום נכסי הקרן'!$C$42</f>
        <v>7.9462315599976882E-4</v>
      </c>
    </row>
    <row r="51" spans="2:14">
      <c r="B51" s="77" t="s">
        <v>804</v>
      </c>
      <c r="C51" s="74" t="s">
        <v>805</v>
      </c>
      <c r="D51" s="87" t="s">
        <v>104</v>
      </c>
      <c r="E51" s="74"/>
      <c r="F51" s="87" t="s">
        <v>771</v>
      </c>
      <c r="G51" s="87" t="s">
        <v>144</v>
      </c>
      <c r="H51" s="84">
        <v>12</v>
      </c>
      <c r="I51" s="86">
        <v>9061</v>
      </c>
      <c r="J51" s="74"/>
      <c r="K51" s="84">
        <v>3.8763000000000001</v>
      </c>
      <c r="L51" s="85">
        <v>1.5977369653622609E-6</v>
      </c>
      <c r="M51" s="85">
        <v>2.8816871786906256E-3</v>
      </c>
      <c r="N51" s="85">
        <f>K51/'סכום נכסי הקרן'!$C$42</f>
        <v>7.753430898464023E-4</v>
      </c>
    </row>
    <row r="52" spans="2:14">
      <c r="B52" s="77" t="s">
        <v>806</v>
      </c>
      <c r="C52" s="74" t="s">
        <v>807</v>
      </c>
      <c r="D52" s="87" t="s">
        <v>104</v>
      </c>
      <c r="E52" s="74"/>
      <c r="F52" s="87" t="s">
        <v>771</v>
      </c>
      <c r="G52" s="87" t="s">
        <v>144</v>
      </c>
      <c r="H52" s="84">
        <v>23</v>
      </c>
      <c r="I52" s="86">
        <v>9195</v>
      </c>
      <c r="J52" s="74"/>
      <c r="K52" s="84">
        <v>7.5394399999999999</v>
      </c>
      <c r="L52" s="85">
        <v>8.0431538283244066E-7</v>
      </c>
      <c r="M52" s="85">
        <v>5.6049086970841391E-3</v>
      </c>
      <c r="N52" s="85">
        <f>K52/'סכום נכסי הקרן'!$C$42</f>
        <v>1.5080496105336425E-3</v>
      </c>
    </row>
    <row r="53" spans="2:14">
      <c r="B53" s="77" t="s">
        <v>808</v>
      </c>
      <c r="C53" s="74" t="s">
        <v>809</v>
      </c>
      <c r="D53" s="87" t="s">
        <v>104</v>
      </c>
      <c r="E53" s="74"/>
      <c r="F53" s="87" t="s">
        <v>771</v>
      </c>
      <c r="G53" s="87" t="s">
        <v>146</v>
      </c>
      <c r="H53" s="84">
        <v>2</v>
      </c>
      <c r="I53" s="86">
        <v>8801</v>
      </c>
      <c r="J53" s="74"/>
      <c r="K53" s="84">
        <v>0.68652999999999997</v>
      </c>
      <c r="L53" s="85">
        <v>3.6658406611196998E-8</v>
      </c>
      <c r="M53" s="85">
        <v>5.103745063040722E-4</v>
      </c>
      <c r="N53" s="85">
        <f>K53/'סכום נכסי הקרן'!$C$42</f>
        <v>1.3732071601069333E-4</v>
      </c>
    </row>
    <row r="54" spans="2:14">
      <c r="B54" s="77" t="s">
        <v>810</v>
      </c>
      <c r="C54" s="74" t="s">
        <v>811</v>
      </c>
      <c r="D54" s="87" t="s">
        <v>104</v>
      </c>
      <c r="E54" s="74"/>
      <c r="F54" s="87" t="s">
        <v>771</v>
      </c>
      <c r="G54" s="87" t="s">
        <v>144</v>
      </c>
      <c r="H54" s="84">
        <v>6</v>
      </c>
      <c r="I54" s="86">
        <v>11915</v>
      </c>
      <c r="J54" s="74"/>
      <c r="K54" s="84">
        <v>2.5486200000000001</v>
      </c>
      <c r="L54" s="85">
        <v>1.2898642211528961E-7</v>
      </c>
      <c r="M54" s="85">
        <v>1.8946741937813127E-3</v>
      </c>
      <c r="N54" s="85">
        <f>K54/'סכום נכסי הקרן'!$C$42</f>
        <v>5.0977863056118921E-4</v>
      </c>
    </row>
    <row r="55" spans="2:14">
      <c r="B55" s="77" t="s">
        <v>812</v>
      </c>
      <c r="C55" s="74" t="s">
        <v>813</v>
      </c>
      <c r="D55" s="87" t="s">
        <v>670</v>
      </c>
      <c r="E55" s="74"/>
      <c r="F55" s="87" t="s">
        <v>771</v>
      </c>
      <c r="G55" s="87" t="s">
        <v>144</v>
      </c>
      <c r="H55" s="84">
        <v>21</v>
      </c>
      <c r="I55" s="86">
        <v>9474</v>
      </c>
      <c r="J55" s="74"/>
      <c r="K55" s="84">
        <v>7.0927100000000003</v>
      </c>
      <c r="L55" s="85">
        <v>2.3682090266993576E-7</v>
      </c>
      <c r="M55" s="85">
        <v>5.2728043415552943E-3</v>
      </c>
      <c r="N55" s="85">
        <f>K55/'סכום נכסי הקרן'!$C$42</f>
        <v>1.4186940347198297E-3</v>
      </c>
    </row>
    <row r="56" spans="2:14">
      <c r="B56" s="77" t="s">
        <v>814</v>
      </c>
      <c r="C56" s="74" t="s">
        <v>815</v>
      </c>
      <c r="D56" s="87" t="s">
        <v>104</v>
      </c>
      <c r="E56" s="74"/>
      <c r="F56" s="87" t="s">
        <v>771</v>
      </c>
      <c r="G56" s="87" t="s">
        <v>144</v>
      </c>
      <c r="H56" s="84">
        <v>5</v>
      </c>
      <c r="I56" s="86">
        <v>6304.5</v>
      </c>
      <c r="J56" s="74"/>
      <c r="K56" s="84">
        <v>1.1237999999999999</v>
      </c>
      <c r="L56" s="85">
        <v>1.0458632146040825E-7</v>
      </c>
      <c r="M56" s="85">
        <v>8.3544618616013331E-4</v>
      </c>
      <c r="N56" s="85">
        <f>K56/'סכום נכסי הקרן'!$C$42</f>
        <v>2.2478408904609725E-4</v>
      </c>
    </row>
    <row r="57" spans="2:14">
      <c r="B57" s="77" t="s">
        <v>816</v>
      </c>
      <c r="C57" s="74" t="s">
        <v>817</v>
      </c>
      <c r="D57" s="87" t="s">
        <v>670</v>
      </c>
      <c r="E57" s="74"/>
      <c r="F57" s="87" t="s">
        <v>771</v>
      </c>
      <c r="G57" s="87" t="s">
        <v>144</v>
      </c>
      <c r="H57" s="84">
        <v>32</v>
      </c>
      <c r="I57" s="86">
        <v>3401</v>
      </c>
      <c r="J57" s="74"/>
      <c r="K57" s="84">
        <v>3.8798600000000003</v>
      </c>
      <c r="L57" s="85">
        <v>2.288983084357782E-7</v>
      </c>
      <c r="M57" s="85">
        <v>2.8843337247154792E-3</v>
      </c>
      <c r="N57" s="85">
        <f>K57/'סכום נכסי הקרן'!$C$42</f>
        <v>7.7605516615624761E-4</v>
      </c>
    </row>
    <row r="58" spans="2:14">
      <c r="B58" s="77" t="s">
        <v>818</v>
      </c>
      <c r="C58" s="74" t="s">
        <v>819</v>
      </c>
      <c r="D58" s="87" t="s">
        <v>670</v>
      </c>
      <c r="E58" s="74"/>
      <c r="F58" s="87" t="s">
        <v>771</v>
      </c>
      <c r="G58" s="87" t="s">
        <v>144</v>
      </c>
      <c r="H58" s="84">
        <v>28</v>
      </c>
      <c r="I58" s="86">
        <v>7910</v>
      </c>
      <c r="J58" s="74"/>
      <c r="K58" s="84">
        <v>7.8957600000000001</v>
      </c>
      <c r="L58" s="85">
        <v>9.7301343417755769E-8</v>
      </c>
      <c r="M58" s="85">
        <v>5.8698011913469791E-3</v>
      </c>
      <c r="N58" s="85">
        <f>K58/'סכום נכסי הקרן'!$C$42</f>
        <v>1.5793212483774808E-3</v>
      </c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B62" s="89" t="s">
        <v>231</v>
      </c>
      <c r="D62" s="1"/>
      <c r="E62" s="1"/>
      <c r="F62" s="1"/>
      <c r="G62" s="1"/>
    </row>
    <row r="63" spans="2:14">
      <c r="B63" s="89" t="s">
        <v>93</v>
      </c>
      <c r="D63" s="1"/>
      <c r="E63" s="1"/>
      <c r="F63" s="1"/>
      <c r="G63" s="1"/>
    </row>
    <row r="64" spans="2:14">
      <c r="B64" s="89" t="s">
        <v>214</v>
      </c>
      <c r="D64" s="1"/>
      <c r="E64" s="1"/>
      <c r="F64" s="1"/>
      <c r="G64" s="1"/>
    </row>
    <row r="65" spans="2:7">
      <c r="B65" s="89" t="s">
        <v>222</v>
      </c>
      <c r="D65" s="1"/>
      <c r="E65" s="1"/>
      <c r="F65" s="1"/>
      <c r="G65" s="1"/>
    </row>
    <row r="66" spans="2:7">
      <c r="B66" s="89" t="s">
        <v>229</v>
      </c>
      <c r="D66" s="1"/>
      <c r="E66" s="1"/>
      <c r="F66" s="1"/>
      <c r="G66" s="1"/>
    </row>
    <row r="67" spans="2:7">
      <c r="D67" s="1"/>
      <c r="E67" s="1"/>
      <c r="F67" s="1"/>
      <c r="G67" s="1"/>
    </row>
    <row r="68" spans="2:7">
      <c r="D68" s="1"/>
      <c r="E68" s="1"/>
      <c r="F68" s="1"/>
      <c r="G68" s="1"/>
    </row>
    <row r="69" spans="2:7">
      <c r="D69" s="1"/>
      <c r="E69" s="1"/>
      <c r="F69" s="1"/>
      <c r="G69" s="1"/>
    </row>
    <row r="70" spans="2:7">
      <c r="D70" s="1"/>
      <c r="E70" s="1"/>
      <c r="F70" s="1"/>
      <c r="G70" s="1"/>
    </row>
    <row r="71" spans="2:7">
      <c r="D71" s="1"/>
      <c r="E71" s="1"/>
      <c r="F71" s="1"/>
      <c r="G71" s="1"/>
    </row>
    <row r="72" spans="2:7">
      <c r="D72" s="1"/>
      <c r="E72" s="1"/>
      <c r="F72" s="1"/>
      <c r="G72" s="1"/>
    </row>
    <row r="73" spans="2:7">
      <c r="D73" s="1"/>
      <c r="E73" s="1"/>
      <c r="F73" s="1"/>
      <c r="G73" s="1"/>
    </row>
    <row r="74" spans="2:7">
      <c r="D74" s="1"/>
      <c r="E74" s="1"/>
      <c r="F74" s="1"/>
      <c r="G74" s="1"/>
    </row>
    <row r="75" spans="2:7">
      <c r="D75" s="1"/>
      <c r="E75" s="1"/>
      <c r="F75" s="1"/>
      <c r="G75" s="1"/>
    </row>
    <row r="76" spans="2:7">
      <c r="D76" s="1"/>
      <c r="E76" s="1"/>
      <c r="F76" s="1"/>
      <c r="G76" s="1"/>
    </row>
    <row r="77" spans="2:7">
      <c r="D77" s="1"/>
      <c r="E77" s="1"/>
      <c r="F77" s="1"/>
      <c r="G77" s="1"/>
    </row>
    <row r="78" spans="2:7">
      <c r="D78" s="1"/>
      <c r="E78" s="1"/>
      <c r="F78" s="1"/>
      <c r="G78" s="1"/>
    </row>
    <row r="79" spans="2:7">
      <c r="D79" s="1"/>
      <c r="E79" s="1"/>
      <c r="F79" s="1"/>
      <c r="G79" s="1"/>
    </row>
    <row r="80" spans="2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AG1:AG43 B45:B61 B63:B1048576 K1:O1048576 P1:AF56 AH1:XFD56 P57:XFD1048576 AG49:AG5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160</v>
      </c>
      <c r="C1" s="68" t="s" vm="1">
        <v>240</v>
      </c>
    </row>
    <row r="2" spans="2:65">
      <c r="B2" s="47" t="s">
        <v>159</v>
      </c>
      <c r="C2" s="68" t="s">
        <v>241</v>
      </c>
    </row>
    <row r="3" spans="2:65">
      <c r="B3" s="47" t="s">
        <v>161</v>
      </c>
      <c r="C3" s="68" t="s">
        <v>242</v>
      </c>
    </row>
    <row r="4" spans="2:65">
      <c r="B4" s="47" t="s">
        <v>162</v>
      </c>
      <c r="C4" s="68">
        <v>12146</v>
      </c>
    </row>
    <row r="6" spans="2:65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74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3"/>
    </row>
    <row r="8" spans="2:65" s="3" customFormat="1" ht="78.75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84</v>
      </c>
      <c r="J8" s="30" t="s">
        <v>216</v>
      </c>
      <c r="K8" s="30" t="s">
        <v>215</v>
      </c>
      <c r="L8" s="30" t="s">
        <v>47</v>
      </c>
      <c r="M8" s="30" t="s">
        <v>46</v>
      </c>
      <c r="N8" s="30" t="s">
        <v>163</v>
      </c>
      <c r="O8" s="20" t="s">
        <v>165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223</v>
      </c>
      <c r="K9" s="32"/>
      <c r="L9" s="32" t="s">
        <v>219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"/>
      <c r="BG11" s="1"/>
      <c r="BH11" s="3"/>
      <c r="BI11" s="1"/>
      <c r="BM11" s="1"/>
    </row>
    <row r="12" spans="2:65" s="4" customFormat="1" ht="18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"/>
      <c r="BG12" s="1"/>
      <c r="BH12" s="3"/>
      <c r="BI12" s="1"/>
      <c r="BM12" s="1"/>
    </row>
    <row r="13" spans="2:65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BH13" s="3"/>
    </row>
    <row r="14" spans="2:65" ht="20.25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BH14" s="4"/>
    </row>
    <row r="15" spans="2:65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5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I16" sqref="I16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3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75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3"/>
    </row>
    <row r="8" spans="2:60" s="3" customFormat="1" ht="78.75"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46</v>
      </c>
      <c r="K8" s="30" t="s">
        <v>163</v>
      </c>
      <c r="L8" s="66" t="s">
        <v>165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101" t="s">
        <v>37</v>
      </c>
      <c r="C11" s="102"/>
      <c r="D11" s="102"/>
      <c r="E11" s="102"/>
      <c r="F11" s="102"/>
      <c r="G11" s="103"/>
      <c r="H11" s="107"/>
      <c r="I11" s="103">
        <v>6.7970000000000003E-6</v>
      </c>
      <c r="J11" s="102"/>
      <c r="K11" s="104">
        <f>I11/$I$11</f>
        <v>1</v>
      </c>
      <c r="L11" s="104">
        <f>I11/'סכום נכסי הקרן'!$C$42</f>
        <v>1.3595456960725425E-9</v>
      </c>
      <c r="BC11" s="90"/>
      <c r="BD11" s="3"/>
      <c r="BE11" s="90"/>
      <c r="BG11" s="90"/>
    </row>
    <row r="12" spans="2:60" s="4" customFormat="1" ht="18" customHeight="1">
      <c r="B12" s="105" t="s">
        <v>25</v>
      </c>
      <c r="C12" s="102"/>
      <c r="D12" s="102"/>
      <c r="E12" s="102"/>
      <c r="F12" s="102"/>
      <c r="G12" s="103"/>
      <c r="H12" s="107"/>
      <c r="I12" s="103">
        <v>6.7970000000000003E-6</v>
      </c>
      <c r="J12" s="102"/>
      <c r="K12" s="104">
        <f t="shared" ref="K12:K14" si="0">I12/$I$11</f>
        <v>1</v>
      </c>
      <c r="L12" s="104">
        <f>I12/'סכום נכסי הקרן'!$C$42</f>
        <v>1.3595456960725425E-9</v>
      </c>
      <c r="BC12" s="90"/>
      <c r="BD12" s="3"/>
      <c r="BE12" s="90"/>
      <c r="BG12" s="90"/>
    </row>
    <row r="13" spans="2:60">
      <c r="B13" s="92" t="s">
        <v>820</v>
      </c>
      <c r="C13" s="72"/>
      <c r="D13" s="72"/>
      <c r="E13" s="72"/>
      <c r="F13" s="72"/>
      <c r="G13" s="81"/>
      <c r="H13" s="83"/>
      <c r="I13" s="81">
        <v>6.7970000000000003E-6</v>
      </c>
      <c r="J13" s="72"/>
      <c r="K13" s="82">
        <f t="shared" si="0"/>
        <v>1</v>
      </c>
      <c r="L13" s="82">
        <f>I13/'סכום נכסי הקרן'!$C$42</f>
        <v>1.3595456960725425E-9</v>
      </c>
      <c r="BD13" s="3"/>
    </row>
    <row r="14" spans="2:60" ht="20.25">
      <c r="B14" s="77" t="s">
        <v>821</v>
      </c>
      <c r="C14" s="74" t="s">
        <v>822</v>
      </c>
      <c r="D14" s="87" t="s">
        <v>101</v>
      </c>
      <c r="E14" s="87" t="s">
        <v>171</v>
      </c>
      <c r="F14" s="87" t="s">
        <v>145</v>
      </c>
      <c r="G14" s="84">
        <v>3.5999999999999999E-3</v>
      </c>
      <c r="H14" s="86">
        <v>188.8</v>
      </c>
      <c r="I14" s="84">
        <v>6.7970000000000003E-6</v>
      </c>
      <c r="J14" s="85">
        <v>3.6545117942769736E-10</v>
      </c>
      <c r="K14" s="85">
        <f t="shared" si="0"/>
        <v>1</v>
      </c>
      <c r="L14" s="85">
        <f>I14/'סכום נכסי הקרן'!$C$42</f>
        <v>1.3595456960725425E-9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231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93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214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222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